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Vojta\Akce\CHUCHELNA\Komárov + Bačov\I. etapa finální PD\Chuchelna_I_soupis prací\"/>
    </mc:Choice>
  </mc:AlternateContent>
  <xr:revisionPtr revIDLastSave="0" documentId="13_ncr:1_{5387B4FD-EE75-4386-AE00-97C2A5D4C5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ba" sheetId="1" r:id="rId1"/>
    <sheet name="VzorPolozky" sheetId="10" state="hidden" r:id="rId2"/>
    <sheet name="Pokyny pro vyplnění" sheetId="11" r:id="rId3"/>
    <sheet name="VRN 99.01 Naklady" sheetId="12" r:id="rId4"/>
    <sheet name="SO-01 01.1 Pol" sheetId="13" r:id="rId5"/>
    <sheet name="SO-02 02.1 Pol" sheetId="14" r:id="rId6"/>
    <sheet name="SO-03 03.1 Pol" sheetId="15" r:id="rId7"/>
    <sheet name="SO-04 04.1 Pol" sheetId="16" r:id="rId8"/>
    <sheet name="PS-01 PS-01.1 Pol" sheetId="17" r:id="rId9"/>
    <sheet name="PS-01 PS-01.2 Pol" sheetId="18" r:id="rId10"/>
    <sheet name="PS-02 PS-02.1 Pol" sheetId="19" r:id="rId11"/>
  </sheets>
  <externalReferences>
    <externalReference r:id="rId12"/>
  </externalReferences>
  <definedNames>
    <definedName name="CelkemDPHVypocet" localSheetId="0">Stavba!$H$57</definedName>
    <definedName name="CenaCelkem">Stavba!$G$29</definedName>
    <definedName name="CenaCelkemBezDPH">Stavba!$G$28</definedName>
    <definedName name="CenaCelkemVypocet" localSheetId="0">Stavba!$I$57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8">'PS-01 PS-01.1 Pol'!$1:$7</definedName>
    <definedName name="_xlnm.Print_Titles" localSheetId="9">'PS-01 PS-01.2 Pol'!$1:$7</definedName>
    <definedName name="_xlnm.Print_Titles" localSheetId="10">'PS-02 PS-02.1 Pol'!$1:$7</definedName>
    <definedName name="_xlnm.Print_Titles" localSheetId="4">'SO-01 01.1 Pol'!$1:$7</definedName>
    <definedName name="_xlnm.Print_Titles" localSheetId="5">'SO-02 02.1 Pol'!$1:$7</definedName>
    <definedName name="_xlnm.Print_Titles" localSheetId="6">'SO-03 03.1 Pol'!$1:$7</definedName>
    <definedName name="_xlnm.Print_Titles" localSheetId="7">'SO-04 04.1 Pol'!$1:$7</definedName>
    <definedName name="_xlnm.Print_Titles" localSheetId="3">'VRN 99.01 Naklady'!$1:$7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8">'PS-01 PS-01.1 Pol'!$A$1:$Y$236</definedName>
    <definedName name="_xlnm.Print_Area" localSheetId="9">'PS-01 PS-01.2 Pol'!$A$1:$Y$84</definedName>
    <definedName name="_xlnm.Print_Area" localSheetId="10">'PS-02 PS-02.1 Pol'!$A$1:$Y$198</definedName>
    <definedName name="_xlnm.Print_Area" localSheetId="4">'SO-01 01.1 Pol'!$A$1:$Y$518</definedName>
    <definedName name="_xlnm.Print_Area" localSheetId="5">'SO-02 02.1 Pol'!$A$1:$Y$356</definedName>
    <definedName name="_xlnm.Print_Area" localSheetId="6">'SO-03 03.1 Pol'!$A$1:$Y$583</definedName>
    <definedName name="_xlnm.Print_Area" localSheetId="7">'SO-04 04.1 Pol'!$A$1:$Y$320</definedName>
    <definedName name="_xlnm.Print_Area" localSheetId="0">Stavba!$A$1:$J$116</definedName>
    <definedName name="_xlnm.Print_Area" localSheetId="3">'VRN 99.01 Naklady'!$A$1:$Y$53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Stavba!$F$57</definedName>
    <definedName name="ZakladDPHZakl">Stavba!$G$25</definedName>
    <definedName name="ZakladDPHZaklVypocet" localSheetId="0">Stavba!$G$57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V48" i="12" l="1"/>
  <c r="V46" i="12"/>
  <c r="G48" i="12"/>
  <c r="G46" i="12"/>
  <c r="AE52" i="12" l="1"/>
  <c r="F40" i="1" s="1"/>
  <c r="V50" i="12"/>
  <c r="Q50" i="12"/>
  <c r="O50" i="12"/>
  <c r="K50" i="12"/>
  <c r="I50" i="12"/>
  <c r="G50" i="12"/>
  <c r="M50" i="12" s="1"/>
  <c r="I113" i="1"/>
  <c r="I112" i="1"/>
  <c r="I111" i="1"/>
  <c r="I110" i="1"/>
  <c r="I109" i="1"/>
  <c r="I108" i="1"/>
  <c r="I107" i="1"/>
  <c r="I106" i="1"/>
  <c r="I105" i="1"/>
  <c r="I104" i="1"/>
  <c r="I103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G54" i="1"/>
  <c r="F54" i="1"/>
  <c r="G53" i="1"/>
  <c r="F53" i="1"/>
  <c r="G52" i="1"/>
  <c r="I52" i="1" s="1"/>
  <c r="F52" i="1"/>
  <c r="G50" i="1"/>
  <c r="F50" i="1"/>
  <c r="G49" i="1"/>
  <c r="F49" i="1"/>
  <c r="G48" i="1"/>
  <c r="F48" i="1"/>
  <c r="G47" i="1"/>
  <c r="F47" i="1"/>
  <c r="G46" i="1"/>
  <c r="F46" i="1"/>
  <c r="G45" i="1"/>
  <c r="F45" i="1"/>
  <c r="BA187" i="19"/>
  <c r="BA186" i="19"/>
  <c r="BA182" i="19"/>
  <c r="BA178" i="19"/>
  <c r="BA154" i="19"/>
  <c r="BA151" i="19"/>
  <c r="BA149" i="19"/>
  <c r="BA146" i="19"/>
  <c r="BA144" i="19"/>
  <c r="BA142" i="19"/>
  <c r="BA140" i="19"/>
  <c r="BA134" i="19"/>
  <c r="BA132" i="19"/>
  <c r="BA127" i="19"/>
  <c r="BA115" i="19"/>
  <c r="BA113" i="19"/>
  <c r="BA111" i="19"/>
  <c r="BA83" i="19"/>
  <c r="BA63" i="19"/>
  <c r="BA61" i="19"/>
  <c r="BA59" i="19"/>
  <c r="BA57" i="19"/>
  <c r="BA55" i="19"/>
  <c r="BA51" i="19"/>
  <c r="BA49" i="19"/>
  <c r="BA47" i="19"/>
  <c r="BA44" i="19"/>
  <c r="BA41" i="19"/>
  <c r="BA37" i="19"/>
  <c r="BA35" i="19"/>
  <c r="BA17" i="19"/>
  <c r="BA14" i="19"/>
  <c r="BA11" i="19"/>
  <c r="BA9" i="19"/>
  <c r="G10" i="19"/>
  <c r="M10" i="19" s="1"/>
  <c r="I10" i="19"/>
  <c r="I8" i="19" s="1"/>
  <c r="K10" i="19"/>
  <c r="K8" i="19" s="1"/>
  <c r="O10" i="19"/>
  <c r="O8" i="19" s="1"/>
  <c r="Q10" i="19"/>
  <c r="V10" i="19"/>
  <c r="V8" i="19" s="1"/>
  <c r="G12" i="19"/>
  <c r="I12" i="19"/>
  <c r="K12" i="19"/>
  <c r="M12" i="19"/>
  <c r="O12" i="19"/>
  <c r="Q12" i="19"/>
  <c r="V12" i="19"/>
  <c r="G13" i="19"/>
  <c r="G8" i="19" s="1"/>
  <c r="I102" i="1" s="1"/>
  <c r="I18" i="1" s="1"/>
  <c r="I13" i="19"/>
  <c r="K13" i="19"/>
  <c r="O13" i="19"/>
  <c r="Q13" i="19"/>
  <c r="V13" i="19"/>
  <c r="G15" i="19"/>
  <c r="I15" i="19"/>
  <c r="K15" i="19"/>
  <c r="M15" i="19"/>
  <c r="O15" i="19"/>
  <c r="Q15" i="19"/>
  <c r="V15" i="19"/>
  <c r="G16" i="19"/>
  <c r="M16" i="19" s="1"/>
  <c r="I16" i="19"/>
  <c r="K16" i="19"/>
  <c r="O16" i="19"/>
  <c r="Q16" i="19"/>
  <c r="V16" i="19"/>
  <c r="G18" i="19"/>
  <c r="I18" i="19"/>
  <c r="K18" i="19"/>
  <c r="M18" i="19"/>
  <c r="O18" i="19"/>
  <c r="Q18" i="19"/>
  <c r="V18" i="19"/>
  <c r="G19" i="19"/>
  <c r="I19" i="19"/>
  <c r="K19" i="19"/>
  <c r="M19" i="19"/>
  <c r="O19" i="19"/>
  <c r="Q19" i="19"/>
  <c r="V19" i="19"/>
  <c r="G20" i="19"/>
  <c r="M20" i="19" s="1"/>
  <c r="I20" i="19"/>
  <c r="K20" i="19"/>
  <c r="O20" i="19"/>
  <c r="Q20" i="19"/>
  <c r="Q8" i="19" s="1"/>
  <c r="V20" i="19"/>
  <c r="G22" i="19"/>
  <c r="M22" i="19" s="1"/>
  <c r="I22" i="19"/>
  <c r="K22" i="19"/>
  <c r="O22" i="19"/>
  <c r="Q22" i="19"/>
  <c r="V22" i="19"/>
  <c r="G24" i="19"/>
  <c r="M24" i="19" s="1"/>
  <c r="I24" i="19"/>
  <c r="K24" i="19"/>
  <c r="O24" i="19"/>
  <c r="Q24" i="19"/>
  <c r="V24" i="19"/>
  <c r="G26" i="19"/>
  <c r="M26" i="19" s="1"/>
  <c r="I26" i="19"/>
  <c r="K26" i="19"/>
  <c r="O26" i="19"/>
  <c r="Q26" i="19"/>
  <c r="V26" i="19"/>
  <c r="G28" i="19"/>
  <c r="I28" i="19"/>
  <c r="K28" i="19"/>
  <c r="M28" i="19"/>
  <c r="O28" i="19"/>
  <c r="Q28" i="19"/>
  <c r="V28" i="19"/>
  <c r="G30" i="19"/>
  <c r="I30" i="19"/>
  <c r="K30" i="19"/>
  <c r="M30" i="19"/>
  <c r="O30" i="19"/>
  <c r="Q30" i="19"/>
  <c r="V30" i="19"/>
  <c r="G31" i="19"/>
  <c r="I31" i="19"/>
  <c r="K31" i="19"/>
  <c r="M31" i="19"/>
  <c r="O31" i="19"/>
  <c r="Q31" i="19"/>
  <c r="V31" i="19"/>
  <c r="G32" i="19"/>
  <c r="I32" i="19"/>
  <c r="K32" i="19"/>
  <c r="M32" i="19"/>
  <c r="O32" i="19"/>
  <c r="Q32" i="19"/>
  <c r="V32" i="19"/>
  <c r="G33" i="19"/>
  <c r="M33" i="19" s="1"/>
  <c r="I33" i="19"/>
  <c r="K33" i="19"/>
  <c r="O33" i="19"/>
  <c r="Q33" i="19"/>
  <c r="V33" i="19"/>
  <c r="G34" i="19"/>
  <c r="M34" i="19" s="1"/>
  <c r="I34" i="19"/>
  <c r="K34" i="19"/>
  <c r="O34" i="19"/>
  <c r="Q34" i="19"/>
  <c r="V34" i="19"/>
  <c r="G36" i="19"/>
  <c r="M36" i="19" s="1"/>
  <c r="I36" i="19"/>
  <c r="K36" i="19"/>
  <c r="O36" i="19"/>
  <c r="Q36" i="19"/>
  <c r="V36" i="19"/>
  <c r="G38" i="19"/>
  <c r="M38" i="19" s="1"/>
  <c r="I38" i="19"/>
  <c r="K38" i="19"/>
  <c r="O38" i="19"/>
  <c r="Q38" i="19"/>
  <c r="V38" i="19"/>
  <c r="G40" i="19"/>
  <c r="I40" i="19"/>
  <c r="K40" i="19"/>
  <c r="M40" i="19"/>
  <c r="O40" i="19"/>
  <c r="Q40" i="19"/>
  <c r="V40" i="19"/>
  <c r="G43" i="19"/>
  <c r="I43" i="19"/>
  <c r="K43" i="19"/>
  <c r="M43" i="19"/>
  <c r="O43" i="19"/>
  <c r="Q43" i="19"/>
  <c r="V43" i="19"/>
  <c r="G46" i="19"/>
  <c r="I46" i="19"/>
  <c r="K46" i="19"/>
  <c r="M46" i="19"/>
  <c r="O46" i="19"/>
  <c r="Q46" i="19"/>
  <c r="V46" i="19"/>
  <c r="G48" i="19"/>
  <c r="I48" i="19"/>
  <c r="K48" i="19"/>
  <c r="M48" i="19"/>
  <c r="O48" i="19"/>
  <c r="Q48" i="19"/>
  <c r="V48" i="19"/>
  <c r="G50" i="19"/>
  <c r="M50" i="19" s="1"/>
  <c r="I50" i="19"/>
  <c r="K50" i="19"/>
  <c r="O50" i="19"/>
  <c r="Q50" i="19"/>
  <c r="V50" i="19"/>
  <c r="G52" i="19"/>
  <c r="M52" i="19" s="1"/>
  <c r="I52" i="19"/>
  <c r="K52" i="19"/>
  <c r="O52" i="19"/>
  <c r="Q52" i="19"/>
  <c r="V52" i="19"/>
  <c r="G54" i="19"/>
  <c r="M54" i="19" s="1"/>
  <c r="I54" i="19"/>
  <c r="K54" i="19"/>
  <c r="O54" i="19"/>
  <c r="Q54" i="19"/>
  <c r="V54" i="19"/>
  <c r="G56" i="19"/>
  <c r="M56" i="19" s="1"/>
  <c r="I56" i="19"/>
  <c r="K56" i="19"/>
  <c r="O56" i="19"/>
  <c r="Q56" i="19"/>
  <c r="V56" i="19"/>
  <c r="G58" i="19"/>
  <c r="I58" i="19"/>
  <c r="K58" i="19"/>
  <c r="M58" i="19"/>
  <c r="O58" i="19"/>
  <c r="Q58" i="19"/>
  <c r="V58" i="19"/>
  <c r="G60" i="19"/>
  <c r="I60" i="19"/>
  <c r="K60" i="19"/>
  <c r="M60" i="19"/>
  <c r="O60" i="19"/>
  <c r="Q60" i="19"/>
  <c r="V60" i="19"/>
  <c r="G62" i="19"/>
  <c r="I62" i="19"/>
  <c r="K62" i="19"/>
  <c r="M62" i="19"/>
  <c r="O62" i="19"/>
  <c r="Q62" i="19"/>
  <c r="V62" i="19"/>
  <c r="G64" i="19"/>
  <c r="I64" i="19"/>
  <c r="K64" i="19"/>
  <c r="M64" i="19"/>
  <c r="O64" i="19"/>
  <c r="Q64" i="19"/>
  <c r="V64" i="19"/>
  <c r="G65" i="19"/>
  <c r="M65" i="19" s="1"/>
  <c r="I65" i="19"/>
  <c r="K65" i="19"/>
  <c r="O65" i="19"/>
  <c r="Q65" i="19"/>
  <c r="V65" i="19"/>
  <c r="G66" i="19"/>
  <c r="M66" i="19" s="1"/>
  <c r="I66" i="19"/>
  <c r="K66" i="19"/>
  <c r="O66" i="19"/>
  <c r="Q66" i="19"/>
  <c r="V66" i="19"/>
  <c r="G67" i="19"/>
  <c r="M67" i="19" s="1"/>
  <c r="I67" i="19"/>
  <c r="K67" i="19"/>
  <c r="O67" i="19"/>
  <c r="Q67" i="19"/>
  <c r="V67" i="19"/>
  <c r="G68" i="19"/>
  <c r="M68" i="19" s="1"/>
  <c r="I68" i="19"/>
  <c r="K68" i="19"/>
  <c r="O68" i="19"/>
  <c r="Q68" i="19"/>
  <c r="V68" i="19"/>
  <c r="G70" i="19"/>
  <c r="I70" i="19"/>
  <c r="K70" i="19"/>
  <c r="M70" i="19"/>
  <c r="O70" i="19"/>
  <c r="Q70" i="19"/>
  <c r="V70" i="19"/>
  <c r="G71" i="19"/>
  <c r="I71" i="19"/>
  <c r="K71" i="19"/>
  <c r="M71" i="19"/>
  <c r="O71" i="19"/>
  <c r="Q71" i="19"/>
  <c r="V71" i="19"/>
  <c r="G72" i="19"/>
  <c r="I72" i="19"/>
  <c r="K72" i="19"/>
  <c r="M72" i="19"/>
  <c r="O72" i="19"/>
  <c r="Q72" i="19"/>
  <c r="V72" i="19"/>
  <c r="G73" i="19"/>
  <c r="I73" i="19"/>
  <c r="K73" i="19"/>
  <c r="M73" i="19"/>
  <c r="O73" i="19"/>
  <c r="Q73" i="19"/>
  <c r="V73" i="19"/>
  <c r="G74" i="19"/>
  <c r="M74" i="19" s="1"/>
  <c r="I74" i="19"/>
  <c r="K74" i="19"/>
  <c r="O74" i="19"/>
  <c r="Q74" i="19"/>
  <c r="V74" i="19"/>
  <c r="G75" i="19"/>
  <c r="M75" i="19" s="1"/>
  <c r="I75" i="19"/>
  <c r="K75" i="19"/>
  <c r="O75" i="19"/>
  <c r="Q75" i="19"/>
  <c r="V75" i="19"/>
  <c r="G76" i="19"/>
  <c r="M76" i="19" s="1"/>
  <c r="I76" i="19"/>
  <c r="K76" i="19"/>
  <c r="O76" i="19"/>
  <c r="Q76" i="19"/>
  <c r="V76" i="19"/>
  <c r="G77" i="19"/>
  <c r="M77" i="19" s="1"/>
  <c r="I77" i="19"/>
  <c r="K77" i="19"/>
  <c r="O77" i="19"/>
  <c r="Q77" i="19"/>
  <c r="V77" i="19"/>
  <c r="G78" i="19"/>
  <c r="I78" i="19"/>
  <c r="K78" i="19"/>
  <c r="M78" i="19"/>
  <c r="O78" i="19"/>
  <c r="Q78" i="19"/>
  <c r="V78" i="19"/>
  <c r="G79" i="19"/>
  <c r="I79" i="19"/>
  <c r="K79" i="19"/>
  <c r="M79" i="19"/>
  <c r="O79" i="19"/>
  <c r="Q79" i="19"/>
  <c r="V79" i="19"/>
  <c r="G80" i="19"/>
  <c r="I80" i="19"/>
  <c r="K80" i="19"/>
  <c r="M80" i="19"/>
  <c r="O80" i="19"/>
  <c r="Q80" i="19"/>
  <c r="V80" i="19"/>
  <c r="G97" i="19"/>
  <c r="G96" i="19" s="1"/>
  <c r="I97" i="19"/>
  <c r="I96" i="19" s="1"/>
  <c r="K97" i="19"/>
  <c r="K96" i="19" s="1"/>
  <c r="O97" i="19"/>
  <c r="Q97" i="19"/>
  <c r="Q96" i="19" s="1"/>
  <c r="V97" i="19"/>
  <c r="G98" i="19"/>
  <c r="M98" i="19" s="1"/>
  <c r="I98" i="19"/>
  <c r="K98" i="19"/>
  <c r="O98" i="19"/>
  <c r="Q98" i="19"/>
  <c r="V98" i="19"/>
  <c r="V96" i="19" s="1"/>
  <c r="G99" i="19"/>
  <c r="I99" i="19"/>
  <c r="K99" i="19"/>
  <c r="M99" i="19"/>
  <c r="O99" i="19"/>
  <c r="Q99" i="19"/>
  <c r="V99" i="19"/>
  <c r="G100" i="19"/>
  <c r="M100" i="19" s="1"/>
  <c r="I100" i="19"/>
  <c r="K100" i="19"/>
  <c r="O100" i="19"/>
  <c r="Q100" i="19"/>
  <c r="V100" i="19"/>
  <c r="G101" i="19"/>
  <c r="I101" i="19"/>
  <c r="K101" i="19"/>
  <c r="M101" i="19"/>
  <c r="O101" i="19"/>
  <c r="Q101" i="19"/>
  <c r="V101" i="19"/>
  <c r="G102" i="19"/>
  <c r="I102" i="19"/>
  <c r="K102" i="19"/>
  <c r="M102" i="19"/>
  <c r="O102" i="19"/>
  <c r="Q102" i="19"/>
  <c r="V102" i="19"/>
  <c r="G103" i="19"/>
  <c r="I103" i="19"/>
  <c r="K103" i="19"/>
  <c r="M103" i="19"/>
  <c r="O103" i="19"/>
  <c r="Q103" i="19"/>
  <c r="V103" i="19"/>
  <c r="G104" i="19"/>
  <c r="M104" i="19" s="1"/>
  <c r="I104" i="19"/>
  <c r="K104" i="19"/>
  <c r="O104" i="19"/>
  <c r="O96" i="19" s="1"/>
  <c r="Q104" i="19"/>
  <c r="V104" i="19"/>
  <c r="G105" i="19"/>
  <c r="M105" i="19" s="1"/>
  <c r="I105" i="19"/>
  <c r="K105" i="19"/>
  <c r="O105" i="19"/>
  <c r="Q105" i="19"/>
  <c r="V105" i="19"/>
  <c r="G106" i="19"/>
  <c r="M106" i="19" s="1"/>
  <c r="I106" i="19"/>
  <c r="K106" i="19"/>
  <c r="O106" i="19"/>
  <c r="Q106" i="19"/>
  <c r="V106" i="19"/>
  <c r="G107" i="19"/>
  <c r="I107" i="19"/>
  <c r="K107" i="19"/>
  <c r="M107" i="19"/>
  <c r="O107" i="19"/>
  <c r="Q107" i="19"/>
  <c r="V107" i="19"/>
  <c r="G108" i="19"/>
  <c r="M108" i="19" s="1"/>
  <c r="I108" i="19"/>
  <c r="K108" i="19"/>
  <c r="O108" i="19"/>
  <c r="Q108" i="19"/>
  <c r="V108" i="19"/>
  <c r="G109" i="19"/>
  <c r="I109" i="19"/>
  <c r="K109" i="19"/>
  <c r="M109" i="19"/>
  <c r="O109" i="19"/>
  <c r="Q109" i="19"/>
  <c r="V109" i="19"/>
  <c r="G110" i="19"/>
  <c r="I110" i="19"/>
  <c r="K110" i="19"/>
  <c r="M110" i="19"/>
  <c r="O110" i="19"/>
  <c r="Q110" i="19"/>
  <c r="V110" i="19"/>
  <c r="G112" i="19"/>
  <c r="I112" i="19"/>
  <c r="K112" i="19"/>
  <c r="M112" i="19"/>
  <c r="O112" i="19"/>
  <c r="Q112" i="19"/>
  <c r="V112" i="19"/>
  <c r="G114" i="19"/>
  <c r="M114" i="19" s="1"/>
  <c r="I114" i="19"/>
  <c r="K114" i="19"/>
  <c r="O114" i="19"/>
  <c r="Q114" i="19"/>
  <c r="V114" i="19"/>
  <c r="G116" i="19"/>
  <c r="M116" i="19" s="1"/>
  <c r="I116" i="19"/>
  <c r="K116" i="19"/>
  <c r="O116" i="19"/>
  <c r="Q116" i="19"/>
  <c r="V116" i="19"/>
  <c r="G117" i="19"/>
  <c r="M117" i="19" s="1"/>
  <c r="I117" i="19"/>
  <c r="K117" i="19"/>
  <c r="O117" i="19"/>
  <c r="Q117" i="19"/>
  <c r="V117" i="19"/>
  <c r="G118" i="19"/>
  <c r="I118" i="19"/>
  <c r="K118" i="19"/>
  <c r="M118" i="19"/>
  <c r="O118" i="19"/>
  <c r="Q118" i="19"/>
  <c r="V118" i="19"/>
  <c r="G119" i="19"/>
  <c r="M119" i="19" s="1"/>
  <c r="I119" i="19"/>
  <c r="K119" i="19"/>
  <c r="O119" i="19"/>
  <c r="Q119" i="19"/>
  <c r="V119" i="19"/>
  <c r="G120" i="19"/>
  <c r="I120" i="19"/>
  <c r="K120" i="19"/>
  <c r="M120" i="19"/>
  <c r="O120" i="19"/>
  <c r="Q120" i="19"/>
  <c r="V120" i="19"/>
  <c r="G121" i="19"/>
  <c r="I121" i="19"/>
  <c r="K121" i="19"/>
  <c r="M121" i="19"/>
  <c r="O121" i="19"/>
  <c r="Q121" i="19"/>
  <c r="V121" i="19"/>
  <c r="G122" i="19"/>
  <c r="I122" i="19"/>
  <c r="K122" i="19"/>
  <c r="M122" i="19"/>
  <c r="O122" i="19"/>
  <c r="Q122" i="19"/>
  <c r="V122" i="19"/>
  <c r="G123" i="19"/>
  <c r="M123" i="19" s="1"/>
  <c r="I123" i="19"/>
  <c r="K123" i="19"/>
  <c r="O123" i="19"/>
  <c r="Q123" i="19"/>
  <c r="V123" i="19"/>
  <c r="G125" i="19"/>
  <c r="M125" i="19" s="1"/>
  <c r="I125" i="19"/>
  <c r="K125" i="19"/>
  <c r="O125" i="19"/>
  <c r="Q125" i="19"/>
  <c r="V125" i="19"/>
  <c r="G126" i="19"/>
  <c r="M126" i="19" s="1"/>
  <c r="I126" i="19"/>
  <c r="K126" i="19"/>
  <c r="O126" i="19"/>
  <c r="Q126" i="19"/>
  <c r="V126" i="19"/>
  <c r="G128" i="19"/>
  <c r="I128" i="19"/>
  <c r="K128" i="19"/>
  <c r="M128" i="19"/>
  <c r="O128" i="19"/>
  <c r="Q128" i="19"/>
  <c r="V128" i="19"/>
  <c r="G129" i="19"/>
  <c r="M129" i="19" s="1"/>
  <c r="I129" i="19"/>
  <c r="K129" i="19"/>
  <c r="O129" i="19"/>
  <c r="Q129" i="19"/>
  <c r="V129" i="19"/>
  <c r="G130" i="19"/>
  <c r="I130" i="19"/>
  <c r="K130" i="19"/>
  <c r="M130" i="19"/>
  <c r="O130" i="19"/>
  <c r="Q130" i="19"/>
  <c r="V130" i="19"/>
  <c r="G131" i="19"/>
  <c r="I131" i="19"/>
  <c r="K131" i="19"/>
  <c r="M131" i="19"/>
  <c r="O131" i="19"/>
  <c r="Q131" i="19"/>
  <c r="V131" i="19"/>
  <c r="G133" i="19"/>
  <c r="I133" i="19"/>
  <c r="K133" i="19"/>
  <c r="M133" i="19"/>
  <c r="O133" i="19"/>
  <c r="Q133" i="19"/>
  <c r="V133" i="19"/>
  <c r="G135" i="19"/>
  <c r="M135" i="19" s="1"/>
  <c r="I135" i="19"/>
  <c r="K135" i="19"/>
  <c r="O135" i="19"/>
  <c r="Q135" i="19"/>
  <c r="V135" i="19"/>
  <c r="G136" i="19"/>
  <c r="M136" i="19" s="1"/>
  <c r="I136" i="19"/>
  <c r="K136" i="19"/>
  <c r="O136" i="19"/>
  <c r="Q136" i="19"/>
  <c r="V136" i="19"/>
  <c r="G137" i="19"/>
  <c r="M137" i="19" s="1"/>
  <c r="I137" i="19"/>
  <c r="K137" i="19"/>
  <c r="O137" i="19"/>
  <c r="Q137" i="19"/>
  <c r="V137" i="19"/>
  <c r="G139" i="19"/>
  <c r="G138" i="19" s="1"/>
  <c r="I139" i="19"/>
  <c r="I138" i="19" s="1"/>
  <c r="K139" i="19"/>
  <c r="O139" i="19"/>
  <c r="O138" i="19" s="1"/>
  <c r="Q139" i="19"/>
  <c r="V139" i="19"/>
  <c r="V138" i="19" s="1"/>
  <c r="G141" i="19"/>
  <c r="I141" i="19"/>
  <c r="K141" i="19"/>
  <c r="M141" i="19"/>
  <c r="O141" i="19"/>
  <c r="Q141" i="19"/>
  <c r="Q138" i="19" s="1"/>
  <c r="V141" i="19"/>
  <c r="G143" i="19"/>
  <c r="I143" i="19"/>
  <c r="K143" i="19"/>
  <c r="K138" i="19" s="1"/>
  <c r="M143" i="19"/>
  <c r="O143" i="19"/>
  <c r="Q143" i="19"/>
  <c r="V143" i="19"/>
  <c r="G145" i="19"/>
  <c r="I145" i="19"/>
  <c r="K145" i="19"/>
  <c r="M145" i="19"/>
  <c r="O145" i="19"/>
  <c r="Q145" i="19"/>
  <c r="V145" i="19"/>
  <c r="G147" i="19"/>
  <c r="M147" i="19" s="1"/>
  <c r="I147" i="19"/>
  <c r="K147" i="19"/>
  <c r="O147" i="19"/>
  <c r="Q147" i="19"/>
  <c r="V147" i="19"/>
  <c r="G148" i="19"/>
  <c r="M148" i="19" s="1"/>
  <c r="I148" i="19"/>
  <c r="K148" i="19"/>
  <c r="O148" i="19"/>
  <c r="Q148" i="19"/>
  <c r="V148" i="19"/>
  <c r="G150" i="19"/>
  <c r="M150" i="19" s="1"/>
  <c r="I150" i="19"/>
  <c r="K150" i="19"/>
  <c r="O150" i="19"/>
  <c r="Q150" i="19"/>
  <c r="V150" i="19"/>
  <c r="G153" i="19"/>
  <c r="G152" i="19" s="1"/>
  <c r="I153" i="19"/>
  <c r="I152" i="19" s="1"/>
  <c r="K153" i="19"/>
  <c r="O153" i="19"/>
  <c r="O152" i="19" s="1"/>
  <c r="Q153" i="19"/>
  <c r="V153" i="19"/>
  <c r="V152" i="19" s="1"/>
  <c r="G157" i="19"/>
  <c r="I157" i="19"/>
  <c r="K157" i="19"/>
  <c r="M157" i="19"/>
  <c r="O157" i="19"/>
  <c r="Q157" i="19"/>
  <c r="Q152" i="19" s="1"/>
  <c r="V157" i="19"/>
  <c r="G158" i="19"/>
  <c r="I158" i="19"/>
  <c r="K158" i="19"/>
  <c r="K152" i="19" s="1"/>
  <c r="M158" i="19"/>
  <c r="O158" i="19"/>
  <c r="Q158" i="19"/>
  <c r="V158" i="19"/>
  <c r="G159" i="19"/>
  <c r="I159" i="19"/>
  <c r="K159" i="19"/>
  <c r="M159" i="19"/>
  <c r="O159" i="19"/>
  <c r="Q159" i="19"/>
  <c r="V159" i="19"/>
  <c r="G160" i="19"/>
  <c r="M160" i="19" s="1"/>
  <c r="I160" i="19"/>
  <c r="K160" i="19"/>
  <c r="O160" i="19"/>
  <c r="Q160" i="19"/>
  <c r="V160" i="19"/>
  <c r="Q161" i="19"/>
  <c r="G162" i="19"/>
  <c r="M162" i="19" s="1"/>
  <c r="I162" i="19"/>
  <c r="I161" i="19" s="1"/>
  <c r="K162" i="19"/>
  <c r="K161" i="19" s="1"/>
  <c r="O162" i="19"/>
  <c r="O161" i="19" s="1"/>
  <c r="Q162" i="19"/>
  <c r="V162" i="19"/>
  <c r="V161" i="19" s="1"/>
  <c r="G163" i="19"/>
  <c r="M163" i="19" s="1"/>
  <c r="I163" i="19"/>
  <c r="K163" i="19"/>
  <c r="O163" i="19"/>
  <c r="Q163" i="19"/>
  <c r="V163" i="19"/>
  <c r="G164" i="19"/>
  <c r="G161" i="19" s="1"/>
  <c r="I164" i="19"/>
  <c r="K164" i="19"/>
  <c r="O164" i="19"/>
  <c r="Q164" i="19"/>
  <c r="V164" i="19"/>
  <c r="G165" i="19"/>
  <c r="I165" i="19"/>
  <c r="K165" i="19"/>
  <c r="M165" i="19"/>
  <c r="O165" i="19"/>
  <c r="Q165" i="19"/>
  <c r="V165" i="19"/>
  <c r="G166" i="19"/>
  <c r="I166" i="19"/>
  <c r="K166" i="19"/>
  <c r="M166" i="19"/>
  <c r="O166" i="19"/>
  <c r="Q166" i="19"/>
  <c r="V166" i="19"/>
  <c r="G167" i="19"/>
  <c r="I167" i="19"/>
  <c r="K167" i="19"/>
  <c r="M167" i="19"/>
  <c r="O167" i="19"/>
  <c r="Q167" i="19"/>
  <c r="V167" i="19"/>
  <c r="O168" i="19"/>
  <c r="G169" i="19"/>
  <c r="G168" i="19" s="1"/>
  <c r="I169" i="19"/>
  <c r="I168" i="19" s="1"/>
  <c r="K169" i="19"/>
  <c r="O169" i="19"/>
  <c r="Q169" i="19"/>
  <c r="Q168" i="19" s="1"/>
  <c r="V169" i="19"/>
  <c r="V168" i="19" s="1"/>
  <c r="G170" i="19"/>
  <c r="M170" i="19" s="1"/>
  <c r="I170" i="19"/>
  <c r="K170" i="19"/>
  <c r="K168" i="19" s="1"/>
  <c r="O170" i="19"/>
  <c r="Q170" i="19"/>
  <c r="V170" i="19"/>
  <c r="G172" i="19"/>
  <c r="M172" i="19" s="1"/>
  <c r="I172" i="19"/>
  <c r="K172" i="19"/>
  <c r="O172" i="19"/>
  <c r="Q172" i="19"/>
  <c r="V172" i="19"/>
  <c r="G174" i="19"/>
  <c r="M174" i="19" s="1"/>
  <c r="I174" i="19"/>
  <c r="K174" i="19"/>
  <c r="O174" i="19"/>
  <c r="Q174" i="19"/>
  <c r="V174" i="19"/>
  <c r="G175" i="19"/>
  <c r="I175" i="19"/>
  <c r="K175" i="19"/>
  <c r="M175" i="19"/>
  <c r="O175" i="19"/>
  <c r="Q175" i="19"/>
  <c r="V175" i="19"/>
  <c r="G176" i="19"/>
  <c r="I176" i="19"/>
  <c r="K176" i="19"/>
  <c r="M176" i="19"/>
  <c r="O176" i="19"/>
  <c r="Q176" i="19"/>
  <c r="V176" i="19"/>
  <c r="G177" i="19"/>
  <c r="I177" i="19"/>
  <c r="K177" i="19"/>
  <c r="M177" i="19"/>
  <c r="O177" i="19"/>
  <c r="Q177" i="19"/>
  <c r="V177" i="19"/>
  <c r="O179" i="19"/>
  <c r="G180" i="19"/>
  <c r="G179" i="19" s="1"/>
  <c r="I180" i="19"/>
  <c r="I179" i="19" s="1"/>
  <c r="K180" i="19"/>
  <c r="O180" i="19"/>
  <c r="Q180" i="19"/>
  <c r="Q179" i="19" s="1"/>
  <c r="V180" i="19"/>
  <c r="V179" i="19" s="1"/>
  <c r="G181" i="19"/>
  <c r="M181" i="19" s="1"/>
  <c r="I181" i="19"/>
  <c r="K181" i="19"/>
  <c r="K179" i="19" s="1"/>
  <c r="O181" i="19"/>
  <c r="Q181" i="19"/>
  <c r="V181" i="19"/>
  <c r="G183" i="19"/>
  <c r="M183" i="19" s="1"/>
  <c r="I183" i="19"/>
  <c r="K183" i="19"/>
  <c r="O183" i="19"/>
  <c r="Q183" i="19"/>
  <c r="V183" i="19"/>
  <c r="G184" i="19"/>
  <c r="M184" i="19"/>
  <c r="V184" i="19"/>
  <c r="G185" i="19"/>
  <c r="I185" i="19"/>
  <c r="I184" i="19" s="1"/>
  <c r="K185" i="19"/>
  <c r="K184" i="19" s="1"/>
  <c r="M185" i="19"/>
  <c r="O185" i="19"/>
  <c r="O184" i="19" s="1"/>
  <c r="Q185" i="19"/>
  <c r="Q184" i="19" s="1"/>
  <c r="V185" i="19"/>
  <c r="G188" i="19"/>
  <c r="K188" i="19"/>
  <c r="Q188" i="19"/>
  <c r="G189" i="19"/>
  <c r="I189" i="19"/>
  <c r="I188" i="19" s="1"/>
  <c r="K189" i="19"/>
  <c r="M189" i="19"/>
  <c r="M188" i="19" s="1"/>
  <c r="O189" i="19"/>
  <c r="O188" i="19" s="1"/>
  <c r="Q189" i="19"/>
  <c r="V189" i="19"/>
  <c r="V188" i="19" s="1"/>
  <c r="AE192" i="19"/>
  <c r="F56" i="1" s="1"/>
  <c r="G78" i="18"/>
  <c r="BA36" i="18"/>
  <c r="G9" i="18"/>
  <c r="M9" i="18" s="1"/>
  <c r="I9" i="18"/>
  <c r="I8" i="18" s="1"/>
  <c r="K9" i="18"/>
  <c r="K8" i="18" s="1"/>
  <c r="O9" i="18"/>
  <c r="O8" i="18" s="1"/>
  <c r="Q9" i="18"/>
  <c r="V9" i="18"/>
  <c r="G16" i="18"/>
  <c r="M16" i="18" s="1"/>
  <c r="I16" i="18"/>
  <c r="K16" i="18"/>
  <c r="O16" i="18"/>
  <c r="Q16" i="18"/>
  <c r="Q8" i="18" s="1"/>
  <c r="V16" i="18"/>
  <c r="G19" i="18"/>
  <c r="I19" i="18"/>
  <c r="K19" i="18"/>
  <c r="M19" i="18"/>
  <c r="O19" i="18"/>
  <c r="Q19" i="18"/>
  <c r="V19" i="18"/>
  <c r="G22" i="18"/>
  <c r="M22" i="18" s="1"/>
  <c r="I22" i="18"/>
  <c r="K22" i="18"/>
  <c r="O22" i="18"/>
  <c r="Q22" i="18"/>
  <c r="V22" i="18"/>
  <c r="G25" i="18"/>
  <c r="I25" i="18"/>
  <c r="K25" i="18"/>
  <c r="M25" i="18"/>
  <c r="O25" i="18"/>
  <c r="Q25" i="18"/>
  <c r="V25" i="18"/>
  <c r="G28" i="18"/>
  <c r="I28" i="18"/>
  <c r="K28" i="18"/>
  <c r="M28" i="18"/>
  <c r="O28" i="18"/>
  <c r="Q28" i="18"/>
  <c r="V28" i="18"/>
  <c r="V8" i="18" s="1"/>
  <c r="G31" i="18"/>
  <c r="I31" i="18"/>
  <c r="K31" i="18"/>
  <c r="M31" i="18"/>
  <c r="O31" i="18"/>
  <c r="Q31" i="18"/>
  <c r="V31" i="18"/>
  <c r="G34" i="18"/>
  <c r="G8" i="18" s="1"/>
  <c r="I34" i="18"/>
  <c r="K34" i="18"/>
  <c r="O34" i="18"/>
  <c r="Q34" i="18"/>
  <c r="V34" i="18"/>
  <c r="G40" i="18"/>
  <c r="M40" i="18" s="1"/>
  <c r="I40" i="18"/>
  <c r="K40" i="18"/>
  <c r="O40" i="18"/>
  <c r="Q40" i="18"/>
  <c r="V40" i="18"/>
  <c r="G48" i="18"/>
  <c r="M48" i="18" s="1"/>
  <c r="I48" i="18"/>
  <c r="K48" i="18"/>
  <c r="O48" i="18"/>
  <c r="Q48" i="18"/>
  <c r="V48" i="18"/>
  <c r="G51" i="18"/>
  <c r="I51" i="18"/>
  <c r="K51" i="18"/>
  <c r="M51" i="18"/>
  <c r="O51" i="18"/>
  <c r="Q51" i="18"/>
  <c r="V51" i="18"/>
  <c r="G54" i="18"/>
  <c r="M54" i="18" s="1"/>
  <c r="I54" i="18"/>
  <c r="K54" i="18"/>
  <c r="O54" i="18"/>
  <c r="Q54" i="18"/>
  <c r="V54" i="18"/>
  <c r="G57" i="18"/>
  <c r="I57" i="18"/>
  <c r="K57" i="18"/>
  <c r="M57" i="18"/>
  <c r="O57" i="18"/>
  <c r="Q57" i="18"/>
  <c r="V57" i="18"/>
  <c r="G60" i="18"/>
  <c r="I60" i="18"/>
  <c r="K60" i="18"/>
  <c r="M60" i="18"/>
  <c r="O60" i="18"/>
  <c r="Q60" i="18"/>
  <c r="V60" i="18"/>
  <c r="G63" i="18"/>
  <c r="I63" i="18"/>
  <c r="K63" i="18"/>
  <c r="M63" i="18"/>
  <c r="O63" i="18"/>
  <c r="Q63" i="18"/>
  <c r="V63" i="18"/>
  <c r="G66" i="18"/>
  <c r="M66" i="18" s="1"/>
  <c r="I66" i="18"/>
  <c r="K66" i="18"/>
  <c r="O66" i="18"/>
  <c r="Q66" i="18"/>
  <c r="V66" i="18"/>
  <c r="G71" i="18"/>
  <c r="I71" i="18"/>
  <c r="K71" i="18"/>
  <c r="M71" i="18"/>
  <c r="O71" i="18"/>
  <c r="Q71" i="18"/>
  <c r="V71" i="18"/>
  <c r="G74" i="18"/>
  <c r="M74" i="18" s="1"/>
  <c r="I74" i="18"/>
  <c r="K74" i="18"/>
  <c r="O74" i="18"/>
  <c r="Q74" i="18"/>
  <c r="V74" i="18"/>
  <c r="AE78" i="18"/>
  <c r="G230" i="17"/>
  <c r="BA173" i="17"/>
  <c r="BA171" i="17"/>
  <c r="BA166" i="17"/>
  <c r="BA159" i="17"/>
  <c r="G9" i="17"/>
  <c r="I9" i="17"/>
  <c r="I8" i="17" s="1"/>
  <c r="K9" i="17"/>
  <c r="K8" i="17" s="1"/>
  <c r="M9" i="17"/>
  <c r="O9" i="17"/>
  <c r="O8" i="17" s="1"/>
  <c r="Q9" i="17"/>
  <c r="Q8" i="17" s="1"/>
  <c r="V9" i="17"/>
  <c r="V8" i="17" s="1"/>
  <c r="G12" i="17"/>
  <c r="I12" i="17"/>
  <c r="K12" i="17"/>
  <c r="M12" i="17"/>
  <c r="O12" i="17"/>
  <c r="Q12" i="17"/>
  <c r="V12" i="17"/>
  <c r="G15" i="17"/>
  <c r="I15" i="17"/>
  <c r="K15" i="17"/>
  <c r="M15" i="17"/>
  <c r="O15" i="17"/>
  <c r="Q15" i="17"/>
  <c r="V15" i="17"/>
  <c r="G18" i="17"/>
  <c r="M18" i="17" s="1"/>
  <c r="I18" i="17"/>
  <c r="K18" i="17"/>
  <c r="O18" i="17"/>
  <c r="Q18" i="17"/>
  <c r="V18" i="17"/>
  <c r="G21" i="17"/>
  <c r="M21" i="17" s="1"/>
  <c r="I21" i="17"/>
  <c r="K21" i="17"/>
  <c r="O21" i="17"/>
  <c r="Q21" i="17"/>
  <c r="V21" i="17"/>
  <c r="G24" i="17"/>
  <c r="M24" i="17" s="1"/>
  <c r="I24" i="17"/>
  <c r="K24" i="17"/>
  <c r="O24" i="17"/>
  <c r="Q24" i="17"/>
  <c r="V24" i="17"/>
  <c r="G27" i="17"/>
  <c r="M27" i="17" s="1"/>
  <c r="I27" i="17"/>
  <c r="K27" i="17"/>
  <c r="O27" i="17"/>
  <c r="Q27" i="17"/>
  <c r="V27" i="17"/>
  <c r="G30" i="17"/>
  <c r="G8" i="17" s="1"/>
  <c r="I30" i="17"/>
  <c r="K30" i="17"/>
  <c r="O30" i="17"/>
  <c r="Q30" i="17"/>
  <c r="V30" i="17"/>
  <c r="G33" i="17"/>
  <c r="I33" i="17"/>
  <c r="K33" i="17"/>
  <c r="M33" i="17"/>
  <c r="O33" i="17"/>
  <c r="Q33" i="17"/>
  <c r="V33" i="17"/>
  <c r="G36" i="17"/>
  <c r="I36" i="17"/>
  <c r="K36" i="17"/>
  <c r="M36" i="17"/>
  <c r="O36" i="17"/>
  <c r="Q36" i="17"/>
  <c r="V36" i="17"/>
  <c r="G39" i="17"/>
  <c r="I39" i="17"/>
  <c r="K39" i="17"/>
  <c r="M39" i="17"/>
  <c r="O39" i="17"/>
  <c r="Q39" i="17"/>
  <c r="V39" i="17"/>
  <c r="G42" i="17"/>
  <c r="I42" i="17"/>
  <c r="K42" i="17"/>
  <c r="M42" i="17"/>
  <c r="O42" i="17"/>
  <c r="Q42" i="17"/>
  <c r="V42" i="17"/>
  <c r="G45" i="17"/>
  <c r="M45" i="17" s="1"/>
  <c r="I45" i="17"/>
  <c r="K45" i="17"/>
  <c r="O45" i="17"/>
  <c r="Q45" i="17"/>
  <c r="V45" i="17"/>
  <c r="G48" i="17"/>
  <c r="M48" i="17" s="1"/>
  <c r="I48" i="17"/>
  <c r="K48" i="17"/>
  <c r="O48" i="17"/>
  <c r="Q48" i="17"/>
  <c r="V48" i="17"/>
  <c r="G51" i="17"/>
  <c r="M51" i="17" s="1"/>
  <c r="I51" i="17"/>
  <c r="K51" i="17"/>
  <c r="O51" i="17"/>
  <c r="Q51" i="17"/>
  <c r="V51" i="17"/>
  <c r="G54" i="17"/>
  <c r="M54" i="17" s="1"/>
  <c r="I54" i="17"/>
  <c r="K54" i="17"/>
  <c r="O54" i="17"/>
  <c r="Q54" i="17"/>
  <c r="V54" i="17"/>
  <c r="G57" i="17"/>
  <c r="I57" i="17"/>
  <c r="K57" i="17"/>
  <c r="M57" i="17"/>
  <c r="O57" i="17"/>
  <c r="Q57" i="17"/>
  <c r="V57" i="17"/>
  <c r="G60" i="17"/>
  <c r="M60" i="17" s="1"/>
  <c r="I60" i="17"/>
  <c r="K60" i="17"/>
  <c r="O60" i="17"/>
  <c r="Q60" i="17"/>
  <c r="V60" i="17"/>
  <c r="G63" i="17"/>
  <c r="I63" i="17"/>
  <c r="K63" i="17"/>
  <c r="M63" i="17"/>
  <c r="O63" i="17"/>
  <c r="Q63" i="17"/>
  <c r="V63" i="17"/>
  <c r="G66" i="17"/>
  <c r="I66" i="17"/>
  <c r="K66" i="17"/>
  <c r="M66" i="17"/>
  <c r="O66" i="17"/>
  <c r="Q66" i="17"/>
  <c r="V66" i="17"/>
  <c r="G69" i="17"/>
  <c r="M69" i="17" s="1"/>
  <c r="I69" i="17"/>
  <c r="K69" i="17"/>
  <c r="O69" i="17"/>
  <c r="Q69" i="17"/>
  <c r="V69" i="17"/>
  <c r="G72" i="17"/>
  <c r="M72" i="17" s="1"/>
  <c r="I72" i="17"/>
  <c r="K72" i="17"/>
  <c r="O72" i="17"/>
  <c r="Q72" i="17"/>
  <c r="V72" i="17"/>
  <c r="G75" i="17"/>
  <c r="I75" i="17"/>
  <c r="K75" i="17"/>
  <c r="M75" i="17"/>
  <c r="O75" i="17"/>
  <c r="Q75" i="17"/>
  <c r="V75" i="17"/>
  <c r="G78" i="17"/>
  <c r="M78" i="17" s="1"/>
  <c r="I78" i="17"/>
  <c r="K78" i="17"/>
  <c r="O78" i="17"/>
  <c r="Q78" i="17"/>
  <c r="V78" i="17"/>
  <c r="G81" i="17"/>
  <c r="I81" i="17"/>
  <c r="K81" i="17"/>
  <c r="M81" i="17"/>
  <c r="O81" i="17"/>
  <c r="Q81" i="17"/>
  <c r="V81" i="17"/>
  <c r="G84" i="17"/>
  <c r="I84" i="17"/>
  <c r="K84" i="17"/>
  <c r="M84" i="17"/>
  <c r="O84" i="17"/>
  <c r="Q84" i="17"/>
  <c r="V84" i="17"/>
  <c r="G87" i="17"/>
  <c r="I87" i="17"/>
  <c r="K87" i="17"/>
  <c r="M87" i="17"/>
  <c r="O87" i="17"/>
  <c r="Q87" i="17"/>
  <c r="V87" i="17"/>
  <c r="G90" i="17"/>
  <c r="M90" i="17" s="1"/>
  <c r="I90" i="17"/>
  <c r="K90" i="17"/>
  <c r="O90" i="17"/>
  <c r="Q90" i="17"/>
  <c r="V90" i="17"/>
  <c r="G93" i="17"/>
  <c r="M93" i="17" s="1"/>
  <c r="I93" i="17"/>
  <c r="K93" i="17"/>
  <c r="O93" i="17"/>
  <c r="Q93" i="17"/>
  <c r="V93" i="17"/>
  <c r="G96" i="17"/>
  <c r="M96" i="17" s="1"/>
  <c r="I96" i="17"/>
  <c r="K96" i="17"/>
  <c r="O96" i="17"/>
  <c r="Q96" i="17"/>
  <c r="V96" i="17"/>
  <c r="G99" i="17"/>
  <c r="M99" i="17" s="1"/>
  <c r="I99" i="17"/>
  <c r="K99" i="17"/>
  <c r="O99" i="17"/>
  <c r="Q99" i="17"/>
  <c r="V99" i="17"/>
  <c r="G102" i="17"/>
  <c r="M102" i="17" s="1"/>
  <c r="I102" i="17"/>
  <c r="K102" i="17"/>
  <c r="O102" i="17"/>
  <c r="Q102" i="17"/>
  <c r="V102" i="17"/>
  <c r="G105" i="17"/>
  <c r="I105" i="17"/>
  <c r="K105" i="17"/>
  <c r="M105" i="17"/>
  <c r="O105" i="17"/>
  <c r="Q105" i="17"/>
  <c r="V105" i="17"/>
  <c r="G108" i="17"/>
  <c r="M108" i="17" s="1"/>
  <c r="I108" i="17"/>
  <c r="K108" i="17"/>
  <c r="O108" i="17"/>
  <c r="Q108" i="17"/>
  <c r="V108" i="17"/>
  <c r="G111" i="17"/>
  <c r="I111" i="17"/>
  <c r="K111" i="17"/>
  <c r="M111" i="17"/>
  <c r="O111" i="17"/>
  <c r="Q111" i="17"/>
  <c r="V111" i="17"/>
  <c r="G114" i="17"/>
  <c r="M114" i="17" s="1"/>
  <c r="I114" i="17"/>
  <c r="K114" i="17"/>
  <c r="O114" i="17"/>
  <c r="Q114" i="17"/>
  <c r="V114" i="17"/>
  <c r="G117" i="17"/>
  <c r="M117" i="17" s="1"/>
  <c r="I117" i="17"/>
  <c r="K117" i="17"/>
  <c r="O117" i="17"/>
  <c r="Q117" i="17"/>
  <c r="V117" i="17"/>
  <c r="G120" i="17"/>
  <c r="M120" i="17" s="1"/>
  <c r="I120" i="17"/>
  <c r="K120" i="17"/>
  <c r="O120" i="17"/>
  <c r="Q120" i="17"/>
  <c r="V120" i="17"/>
  <c r="G123" i="17"/>
  <c r="I123" i="17"/>
  <c r="K123" i="17"/>
  <c r="M123" i="17"/>
  <c r="O123" i="17"/>
  <c r="Q123" i="17"/>
  <c r="V123" i="17"/>
  <c r="G126" i="17"/>
  <c r="M126" i="17" s="1"/>
  <c r="I126" i="17"/>
  <c r="K126" i="17"/>
  <c r="O126" i="17"/>
  <c r="Q126" i="17"/>
  <c r="V126" i="17"/>
  <c r="G130" i="17"/>
  <c r="I130" i="17"/>
  <c r="K130" i="17"/>
  <c r="M130" i="17"/>
  <c r="O130" i="17"/>
  <c r="Q130" i="17"/>
  <c r="V130" i="17"/>
  <c r="G134" i="17"/>
  <c r="I134" i="17"/>
  <c r="K134" i="17"/>
  <c r="M134" i="17"/>
  <c r="O134" i="17"/>
  <c r="Q134" i="17"/>
  <c r="V134" i="17"/>
  <c r="G137" i="17"/>
  <c r="I137" i="17"/>
  <c r="K137" i="17"/>
  <c r="M137" i="17"/>
  <c r="O137" i="17"/>
  <c r="Q137" i="17"/>
  <c r="V137" i="17"/>
  <c r="G140" i="17"/>
  <c r="M140" i="17" s="1"/>
  <c r="I140" i="17"/>
  <c r="K140" i="17"/>
  <c r="O140" i="17"/>
  <c r="Q140" i="17"/>
  <c r="V140" i="17"/>
  <c r="G143" i="17"/>
  <c r="M143" i="17" s="1"/>
  <c r="I143" i="17"/>
  <c r="K143" i="17"/>
  <c r="O143" i="17"/>
  <c r="Q143" i="17"/>
  <c r="V143" i="17"/>
  <c r="G146" i="17"/>
  <c r="M146" i="17" s="1"/>
  <c r="I146" i="17"/>
  <c r="K146" i="17"/>
  <c r="O146" i="17"/>
  <c r="Q146" i="17"/>
  <c r="V146" i="17"/>
  <c r="G152" i="17"/>
  <c r="M152" i="17" s="1"/>
  <c r="I152" i="17"/>
  <c r="K152" i="17"/>
  <c r="O152" i="17"/>
  <c r="Q152" i="17"/>
  <c r="V152" i="17"/>
  <c r="G158" i="17"/>
  <c r="M158" i="17" s="1"/>
  <c r="I158" i="17"/>
  <c r="K158" i="17"/>
  <c r="O158" i="17"/>
  <c r="Q158" i="17"/>
  <c r="V158" i="17"/>
  <c r="G164" i="17"/>
  <c r="I164" i="17"/>
  <c r="K164" i="17"/>
  <c r="M164" i="17"/>
  <c r="O164" i="17"/>
  <c r="Q164" i="17"/>
  <c r="V164" i="17"/>
  <c r="G170" i="17"/>
  <c r="I170" i="17"/>
  <c r="K170" i="17"/>
  <c r="M170" i="17"/>
  <c r="O170" i="17"/>
  <c r="Q170" i="17"/>
  <c r="V170" i="17"/>
  <c r="G178" i="17"/>
  <c r="I178" i="17"/>
  <c r="K178" i="17"/>
  <c r="M178" i="17"/>
  <c r="O178" i="17"/>
  <c r="Q178" i="17"/>
  <c r="V178" i="17"/>
  <c r="G181" i="17"/>
  <c r="I181" i="17"/>
  <c r="K181" i="17"/>
  <c r="M181" i="17"/>
  <c r="O181" i="17"/>
  <c r="Q181" i="17"/>
  <c r="V181" i="17"/>
  <c r="G184" i="17"/>
  <c r="M184" i="17" s="1"/>
  <c r="I184" i="17"/>
  <c r="K184" i="17"/>
  <c r="O184" i="17"/>
  <c r="Q184" i="17"/>
  <c r="V184" i="17"/>
  <c r="G187" i="17"/>
  <c r="M187" i="17" s="1"/>
  <c r="I187" i="17"/>
  <c r="K187" i="17"/>
  <c r="O187" i="17"/>
  <c r="Q187" i="17"/>
  <c r="V187" i="17"/>
  <c r="G190" i="17"/>
  <c r="M190" i="17" s="1"/>
  <c r="I190" i="17"/>
  <c r="K190" i="17"/>
  <c r="O190" i="17"/>
  <c r="Q190" i="17"/>
  <c r="V190" i="17"/>
  <c r="G194" i="17"/>
  <c r="M194" i="17" s="1"/>
  <c r="I194" i="17"/>
  <c r="K194" i="17"/>
  <c r="O194" i="17"/>
  <c r="Q194" i="17"/>
  <c r="V194" i="17"/>
  <c r="G198" i="17"/>
  <c r="I198" i="17"/>
  <c r="K198" i="17"/>
  <c r="M198" i="17"/>
  <c r="O198" i="17"/>
  <c r="Q198" i="17"/>
  <c r="V198" i="17"/>
  <c r="G201" i="17"/>
  <c r="I201" i="17"/>
  <c r="K201" i="17"/>
  <c r="M201" i="17"/>
  <c r="O201" i="17"/>
  <c r="Q201" i="17"/>
  <c r="V201" i="17"/>
  <c r="G207" i="17"/>
  <c r="I207" i="17"/>
  <c r="K207" i="17"/>
  <c r="M207" i="17"/>
  <c r="O207" i="17"/>
  <c r="Q207" i="17"/>
  <c r="V207" i="17"/>
  <c r="G211" i="17"/>
  <c r="I211" i="17"/>
  <c r="K211" i="17"/>
  <c r="M211" i="17"/>
  <c r="O211" i="17"/>
  <c r="Q211" i="17"/>
  <c r="V211" i="17"/>
  <c r="G214" i="17"/>
  <c r="M214" i="17" s="1"/>
  <c r="I214" i="17"/>
  <c r="K214" i="17"/>
  <c r="O214" i="17"/>
  <c r="Q214" i="17"/>
  <c r="V214" i="17"/>
  <c r="G217" i="17"/>
  <c r="M217" i="17" s="1"/>
  <c r="I217" i="17"/>
  <c r="K217" i="17"/>
  <c r="O217" i="17"/>
  <c r="Q217" i="17"/>
  <c r="V217" i="17"/>
  <c r="G220" i="17"/>
  <c r="M220" i="17" s="1"/>
  <c r="I220" i="17"/>
  <c r="K220" i="17"/>
  <c r="O220" i="17"/>
  <c r="Q220" i="17"/>
  <c r="V220" i="17"/>
  <c r="G223" i="17"/>
  <c r="M223" i="17" s="1"/>
  <c r="I223" i="17"/>
  <c r="K223" i="17"/>
  <c r="O223" i="17"/>
  <c r="Q223" i="17"/>
  <c r="V223" i="17"/>
  <c r="G226" i="17"/>
  <c r="M226" i="17" s="1"/>
  <c r="I226" i="17"/>
  <c r="K226" i="17"/>
  <c r="O226" i="17"/>
  <c r="Q226" i="17"/>
  <c r="V226" i="17"/>
  <c r="AE230" i="17"/>
  <c r="AF230" i="17"/>
  <c r="G314" i="16"/>
  <c r="BA289" i="16"/>
  <c r="BA182" i="16"/>
  <c r="BA178" i="16"/>
  <c r="BA174" i="16"/>
  <c r="BA172" i="16"/>
  <c r="BA158" i="16"/>
  <c r="BA142" i="16"/>
  <c r="BA136" i="16"/>
  <c r="BA128" i="16"/>
  <c r="BA121" i="16"/>
  <c r="BA118" i="16"/>
  <c r="BA110" i="16"/>
  <c r="BA105" i="16"/>
  <c r="BA102" i="16"/>
  <c r="BA34" i="16"/>
  <c r="BA30" i="16"/>
  <c r="BA26" i="16"/>
  <c r="BA22" i="16"/>
  <c r="BA18" i="16"/>
  <c r="BA10" i="16"/>
  <c r="G9" i="16"/>
  <c r="I9" i="16"/>
  <c r="I8" i="16" s="1"/>
  <c r="K9" i="16"/>
  <c r="K8" i="16" s="1"/>
  <c r="M9" i="16"/>
  <c r="O9" i="16"/>
  <c r="O8" i="16" s="1"/>
  <c r="Q9" i="16"/>
  <c r="Q8" i="16" s="1"/>
  <c r="V9" i="16"/>
  <c r="V8" i="16" s="1"/>
  <c r="G13" i="16"/>
  <c r="I13" i="16"/>
  <c r="K13" i="16"/>
  <c r="M13" i="16"/>
  <c r="O13" i="16"/>
  <c r="Q13" i="16"/>
  <c r="V13" i="16"/>
  <c r="G17" i="16"/>
  <c r="I17" i="16"/>
  <c r="K17" i="16"/>
  <c r="M17" i="16"/>
  <c r="O17" i="16"/>
  <c r="Q17" i="16"/>
  <c r="V17" i="16"/>
  <c r="G21" i="16"/>
  <c r="I21" i="16"/>
  <c r="K21" i="16"/>
  <c r="M21" i="16"/>
  <c r="O21" i="16"/>
  <c r="Q21" i="16"/>
  <c r="V21" i="16"/>
  <c r="G25" i="16"/>
  <c r="M25" i="16" s="1"/>
  <c r="I25" i="16"/>
  <c r="K25" i="16"/>
  <c r="O25" i="16"/>
  <c r="Q25" i="16"/>
  <c r="V25" i="16"/>
  <c r="G29" i="16"/>
  <c r="M29" i="16" s="1"/>
  <c r="I29" i="16"/>
  <c r="K29" i="16"/>
  <c r="O29" i="16"/>
  <c r="Q29" i="16"/>
  <c r="V29" i="16"/>
  <c r="G33" i="16"/>
  <c r="M33" i="16" s="1"/>
  <c r="I33" i="16"/>
  <c r="K33" i="16"/>
  <c r="O33" i="16"/>
  <c r="Q33" i="16"/>
  <c r="V33" i="16"/>
  <c r="G37" i="16"/>
  <c r="G8" i="16" s="1"/>
  <c r="I37" i="16"/>
  <c r="K37" i="16"/>
  <c r="O37" i="16"/>
  <c r="Q37" i="16"/>
  <c r="V37" i="16"/>
  <c r="G41" i="16"/>
  <c r="I41" i="16"/>
  <c r="K41" i="16"/>
  <c r="M41" i="16"/>
  <c r="O41" i="16"/>
  <c r="Q41" i="16"/>
  <c r="V41" i="16"/>
  <c r="G45" i="16"/>
  <c r="I45" i="16"/>
  <c r="K45" i="16"/>
  <c r="M45" i="16"/>
  <c r="O45" i="16"/>
  <c r="Q45" i="16"/>
  <c r="V45" i="16"/>
  <c r="G49" i="16"/>
  <c r="I49" i="16"/>
  <c r="K49" i="16"/>
  <c r="M49" i="16"/>
  <c r="O49" i="16"/>
  <c r="Q49" i="16"/>
  <c r="V49" i="16"/>
  <c r="G53" i="16"/>
  <c r="I53" i="16"/>
  <c r="K53" i="16"/>
  <c r="M53" i="16"/>
  <c r="O53" i="16"/>
  <c r="Q53" i="16"/>
  <c r="V53" i="16"/>
  <c r="G57" i="16"/>
  <c r="M57" i="16" s="1"/>
  <c r="I57" i="16"/>
  <c r="K57" i="16"/>
  <c r="O57" i="16"/>
  <c r="Q57" i="16"/>
  <c r="V57" i="16"/>
  <c r="G61" i="16"/>
  <c r="M61" i="16" s="1"/>
  <c r="I61" i="16"/>
  <c r="K61" i="16"/>
  <c r="O61" i="16"/>
  <c r="Q61" i="16"/>
  <c r="V61" i="16"/>
  <c r="G65" i="16"/>
  <c r="M65" i="16" s="1"/>
  <c r="I65" i="16"/>
  <c r="K65" i="16"/>
  <c r="O65" i="16"/>
  <c r="Q65" i="16"/>
  <c r="V65" i="16"/>
  <c r="G69" i="16"/>
  <c r="M69" i="16" s="1"/>
  <c r="I69" i="16"/>
  <c r="K69" i="16"/>
  <c r="O69" i="16"/>
  <c r="Q69" i="16"/>
  <c r="V69" i="16"/>
  <c r="G73" i="16"/>
  <c r="I73" i="16"/>
  <c r="K73" i="16"/>
  <c r="M73" i="16"/>
  <c r="O73" i="16"/>
  <c r="Q73" i="16"/>
  <c r="V73" i="16"/>
  <c r="G77" i="16"/>
  <c r="M77" i="16" s="1"/>
  <c r="I77" i="16"/>
  <c r="K77" i="16"/>
  <c r="O77" i="16"/>
  <c r="Q77" i="16"/>
  <c r="V77" i="16"/>
  <c r="G81" i="16"/>
  <c r="I81" i="16"/>
  <c r="K81" i="16"/>
  <c r="M81" i="16"/>
  <c r="O81" i="16"/>
  <c r="Q81" i="16"/>
  <c r="V81" i="16"/>
  <c r="G85" i="16"/>
  <c r="I85" i="16"/>
  <c r="K85" i="16"/>
  <c r="M85" i="16"/>
  <c r="O85" i="16"/>
  <c r="Q85" i="16"/>
  <c r="V85" i="16"/>
  <c r="G89" i="16"/>
  <c r="M89" i="16" s="1"/>
  <c r="I89" i="16"/>
  <c r="K89" i="16"/>
  <c r="O89" i="16"/>
  <c r="Q89" i="16"/>
  <c r="V89" i="16"/>
  <c r="G93" i="16"/>
  <c r="M93" i="16" s="1"/>
  <c r="I93" i="16"/>
  <c r="K93" i="16"/>
  <c r="O93" i="16"/>
  <c r="Q93" i="16"/>
  <c r="V93" i="16"/>
  <c r="G97" i="16"/>
  <c r="M97" i="16" s="1"/>
  <c r="I97" i="16"/>
  <c r="K97" i="16"/>
  <c r="O97" i="16"/>
  <c r="Q97" i="16"/>
  <c r="V97" i="16"/>
  <c r="G101" i="16"/>
  <c r="M101" i="16" s="1"/>
  <c r="I101" i="16"/>
  <c r="K101" i="16"/>
  <c r="O101" i="16"/>
  <c r="Q101" i="16"/>
  <c r="V101" i="16"/>
  <c r="G104" i="16"/>
  <c r="I104" i="16"/>
  <c r="K104" i="16"/>
  <c r="M104" i="16"/>
  <c r="O104" i="16"/>
  <c r="Q104" i="16"/>
  <c r="V104" i="16"/>
  <c r="G109" i="16"/>
  <c r="M109" i="16" s="1"/>
  <c r="I109" i="16"/>
  <c r="K109" i="16"/>
  <c r="O109" i="16"/>
  <c r="Q109" i="16"/>
  <c r="V109" i="16"/>
  <c r="G115" i="16"/>
  <c r="I115" i="16"/>
  <c r="K115" i="16"/>
  <c r="M115" i="16"/>
  <c r="O115" i="16"/>
  <c r="Q115" i="16"/>
  <c r="V115" i="16"/>
  <c r="G117" i="16"/>
  <c r="I117" i="16"/>
  <c r="K117" i="16"/>
  <c r="M117" i="16"/>
  <c r="O117" i="16"/>
  <c r="Q117" i="16"/>
  <c r="V117" i="16"/>
  <c r="G120" i="16"/>
  <c r="M120" i="16" s="1"/>
  <c r="I120" i="16"/>
  <c r="K120" i="16"/>
  <c r="O120" i="16"/>
  <c r="Q120" i="16"/>
  <c r="V120" i="16"/>
  <c r="G127" i="16"/>
  <c r="M127" i="16" s="1"/>
  <c r="I127" i="16"/>
  <c r="K127" i="16"/>
  <c r="O127" i="16"/>
  <c r="Q127" i="16"/>
  <c r="V127" i="16"/>
  <c r="G135" i="16"/>
  <c r="M135" i="16" s="1"/>
  <c r="I135" i="16"/>
  <c r="K135" i="16"/>
  <c r="O135" i="16"/>
  <c r="Q135" i="16"/>
  <c r="V135" i="16"/>
  <c r="G141" i="16"/>
  <c r="M141" i="16" s="1"/>
  <c r="I141" i="16"/>
  <c r="K141" i="16"/>
  <c r="O141" i="16"/>
  <c r="Q141" i="16"/>
  <c r="V141" i="16"/>
  <c r="G144" i="16"/>
  <c r="I144" i="16"/>
  <c r="K144" i="16"/>
  <c r="M144" i="16"/>
  <c r="O144" i="16"/>
  <c r="Q144" i="16"/>
  <c r="V144" i="16"/>
  <c r="G149" i="16"/>
  <c r="I149" i="16"/>
  <c r="K149" i="16"/>
  <c r="M149" i="16"/>
  <c r="O149" i="16"/>
  <c r="Q149" i="16"/>
  <c r="V149" i="16"/>
  <c r="G152" i="16"/>
  <c r="I152" i="16"/>
  <c r="K152" i="16"/>
  <c r="M152" i="16"/>
  <c r="O152" i="16"/>
  <c r="Q152" i="16"/>
  <c r="V152" i="16"/>
  <c r="G156" i="16"/>
  <c r="I156" i="16"/>
  <c r="K156" i="16"/>
  <c r="M156" i="16"/>
  <c r="O156" i="16"/>
  <c r="Q156" i="16"/>
  <c r="V156" i="16"/>
  <c r="G160" i="16"/>
  <c r="M160" i="16" s="1"/>
  <c r="I160" i="16"/>
  <c r="K160" i="16"/>
  <c r="O160" i="16"/>
  <c r="Q160" i="16"/>
  <c r="V160" i="16"/>
  <c r="G164" i="16"/>
  <c r="M164" i="16" s="1"/>
  <c r="I164" i="16"/>
  <c r="K164" i="16"/>
  <c r="O164" i="16"/>
  <c r="Q164" i="16"/>
  <c r="V164" i="16"/>
  <c r="G168" i="16"/>
  <c r="M168" i="16" s="1"/>
  <c r="I168" i="16"/>
  <c r="K168" i="16"/>
  <c r="O168" i="16"/>
  <c r="Q168" i="16"/>
  <c r="V168" i="16"/>
  <c r="G171" i="16"/>
  <c r="M171" i="16" s="1"/>
  <c r="I171" i="16"/>
  <c r="K171" i="16"/>
  <c r="O171" i="16"/>
  <c r="Q171" i="16"/>
  <c r="V171" i="16"/>
  <c r="G177" i="16"/>
  <c r="I177" i="16"/>
  <c r="K177" i="16"/>
  <c r="M177" i="16"/>
  <c r="O177" i="16"/>
  <c r="Q177" i="16"/>
  <c r="V177" i="16"/>
  <c r="G181" i="16"/>
  <c r="I181" i="16"/>
  <c r="K181" i="16"/>
  <c r="M181" i="16"/>
  <c r="O181" i="16"/>
  <c r="Q181" i="16"/>
  <c r="V181" i="16"/>
  <c r="G185" i="16"/>
  <c r="I185" i="16"/>
  <c r="K185" i="16"/>
  <c r="M185" i="16"/>
  <c r="O185" i="16"/>
  <c r="Q185" i="16"/>
  <c r="V185" i="16"/>
  <c r="G190" i="16"/>
  <c r="I190" i="16"/>
  <c r="K190" i="16"/>
  <c r="M190" i="16"/>
  <c r="O190" i="16"/>
  <c r="Q190" i="16"/>
  <c r="V190" i="16"/>
  <c r="G196" i="16"/>
  <c r="M196" i="16" s="1"/>
  <c r="I196" i="16"/>
  <c r="K196" i="16"/>
  <c r="O196" i="16"/>
  <c r="Q196" i="16"/>
  <c r="V196" i="16"/>
  <c r="G198" i="16"/>
  <c r="M198" i="16" s="1"/>
  <c r="I198" i="16"/>
  <c r="K198" i="16"/>
  <c r="O198" i="16"/>
  <c r="Q198" i="16"/>
  <c r="V198" i="16"/>
  <c r="G200" i="16"/>
  <c r="M200" i="16" s="1"/>
  <c r="I200" i="16"/>
  <c r="K200" i="16"/>
  <c r="O200" i="16"/>
  <c r="Q200" i="16"/>
  <c r="V200" i="16"/>
  <c r="G204" i="16"/>
  <c r="M204" i="16" s="1"/>
  <c r="I204" i="16"/>
  <c r="K204" i="16"/>
  <c r="O204" i="16"/>
  <c r="Q204" i="16"/>
  <c r="V204" i="16"/>
  <c r="G207" i="16"/>
  <c r="I207" i="16"/>
  <c r="K207" i="16"/>
  <c r="M207" i="16"/>
  <c r="O207" i="16"/>
  <c r="Q207" i="16"/>
  <c r="V207" i="16"/>
  <c r="G209" i="16"/>
  <c r="I209" i="16"/>
  <c r="K209" i="16"/>
  <c r="M209" i="16"/>
  <c r="O209" i="16"/>
  <c r="Q209" i="16"/>
  <c r="V209" i="16"/>
  <c r="G211" i="16"/>
  <c r="I211" i="16"/>
  <c r="K211" i="16"/>
  <c r="M211" i="16"/>
  <c r="O211" i="16"/>
  <c r="Q211" i="16"/>
  <c r="V211" i="16"/>
  <c r="G213" i="16"/>
  <c r="K213" i="16"/>
  <c r="O213" i="16"/>
  <c r="G214" i="16"/>
  <c r="M214" i="16" s="1"/>
  <c r="M213" i="16" s="1"/>
  <c r="I214" i="16"/>
  <c r="I213" i="16" s="1"/>
  <c r="K214" i="16"/>
  <c r="O214" i="16"/>
  <c r="Q214" i="16"/>
  <c r="Q213" i="16" s="1"/>
  <c r="V214" i="16"/>
  <c r="V213" i="16" s="1"/>
  <c r="G220" i="16"/>
  <c r="I220" i="16"/>
  <c r="I219" i="16" s="1"/>
  <c r="K220" i="16"/>
  <c r="M220" i="16"/>
  <c r="O220" i="16"/>
  <c r="O219" i="16" s="1"/>
  <c r="Q220" i="16"/>
  <c r="V220" i="16"/>
  <c r="G224" i="16"/>
  <c r="G219" i="16" s="1"/>
  <c r="I224" i="16"/>
  <c r="K224" i="16"/>
  <c r="K219" i="16" s="1"/>
  <c r="O224" i="16"/>
  <c r="Q224" i="16"/>
  <c r="V224" i="16"/>
  <c r="G228" i="16"/>
  <c r="I228" i="16"/>
  <c r="K228" i="16"/>
  <c r="M228" i="16"/>
  <c r="O228" i="16"/>
  <c r="Q228" i="16"/>
  <c r="Q219" i="16" s="1"/>
  <c r="V228" i="16"/>
  <c r="G232" i="16"/>
  <c r="I232" i="16"/>
  <c r="K232" i="16"/>
  <c r="M232" i="16"/>
  <c r="O232" i="16"/>
  <c r="Q232" i="16"/>
  <c r="V232" i="16"/>
  <c r="G237" i="16"/>
  <c r="I237" i="16"/>
  <c r="K237" i="16"/>
  <c r="M237" i="16"/>
  <c r="O237" i="16"/>
  <c r="Q237" i="16"/>
  <c r="V237" i="16"/>
  <c r="G242" i="16"/>
  <c r="M242" i="16" s="1"/>
  <c r="I242" i="16"/>
  <c r="K242" i="16"/>
  <c r="O242" i="16"/>
  <c r="Q242" i="16"/>
  <c r="V242" i="16"/>
  <c r="G246" i="16"/>
  <c r="M246" i="16" s="1"/>
  <c r="I246" i="16"/>
  <c r="K246" i="16"/>
  <c r="O246" i="16"/>
  <c r="Q246" i="16"/>
  <c r="V246" i="16"/>
  <c r="G250" i="16"/>
  <c r="M250" i="16" s="1"/>
  <c r="I250" i="16"/>
  <c r="K250" i="16"/>
  <c r="O250" i="16"/>
  <c r="Q250" i="16"/>
  <c r="V250" i="16"/>
  <c r="V219" i="16" s="1"/>
  <c r="G255" i="16"/>
  <c r="I255" i="16"/>
  <c r="K255" i="16"/>
  <c r="M255" i="16"/>
  <c r="O255" i="16"/>
  <c r="Q255" i="16"/>
  <c r="V255" i="16"/>
  <c r="G258" i="16"/>
  <c r="M258" i="16" s="1"/>
  <c r="I258" i="16"/>
  <c r="K258" i="16"/>
  <c r="O258" i="16"/>
  <c r="Q258" i="16"/>
  <c r="V258" i="16"/>
  <c r="I261" i="16"/>
  <c r="G262" i="16"/>
  <c r="I262" i="16"/>
  <c r="K262" i="16"/>
  <c r="K261" i="16" s="1"/>
  <c r="M262" i="16"/>
  <c r="O262" i="16"/>
  <c r="O261" i="16" s="1"/>
  <c r="Q262" i="16"/>
  <c r="V262" i="16"/>
  <c r="V261" i="16" s="1"/>
  <c r="G267" i="16"/>
  <c r="I267" i="16"/>
  <c r="K267" i="16"/>
  <c r="M267" i="16"/>
  <c r="O267" i="16"/>
  <c r="Q267" i="16"/>
  <c r="Q261" i="16" s="1"/>
  <c r="V267" i="16"/>
  <c r="G272" i="16"/>
  <c r="I272" i="16"/>
  <c r="K272" i="16"/>
  <c r="M272" i="16"/>
  <c r="O272" i="16"/>
  <c r="Q272" i="16"/>
  <c r="V272" i="16"/>
  <c r="G275" i="16"/>
  <c r="M275" i="16" s="1"/>
  <c r="I275" i="16"/>
  <c r="K275" i="16"/>
  <c r="O275" i="16"/>
  <c r="Q275" i="16"/>
  <c r="V275" i="16"/>
  <c r="G278" i="16"/>
  <c r="M278" i="16" s="1"/>
  <c r="I278" i="16"/>
  <c r="K278" i="16"/>
  <c r="O278" i="16"/>
  <c r="Q278" i="16"/>
  <c r="V278" i="16"/>
  <c r="G281" i="16"/>
  <c r="I281" i="16"/>
  <c r="K281" i="16"/>
  <c r="M281" i="16"/>
  <c r="O281" i="16"/>
  <c r="Q281" i="16"/>
  <c r="V281" i="16"/>
  <c r="G284" i="16"/>
  <c r="G261" i="16" s="1"/>
  <c r="I284" i="16"/>
  <c r="K284" i="16"/>
  <c r="O284" i="16"/>
  <c r="Q284" i="16"/>
  <c r="V284" i="16"/>
  <c r="G287" i="16"/>
  <c r="G288" i="16"/>
  <c r="I288" i="16"/>
  <c r="I287" i="16" s="1"/>
  <c r="K288" i="16"/>
  <c r="K287" i="16" s="1"/>
  <c r="M288" i="16"/>
  <c r="O288" i="16"/>
  <c r="O287" i="16" s="1"/>
  <c r="Q288" i="16"/>
  <c r="V288" i="16"/>
  <c r="V287" i="16" s="1"/>
  <c r="G291" i="16"/>
  <c r="I291" i="16"/>
  <c r="K291" i="16"/>
  <c r="M291" i="16"/>
  <c r="O291" i="16"/>
  <c r="Q291" i="16"/>
  <c r="Q287" i="16" s="1"/>
  <c r="V291" i="16"/>
  <c r="G296" i="16"/>
  <c r="I296" i="16"/>
  <c r="K296" i="16"/>
  <c r="M296" i="16"/>
  <c r="O296" i="16"/>
  <c r="Q296" i="16"/>
  <c r="V296" i="16"/>
  <c r="G299" i="16"/>
  <c r="M299" i="16" s="1"/>
  <c r="I299" i="16"/>
  <c r="K299" i="16"/>
  <c r="O299" i="16"/>
  <c r="Q299" i="16"/>
  <c r="V299" i="16"/>
  <c r="G302" i="16"/>
  <c r="K302" i="16"/>
  <c r="Q302" i="16"/>
  <c r="G303" i="16"/>
  <c r="I303" i="16"/>
  <c r="I302" i="16" s="1"/>
  <c r="K303" i="16"/>
  <c r="M303" i="16"/>
  <c r="M302" i="16" s="1"/>
  <c r="O303" i="16"/>
  <c r="O302" i="16" s="1"/>
  <c r="Q303" i="16"/>
  <c r="V303" i="16"/>
  <c r="V302" i="16" s="1"/>
  <c r="K309" i="16"/>
  <c r="O309" i="16"/>
  <c r="G310" i="16"/>
  <c r="G309" i="16" s="1"/>
  <c r="I310" i="16"/>
  <c r="I309" i="16" s="1"/>
  <c r="K310" i="16"/>
  <c r="O310" i="16"/>
  <c r="Q310" i="16"/>
  <c r="Q309" i="16" s="1"/>
  <c r="V310" i="16"/>
  <c r="V309" i="16" s="1"/>
  <c r="AE314" i="16"/>
  <c r="AF314" i="16"/>
  <c r="G577" i="15"/>
  <c r="BA538" i="15"/>
  <c r="BA515" i="15"/>
  <c r="BA511" i="15"/>
  <c r="BA504" i="15"/>
  <c r="BA495" i="15"/>
  <c r="BA491" i="15"/>
  <c r="BA483" i="15"/>
  <c r="BA221" i="15"/>
  <c r="BA180" i="15"/>
  <c r="BA135" i="15"/>
  <c r="BA96" i="15"/>
  <c r="BA91" i="15"/>
  <c r="BA88" i="15"/>
  <c r="BA52" i="15"/>
  <c r="BA41" i="15"/>
  <c r="BA36" i="15"/>
  <c r="BA32" i="15"/>
  <c r="BA28" i="15"/>
  <c r="BA20" i="15"/>
  <c r="BA10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G19" i="15"/>
  <c r="M19" i="15" s="1"/>
  <c r="I19" i="15"/>
  <c r="K19" i="15"/>
  <c r="O19" i="15"/>
  <c r="Q19" i="15"/>
  <c r="V19" i="15"/>
  <c r="G27" i="15"/>
  <c r="I27" i="15"/>
  <c r="K27" i="15"/>
  <c r="M27" i="15"/>
  <c r="O27" i="15"/>
  <c r="Q27" i="15"/>
  <c r="V27" i="15"/>
  <c r="V8" i="15" s="1"/>
  <c r="G31" i="15"/>
  <c r="I31" i="15"/>
  <c r="K31" i="15"/>
  <c r="M31" i="15"/>
  <c r="O31" i="15"/>
  <c r="Q31" i="15"/>
  <c r="V31" i="15"/>
  <c r="G35" i="15"/>
  <c r="I35" i="15"/>
  <c r="K35" i="15"/>
  <c r="M35" i="15"/>
  <c r="O35" i="15"/>
  <c r="Q35" i="15"/>
  <c r="V35" i="15"/>
  <c r="G40" i="15"/>
  <c r="M40" i="15" s="1"/>
  <c r="I40" i="15"/>
  <c r="K40" i="15"/>
  <c r="O40" i="15"/>
  <c r="Q40" i="15"/>
  <c r="V40" i="15"/>
  <c r="G51" i="15"/>
  <c r="M51" i="15" s="1"/>
  <c r="I51" i="15"/>
  <c r="K51" i="15"/>
  <c r="O51" i="15"/>
  <c r="Q51" i="15"/>
  <c r="V51" i="15"/>
  <c r="G87" i="15"/>
  <c r="G8" i="15" s="1"/>
  <c r="I87" i="15"/>
  <c r="K87" i="15"/>
  <c r="O87" i="15"/>
  <c r="Q87" i="15"/>
  <c r="V87" i="15"/>
  <c r="G90" i="15"/>
  <c r="M90" i="15" s="1"/>
  <c r="I90" i="15"/>
  <c r="K90" i="15"/>
  <c r="O90" i="15"/>
  <c r="Q90" i="15"/>
  <c r="V90" i="15"/>
  <c r="G95" i="15"/>
  <c r="M95" i="15" s="1"/>
  <c r="I95" i="15"/>
  <c r="K95" i="15"/>
  <c r="O95" i="15"/>
  <c r="Q95" i="15"/>
  <c r="V95" i="15"/>
  <c r="G98" i="15"/>
  <c r="I98" i="15"/>
  <c r="K98" i="15"/>
  <c r="M98" i="15"/>
  <c r="O98" i="15"/>
  <c r="Q98" i="15"/>
  <c r="V98" i="15"/>
  <c r="G116" i="15"/>
  <c r="I116" i="15"/>
  <c r="K116" i="15"/>
  <c r="M116" i="15"/>
  <c r="O116" i="15"/>
  <c r="Q116" i="15"/>
  <c r="V116" i="15"/>
  <c r="G128" i="15"/>
  <c r="I128" i="15"/>
  <c r="K128" i="15"/>
  <c r="M128" i="15"/>
  <c r="O128" i="15"/>
  <c r="Q128" i="15"/>
  <c r="V128" i="15"/>
  <c r="G131" i="15"/>
  <c r="M131" i="15" s="1"/>
  <c r="I131" i="15"/>
  <c r="K131" i="15"/>
  <c r="O131" i="15"/>
  <c r="Q131" i="15"/>
  <c r="V131" i="15"/>
  <c r="G134" i="15"/>
  <c r="M134" i="15" s="1"/>
  <c r="I134" i="15"/>
  <c r="K134" i="15"/>
  <c r="O134" i="15"/>
  <c r="Q134" i="15"/>
  <c r="V134" i="15"/>
  <c r="G137" i="15"/>
  <c r="M137" i="15" s="1"/>
  <c r="I137" i="15"/>
  <c r="K137" i="15"/>
  <c r="O137" i="15"/>
  <c r="Q137" i="15"/>
  <c r="V137" i="15"/>
  <c r="G141" i="15"/>
  <c r="M141" i="15" s="1"/>
  <c r="I141" i="15"/>
  <c r="K141" i="15"/>
  <c r="O141" i="15"/>
  <c r="Q141" i="15"/>
  <c r="V141" i="15"/>
  <c r="G145" i="15"/>
  <c r="M145" i="15" s="1"/>
  <c r="I145" i="15"/>
  <c r="K145" i="15"/>
  <c r="O145" i="15"/>
  <c r="Q145" i="15"/>
  <c r="V145" i="15"/>
  <c r="G150" i="15"/>
  <c r="I150" i="15"/>
  <c r="K150" i="15"/>
  <c r="M150" i="15"/>
  <c r="O150" i="15"/>
  <c r="Q150" i="15"/>
  <c r="V150" i="15"/>
  <c r="G153" i="15"/>
  <c r="I153" i="15"/>
  <c r="K153" i="15"/>
  <c r="M153" i="15"/>
  <c r="O153" i="15"/>
  <c r="Q153" i="15"/>
  <c r="V153" i="15"/>
  <c r="G157" i="15"/>
  <c r="I157" i="15"/>
  <c r="K157" i="15"/>
  <c r="M157" i="15"/>
  <c r="O157" i="15"/>
  <c r="Q157" i="15"/>
  <c r="V157" i="15"/>
  <c r="G159" i="15"/>
  <c r="M159" i="15" s="1"/>
  <c r="I159" i="15"/>
  <c r="K159" i="15"/>
  <c r="O159" i="15"/>
  <c r="Q159" i="15"/>
  <c r="V159" i="15"/>
  <c r="G164" i="15"/>
  <c r="M164" i="15" s="1"/>
  <c r="I164" i="15"/>
  <c r="K164" i="15"/>
  <c r="O164" i="15"/>
  <c r="Q164" i="15"/>
  <c r="V164" i="15"/>
  <c r="G179" i="15"/>
  <c r="M179" i="15" s="1"/>
  <c r="I179" i="15"/>
  <c r="K179" i="15"/>
  <c r="O179" i="15"/>
  <c r="Q179" i="15"/>
  <c r="V179" i="15"/>
  <c r="G198" i="15"/>
  <c r="M198" i="15" s="1"/>
  <c r="I198" i="15"/>
  <c r="K198" i="15"/>
  <c r="O198" i="15"/>
  <c r="Q198" i="15"/>
  <c r="V198" i="15"/>
  <c r="G209" i="15"/>
  <c r="M209" i="15" s="1"/>
  <c r="I209" i="15"/>
  <c r="K209" i="15"/>
  <c r="O209" i="15"/>
  <c r="Q209" i="15"/>
  <c r="V209" i="15"/>
  <c r="G220" i="15"/>
  <c r="I220" i="15"/>
  <c r="K220" i="15"/>
  <c r="M220" i="15"/>
  <c r="O220" i="15"/>
  <c r="Q220" i="15"/>
  <c r="V220" i="15"/>
  <c r="G231" i="15"/>
  <c r="I231" i="15"/>
  <c r="K231" i="15"/>
  <c r="M231" i="15"/>
  <c r="O231" i="15"/>
  <c r="Q231" i="15"/>
  <c r="V231" i="15"/>
  <c r="Q233" i="15"/>
  <c r="G234" i="15"/>
  <c r="I234" i="15"/>
  <c r="I233" i="15" s="1"/>
  <c r="K234" i="15"/>
  <c r="K233" i="15" s="1"/>
  <c r="M234" i="15"/>
  <c r="O234" i="15"/>
  <c r="O233" i="15" s="1"/>
  <c r="Q234" i="15"/>
  <c r="V234" i="15"/>
  <c r="V233" i="15" s="1"/>
  <c r="G237" i="15"/>
  <c r="M237" i="15" s="1"/>
  <c r="I237" i="15"/>
  <c r="K237" i="15"/>
  <c r="O237" i="15"/>
  <c r="Q237" i="15"/>
  <c r="V237" i="15"/>
  <c r="G240" i="15"/>
  <c r="G233" i="15" s="1"/>
  <c r="I240" i="15"/>
  <c r="K240" i="15"/>
  <c r="O240" i="15"/>
  <c r="Q240" i="15"/>
  <c r="V240" i="15"/>
  <c r="G243" i="15"/>
  <c r="M243" i="15" s="1"/>
  <c r="I243" i="15"/>
  <c r="K243" i="15"/>
  <c r="O243" i="15"/>
  <c r="Q243" i="15"/>
  <c r="V243" i="15"/>
  <c r="G246" i="15"/>
  <c r="M246" i="15" s="1"/>
  <c r="I246" i="15"/>
  <c r="K246" i="15"/>
  <c r="O246" i="15"/>
  <c r="Q246" i="15"/>
  <c r="V246" i="15"/>
  <c r="G257" i="15"/>
  <c r="I257" i="15"/>
  <c r="K257" i="15"/>
  <c r="M257" i="15"/>
  <c r="O257" i="15"/>
  <c r="Q257" i="15"/>
  <c r="V257" i="15"/>
  <c r="G262" i="15"/>
  <c r="G261" i="15" s="1"/>
  <c r="I262" i="15"/>
  <c r="I261" i="15" s="1"/>
  <c r="K262" i="15"/>
  <c r="O262" i="15"/>
  <c r="Q262" i="15"/>
  <c r="Q261" i="15" s="1"/>
  <c r="V262" i="15"/>
  <c r="V261" i="15" s="1"/>
  <c r="G266" i="15"/>
  <c r="M266" i="15" s="1"/>
  <c r="I266" i="15"/>
  <c r="K266" i="15"/>
  <c r="K261" i="15" s="1"/>
  <c r="O266" i="15"/>
  <c r="Q266" i="15"/>
  <c r="V266" i="15"/>
  <c r="G269" i="15"/>
  <c r="I269" i="15"/>
  <c r="K269" i="15"/>
  <c r="M269" i="15"/>
  <c r="O269" i="15"/>
  <c r="Q269" i="15"/>
  <c r="V269" i="15"/>
  <c r="G273" i="15"/>
  <c r="M273" i="15" s="1"/>
  <c r="I273" i="15"/>
  <c r="K273" i="15"/>
  <c r="O273" i="15"/>
  <c r="Q273" i="15"/>
  <c r="V273" i="15"/>
  <c r="G276" i="15"/>
  <c r="M276" i="15" s="1"/>
  <c r="I276" i="15"/>
  <c r="K276" i="15"/>
  <c r="O276" i="15"/>
  <c r="Q276" i="15"/>
  <c r="V276" i="15"/>
  <c r="G283" i="15"/>
  <c r="M283" i="15" s="1"/>
  <c r="I283" i="15"/>
  <c r="K283" i="15"/>
  <c r="O283" i="15"/>
  <c r="Q283" i="15"/>
  <c r="V283" i="15"/>
  <c r="G288" i="15"/>
  <c r="I288" i="15"/>
  <c r="K288" i="15"/>
  <c r="M288" i="15"/>
  <c r="O288" i="15"/>
  <c r="Q288" i="15"/>
  <c r="V288" i="15"/>
  <c r="G292" i="15"/>
  <c r="M292" i="15" s="1"/>
  <c r="I292" i="15"/>
  <c r="K292" i="15"/>
  <c r="O292" i="15"/>
  <c r="O261" i="15" s="1"/>
  <c r="Q292" i="15"/>
  <c r="V292" i="15"/>
  <c r="G295" i="15"/>
  <c r="M295" i="15" s="1"/>
  <c r="I295" i="15"/>
  <c r="K295" i="15"/>
  <c r="O295" i="15"/>
  <c r="Q295" i="15"/>
  <c r="V295" i="15"/>
  <c r="G299" i="15"/>
  <c r="M299" i="15" s="1"/>
  <c r="I299" i="15"/>
  <c r="K299" i="15"/>
  <c r="O299" i="15"/>
  <c r="Q299" i="15"/>
  <c r="V299" i="15"/>
  <c r="G302" i="15"/>
  <c r="I302" i="15"/>
  <c r="K302" i="15"/>
  <c r="M302" i="15"/>
  <c r="O302" i="15"/>
  <c r="Q302" i="15"/>
  <c r="V302" i="15"/>
  <c r="G305" i="15"/>
  <c r="M305" i="15" s="1"/>
  <c r="I305" i="15"/>
  <c r="K305" i="15"/>
  <c r="O305" i="15"/>
  <c r="Q305" i="15"/>
  <c r="V305" i="15"/>
  <c r="G308" i="15"/>
  <c r="M308" i="15" s="1"/>
  <c r="I308" i="15"/>
  <c r="K308" i="15"/>
  <c r="O308" i="15"/>
  <c r="Q308" i="15"/>
  <c r="V308" i="15"/>
  <c r="G311" i="15"/>
  <c r="M311" i="15" s="1"/>
  <c r="I311" i="15"/>
  <c r="K311" i="15"/>
  <c r="O311" i="15"/>
  <c r="Q311" i="15"/>
  <c r="V311" i="15"/>
  <c r="G314" i="15"/>
  <c r="I314" i="15"/>
  <c r="K314" i="15"/>
  <c r="M314" i="15"/>
  <c r="O314" i="15"/>
  <c r="Q314" i="15"/>
  <c r="V314" i="15"/>
  <c r="G317" i="15"/>
  <c r="M317" i="15" s="1"/>
  <c r="I317" i="15"/>
  <c r="K317" i="15"/>
  <c r="O317" i="15"/>
  <c r="Q317" i="15"/>
  <c r="V317" i="15"/>
  <c r="G320" i="15"/>
  <c r="M320" i="15" s="1"/>
  <c r="I320" i="15"/>
  <c r="K320" i="15"/>
  <c r="O320" i="15"/>
  <c r="Q320" i="15"/>
  <c r="V320" i="15"/>
  <c r="G323" i="15"/>
  <c r="M323" i="15" s="1"/>
  <c r="I323" i="15"/>
  <c r="K323" i="15"/>
  <c r="O323" i="15"/>
  <c r="Q323" i="15"/>
  <c r="V323" i="15"/>
  <c r="G326" i="15"/>
  <c r="I326" i="15"/>
  <c r="K326" i="15"/>
  <c r="M326" i="15"/>
  <c r="O326" i="15"/>
  <c r="Q326" i="15"/>
  <c r="V326" i="15"/>
  <c r="G329" i="15"/>
  <c r="M329" i="15" s="1"/>
  <c r="I329" i="15"/>
  <c r="K329" i="15"/>
  <c r="O329" i="15"/>
  <c r="Q329" i="15"/>
  <c r="V329" i="15"/>
  <c r="G334" i="15"/>
  <c r="M334" i="15" s="1"/>
  <c r="I334" i="15"/>
  <c r="K334" i="15"/>
  <c r="O334" i="15"/>
  <c r="Q334" i="15"/>
  <c r="V334" i="15"/>
  <c r="G337" i="15"/>
  <c r="M337" i="15" s="1"/>
  <c r="I337" i="15"/>
  <c r="K337" i="15"/>
  <c r="O337" i="15"/>
  <c r="Q337" i="15"/>
  <c r="V337" i="15"/>
  <c r="G340" i="15"/>
  <c r="I340" i="15"/>
  <c r="K340" i="15"/>
  <c r="M340" i="15"/>
  <c r="O340" i="15"/>
  <c r="Q340" i="15"/>
  <c r="V340" i="15"/>
  <c r="G343" i="15"/>
  <c r="M343" i="15" s="1"/>
  <c r="I343" i="15"/>
  <c r="K343" i="15"/>
  <c r="O343" i="15"/>
  <c r="Q343" i="15"/>
  <c r="V343" i="15"/>
  <c r="G346" i="15"/>
  <c r="M346" i="15" s="1"/>
  <c r="I346" i="15"/>
  <c r="K346" i="15"/>
  <c r="O346" i="15"/>
  <c r="Q346" i="15"/>
  <c r="V346" i="15"/>
  <c r="G349" i="15"/>
  <c r="M349" i="15" s="1"/>
  <c r="I349" i="15"/>
  <c r="K349" i="15"/>
  <c r="O349" i="15"/>
  <c r="Q349" i="15"/>
  <c r="V349" i="15"/>
  <c r="G352" i="15"/>
  <c r="I352" i="15"/>
  <c r="K352" i="15"/>
  <c r="M352" i="15"/>
  <c r="O352" i="15"/>
  <c r="Q352" i="15"/>
  <c r="V352" i="15"/>
  <c r="G355" i="15"/>
  <c r="M355" i="15" s="1"/>
  <c r="I355" i="15"/>
  <c r="K355" i="15"/>
  <c r="O355" i="15"/>
  <c r="Q355" i="15"/>
  <c r="V355" i="15"/>
  <c r="G358" i="15"/>
  <c r="I358" i="15"/>
  <c r="K358" i="15"/>
  <c r="M358" i="15"/>
  <c r="O358" i="15"/>
  <c r="Q358" i="15"/>
  <c r="V358" i="15"/>
  <c r="G361" i="15"/>
  <c r="I361" i="15"/>
  <c r="K361" i="15"/>
  <c r="M361" i="15"/>
  <c r="O361" i="15"/>
  <c r="Q361" i="15"/>
  <c r="V361" i="15"/>
  <c r="G364" i="15"/>
  <c r="I364" i="15"/>
  <c r="K364" i="15"/>
  <c r="M364" i="15"/>
  <c r="O364" i="15"/>
  <c r="Q364" i="15"/>
  <c r="V364" i="15"/>
  <c r="G367" i="15"/>
  <c r="M367" i="15" s="1"/>
  <c r="I367" i="15"/>
  <c r="K367" i="15"/>
  <c r="O367" i="15"/>
  <c r="Q367" i="15"/>
  <c r="V367" i="15"/>
  <c r="G370" i="15"/>
  <c r="M370" i="15" s="1"/>
  <c r="I370" i="15"/>
  <c r="K370" i="15"/>
  <c r="O370" i="15"/>
  <c r="Q370" i="15"/>
  <c r="V370" i="15"/>
  <c r="G373" i="15"/>
  <c r="M373" i="15" s="1"/>
  <c r="I373" i="15"/>
  <c r="K373" i="15"/>
  <c r="O373" i="15"/>
  <c r="Q373" i="15"/>
  <c r="V373" i="15"/>
  <c r="G376" i="15"/>
  <c r="I376" i="15"/>
  <c r="K376" i="15"/>
  <c r="M376" i="15"/>
  <c r="O376" i="15"/>
  <c r="Q376" i="15"/>
  <c r="V376" i="15"/>
  <c r="G379" i="15"/>
  <c r="M379" i="15" s="1"/>
  <c r="I379" i="15"/>
  <c r="K379" i="15"/>
  <c r="O379" i="15"/>
  <c r="Q379" i="15"/>
  <c r="V379" i="15"/>
  <c r="G383" i="15"/>
  <c r="I383" i="15"/>
  <c r="K383" i="15"/>
  <c r="M383" i="15"/>
  <c r="O383" i="15"/>
  <c r="Q383" i="15"/>
  <c r="V383" i="15"/>
  <c r="G387" i="15"/>
  <c r="I387" i="15"/>
  <c r="K387" i="15"/>
  <c r="M387" i="15"/>
  <c r="O387" i="15"/>
  <c r="Q387" i="15"/>
  <c r="V387" i="15"/>
  <c r="G391" i="15"/>
  <c r="I391" i="15"/>
  <c r="K391" i="15"/>
  <c r="M391" i="15"/>
  <c r="O391" i="15"/>
  <c r="Q391" i="15"/>
  <c r="V391" i="15"/>
  <c r="G393" i="15"/>
  <c r="M393" i="15" s="1"/>
  <c r="I393" i="15"/>
  <c r="K393" i="15"/>
  <c r="O393" i="15"/>
  <c r="Q393" i="15"/>
  <c r="V393" i="15"/>
  <c r="G396" i="15"/>
  <c r="M396" i="15" s="1"/>
  <c r="I396" i="15"/>
  <c r="K396" i="15"/>
  <c r="O396" i="15"/>
  <c r="Q396" i="15"/>
  <c r="V396" i="15"/>
  <c r="G399" i="15"/>
  <c r="M399" i="15" s="1"/>
  <c r="I399" i="15"/>
  <c r="K399" i="15"/>
  <c r="O399" i="15"/>
  <c r="Q399" i="15"/>
  <c r="V399" i="15"/>
  <c r="G401" i="15"/>
  <c r="I401" i="15"/>
  <c r="K401" i="15"/>
  <c r="M401" i="15"/>
  <c r="O401" i="15"/>
  <c r="Q401" i="15"/>
  <c r="V401" i="15"/>
  <c r="G404" i="15"/>
  <c r="M404" i="15" s="1"/>
  <c r="I404" i="15"/>
  <c r="K404" i="15"/>
  <c r="O404" i="15"/>
  <c r="Q404" i="15"/>
  <c r="V404" i="15"/>
  <c r="G406" i="15"/>
  <c r="I406" i="15"/>
  <c r="K406" i="15"/>
  <c r="M406" i="15"/>
  <c r="O406" i="15"/>
  <c r="Q406" i="15"/>
  <c r="V406" i="15"/>
  <c r="G409" i="15"/>
  <c r="I409" i="15"/>
  <c r="K409" i="15"/>
  <c r="M409" i="15"/>
  <c r="O409" i="15"/>
  <c r="Q409" i="15"/>
  <c r="V409" i="15"/>
  <c r="G412" i="15"/>
  <c r="I412" i="15"/>
  <c r="K412" i="15"/>
  <c r="M412" i="15"/>
  <c r="O412" i="15"/>
  <c r="Q412" i="15"/>
  <c r="V412" i="15"/>
  <c r="G415" i="15"/>
  <c r="M415" i="15" s="1"/>
  <c r="I415" i="15"/>
  <c r="K415" i="15"/>
  <c r="O415" i="15"/>
  <c r="Q415" i="15"/>
  <c r="V415" i="15"/>
  <c r="G418" i="15"/>
  <c r="M418" i="15" s="1"/>
  <c r="I418" i="15"/>
  <c r="K418" i="15"/>
  <c r="O418" i="15"/>
  <c r="Q418" i="15"/>
  <c r="V418" i="15"/>
  <c r="G421" i="15"/>
  <c r="M421" i="15" s="1"/>
  <c r="I421" i="15"/>
  <c r="K421" i="15"/>
  <c r="O421" i="15"/>
  <c r="Q421" i="15"/>
  <c r="V421" i="15"/>
  <c r="G424" i="15"/>
  <c r="I424" i="15"/>
  <c r="K424" i="15"/>
  <c r="M424" i="15"/>
  <c r="O424" i="15"/>
  <c r="Q424" i="15"/>
  <c r="V424" i="15"/>
  <c r="G427" i="15"/>
  <c r="M427" i="15" s="1"/>
  <c r="I427" i="15"/>
  <c r="K427" i="15"/>
  <c r="O427" i="15"/>
  <c r="Q427" i="15"/>
  <c r="V427" i="15"/>
  <c r="G430" i="15"/>
  <c r="I430" i="15"/>
  <c r="K430" i="15"/>
  <c r="M430" i="15"/>
  <c r="O430" i="15"/>
  <c r="Q430" i="15"/>
  <c r="V430" i="15"/>
  <c r="G434" i="15"/>
  <c r="M434" i="15" s="1"/>
  <c r="I434" i="15"/>
  <c r="K434" i="15"/>
  <c r="O434" i="15"/>
  <c r="Q434" i="15"/>
  <c r="V434" i="15"/>
  <c r="G437" i="15"/>
  <c r="I437" i="15"/>
  <c r="K437" i="15"/>
  <c r="M437" i="15"/>
  <c r="O437" i="15"/>
  <c r="Q437" i="15"/>
  <c r="V437" i="15"/>
  <c r="G440" i="15"/>
  <c r="M440" i="15" s="1"/>
  <c r="I440" i="15"/>
  <c r="K440" i="15"/>
  <c r="O440" i="15"/>
  <c r="Q440" i="15"/>
  <c r="V440" i="15"/>
  <c r="G443" i="15"/>
  <c r="M443" i="15" s="1"/>
  <c r="I443" i="15"/>
  <c r="K443" i="15"/>
  <c r="O443" i="15"/>
  <c r="Q443" i="15"/>
  <c r="V443" i="15"/>
  <c r="G446" i="15"/>
  <c r="I446" i="15"/>
  <c r="K446" i="15"/>
  <c r="M446" i="15"/>
  <c r="O446" i="15"/>
  <c r="Q446" i="15"/>
  <c r="V446" i="15"/>
  <c r="G449" i="15"/>
  <c r="M449" i="15" s="1"/>
  <c r="I449" i="15"/>
  <c r="K449" i="15"/>
  <c r="O449" i="15"/>
  <c r="Q449" i="15"/>
  <c r="V449" i="15"/>
  <c r="G452" i="15"/>
  <c r="M452" i="15" s="1"/>
  <c r="I452" i="15"/>
  <c r="K452" i="15"/>
  <c r="O452" i="15"/>
  <c r="Q452" i="15"/>
  <c r="V452" i="15"/>
  <c r="G455" i="15"/>
  <c r="M455" i="15" s="1"/>
  <c r="I455" i="15"/>
  <c r="K455" i="15"/>
  <c r="O455" i="15"/>
  <c r="Q455" i="15"/>
  <c r="V455" i="15"/>
  <c r="G458" i="15"/>
  <c r="I458" i="15"/>
  <c r="K458" i="15"/>
  <c r="M458" i="15"/>
  <c r="O458" i="15"/>
  <c r="Q458" i="15"/>
  <c r="V458" i="15"/>
  <c r="G461" i="15"/>
  <c r="I461" i="15"/>
  <c r="K461" i="15"/>
  <c r="M461" i="15"/>
  <c r="O461" i="15"/>
  <c r="Q461" i="15"/>
  <c r="V461" i="15"/>
  <c r="G465" i="15"/>
  <c r="M465" i="15" s="1"/>
  <c r="I465" i="15"/>
  <c r="K465" i="15"/>
  <c r="O465" i="15"/>
  <c r="Q465" i="15"/>
  <c r="V465" i="15"/>
  <c r="G469" i="15"/>
  <c r="I469" i="15"/>
  <c r="K469" i="15"/>
  <c r="M469" i="15"/>
  <c r="O469" i="15"/>
  <c r="Q469" i="15"/>
  <c r="V469" i="15"/>
  <c r="G473" i="15"/>
  <c r="I473" i="15"/>
  <c r="K473" i="15"/>
  <c r="M473" i="15"/>
  <c r="O473" i="15"/>
  <c r="Q473" i="15"/>
  <c r="V473" i="15"/>
  <c r="G476" i="15"/>
  <c r="M476" i="15" s="1"/>
  <c r="I476" i="15"/>
  <c r="K476" i="15"/>
  <c r="O476" i="15"/>
  <c r="Q476" i="15"/>
  <c r="V476" i="15"/>
  <c r="G479" i="15"/>
  <c r="M479" i="15" s="1"/>
  <c r="I479" i="15"/>
  <c r="K479" i="15"/>
  <c r="O479" i="15"/>
  <c r="Q479" i="15"/>
  <c r="V479" i="15"/>
  <c r="G482" i="15"/>
  <c r="M482" i="15" s="1"/>
  <c r="I482" i="15"/>
  <c r="K482" i="15"/>
  <c r="O482" i="15"/>
  <c r="Q482" i="15"/>
  <c r="V482" i="15"/>
  <c r="G490" i="15"/>
  <c r="M490" i="15" s="1"/>
  <c r="I490" i="15"/>
  <c r="K490" i="15"/>
  <c r="O490" i="15"/>
  <c r="Q490" i="15"/>
  <c r="V490" i="15"/>
  <c r="G494" i="15"/>
  <c r="I494" i="15"/>
  <c r="K494" i="15"/>
  <c r="M494" i="15"/>
  <c r="O494" i="15"/>
  <c r="Q494" i="15"/>
  <c r="V494" i="15"/>
  <c r="G503" i="15"/>
  <c r="M503" i="15" s="1"/>
  <c r="I503" i="15"/>
  <c r="K503" i="15"/>
  <c r="O503" i="15"/>
  <c r="Q503" i="15"/>
  <c r="V503" i="15"/>
  <c r="G510" i="15"/>
  <c r="M510" i="15" s="1"/>
  <c r="I510" i="15"/>
  <c r="K510" i="15"/>
  <c r="O510" i="15"/>
  <c r="Q510" i="15"/>
  <c r="V510" i="15"/>
  <c r="G514" i="15"/>
  <c r="I514" i="15"/>
  <c r="K514" i="15"/>
  <c r="M514" i="15"/>
  <c r="O514" i="15"/>
  <c r="Q514" i="15"/>
  <c r="V514" i="15"/>
  <c r="G518" i="15"/>
  <c r="M518" i="15" s="1"/>
  <c r="I518" i="15"/>
  <c r="K518" i="15"/>
  <c r="O518" i="15"/>
  <c r="Q518" i="15"/>
  <c r="V518" i="15"/>
  <c r="G523" i="15"/>
  <c r="M523" i="15" s="1"/>
  <c r="I523" i="15"/>
  <c r="K523" i="15"/>
  <c r="O523" i="15"/>
  <c r="Q523" i="15"/>
  <c r="V523" i="15"/>
  <c r="G527" i="15"/>
  <c r="I527" i="15"/>
  <c r="K527" i="15"/>
  <c r="M527" i="15"/>
  <c r="O527" i="15"/>
  <c r="Q527" i="15"/>
  <c r="V527" i="15"/>
  <c r="G530" i="15"/>
  <c r="I530" i="15"/>
  <c r="K530" i="15"/>
  <c r="M530" i="15"/>
  <c r="O530" i="15"/>
  <c r="Q530" i="15"/>
  <c r="V530" i="15"/>
  <c r="G533" i="15"/>
  <c r="I533" i="15"/>
  <c r="K533" i="15"/>
  <c r="M533" i="15"/>
  <c r="O533" i="15"/>
  <c r="Q533" i="15"/>
  <c r="V533" i="15"/>
  <c r="G537" i="15"/>
  <c r="M537" i="15" s="1"/>
  <c r="I537" i="15"/>
  <c r="K537" i="15"/>
  <c r="O537" i="15"/>
  <c r="Q537" i="15"/>
  <c r="V537" i="15"/>
  <c r="G539" i="15"/>
  <c r="M539" i="15" s="1"/>
  <c r="I539" i="15"/>
  <c r="K539" i="15"/>
  <c r="O539" i="15"/>
  <c r="Q539" i="15"/>
  <c r="V539" i="15"/>
  <c r="G540" i="15"/>
  <c r="I540" i="15"/>
  <c r="K540" i="15"/>
  <c r="M540" i="15"/>
  <c r="O540" i="15"/>
  <c r="Q540" i="15"/>
  <c r="V540" i="15"/>
  <c r="G550" i="15"/>
  <c r="G549" i="15" s="1"/>
  <c r="I550" i="15"/>
  <c r="I549" i="15" s="1"/>
  <c r="K550" i="15"/>
  <c r="K549" i="15" s="1"/>
  <c r="O550" i="15"/>
  <c r="O549" i="15" s="1"/>
  <c r="Q550" i="15"/>
  <c r="Q549" i="15" s="1"/>
  <c r="V550" i="15"/>
  <c r="V549" i="15" s="1"/>
  <c r="G554" i="15"/>
  <c r="I554" i="15"/>
  <c r="G555" i="15"/>
  <c r="I555" i="15"/>
  <c r="K555" i="15"/>
  <c r="K554" i="15" s="1"/>
  <c r="M555" i="15"/>
  <c r="M554" i="15" s="1"/>
  <c r="O555" i="15"/>
  <c r="O554" i="15" s="1"/>
  <c r="Q555" i="15"/>
  <c r="Q554" i="15" s="1"/>
  <c r="V555" i="15"/>
  <c r="V554" i="15" s="1"/>
  <c r="G562" i="15"/>
  <c r="K562" i="15"/>
  <c r="M562" i="15"/>
  <c r="G563" i="15"/>
  <c r="I563" i="15"/>
  <c r="I562" i="15" s="1"/>
  <c r="K563" i="15"/>
  <c r="M563" i="15"/>
  <c r="O563" i="15"/>
  <c r="O562" i="15" s="1"/>
  <c r="Q563" i="15"/>
  <c r="Q562" i="15" s="1"/>
  <c r="V563" i="15"/>
  <c r="V562" i="15" s="1"/>
  <c r="G572" i="15"/>
  <c r="K572" i="15"/>
  <c r="O572" i="15"/>
  <c r="Q572" i="15"/>
  <c r="G573" i="15"/>
  <c r="I573" i="15"/>
  <c r="I572" i="15" s="1"/>
  <c r="K573" i="15"/>
  <c r="M573" i="15"/>
  <c r="M572" i="15" s="1"/>
  <c r="O573" i="15"/>
  <c r="Q573" i="15"/>
  <c r="V573" i="15"/>
  <c r="V572" i="15" s="1"/>
  <c r="AE577" i="15"/>
  <c r="AF577" i="15"/>
  <c r="G350" i="14"/>
  <c r="BA320" i="14"/>
  <c r="BA319" i="14"/>
  <c r="BA307" i="14"/>
  <c r="BA288" i="14"/>
  <c r="BA116" i="14"/>
  <c r="BA111" i="14"/>
  <c r="BA57" i="14"/>
  <c r="BA45" i="14"/>
  <c r="BA40" i="14"/>
  <c r="BA37" i="14"/>
  <c r="BA29" i="14"/>
  <c r="BA24" i="14"/>
  <c r="BA18" i="14"/>
  <c r="BA10" i="14"/>
  <c r="G9" i="14"/>
  <c r="I9" i="14"/>
  <c r="I8" i="14" s="1"/>
  <c r="K9" i="14"/>
  <c r="M9" i="14"/>
  <c r="O9" i="14"/>
  <c r="Q9" i="14"/>
  <c r="Q8" i="14" s="1"/>
  <c r="V9" i="14"/>
  <c r="V8" i="14" s="1"/>
  <c r="G17" i="14"/>
  <c r="I17" i="14"/>
  <c r="K17" i="14"/>
  <c r="M17" i="14"/>
  <c r="O17" i="14"/>
  <c r="Q17" i="14"/>
  <c r="V17" i="14"/>
  <c r="G23" i="14"/>
  <c r="G8" i="14" s="1"/>
  <c r="I23" i="14"/>
  <c r="K23" i="14"/>
  <c r="O23" i="14"/>
  <c r="Q23" i="14"/>
  <c r="V23" i="14"/>
  <c r="G28" i="14"/>
  <c r="M28" i="14" s="1"/>
  <c r="I28" i="14"/>
  <c r="K28" i="14"/>
  <c r="O28" i="14"/>
  <c r="Q28" i="14"/>
  <c r="V28" i="14"/>
  <c r="G36" i="14"/>
  <c r="M36" i="14" s="1"/>
  <c r="I36" i="14"/>
  <c r="K36" i="14"/>
  <c r="K8" i="14" s="1"/>
  <c r="O36" i="14"/>
  <c r="Q36" i="14"/>
  <c r="V36" i="14"/>
  <c r="G39" i="14"/>
  <c r="I39" i="14"/>
  <c r="K39" i="14"/>
  <c r="M39" i="14"/>
  <c r="O39" i="14"/>
  <c r="Q39" i="14"/>
  <c r="V39" i="14"/>
  <c r="G44" i="14"/>
  <c r="I44" i="14"/>
  <c r="K44" i="14"/>
  <c r="M44" i="14"/>
  <c r="O44" i="14"/>
  <c r="O8" i="14" s="1"/>
  <c r="Q44" i="14"/>
  <c r="V44" i="14"/>
  <c r="G47" i="14"/>
  <c r="I47" i="14"/>
  <c r="K47" i="14"/>
  <c r="M47" i="14"/>
  <c r="O47" i="14"/>
  <c r="Q47" i="14"/>
  <c r="V47" i="14"/>
  <c r="G50" i="14"/>
  <c r="I50" i="14"/>
  <c r="K50" i="14"/>
  <c r="M50" i="14"/>
  <c r="O50" i="14"/>
  <c r="Q50" i="14"/>
  <c r="V50" i="14"/>
  <c r="G53" i="14"/>
  <c r="I53" i="14"/>
  <c r="K53" i="14"/>
  <c r="M53" i="14"/>
  <c r="O53" i="14"/>
  <c r="Q53" i="14"/>
  <c r="V53" i="14"/>
  <c r="G56" i="14"/>
  <c r="M56" i="14" s="1"/>
  <c r="I56" i="14"/>
  <c r="K56" i="14"/>
  <c r="O56" i="14"/>
  <c r="Q56" i="14"/>
  <c r="V56" i="14"/>
  <c r="G59" i="14"/>
  <c r="M59" i="14" s="1"/>
  <c r="I59" i="14"/>
  <c r="K59" i="14"/>
  <c r="O59" i="14"/>
  <c r="Q59" i="14"/>
  <c r="V59" i="14"/>
  <c r="G67" i="14"/>
  <c r="M67" i="14" s="1"/>
  <c r="I67" i="14"/>
  <c r="K67" i="14"/>
  <c r="O67" i="14"/>
  <c r="Q67" i="14"/>
  <c r="V67" i="14"/>
  <c r="G75" i="14"/>
  <c r="I75" i="14"/>
  <c r="K75" i="14"/>
  <c r="M75" i="14"/>
  <c r="O75" i="14"/>
  <c r="Q75" i="14"/>
  <c r="V75" i="14"/>
  <c r="G81" i="14"/>
  <c r="I81" i="14"/>
  <c r="K81" i="14"/>
  <c r="M81" i="14"/>
  <c r="O81" i="14"/>
  <c r="Q81" i="14"/>
  <c r="V81" i="14"/>
  <c r="G84" i="14"/>
  <c r="I84" i="14"/>
  <c r="K84" i="14"/>
  <c r="M84" i="14"/>
  <c r="O84" i="14"/>
  <c r="Q84" i="14"/>
  <c r="V84" i="14"/>
  <c r="G88" i="14"/>
  <c r="I88" i="14"/>
  <c r="K88" i="14"/>
  <c r="M88" i="14"/>
  <c r="O88" i="14"/>
  <c r="Q88" i="14"/>
  <c r="V88" i="14"/>
  <c r="G92" i="14"/>
  <c r="I92" i="14"/>
  <c r="K92" i="14"/>
  <c r="M92" i="14"/>
  <c r="O92" i="14"/>
  <c r="Q92" i="14"/>
  <c r="V92" i="14"/>
  <c r="G94" i="14"/>
  <c r="M94" i="14" s="1"/>
  <c r="I94" i="14"/>
  <c r="K94" i="14"/>
  <c r="O94" i="14"/>
  <c r="Q94" i="14"/>
  <c r="V94" i="14"/>
  <c r="G100" i="14"/>
  <c r="M100" i="14" s="1"/>
  <c r="I100" i="14"/>
  <c r="K100" i="14"/>
  <c r="O100" i="14"/>
  <c r="Q100" i="14"/>
  <c r="V100" i="14"/>
  <c r="G104" i="14"/>
  <c r="M104" i="14" s="1"/>
  <c r="I104" i="14"/>
  <c r="K104" i="14"/>
  <c r="O104" i="14"/>
  <c r="Q104" i="14"/>
  <c r="V104" i="14"/>
  <c r="G107" i="14"/>
  <c r="I107" i="14"/>
  <c r="K107" i="14"/>
  <c r="M107" i="14"/>
  <c r="O107" i="14"/>
  <c r="Q107" i="14"/>
  <c r="V107" i="14"/>
  <c r="G110" i="14"/>
  <c r="I110" i="14"/>
  <c r="K110" i="14"/>
  <c r="M110" i="14"/>
  <c r="O110" i="14"/>
  <c r="Q110" i="14"/>
  <c r="V110" i="14"/>
  <c r="G113" i="14"/>
  <c r="I113" i="14"/>
  <c r="K113" i="14"/>
  <c r="M113" i="14"/>
  <c r="O113" i="14"/>
  <c r="Q113" i="14"/>
  <c r="V113" i="14"/>
  <c r="G115" i="14"/>
  <c r="I115" i="14"/>
  <c r="K115" i="14"/>
  <c r="M115" i="14"/>
  <c r="O115" i="14"/>
  <c r="Q115" i="14"/>
  <c r="V115" i="14"/>
  <c r="G119" i="14"/>
  <c r="I119" i="14"/>
  <c r="K119" i="14"/>
  <c r="M119" i="14"/>
  <c r="O119" i="14"/>
  <c r="Q119" i="14"/>
  <c r="V119" i="14"/>
  <c r="G122" i="14"/>
  <c r="Q122" i="14"/>
  <c r="G123" i="14"/>
  <c r="M123" i="14" s="1"/>
  <c r="M122" i="14" s="1"/>
  <c r="I123" i="14"/>
  <c r="I122" i="14" s="1"/>
  <c r="K123" i="14"/>
  <c r="K122" i="14" s="1"/>
  <c r="O123" i="14"/>
  <c r="O122" i="14" s="1"/>
  <c r="Q123" i="14"/>
  <c r="V123" i="14"/>
  <c r="V122" i="14" s="1"/>
  <c r="G127" i="14"/>
  <c r="M127" i="14" s="1"/>
  <c r="I127" i="14"/>
  <c r="K127" i="14"/>
  <c r="O127" i="14"/>
  <c r="Q127" i="14"/>
  <c r="V127" i="14"/>
  <c r="G131" i="14"/>
  <c r="I131" i="14"/>
  <c r="K131" i="14"/>
  <c r="M131" i="14"/>
  <c r="O131" i="14"/>
  <c r="Q131" i="14"/>
  <c r="V131" i="14"/>
  <c r="G134" i="14"/>
  <c r="I134" i="14"/>
  <c r="K134" i="14"/>
  <c r="M134" i="14"/>
  <c r="O134" i="14"/>
  <c r="Q134" i="14"/>
  <c r="V134" i="14"/>
  <c r="G138" i="14"/>
  <c r="I138" i="14"/>
  <c r="I137" i="14" s="1"/>
  <c r="K138" i="14"/>
  <c r="M138" i="14"/>
  <c r="O138" i="14"/>
  <c r="Q138" i="14"/>
  <c r="V138" i="14"/>
  <c r="V137" i="14" s="1"/>
  <c r="G142" i="14"/>
  <c r="I142" i="14"/>
  <c r="K142" i="14"/>
  <c r="M142" i="14"/>
  <c r="O142" i="14"/>
  <c r="Q142" i="14"/>
  <c r="V142" i="14"/>
  <c r="G147" i="14"/>
  <c r="G137" i="14" s="1"/>
  <c r="I147" i="14"/>
  <c r="K147" i="14"/>
  <c r="O147" i="14"/>
  <c r="Q147" i="14"/>
  <c r="V147" i="14"/>
  <c r="G151" i="14"/>
  <c r="M151" i="14" s="1"/>
  <c r="I151" i="14"/>
  <c r="K151" i="14"/>
  <c r="O151" i="14"/>
  <c r="Q151" i="14"/>
  <c r="V151" i="14"/>
  <c r="G156" i="14"/>
  <c r="M156" i="14" s="1"/>
  <c r="I156" i="14"/>
  <c r="K156" i="14"/>
  <c r="K137" i="14" s="1"/>
  <c r="O156" i="14"/>
  <c r="Q156" i="14"/>
  <c r="V156" i="14"/>
  <c r="G160" i="14"/>
  <c r="I160" i="14"/>
  <c r="K160" i="14"/>
  <c r="M160" i="14"/>
  <c r="O160" i="14"/>
  <c r="Q160" i="14"/>
  <c r="V160" i="14"/>
  <c r="G165" i="14"/>
  <c r="I165" i="14"/>
  <c r="K165" i="14"/>
  <c r="M165" i="14"/>
  <c r="O165" i="14"/>
  <c r="O137" i="14" s="1"/>
  <c r="Q165" i="14"/>
  <c r="V165" i="14"/>
  <c r="G169" i="14"/>
  <c r="I169" i="14"/>
  <c r="K169" i="14"/>
  <c r="M169" i="14"/>
  <c r="O169" i="14"/>
  <c r="Q169" i="14"/>
  <c r="Q137" i="14" s="1"/>
  <c r="V169" i="14"/>
  <c r="Q173" i="14"/>
  <c r="V173" i="14"/>
  <c r="G174" i="14"/>
  <c r="I174" i="14"/>
  <c r="K174" i="14"/>
  <c r="K173" i="14" s="1"/>
  <c r="M174" i="14"/>
  <c r="O174" i="14"/>
  <c r="O173" i="14" s="1"/>
  <c r="Q174" i="14"/>
  <c r="V174" i="14"/>
  <c r="G177" i="14"/>
  <c r="G173" i="14" s="1"/>
  <c r="I177" i="14"/>
  <c r="K177" i="14"/>
  <c r="O177" i="14"/>
  <c r="Q177" i="14"/>
  <c r="V177" i="14"/>
  <c r="G180" i="14"/>
  <c r="M180" i="14" s="1"/>
  <c r="I180" i="14"/>
  <c r="I173" i="14" s="1"/>
  <c r="K180" i="14"/>
  <c r="O180" i="14"/>
  <c r="Q180" i="14"/>
  <c r="V180" i="14"/>
  <c r="G183" i="14"/>
  <c r="M183" i="14" s="1"/>
  <c r="I183" i="14"/>
  <c r="K183" i="14"/>
  <c r="O183" i="14"/>
  <c r="Q183" i="14"/>
  <c r="V183" i="14"/>
  <c r="K186" i="14"/>
  <c r="G187" i="14"/>
  <c r="I187" i="14"/>
  <c r="I186" i="14" s="1"/>
  <c r="K187" i="14"/>
  <c r="M187" i="14"/>
  <c r="O187" i="14"/>
  <c r="O186" i="14" s="1"/>
  <c r="Q187" i="14"/>
  <c r="V187" i="14"/>
  <c r="G191" i="14"/>
  <c r="I191" i="14"/>
  <c r="K191" i="14"/>
  <c r="M191" i="14"/>
  <c r="O191" i="14"/>
  <c r="Q191" i="14"/>
  <c r="Q186" i="14" s="1"/>
  <c r="V191" i="14"/>
  <c r="G195" i="14"/>
  <c r="I195" i="14"/>
  <c r="K195" i="14"/>
  <c r="M195" i="14"/>
  <c r="O195" i="14"/>
  <c r="Q195" i="14"/>
  <c r="V195" i="14"/>
  <c r="V186" i="14" s="1"/>
  <c r="G198" i="14"/>
  <c r="I198" i="14"/>
  <c r="K198" i="14"/>
  <c r="M198" i="14"/>
  <c r="O198" i="14"/>
  <c r="Q198" i="14"/>
  <c r="V198" i="14"/>
  <c r="G202" i="14"/>
  <c r="G186" i="14" s="1"/>
  <c r="I202" i="14"/>
  <c r="K202" i="14"/>
  <c r="O202" i="14"/>
  <c r="Q202" i="14"/>
  <c r="V202" i="14"/>
  <c r="G212" i="14"/>
  <c r="M212" i="14" s="1"/>
  <c r="I212" i="14"/>
  <c r="K212" i="14"/>
  <c r="O212" i="14"/>
  <c r="Q212" i="14"/>
  <c r="V212" i="14"/>
  <c r="I215" i="14"/>
  <c r="K215" i="14"/>
  <c r="Q215" i="14"/>
  <c r="G216" i="14"/>
  <c r="G215" i="14" s="1"/>
  <c r="I216" i="14"/>
  <c r="K216" i="14"/>
  <c r="M216" i="14"/>
  <c r="M215" i="14" s="1"/>
  <c r="O216" i="14"/>
  <c r="Q216" i="14"/>
  <c r="V216" i="14"/>
  <c r="V215" i="14" s="1"/>
  <c r="G219" i="14"/>
  <c r="I219" i="14"/>
  <c r="K219" i="14"/>
  <c r="M219" i="14"/>
  <c r="O219" i="14"/>
  <c r="O215" i="14" s="1"/>
  <c r="Q219" i="14"/>
  <c r="V219" i="14"/>
  <c r="K223" i="14"/>
  <c r="O223" i="14"/>
  <c r="Q223" i="14"/>
  <c r="G224" i="14"/>
  <c r="I224" i="14"/>
  <c r="I223" i="14" s="1"/>
  <c r="K224" i="14"/>
  <c r="M224" i="14"/>
  <c r="O224" i="14"/>
  <c r="Q224" i="14"/>
  <c r="V224" i="14"/>
  <c r="V223" i="14" s="1"/>
  <c r="G229" i="14"/>
  <c r="I229" i="14"/>
  <c r="K229" i="14"/>
  <c r="M229" i="14"/>
  <c r="O229" i="14"/>
  <c r="Q229" i="14"/>
  <c r="V229" i="14"/>
  <c r="G232" i="14"/>
  <c r="G223" i="14" s="1"/>
  <c r="I232" i="14"/>
  <c r="K232" i="14"/>
  <c r="O232" i="14"/>
  <c r="Q232" i="14"/>
  <c r="V232" i="14"/>
  <c r="G235" i="14"/>
  <c r="I235" i="14"/>
  <c r="O235" i="14"/>
  <c r="V235" i="14"/>
  <c r="G236" i="14"/>
  <c r="M236" i="14" s="1"/>
  <c r="M235" i="14" s="1"/>
  <c r="I236" i="14"/>
  <c r="K236" i="14"/>
  <c r="K235" i="14" s="1"/>
  <c r="O236" i="14"/>
  <c r="Q236" i="14"/>
  <c r="Q235" i="14" s="1"/>
  <c r="V236" i="14"/>
  <c r="G239" i="14"/>
  <c r="I239" i="14"/>
  <c r="K239" i="14"/>
  <c r="M239" i="14"/>
  <c r="O239" i="14"/>
  <c r="Q239" i="14"/>
  <c r="V239" i="14"/>
  <c r="G251" i="14"/>
  <c r="G250" i="14" s="1"/>
  <c r="I251" i="14"/>
  <c r="K251" i="14"/>
  <c r="K250" i="14" s="1"/>
  <c r="M251" i="14"/>
  <c r="O251" i="14"/>
  <c r="Q251" i="14"/>
  <c r="Q250" i="14" s="1"/>
  <c r="V251" i="14"/>
  <c r="G254" i="14"/>
  <c r="I254" i="14"/>
  <c r="K254" i="14"/>
  <c r="M254" i="14"/>
  <c r="O254" i="14"/>
  <c r="Q254" i="14"/>
  <c r="V254" i="14"/>
  <c r="V250" i="14" s="1"/>
  <c r="G258" i="14"/>
  <c r="I258" i="14"/>
  <c r="K258" i="14"/>
  <c r="M258" i="14"/>
  <c r="O258" i="14"/>
  <c r="Q258" i="14"/>
  <c r="V258" i="14"/>
  <c r="G261" i="14"/>
  <c r="M261" i="14" s="1"/>
  <c r="I261" i="14"/>
  <c r="K261" i="14"/>
  <c r="O261" i="14"/>
  <c r="Q261" i="14"/>
  <c r="V261" i="14"/>
  <c r="G264" i="14"/>
  <c r="M264" i="14" s="1"/>
  <c r="I264" i="14"/>
  <c r="I250" i="14" s="1"/>
  <c r="K264" i="14"/>
  <c r="O264" i="14"/>
  <c r="Q264" i="14"/>
  <c r="V264" i="14"/>
  <c r="G268" i="14"/>
  <c r="M268" i="14" s="1"/>
  <c r="I268" i="14"/>
  <c r="K268" i="14"/>
  <c r="O268" i="14"/>
  <c r="Q268" i="14"/>
  <c r="V268" i="14"/>
  <c r="G273" i="14"/>
  <c r="I273" i="14"/>
  <c r="K273" i="14"/>
  <c r="M273" i="14"/>
  <c r="O273" i="14"/>
  <c r="Q273" i="14"/>
  <c r="V273" i="14"/>
  <c r="G277" i="14"/>
  <c r="I277" i="14"/>
  <c r="K277" i="14"/>
  <c r="M277" i="14"/>
  <c r="O277" i="14"/>
  <c r="O250" i="14" s="1"/>
  <c r="Q277" i="14"/>
  <c r="V277" i="14"/>
  <c r="G279" i="14"/>
  <c r="K279" i="14"/>
  <c r="O279" i="14"/>
  <c r="Q279" i="14"/>
  <c r="G280" i="14"/>
  <c r="I280" i="14"/>
  <c r="I279" i="14" s="1"/>
  <c r="K280" i="14"/>
  <c r="M280" i="14"/>
  <c r="M279" i="14" s="1"/>
  <c r="O280" i="14"/>
  <c r="Q280" i="14"/>
  <c r="V280" i="14"/>
  <c r="V279" i="14" s="1"/>
  <c r="O284" i="14"/>
  <c r="V284" i="14"/>
  <c r="G285" i="14"/>
  <c r="G284" i="14" s="1"/>
  <c r="I285" i="14"/>
  <c r="I284" i="14" s="1"/>
  <c r="K285" i="14"/>
  <c r="O285" i="14"/>
  <c r="Q285" i="14"/>
  <c r="Q284" i="14" s="1"/>
  <c r="V285" i="14"/>
  <c r="G291" i="14"/>
  <c r="M291" i="14" s="1"/>
  <c r="I291" i="14"/>
  <c r="K291" i="14"/>
  <c r="O291" i="14"/>
  <c r="Q291" i="14"/>
  <c r="V291" i="14"/>
  <c r="G294" i="14"/>
  <c r="M294" i="14" s="1"/>
  <c r="I294" i="14"/>
  <c r="K294" i="14"/>
  <c r="K284" i="14" s="1"/>
  <c r="O294" i="14"/>
  <c r="Q294" i="14"/>
  <c r="V294" i="14"/>
  <c r="G297" i="14"/>
  <c r="I297" i="14"/>
  <c r="K297" i="14"/>
  <c r="M297" i="14"/>
  <c r="O297" i="14"/>
  <c r="Q297" i="14"/>
  <c r="V297" i="14"/>
  <c r="O302" i="14"/>
  <c r="G303" i="14"/>
  <c r="G302" i="14" s="1"/>
  <c r="I303" i="14"/>
  <c r="K303" i="14"/>
  <c r="K302" i="14" s="1"/>
  <c r="M303" i="14"/>
  <c r="O303" i="14"/>
  <c r="Q303" i="14"/>
  <c r="Q302" i="14" s="1"/>
  <c r="V303" i="14"/>
  <c r="V302" i="14" s="1"/>
  <c r="G315" i="14"/>
  <c r="I315" i="14"/>
  <c r="K315" i="14"/>
  <c r="M315" i="14"/>
  <c r="O315" i="14"/>
  <c r="Q315" i="14"/>
  <c r="V315" i="14"/>
  <c r="G326" i="14"/>
  <c r="I326" i="14"/>
  <c r="K326" i="14"/>
  <c r="M326" i="14"/>
  <c r="O326" i="14"/>
  <c r="Q326" i="14"/>
  <c r="V326" i="14"/>
  <c r="G336" i="14"/>
  <c r="M336" i="14" s="1"/>
  <c r="I336" i="14"/>
  <c r="K336" i="14"/>
  <c r="O336" i="14"/>
  <c r="Q336" i="14"/>
  <c r="V336" i="14"/>
  <c r="G344" i="14"/>
  <c r="M344" i="14" s="1"/>
  <c r="I344" i="14"/>
  <c r="I302" i="14" s="1"/>
  <c r="K344" i="14"/>
  <c r="O344" i="14"/>
  <c r="Q344" i="14"/>
  <c r="V344" i="14"/>
  <c r="AE350" i="14"/>
  <c r="AF350" i="14"/>
  <c r="BA444" i="13"/>
  <c r="BA434" i="13"/>
  <c r="BA432" i="13"/>
  <c r="BA425" i="13"/>
  <c r="BA422" i="13"/>
  <c r="BA420" i="13"/>
  <c r="BA413" i="13"/>
  <c r="BA404" i="13"/>
  <c r="BA298" i="13"/>
  <c r="BA177" i="13"/>
  <c r="BA174" i="13"/>
  <c r="BA172" i="13"/>
  <c r="BA171" i="13"/>
  <c r="BA170" i="13"/>
  <c r="BA168" i="13"/>
  <c r="BA166" i="13"/>
  <c r="BA164" i="13"/>
  <c r="BA160" i="13"/>
  <c r="BA117" i="13"/>
  <c r="BA116" i="13"/>
  <c r="BA96" i="13"/>
  <c r="BA69" i="13"/>
  <c r="BA59" i="13"/>
  <c r="BA55" i="13"/>
  <c r="BA45" i="13"/>
  <c r="BA35" i="13"/>
  <c r="BA10" i="13"/>
  <c r="G9" i="13"/>
  <c r="M9" i="13" s="1"/>
  <c r="I9" i="13"/>
  <c r="I8" i="13" s="1"/>
  <c r="K9" i="13"/>
  <c r="K8" i="13" s="1"/>
  <c r="O9" i="13"/>
  <c r="O8" i="13" s="1"/>
  <c r="Q9" i="13"/>
  <c r="Q8" i="13" s="1"/>
  <c r="V9" i="13"/>
  <c r="V8" i="13" s="1"/>
  <c r="G12" i="13"/>
  <c r="I12" i="13"/>
  <c r="K12" i="13"/>
  <c r="M12" i="13"/>
  <c r="O12" i="13"/>
  <c r="Q12" i="13"/>
  <c r="V12" i="13"/>
  <c r="G17" i="13"/>
  <c r="I17" i="13"/>
  <c r="K17" i="13"/>
  <c r="M17" i="13"/>
  <c r="O17" i="13"/>
  <c r="Q17" i="13"/>
  <c r="V17" i="13"/>
  <c r="G24" i="13"/>
  <c r="M24" i="13" s="1"/>
  <c r="I24" i="13"/>
  <c r="K24" i="13"/>
  <c r="O24" i="13"/>
  <c r="Q24" i="13"/>
  <c r="V24" i="13"/>
  <c r="G27" i="13"/>
  <c r="M27" i="13" s="1"/>
  <c r="I27" i="13"/>
  <c r="K27" i="13"/>
  <c r="O27" i="13"/>
  <c r="Q27" i="13"/>
  <c r="V27" i="13"/>
  <c r="G31" i="13"/>
  <c r="M31" i="13" s="1"/>
  <c r="I31" i="13"/>
  <c r="K31" i="13"/>
  <c r="O31" i="13"/>
  <c r="Q31" i="13"/>
  <c r="V31" i="13"/>
  <c r="G34" i="13"/>
  <c r="I34" i="13"/>
  <c r="K34" i="13"/>
  <c r="M34" i="13"/>
  <c r="O34" i="13"/>
  <c r="Q34" i="13"/>
  <c r="V34" i="13"/>
  <c r="G37" i="13"/>
  <c r="G8" i="13" s="1"/>
  <c r="I80" i="1" s="1"/>
  <c r="I16" i="1" s="1"/>
  <c r="I37" i="13"/>
  <c r="K37" i="13"/>
  <c r="O37" i="13"/>
  <c r="Q37" i="13"/>
  <c r="V37" i="13"/>
  <c r="G41" i="13"/>
  <c r="M41" i="13" s="1"/>
  <c r="I41" i="13"/>
  <c r="K41" i="13"/>
  <c r="O41" i="13"/>
  <c r="Q41" i="13"/>
  <c r="V41" i="13"/>
  <c r="G44" i="13"/>
  <c r="I44" i="13"/>
  <c r="K44" i="13"/>
  <c r="M44" i="13"/>
  <c r="O44" i="13"/>
  <c r="Q44" i="13"/>
  <c r="V44" i="13"/>
  <c r="G47" i="13"/>
  <c r="I47" i="13"/>
  <c r="K47" i="13"/>
  <c r="M47" i="13"/>
  <c r="O47" i="13"/>
  <c r="Q47" i="13"/>
  <c r="V47" i="13"/>
  <c r="G49" i="13"/>
  <c r="O49" i="13"/>
  <c r="G50" i="13"/>
  <c r="M50" i="13" s="1"/>
  <c r="M49" i="13" s="1"/>
  <c r="I50" i="13"/>
  <c r="I49" i="13" s="1"/>
  <c r="K50" i="13"/>
  <c r="K49" i="13" s="1"/>
  <c r="O50" i="13"/>
  <c r="Q50" i="13"/>
  <c r="Q49" i="13" s="1"/>
  <c r="V50" i="13"/>
  <c r="V49" i="13" s="1"/>
  <c r="G54" i="13"/>
  <c r="I54" i="13"/>
  <c r="K54" i="13"/>
  <c r="M54" i="13"/>
  <c r="O54" i="13"/>
  <c r="Q54" i="13"/>
  <c r="V54" i="13"/>
  <c r="G58" i="13"/>
  <c r="I58" i="13"/>
  <c r="K58" i="13"/>
  <c r="M58" i="13"/>
  <c r="O58" i="13"/>
  <c r="Q58" i="13"/>
  <c r="V58" i="13"/>
  <c r="G63" i="13"/>
  <c r="G64" i="13"/>
  <c r="M64" i="13" s="1"/>
  <c r="I64" i="13"/>
  <c r="I63" i="13" s="1"/>
  <c r="K64" i="13"/>
  <c r="K63" i="13" s="1"/>
  <c r="O64" i="13"/>
  <c r="Q64" i="13"/>
  <c r="Q63" i="13" s="1"/>
  <c r="V64" i="13"/>
  <c r="V63" i="13" s="1"/>
  <c r="G68" i="13"/>
  <c r="M68" i="13" s="1"/>
  <c r="I68" i="13"/>
  <c r="K68" i="13"/>
  <c r="O68" i="13"/>
  <c r="Q68" i="13"/>
  <c r="V68" i="13"/>
  <c r="G73" i="13"/>
  <c r="I73" i="13"/>
  <c r="K73" i="13"/>
  <c r="M73" i="13"/>
  <c r="O73" i="13"/>
  <c r="Q73" i="13"/>
  <c r="V73" i="13"/>
  <c r="G76" i="13"/>
  <c r="M76" i="13" s="1"/>
  <c r="I76" i="13"/>
  <c r="K76" i="13"/>
  <c r="O76" i="13"/>
  <c r="O63" i="13" s="1"/>
  <c r="Q76" i="13"/>
  <c r="V76" i="13"/>
  <c r="G80" i="13"/>
  <c r="I80" i="13"/>
  <c r="K80" i="13"/>
  <c r="K79" i="13" s="1"/>
  <c r="M80" i="13"/>
  <c r="O80" i="13"/>
  <c r="O79" i="13" s="1"/>
  <c r="Q80" i="13"/>
  <c r="V80" i="13"/>
  <c r="V79" i="13" s="1"/>
  <c r="G90" i="13"/>
  <c r="I90" i="13"/>
  <c r="K90" i="13"/>
  <c r="M90" i="13"/>
  <c r="O90" i="13"/>
  <c r="Q90" i="13"/>
  <c r="V90" i="13"/>
  <c r="G95" i="13"/>
  <c r="G79" i="13" s="1"/>
  <c r="I95" i="13"/>
  <c r="K95" i="13"/>
  <c r="O95" i="13"/>
  <c r="Q95" i="13"/>
  <c r="V95" i="13"/>
  <c r="G99" i="13"/>
  <c r="M99" i="13" s="1"/>
  <c r="I99" i="13"/>
  <c r="I79" i="13" s="1"/>
  <c r="K99" i="13"/>
  <c r="O99" i="13"/>
  <c r="Q99" i="13"/>
  <c r="V99" i="13"/>
  <c r="G103" i="13"/>
  <c r="M103" i="13" s="1"/>
  <c r="I103" i="13"/>
  <c r="K103" i="13"/>
  <c r="O103" i="13"/>
  <c r="Q103" i="13"/>
  <c r="V103" i="13"/>
  <c r="G106" i="13"/>
  <c r="I106" i="13"/>
  <c r="K106" i="13"/>
  <c r="M106" i="13"/>
  <c r="O106" i="13"/>
  <c r="Q106" i="13"/>
  <c r="V106" i="13"/>
  <c r="G109" i="13"/>
  <c r="M109" i="13" s="1"/>
  <c r="I109" i="13"/>
  <c r="K109" i="13"/>
  <c r="O109" i="13"/>
  <c r="Q109" i="13"/>
  <c r="V109" i="13"/>
  <c r="G112" i="13"/>
  <c r="M112" i="13" s="1"/>
  <c r="I112" i="13"/>
  <c r="K112" i="13"/>
  <c r="O112" i="13"/>
  <c r="Q112" i="13"/>
  <c r="Q79" i="13" s="1"/>
  <c r="V112" i="13"/>
  <c r="G121" i="13"/>
  <c r="M121" i="13" s="1"/>
  <c r="I121" i="13"/>
  <c r="K121" i="13"/>
  <c r="O121" i="13"/>
  <c r="Q121" i="13"/>
  <c r="V121" i="13"/>
  <c r="G125" i="13"/>
  <c r="I125" i="13"/>
  <c r="K125" i="13"/>
  <c r="M125" i="13"/>
  <c r="O125" i="13"/>
  <c r="Q125" i="13"/>
  <c r="V125" i="13"/>
  <c r="G128" i="13"/>
  <c r="G129" i="13"/>
  <c r="M129" i="13" s="1"/>
  <c r="I129" i="13"/>
  <c r="I128" i="13" s="1"/>
  <c r="K129" i="13"/>
  <c r="K128" i="13" s="1"/>
  <c r="O129" i="13"/>
  <c r="Q129" i="13"/>
  <c r="Q128" i="13" s="1"/>
  <c r="V129" i="13"/>
  <c r="V128" i="13" s="1"/>
  <c r="G133" i="13"/>
  <c r="I133" i="13"/>
  <c r="K133" i="13"/>
  <c r="M133" i="13"/>
  <c r="O133" i="13"/>
  <c r="Q133" i="13"/>
  <c r="V133" i="13"/>
  <c r="G137" i="13"/>
  <c r="I137" i="13"/>
  <c r="K137" i="13"/>
  <c r="M137" i="13"/>
  <c r="O137" i="13"/>
  <c r="Q137" i="13"/>
  <c r="V137" i="13"/>
  <c r="G148" i="13"/>
  <c r="M148" i="13" s="1"/>
  <c r="I148" i="13"/>
  <c r="K148" i="13"/>
  <c r="O148" i="13"/>
  <c r="O128" i="13" s="1"/>
  <c r="Q148" i="13"/>
  <c r="V148" i="13"/>
  <c r="G152" i="13"/>
  <c r="Q152" i="13"/>
  <c r="G153" i="13"/>
  <c r="M153" i="13" s="1"/>
  <c r="M152" i="13" s="1"/>
  <c r="I153" i="13"/>
  <c r="I152" i="13" s="1"/>
  <c r="K153" i="13"/>
  <c r="K152" i="13" s="1"/>
  <c r="O153" i="13"/>
  <c r="O152" i="13" s="1"/>
  <c r="Q153" i="13"/>
  <c r="V153" i="13"/>
  <c r="V152" i="13" s="1"/>
  <c r="G159" i="13"/>
  <c r="I159" i="13"/>
  <c r="K159" i="13"/>
  <c r="M159" i="13"/>
  <c r="O159" i="13"/>
  <c r="Q159" i="13"/>
  <c r="V159" i="13"/>
  <c r="G187" i="13"/>
  <c r="G188" i="13"/>
  <c r="M188" i="13" s="1"/>
  <c r="M187" i="13" s="1"/>
  <c r="I188" i="13"/>
  <c r="I187" i="13" s="1"/>
  <c r="K188" i="13"/>
  <c r="K187" i="13" s="1"/>
  <c r="O188" i="13"/>
  <c r="O187" i="13" s="1"/>
  <c r="Q188" i="13"/>
  <c r="Q187" i="13" s="1"/>
  <c r="V188" i="13"/>
  <c r="V187" i="13" s="1"/>
  <c r="G194" i="13"/>
  <c r="M194" i="13" s="1"/>
  <c r="I194" i="13"/>
  <c r="K194" i="13"/>
  <c r="O194" i="13"/>
  <c r="Q194" i="13"/>
  <c r="V194" i="13"/>
  <c r="G199" i="13"/>
  <c r="I199" i="13"/>
  <c r="K199" i="13"/>
  <c r="M199" i="13"/>
  <c r="O199" i="13"/>
  <c r="Q199" i="13"/>
  <c r="V199" i="13"/>
  <c r="O205" i="13"/>
  <c r="G206" i="13"/>
  <c r="M206" i="13" s="1"/>
  <c r="I206" i="13"/>
  <c r="I205" i="13" s="1"/>
  <c r="K206" i="13"/>
  <c r="K205" i="13" s="1"/>
  <c r="O206" i="13"/>
  <c r="Q206" i="13"/>
  <c r="Q205" i="13" s="1"/>
  <c r="V206" i="13"/>
  <c r="V205" i="13" s="1"/>
  <c r="G209" i="13"/>
  <c r="M209" i="13" s="1"/>
  <c r="I209" i="13"/>
  <c r="K209" i="13"/>
  <c r="O209" i="13"/>
  <c r="Q209" i="13"/>
  <c r="V209" i="13"/>
  <c r="G212" i="13"/>
  <c r="I212" i="13"/>
  <c r="K212" i="13"/>
  <c r="M212" i="13"/>
  <c r="O212" i="13"/>
  <c r="Q212" i="13"/>
  <c r="V212" i="13"/>
  <c r="G216" i="13"/>
  <c r="M216" i="13" s="1"/>
  <c r="I216" i="13"/>
  <c r="K216" i="13"/>
  <c r="O216" i="13"/>
  <c r="Q216" i="13"/>
  <c r="V216" i="13"/>
  <c r="G222" i="13"/>
  <c r="I222" i="13"/>
  <c r="O222" i="13"/>
  <c r="G223" i="13"/>
  <c r="M223" i="13" s="1"/>
  <c r="M222" i="13" s="1"/>
  <c r="I223" i="13"/>
  <c r="K223" i="13"/>
  <c r="K222" i="13" s="1"/>
  <c r="O223" i="13"/>
  <c r="Q223" i="13"/>
  <c r="Q222" i="13" s="1"/>
  <c r="V223" i="13"/>
  <c r="V222" i="13" s="1"/>
  <c r="K229" i="13"/>
  <c r="V229" i="13"/>
  <c r="G230" i="13"/>
  <c r="G229" i="13" s="1"/>
  <c r="I230" i="13"/>
  <c r="I229" i="13" s="1"/>
  <c r="K230" i="13"/>
  <c r="O230" i="13"/>
  <c r="O229" i="13" s="1"/>
  <c r="Q230" i="13"/>
  <c r="Q229" i="13" s="1"/>
  <c r="V230" i="13"/>
  <c r="Q241" i="13"/>
  <c r="G242" i="13"/>
  <c r="I242" i="13"/>
  <c r="I241" i="13" s="1"/>
  <c r="K242" i="13"/>
  <c r="K241" i="13" s="1"/>
  <c r="M242" i="13"/>
  <c r="O242" i="13"/>
  <c r="Q242" i="13"/>
  <c r="V242" i="13"/>
  <c r="V241" i="13" s="1"/>
  <c r="G245" i="13"/>
  <c r="I245" i="13"/>
  <c r="K245" i="13"/>
  <c r="M245" i="13"/>
  <c r="O245" i="13"/>
  <c r="Q245" i="13"/>
  <c r="V245" i="13"/>
  <c r="G248" i="13"/>
  <c r="G241" i="13" s="1"/>
  <c r="I248" i="13"/>
  <c r="K248" i="13"/>
  <c r="O248" i="13"/>
  <c r="O241" i="13" s="1"/>
  <c r="Q248" i="13"/>
  <c r="V248" i="13"/>
  <c r="G254" i="13"/>
  <c r="M254" i="13" s="1"/>
  <c r="I254" i="13"/>
  <c r="K254" i="13"/>
  <c r="O254" i="13"/>
  <c r="Q254" i="13"/>
  <c r="V254" i="13"/>
  <c r="G264" i="13"/>
  <c r="M264" i="13" s="1"/>
  <c r="I264" i="13"/>
  <c r="K264" i="13"/>
  <c r="O264" i="13"/>
  <c r="Q264" i="13"/>
  <c r="V264" i="13"/>
  <c r="G270" i="13"/>
  <c r="G269" i="13" s="1"/>
  <c r="I270" i="13"/>
  <c r="I269" i="13" s="1"/>
  <c r="K270" i="13"/>
  <c r="O270" i="13"/>
  <c r="O269" i="13" s="1"/>
  <c r="Q270" i="13"/>
  <c r="Q269" i="13" s="1"/>
  <c r="V270" i="13"/>
  <c r="G273" i="13"/>
  <c r="M273" i="13" s="1"/>
  <c r="I273" i="13"/>
  <c r="K273" i="13"/>
  <c r="K269" i="13" s="1"/>
  <c r="O273" i="13"/>
  <c r="Q273" i="13"/>
  <c r="V273" i="13"/>
  <c r="G276" i="13"/>
  <c r="I276" i="13"/>
  <c r="K276" i="13"/>
  <c r="M276" i="13"/>
  <c r="O276" i="13"/>
  <c r="Q276" i="13"/>
  <c r="V276" i="13"/>
  <c r="V269" i="13" s="1"/>
  <c r="G279" i="13"/>
  <c r="I279" i="13"/>
  <c r="K279" i="13"/>
  <c r="M279" i="13"/>
  <c r="O279" i="13"/>
  <c r="Q279" i="13"/>
  <c r="V279" i="13"/>
  <c r="G283" i="13"/>
  <c r="M283" i="13" s="1"/>
  <c r="I283" i="13"/>
  <c r="K283" i="13"/>
  <c r="O283" i="13"/>
  <c r="Q283" i="13"/>
  <c r="V283" i="13"/>
  <c r="G288" i="13"/>
  <c r="M288" i="13" s="1"/>
  <c r="I288" i="13"/>
  <c r="K288" i="13"/>
  <c r="O288" i="13"/>
  <c r="Q288" i="13"/>
  <c r="V288" i="13"/>
  <c r="G292" i="13"/>
  <c r="M292" i="13" s="1"/>
  <c r="I292" i="13"/>
  <c r="K292" i="13"/>
  <c r="O292" i="13"/>
  <c r="Q292" i="13"/>
  <c r="V292" i="13"/>
  <c r="G297" i="13"/>
  <c r="I297" i="13"/>
  <c r="K297" i="13"/>
  <c r="M297" i="13"/>
  <c r="O297" i="13"/>
  <c r="Q297" i="13"/>
  <c r="V297" i="13"/>
  <c r="G301" i="13"/>
  <c r="M301" i="13" s="1"/>
  <c r="I301" i="13"/>
  <c r="K301" i="13"/>
  <c r="O301" i="13"/>
  <c r="Q301" i="13"/>
  <c r="V301" i="13"/>
  <c r="G305" i="13"/>
  <c r="M305" i="13" s="1"/>
  <c r="I305" i="13"/>
  <c r="K305" i="13"/>
  <c r="O305" i="13"/>
  <c r="Q305" i="13"/>
  <c r="V305" i="13"/>
  <c r="G309" i="13"/>
  <c r="I309" i="13"/>
  <c r="K309" i="13"/>
  <c r="M309" i="13"/>
  <c r="O309" i="13"/>
  <c r="Q309" i="13"/>
  <c r="V309" i="13"/>
  <c r="G313" i="13"/>
  <c r="I313" i="13"/>
  <c r="K313" i="13"/>
  <c r="M313" i="13"/>
  <c r="O313" i="13"/>
  <c r="Q313" i="13"/>
  <c r="V313" i="13"/>
  <c r="G316" i="13"/>
  <c r="M316" i="13" s="1"/>
  <c r="I316" i="13"/>
  <c r="K316" i="13"/>
  <c r="O316" i="13"/>
  <c r="Q316" i="13"/>
  <c r="V316" i="13"/>
  <c r="G319" i="13"/>
  <c r="M319" i="13" s="1"/>
  <c r="I319" i="13"/>
  <c r="K319" i="13"/>
  <c r="O319" i="13"/>
  <c r="Q319" i="13"/>
  <c r="V319" i="13"/>
  <c r="G322" i="13"/>
  <c r="M322" i="13" s="1"/>
  <c r="I322" i="13"/>
  <c r="K322" i="13"/>
  <c r="O322" i="13"/>
  <c r="Q322" i="13"/>
  <c r="V322" i="13"/>
  <c r="G327" i="13"/>
  <c r="I327" i="13"/>
  <c r="K327" i="13"/>
  <c r="M327" i="13"/>
  <c r="O327" i="13"/>
  <c r="Q327" i="13"/>
  <c r="V327" i="13"/>
  <c r="G330" i="13"/>
  <c r="M330" i="13" s="1"/>
  <c r="I330" i="13"/>
  <c r="K330" i="13"/>
  <c r="O330" i="13"/>
  <c r="Q330" i="13"/>
  <c r="V330" i="13"/>
  <c r="G333" i="13"/>
  <c r="M333" i="13" s="1"/>
  <c r="I333" i="13"/>
  <c r="K333" i="13"/>
  <c r="O333" i="13"/>
  <c r="Q333" i="13"/>
  <c r="V333" i="13"/>
  <c r="G336" i="13"/>
  <c r="I336" i="13"/>
  <c r="K336" i="13"/>
  <c r="M336" i="13"/>
  <c r="O336" i="13"/>
  <c r="Q336" i="13"/>
  <c r="V336" i="13"/>
  <c r="G341" i="13"/>
  <c r="I341" i="13"/>
  <c r="K341" i="13"/>
  <c r="M341" i="13"/>
  <c r="O341" i="13"/>
  <c r="Q341" i="13"/>
  <c r="V341" i="13"/>
  <c r="G345" i="13"/>
  <c r="M345" i="13" s="1"/>
  <c r="I345" i="13"/>
  <c r="K345" i="13"/>
  <c r="O345" i="13"/>
  <c r="Q345" i="13"/>
  <c r="V345" i="13"/>
  <c r="G353" i="13"/>
  <c r="M353" i="13" s="1"/>
  <c r="I353" i="13"/>
  <c r="K353" i="13"/>
  <c r="O353" i="13"/>
  <c r="Q353" i="13"/>
  <c r="V353" i="13"/>
  <c r="G357" i="13"/>
  <c r="I357" i="13"/>
  <c r="K357" i="13"/>
  <c r="M357" i="13"/>
  <c r="O357" i="13"/>
  <c r="Q357" i="13"/>
  <c r="V357" i="13"/>
  <c r="K359" i="13"/>
  <c r="V359" i="13"/>
  <c r="G360" i="13"/>
  <c r="G359" i="13" s="1"/>
  <c r="I360" i="13"/>
  <c r="I359" i="13" s="1"/>
  <c r="K360" i="13"/>
  <c r="O360" i="13"/>
  <c r="O359" i="13" s="1"/>
  <c r="Q360" i="13"/>
  <c r="Q359" i="13" s="1"/>
  <c r="V360" i="13"/>
  <c r="G365" i="13"/>
  <c r="Q365" i="13"/>
  <c r="G366" i="13"/>
  <c r="I366" i="13"/>
  <c r="I365" i="13" s="1"/>
  <c r="K366" i="13"/>
  <c r="K365" i="13" s="1"/>
  <c r="M366" i="13"/>
  <c r="O366" i="13"/>
  <c r="Q366" i="13"/>
  <c r="V366" i="13"/>
  <c r="V365" i="13" s="1"/>
  <c r="G377" i="13"/>
  <c r="I377" i="13"/>
  <c r="K377" i="13"/>
  <c r="M377" i="13"/>
  <c r="O377" i="13"/>
  <c r="O365" i="13" s="1"/>
  <c r="Q377" i="13"/>
  <c r="V377" i="13"/>
  <c r="G384" i="13"/>
  <c r="M384" i="13" s="1"/>
  <c r="I384" i="13"/>
  <c r="K384" i="13"/>
  <c r="O384" i="13"/>
  <c r="Q384" i="13"/>
  <c r="V384" i="13"/>
  <c r="G393" i="13"/>
  <c r="M393" i="13" s="1"/>
  <c r="I393" i="13"/>
  <c r="K393" i="13"/>
  <c r="O393" i="13"/>
  <c r="Q393" i="13"/>
  <c r="V393" i="13"/>
  <c r="G402" i="13"/>
  <c r="M402" i="13" s="1"/>
  <c r="I402" i="13"/>
  <c r="K402" i="13"/>
  <c r="O402" i="13"/>
  <c r="Q402" i="13"/>
  <c r="V402" i="13"/>
  <c r="G409" i="13"/>
  <c r="I409" i="13"/>
  <c r="K409" i="13"/>
  <c r="M409" i="13"/>
  <c r="O409" i="13"/>
  <c r="Q409" i="13"/>
  <c r="V409" i="13"/>
  <c r="G418" i="13"/>
  <c r="M418" i="13" s="1"/>
  <c r="I418" i="13"/>
  <c r="K418" i="13"/>
  <c r="O418" i="13"/>
  <c r="Q418" i="13"/>
  <c r="V418" i="13"/>
  <c r="G431" i="13"/>
  <c r="M431" i="13" s="1"/>
  <c r="I431" i="13"/>
  <c r="K431" i="13"/>
  <c r="O431" i="13"/>
  <c r="Q431" i="13"/>
  <c r="V431" i="13"/>
  <c r="G441" i="13"/>
  <c r="I441" i="13"/>
  <c r="K441" i="13"/>
  <c r="M441" i="13"/>
  <c r="O441" i="13"/>
  <c r="Q441" i="13"/>
  <c r="V441" i="13"/>
  <c r="G450" i="13"/>
  <c r="I450" i="13"/>
  <c r="K450" i="13"/>
  <c r="M450" i="13"/>
  <c r="O450" i="13"/>
  <c r="Q450" i="13"/>
  <c r="V450" i="13"/>
  <c r="G455" i="13"/>
  <c r="G456" i="13"/>
  <c r="M456" i="13" s="1"/>
  <c r="I456" i="13"/>
  <c r="I455" i="13" s="1"/>
  <c r="K456" i="13"/>
  <c r="K455" i="13" s="1"/>
  <c r="O456" i="13"/>
  <c r="O455" i="13" s="1"/>
  <c r="Q456" i="13"/>
  <c r="Q455" i="13" s="1"/>
  <c r="V456" i="13"/>
  <c r="V455" i="13" s="1"/>
  <c r="G460" i="13"/>
  <c r="M460" i="13" s="1"/>
  <c r="I460" i="13"/>
  <c r="K460" i="13"/>
  <c r="O460" i="13"/>
  <c r="Q460" i="13"/>
  <c r="V460" i="13"/>
  <c r="G465" i="13"/>
  <c r="I465" i="13"/>
  <c r="K465" i="13"/>
  <c r="M465" i="13"/>
  <c r="O465" i="13"/>
  <c r="Q465" i="13"/>
  <c r="V465" i="13"/>
  <c r="G470" i="13"/>
  <c r="M470" i="13" s="1"/>
  <c r="I470" i="13"/>
  <c r="K470" i="13"/>
  <c r="O470" i="13"/>
  <c r="Q470" i="13"/>
  <c r="V470" i="13"/>
  <c r="G475" i="13"/>
  <c r="G476" i="13"/>
  <c r="I476" i="13"/>
  <c r="I475" i="13" s="1"/>
  <c r="K476" i="13"/>
  <c r="K475" i="13" s="1"/>
  <c r="M476" i="13"/>
  <c r="O476" i="13"/>
  <c r="Q476" i="13"/>
  <c r="V476" i="13"/>
  <c r="V475" i="13" s="1"/>
  <c r="G482" i="13"/>
  <c r="I482" i="13"/>
  <c r="K482" i="13"/>
  <c r="M482" i="13"/>
  <c r="O482" i="13"/>
  <c r="O475" i="13" s="1"/>
  <c r="Q482" i="13"/>
  <c r="V482" i="13"/>
  <c r="G488" i="13"/>
  <c r="I488" i="13"/>
  <c r="K488" i="13"/>
  <c r="M488" i="13"/>
  <c r="O488" i="13"/>
  <c r="Q488" i="13"/>
  <c r="V488" i="13"/>
  <c r="G494" i="13"/>
  <c r="M494" i="13" s="1"/>
  <c r="I494" i="13"/>
  <c r="K494" i="13"/>
  <c r="O494" i="13"/>
  <c r="Q494" i="13"/>
  <c r="V494" i="13"/>
  <c r="G498" i="13"/>
  <c r="M498" i="13" s="1"/>
  <c r="I498" i="13"/>
  <c r="K498" i="13"/>
  <c r="O498" i="13"/>
  <c r="Q498" i="13"/>
  <c r="Q475" i="13" s="1"/>
  <c r="V498" i="13"/>
  <c r="V502" i="13"/>
  <c r="G503" i="13"/>
  <c r="G502" i="13" s="1"/>
  <c r="I503" i="13"/>
  <c r="I502" i="13" s="1"/>
  <c r="K503" i="13"/>
  <c r="O503" i="13"/>
  <c r="O502" i="13" s="1"/>
  <c r="Q503" i="13"/>
  <c r="Q502" i="13" s="1"/>
  <c r="V503" i="13"/>
  <c r="G507" i="13"/>
  <c r="M507" i="13" s="1"/>
  <c r="I507" i="13"/>
  <c r="K507" i="13"/>
  <c r="K502" i="13" s="1"/>
  <c r="O507" i="13"/>
  <c r="Q507" i="13"/>
  <c r="V507" i="13"/>
  <c r="AE512" i="13"/>
  <c r="F44" i="1" s="1"/>
  <c r="I44" i="1" s="1"/>
  <c r="AF512" i="13"/>
  <c r="G44" i="1" s="1"/>
  <c r="BA43" i="12"/>
  <c r="BA40" i="12"/>
  <c r="BA35" i="12"/>
  <c r="BA32" i="12"/>
  <c r="BA29" i="12"/>
  <c r="BA26" i="12"/>
  <c r="BA23" i="12"/>
  <c r="BA20" i="12"/>
  <c r="BA16" i="12"/>
  <c r="G8" i="12"/>
  <c r="I114" i="1" s="1"/>
  <c r="I19" i="1" s="1"/>
  <c r="G9" i="12"/>
  <c r="M9" i="12" s="1"/>
  <c r="I9" i="12"/>
  <c r="K9" i="12"/>
  <c r="O9" i="12"/>
  <c r="Q9" i="12"/>
  <c r="V9" i="12"/>
  <c r="G12" i="12"/>
  <c r="M12" i="12" s="1"/>
  <c r="I12" i="12"/>
  <c r="K12" i="12"/>
  <c r="O12" i="12"/>
  <c r="Q12" i="12"/>
  <c r="V12" i="12"/>
  <c r="G18" i="12"/>
  <c r="M18" i="12" s="1"/>
  <c r="I18" i="12"/>
  <c r="K18" i="12"/>
  <c r="O18" i="12"/>
  <c r="Q18" i="12"/>
  <c r="V18" i="12"/>
  <c r="G21" i="12"/>
  <c r="M21" i="12" s="1"/>
  <c r="I21" i="12"/>
  <c r="K21" i="12"/>
  <c r="O21" i="12"/>
  <c r="Q21" i="12"/>
  <c r="V21" i="12"/>
  <c r="G24" i="12"/>
  <c r="M24" i="12" s="1"/>
  <c r="I24" i="12"/>
  <c r="K24" i="12"/>
  <c r="O24" i="12"/>
  <c r="Q24" i="12"/>
  <c r="V24" i="12"/>
  <c r="G27" i="12"/>
  <c r="M27" i="12" s="1"/>
  <c r="I27" i="12"/>
  <c r="K27" i="12"/>
  <c r="O27" i="12"/>
  <c r="Q27" i="12"/>
  <c r="V27" i="12"/>
  <c r="G30" i="12"/>
  <c r="M30" i="12" s="1"/>
  <c r="I30" i="12"/>
  <c r="K30" i="12"/>
  <c r="O30" i="12"/>
  <c r="Q30" i="12"/>
  <c r="V30" i="12"/>
  <c r="G33" i="12"/>
  <c r="M33" i="12" s="1"/>
  <c r="I33" i="12"/>
  <c r="K33" i="12"/>
  <c r="O33" i="12"/>
  <c r="Q33" i="12"/>
  <c r="V33" i="12"/>
  <c r="G36" i="12"/>
  <c r="M36" i="12" s="1"/>
  <c r="I36" i="12"/>
  <c r="K36" i="12"/>
  <c r="O36" i="12"/>
  <c r="Q36" i="12"/>
  <c r="V36" i="12"/>
  <c r="G38" i="12"/>
  <c r="M38" i="12" s="1"/>
  <c r="I38" i="12"/>
  <c r="K38" i="12"/>
  <c r="O38" i="12"/>
  <c r="Q38" i="12"/>
  <c r="V38" i="12"/>
  <c r="G41" i="12"/>
  <c r="M41" i="12" s="1"/>
  <c r="I41" i="12"/>
  <c r="K41" i="12"/>
  <c r="O41" i="12"/>
  <c r="Q41" i="12"/>
  <c r="V41" i="12"/>
  <c r="G44" i="12"/>
  <c r="M44" i="12" s="1"/>
  <c r="I44" i="12"/>
  <c r="K44" i="12"/>
  <c r="O44" i="12"/>
  <c r="Q44" i="12"/>
  <c r="V44" i="12"/>
  <c r="I17" i="1"/>
  <c r="H57" i="1"/>
  <c r="I54" i="1"/>
  <c r="I53" i="1"/>
  <c r="I50" i="1"/>
  <c r="I49" i="1"/>
  <c r="I48" i="1"/>
  <c r="I47" i="1"/>
  <c r="I45" i="1"/>
  <c r="J28" i="1"/>
  <c r="J26" i="1"/>
  <c r="G38" i="1"/>
  <c r="F38" i="1"/>
  <c r="J23" i="1"/>
  <c r="J24" i="1"/>
  <c r="J25" i="1"/>
  <c r="J27" i="1"/>
  <c r="E24" i="1"/>
  <c r="G24" i="1"/>
  <c r="E26" i="1"/>
  <c r="G26" i="1"/>
  <c r="G192" i="19" l="1"/>
  <c r="F55" i="1"/>
  <c r="O8" i="12"/>
  <c r="V8" i="12"/>
  <c r="I8" i="12"/>
  <c r="M8" i="12"/>
  <c r="AF52" i="12"/>
  <c r="G512" i="13"/>
  <c r="F43" i="1"/>
  <c r="I43" i="1" s="1"/>
  <c r="G43" i="1"/>
  <c r="G17" i="12"/>
  <c r="G52" i="12" s="1"/>
  <c r="I17" i="12"/>
  <c r="F41" i="1"/>
  <c r="Q8" i="12"/>
  <c r="F39" i="1"/>
  <c r="Q17" i="12"/>
  <c r="K8" i="12"/>
  <c r="O17" i="12"/>
  <c r="V17" i="12"/>
  <c r="K17" i="12"/>
  <c r="I46" i="1"/>
  <c r="M180" i="19"/>
  <c r="M179" i="19" s="1"/>
  <c r="M169" i="19"/>
  <c r="M168" i="19" s="1"/>
  <c r="M97" i="19"/>
  <c r="M96" i="19" s="1"/>
  <c r="AF192" i="19"/>
  <c r="M164" i="19"/>
  <c r="M161" i="19" s="1"/>
  <c r="M153" i="19"/>
  <c r="M152" i="19" s="1"/>
  <c r="M139" i="19"/>
  <c r="M138" i="19" s="1"/>
  <c r="M13" i="19"/>
  <c r="M8" i="19" s="1"/>
  <c r="AF78" i="18"/>
  <c r="M34" i="18"/>
  <c r="M8" i="18" s="1"/>
  <c r="M30" i="17"/>
  <c r="M8" i="17" s="1"/>
  <c r="M287" i="16"/>
  <c r="M284" i="16"/>
  <c r="M261" i="16" s="1"/>
  <c r="M224" i="16"/>
  <c r="M219" i="16" s="1"/>
  <c r="M37" i="16"/>
  <c r="M8" i="16" s="1"/>
  <c r="M310" i="16"/>
  <c r="M309" i="16" s="1"/>
  <c r="M550" i="15"/>
  <c r="M549" i="15" s="1"/>
  <c r="M240" i="15"/>
  <c r="M233" i="15" s="1"/>
  <c r="M87" i="15"/>
  <c r="M8" i="15" s="1"/>
  <c r="M262" i="15"/>
  <c r="M261" i="15" s="1"/>
  <c r="M223" i="14"/>
  <c r="M250" i="14"/>
  <c r="M302" i="14"/>
  <c r="M232" i="14"/>
  <c r="M202" i="14"/>
  <c r="M186" i="14" s="1"/>
  <c r="M177" i="14"/>
  <c r="M173" i="14" s="1"/>
  <c r="M147" i="14"/>
  <c r="M137" i="14" s="1"/>
  <c r="M23" i="14"/>
  <c r="M8" i="14" s="1"/>
  <c r="M285" i="14"/>
  <c r="M284" i="14" s="1"/>
  <c r="M475" i="13"/>
  <c r="M365" i="13"/>
  <c r="M455" i="13"/>
  <c r="M128" i="13"/>
  <c r="M8" i="13"/>
  <c r="M205" i="13"/>
  <c r="M63" i="13"/>
  <c r="G205" i="13"/>
  <c r="M248" i="13"/>
  <c r="M241" i="13" s="1"/>
  <c r="M95" i="13"/>
  <c r="M79" i="13" s="1"/>
  <c r="M37" i="13"/>
  <c r="M503" i="13"/>
  <c r="M502" i="13" s="1"/>
  <c r="M360" i="13"/>
  <c r="M359" i="13" s="1"/>
  <c r="M270" i="13"/>
  <c r="M269" i="13" s="1"/>
  <c r="M230" i="13"/>
  <c r="M229" i="13" s="1"/>
  <c r="M17" i="12"/>
  <c r="G56" i="1" l="1"/>
  <c r="I56" i="1" s="1"/>
  <c r="G55" i="1"/>
  <c r="I55" i="1" s="1"/>
  <c r="I115" i="1"/>
  <c r="I20" i="1" s="1"/>
  <c r="I21" i="1" s="1"/>
  <c r="G40" i="1"/>
  <c r="I40" i="1" s="1"/>
  <c r="G39" i="1"/>
  <c r="G57" i="1" s="1"/>
  <c r="G25" i="1" s="1"/>
  <c r="G41" i="1"/>
  <c r="I41" i="1" s="1"/>
  <c r="F57" i="1"/>
  <c r="G23" i="1" s="1"/>
  <c r="I116" i="1" l="1"/>
  <c r="J98" i="1" s="1"/>
  <c r="A27" i="1"/>
  <c r="G28" i="1" s="1"/>
  <c r="G27" i="1" s="1"/>
  <c r="G29" i="1" s="1"/>
  <c r="I39" i="1"/>
  <c r="I57" i="1" s="1"/>
  <c r="J53" i="1" s="1"/>
  <c r="J90" i="1" l="1"/>
  <c r="J107" i="1"/>
  <c r="J108" i="1"/>
  <c r="J113" i="1"/>
  <c r="J96" i="1"/>
  <c r="J101" i="1"/>
  <c r="J114" i="1"/>
  <c r="J109" i="1"/>
  <c r="J102" i="1"/>
  <c r="J82" i="1"/>
  <c r="J110" i="1"/>
  <c r="J89" i="1"/>
  <c r="J95" i="1"/>
  <c r="J84" i="1"/>
  <c r="J111" i="1"/>
  <c r="J94" i="1"/>
  <c r="J81" i="1"/>
  <c r="J92" i="1"/>
  <c r="J93" i="1"/>
  <c r="J85" i="1"/>
  <c r="J91" i="1"/>
  <c r="J105" i="1"/>
  <c r="J115" i="1"/>
  <c r="J104" i="1"/>
  <c r="J106" i="1"/>
  <c r="J112" i="1"/>
  <c r="J86" i="1"/>
  <c r="J88" i="1"/>
  <c r="J100" i="1"/>
  <c r="J103" i="1"/>
  <c r="J80" i="1"/>
  <c r="J99" i="1"/>
  <c r="J83" i="1"/>
  <c r="J87" i="1"/>
  <c r="J97" i="1"/>
  <c r="J50" i="1"/>
  <c r="J41" i="1"/>
  <c r="J54" i="1"/>
  <c r="J44" i="1"/>
  <c r="J52" i="1"/>
  <c r="J43" i="1"/>
  <c r="J40" i="1"/>
  <c r="A28" i="1"/>
  <c r="J48" i="1"/>
  <c r="J56" i="1"/>
  <c r="J49" i="1"/>
  <c r="J45" i="1"/>
  <c r="J46" i="1"/>
  <c r="J47" i="1"/>
  <c r="J39" i="1"/>
  <c r="J57" i="1" s="1"/>
  <c r="J55" i="1"/>
  <c r="J11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D2DC3557-DD4B-4757-9727-E4973E5780D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41A7E28-DBDA-4433-BF1F-503A915F0CF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3F055201-6429-4C98-AC4C-F517C2F3ACC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602102D-17C7-4C72-AE07-099F4DD9B2F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ECA35CB0-885B-4A59-B1D9-162DCBFFB40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34D60B1-01E6-4C13-B85F-4176BF5F245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9694C7F8-EF21-4FE7-9512-0652FA185F9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D15600-1BD9-4851-B032-103203E4B7A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A3461750-8A00-4801-B72A-E06D7F23A8E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F4071F4-F05E-4AF1-ABA1-76A22D7CF4E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2E35EC74-1C88-4693-86C9-0E94D470EAC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502A256-DCC2-4FA3-B212-E9AED762EB6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450251CC-7749-4B15-B3D5-C1370A33E6E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A1C6594-CAB1-4445-9102-0A012BB28D4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Heřmanská Iveta</author>
  </authors>
  <commentList>
    <comment ref="S6" authorId="0" shapeId="0" xr:uid="{693BC594-9351-40D9-9C10-8954233AD2F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3080A99-ECF8-4C86-A9F5-C6A95E95117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<sst xmlns="http://schemas.openxmlformats.org/spreadsheetml/2006/main" count="8943" uniqueCount="2186">
  <si>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</si>
  <si>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</si>
  <si>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</si>
  <si>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</si>
  <si>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</si>
  <si>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</si>
  <si>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</si>
  <si>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</si>
  <si>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</si>
  <si>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</si>
  <si>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</si>
  <si>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</si>
  <si>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</si>
  <si>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</si>
  <si>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</si>
  <si>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</si>
  <si>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</si>
  <si>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</si>
  <si>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</si>
  <si>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</si>
  <si>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</si>
  <si>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</si>
  <si>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</si>
  <si>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</si>
  <si>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</si>
  <si>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</si>
  <si>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</si>
  <si>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</si>
  <si>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</si>
  <si>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</si>
  <si>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</si>
  <si>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</si>
  <si>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</si>
  <si>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</si>
  <si>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</si>
  <si>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</si>
  <si>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</si>
  <si>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</si>
  <si>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</si>
  <si>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</si>
  <si>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</si>
  <si>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</si>
  <si>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</si>
  <si>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1625923-72</t>
  </si>
  <si>
    <t>Obec Chuchelna - lokalita Bačov a Komárov - doplnění a obnova vodohospodářské infrastruktury</t>
  </si>
  <si>
    <t>Vodohospodářské sdružení Turnov</t>
  </si>
  <si>
    <t>Antonína Dvořáka 287</t>
  </si>
  <si>
    <t>Turnov</t>
  </si>
  <si>
    <t>51101</t>
  </si>
  <si>
    <t>49295934</t>
  </si>
  <si>
    <t>CZ49295934</t>
  </si>
  <si>
    <t>AQUA PROCON s.r.o.</t>
  </si>
  <si>
    <t>Palackého třída 768/12</t>
  </si>
  <si>
    <t>Brno-Královo Pole</t>
  </si>
  <si>
    <t>61200</t>
  </si>
  <si>
    <t>46964371</t>
  </si>
  <si>
    <t>CZ46964371</t>
  </si>
  <si>
    <t>Stavba</t>
  </si>
  <si>
    <t>Ostatní a vedlejší náklady</t>
  </si>
  <si>
    <t>99.01</t>
  </si>
  <si>
    <t>Inženýrský objekt</t>
  </si>
  <si>
    <t>SO-01</t>
  </si>
  <si>
    <t>Stavební úpravy ČS Komárov</t>
  </si>
  <si>
    <t>01.1</t>
  </si>
  <si>
    <t>SO-02</t>
  </si>
  <si>
    <t>Šachta nad vrtem HVLK-1</t>
  </si>
  <si>
    <t>02.1</t>
  </si>
  <si>
    <t>SO-03</t>
  </si>
  <si>
    <t>Venkovní propoje</t>
  </si>
  <si>
    <t>03.1</t>
  </si>
  <si>
    <t>SO-04</t>
  </si>
  <si>
    <t>Zpevněné plochy a terénní úpravy</t>
  </si>
  <si>
    <t>04.1</t>
  </si>
  <si>
    <t>Provozní soubor</t>
  </si>
  <si>
    <t>PS-01</t>
  </si>
  <si>
    <t>Strojně-technologická část</t>
  </si>
  <si>
    <t>PS-01.1</t>
  </si>
  <si>
    <t>ČS Komárov - trubní vystrojení</t>
  </si>
  <si>
    <t>PS-01.2</t>
  </si>
  <si>
    <t>Šachta nad vrtem - trubní vystrojení</t>
  </si>
  <si>
    <t>PS-02</t>
  </si>
  <si>
    <t>Elektro-technologická část</t>
  </si>
  <si>
    <t>PS-02.1</t>
  </si>
  <si>
    <t>Celkem za stavbu</t>
  </si>
  <si>
    <t>CZK</t>
  </si>
  <si>
    <t>#POPS</t>
  </si>
  <si>
    <t>Popis stavby: 1625923-72 - Obec Chuchelna - lokalita Bačov a Komárov - doplnění a obnova vodohospodářské infrastruktury</t>
  </si>
  <si>
    <t>#POPO</t>
  </si>
  <si>
    <t>Popis objektu: PS-01 - Strojně-technologická část</t>
  </si>
  <si>
    <t>#POPR</t>
  </si>
  <si>
    <t>Popis rozpočtu: PS-01.1 - ČS Komárov - trubní vystrojení</t>
  </si>
  <si>
    <t>Popis rozpočtu: PS-01.2 - Šachta nad vrtem - trubní vystrojení</t>
  </si>
  <si>
    <t>Popis objektu: PS-02 - Elektro-technologická část</t>
  </si>
  <si>
    <t>Popis rozpočtu: PS-02.1 - Elektro-technologická část</t>
  </si>
  <si>
    <t>Popis objektu: SO-01 - Stavební úpravy ČS Komárov</t>
  </si>
  <si>
    <t>Popis rozpočtu: 01.1 - Stavební úpravy ČS Komárov</t>
  </si>
  <si>
    <t>Popis objektu: SO-02 - Šachta nad vrtem HVLK-1</t>
  </si>
  <si>
    <t>Popis rozpočtu: 02.1 - Šachta nad vrtem HVLK-1</t>
  </si>
  <si>
    <t>Popis objektu: SO-03 - Venkovní propoje</t>
  </si>
  <si>
    <t>Popis rozpočtu: 03.1 - Venkovní propoje</t>
  </si>
  <si>
    <t>Popis objektu: SO-04 - Zpevněné plochy a terénní úpravy</t>
  </si>
  <si>
    <t>Popis rozpočtu: 04.1 - Zpevněné plochy a terénní úpravy</t>
  </si>
  <si>
    <t>Popis objektu: VRN - Ostatní a vedlejší náklady</t>
  </si>
  <si>
    <t>Popis rozpočtu: 99.01 - Ostatní a vedlejší náklady</t>
  </si>
  <si>
    <t>Rekapitulace dílů</t>
  </si>
  <si>
    <t>Typ dílu</t>
  </si>
  <si>
    <t>1</t>
  </si>
  <si>
    <t>Zemní práce</t>
  </si>
  <si>
    <t>2</t>
  </si>
  <si>
    <t>Základy a zvláštní zakládání</t>
  </si>
  <si>
    <t>21</t>
  </si>
  <si>
    <t>Úprava podloží a základ.spáry</t>
  </si>
  <si>
    <t>3</t>
  </si>
  <si>
    <t>Svislé a kompletní konstrukce</t>
  </si>
  <si>
    <t>338</t>
  </si>
  <si>
    <t>Oplocení</t>
  </si>
  <si>
    <t>4</t>
  </si>
  <si>
    <t>Vodorovné konstrukce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</si>
  <si>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</si>
  <si>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</si>
  <si>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</si>
  <si>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</si>
  <si>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</si>
  <si>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</si>
  <si>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</si>
  <si>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</si>
  <si>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</si>
  <si>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</si>
  <si>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</si>
  <si>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</si>
  <si>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</si>
  <si>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</si>
  <si>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</t>
  </si>
  <si>
    <t>Ostatní konstrukce, bourání</t>
  </si>
  <si>
    <t>91</t>
  </si>
  <si>
    <t>Doplňující práce na komunikaci</t>
  </si>
  <si>
    <t>96</t>
  </si>
  <si>
    <t>Bourání konstrukcí</t>
  </si>
  <si>
    <t>99</t>
  </si>
  <si>
    <t>Staveništní přesun hmot</t>
  </si>
  <si>
    <t>711</t>
  </si>
  <si>
    <t>Izolace proti vodě</t>
  </si>
  <si>
    <t>767</t>
  </si>
  <si>
    <t>Konstrukce zámečnické</t>
  </si>
  <si>
    <t>771</t>
  </si>
  <si>
    <t>Podlahy z dlaždic a obklady</t>
  </si>
  <si>
    <t>781</t>
  </si>
  <si>
    <t>Obklady keramické</t>
  </si>
  <si>
    <t>784</t>
  </si>
  <si>
    <t>Malby</t>
  </si>
  <si>
    <t>M01.2</t>
  </si>
  <si>
    <t>Rozvaděč RMD1</t>
  </si>
  <si>
    <t>M02</t>
  </si>
  <si>
    <t>Montážní materiál</t>
  </si>
  <si>
    <t>M03</t>
  </si>
  <si>
    <t>Polní instrumentace</t>
  </si>
  <si>
    <t>M06</t>
  </si>
  <si>
    <t>Dispečink a přenos dat</t>
  </si>
  <si>
    <t>M07</t>
  </si>
  <si>
    <t>Uzemnění a hromosvod</t>
  </si>
  <si>
    <t>M08</t>
  </si>
  <si>
    <t>Poplachový zabezpečovací a tísňový systém</t>
  </si>
  <si>
    <t>M15</t>
  </si>
  <si>
    <t>M16</t>
  </si>
  <si>
    <t>Demontáže</t>
  </si>
  <si>
    <t>M21</t>
  </si>
  <si>
    <t>Elektromontáže</t>
  </si>
  <si>
    <t>M23</t>
  </si>
  <si>
    <t>Montáže potrubí</t>
  </si>
  <si>
    <t>M30</t>
  </si>
  <si>
    <t>Přidružené práce</t>
  </si>
  <si>
    <t>M46</t>
  </si>
  <si>
    <t>Zemní práce při montážích</t>
  </si>
  <si>
    <t>VN</t>
  </si>
  <si>
    <t>ON</t>
  </si>
  <si>
    <t>Soupis vedlejších a ostatních nákladů</t>
  </si>
  <si>
    <t>#TypZaznamu#</t>
  </si>
  <si>
    <t>STA</t>
  </si>
  <si>
    <t>VRN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</si>
  <si>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</si>
  <si>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</si>
  <si>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</si>
  <si>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</si>
  <si>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</si>
  <si>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</si>
  <si>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</si>
  <si>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</si>
  <si>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</si>
  <si>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</si>
  <si>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</si>
  <si>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</si>
  <si>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</si>
  <si>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</si>
  <si>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</si>
  <si>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</si>
  <si>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</si>
  <si>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</si>
  <si>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</si>
  <si>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</si>
  <si>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</si>
  <si>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</si>
  <si>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</si>
  <si>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</si>
  <si>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</si>
  <si>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</si>
  <si>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</si>
  <si>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01</t>
  </si>
  <si>
    <t>Zařízení staveniště</t>
  </si>
  <si>
    <t>soubor</t>
  </si>
  <si>
    <t>Vlastní</t>
  </si>
  <si>
    <t>Indiv</t>
  </si>
  <si>
    <t>Běžná</t>
  </si>
  <si>
    <t>POL99_8</t>
  </si>
  <si>
    <t>viz příloha B</t>
  </si>
  <si>
    <t>POP</t>
  </si>
  <si>
    <t>Veškeré náklady spojené s vybudováním, provozem a odstraněním zařízení staveniště.</t>
  </si>
  <si>
    <t>02</t>
  </si>
  <si>
    <t>Vytyčení stavby</t>
  </si>
  <si>
    <t/>
  </si>
  <si>
    <t>Vyhotovení protokolu o vytyčení stavby se seznamem souřadnic vytyčených bodů a jejich polohopisnými (S-JTSK) a výškopisnými (Bpv) hodnotami.</t>
  </si>
  <si>
    <t>03</t>
  </si>
  <si>
    <t>Geodetické zaměření skutečného provedení</t>
  </si>
  <si>
    <t>Soubor</t>
  </si>
  <si>
    <t>Náklady na provedení skutečného zaměření stavby v rozsahu nezbytném pro zápis změny do katastru nemovitostí včetně zákresů, vyhotovení v požadovaném formátu a počtu</t>
  </si>
  <si>
    <t>04</t>
  </si>
  <si>
    <t>Dopracování dokumentace pro provedení stavby</t>
  </si>
  <si>
    <t>Náklady spojené s vypracováním projektové dokumentace, většinou v obsahu a rozsahu projektové dokumentace pro provádění stavby, ale mohou zde být obsaženy i náklady na jiné stupně projektové dokumentace, pokud jsou součástí požadavků objednatele.</t>
  </si>
  <si>
    <t>05</t>
  </si>
  <si>
    <t>Dokumentace skutečného provedení</t>
  </si>
  <si>
    <t>Náklady na vyhotovení dokumentace skutečného provedení stavby a její předání objednateli v požadované formě a požadovaném počtu.</t>
  </si>
  <si>
    <t>06</t>
  </si>
  <si>
    <t>Provizorní zařízení po dobu odstávky vodovodu a náhradní zásobování vodou</t>
  </si>
  <si>
    <t>Nákady na všechna provizorní zařízení, činnosti a opatření související se zajištěním zásobování pitnou vodou po dobu odstávek vodovodu vyvolaných prováděním stavby</t>
  </si>
  <si>
    <t>07</t>
  </si>
  <si>
    <t>Dočasná dopravní opatření</t>
  </si>
  <si>
    <t>Nákady spojené s provedením a údržbou dočasného dopravního opatření včetně projekčních prací a projednání s dotčenými orgány</t>
  </si>
  <si>
    <t>08</t>
  </si>
  <si>
    <t>Zkušební provoz a provozní řád</t>
  </si>
  <si>
    <t>Náklady zhotovitele na vypracování provozních řádů pro zkušební či trvalý provoz včetně nákladů na předání všech návodů k obsluze a údržbě pro technologická zařízení a včetně zaškolení obsluhy objednatele.</t>
  </si>
  <si>
    <t>09</t>
  </si>
  <si>
    <t>10</t>
  </si>
  <si>
    <t>Individuální  a komplexní vyzkoušení</t>
  </si>
  <si>
    <t>Náklady nutné pro k odzkoušení objektů a jejich technických a technologických zařízení, elektrozařízení, řídících systémů a dispečinku ap. včetně vystavení dokladů o provedení zkoušek.</t>
  </si>
  <si>
    <t>11</t>
  </si>
  <si>
    <t>Požadavky na zkoušky a doklady</t>
  </si>
  <si>
    <t>Náklady na zkoušky neuvedené v samostatných položkách soupisu prací včetně vyhotovení protokolů v požadovaném formátu a počtu.</t>
  </si>
  <si>
    <t>12</t>
  </si>
  <si>
    <t>Aktualizace vyjádření správců inženýrských sítí</t>
  </si>
  <si>
    <t>SUM</t>
  </si>
  <si>
    <t>Geodetické zaměření výchozích vytyčopvacích údajů.</t>
  </si>
  <si>
    <t>END</t>
  </si>
  <si>
    <t>Položkový soupis prací a dodávek</t>
  </si>
  <si>
    <t>ING</t>
  </si>
  <si>
    <t>121101101R00</t>
  </si>
  <si>
    <t>Sejmutí ornice s přemístěním na vzdálenost do 50 m</t>
  </si>
  <si>
    <t>m3</t>
  </si>
  <si>
    <t>800-1</t>
  </si>
  <si>
    <t>RTS 24/ I</t>
  </si>
  <si>
    <t>Práce</t>
  </si>
  <si>
    <t>POL1_</t>
  </si>
  <si>
    <t>nebo lesní půdy, s vodorovným přemístěním na hromady v místě upotřebení nebo na dočasné či trvalé skládky se složením</t>
  </si>
  <si>
    <t>SPI</t>
  </si>
  <si>
    <t>oplocení : 0,50*0,10*92,50</t>
  </si>
  <si>
    <t>VV</t>
  </si>
  <si>
    <t>122201101R00</t>
  </si>
  <si>
    <t>Odkopávky a  prokopávky nezapažené v hornině 3 do 100 m3</t>
  </si>
  <si>
    <t>s přehozením výkopku na vzdálenost do 3 m nebo s naložením na dopravní prostředek,</t>
  </si>
  <si>
    <t>včetně příplatku za lepivost</t>
  </si>
  <si>
    <t xml:space="preserve">oplocení : </t>
  </si>
  <si>
    <t>mělká rýha pro podsyp štp. a bet dlaždice : 0,50*0,10*92,50</t>
  </si>
  <si>
    <t>139601102R00</t>
  </si>
  <si>
    <t>Ruční výkop jam, rýh a šachet v hornině 3</t>
  </si>
  <si>
    <t>s přehozením na vzdálenost do 5 m nebo s naložením na ruční dopravní prostředek</t>
  </si>
  <si>
    <t xml:space="preserve">oplocení jamky : </t>
  </si>
  <si>
    <t>sloupky : 0,40*0,40*0,70*31</t>
  </si>
  <si>
    <t>vzpěry : 0,40*0,40*0,40*12</t>
  </si>
  <si>
    <t>brána : (0,80*0,80*0,80)+(0,80*0,80*3,10)</t>
  </si>
  <si>
    <t>162201102R00</t>
  </si>
  <si>
    <t>Vodorovné přemístění výkopku z horniny 1 až 4, na vzdálenost přes 20  do 50 m</t>
  </si>
  <si>
    <t>po suchu, bez naložení výkopku, avšak se složením bez rozhrnutí, zpáteční cesta vozidla.</t>
  </si>
  <si>
    <t>162701105R00</t>
  </si>
  <si>
    <t>Vodorovné přemístění výkopku z horniny 1 až 4, na vzdálenost přes 9 000  do 10 000 m</t>
  </si>
  <si>
    <t>odkopávky : 4,625</t>
  </si>
  <si>
    <t>výkop jam : 6,736</t>
  </si>
  <si>
    <t>162701109R00</t>
  </si>
  <si>
    <t>Vodorovné přemístění výkopku příplatek k ceně za každých dalších i započatých 1 000 m přes 10 000 m  z horniny 1 až 4</t>
  </si>
  <si>
    <t>skládka 14 km : 11,361*4</t>
  </si>
  <si>
    <t>171201101R00</t>
  </si>
  <si>
    <t>Uložení sypaniny do násypů nezhutněných</t>
  </si>
  <si>
    <t>Uložení sypaniny do násypů nebo na skládku s rozprostřením sypaniny ve vrstvách a s hrubým urovnáním.</t>
  </si>
  <si>
    <t>skládka : 11,361</t>
  </si>
  <si>
    <t>199000002R00</t>
  </si>
  <si>
    <t>Poplatky za skládku horniny 1- 4, skupina 17 05 04 z Katalogu odpadů</t>
  </si>
  <si>
    <t>Cena dle Pískovny Černovice. www.piskovna-cernovice.cz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</si>
  <si>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</si>
  <si>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</si>
  <si>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</si>
  <si>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</si>
  <si>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oplocení : 0,50*92,50</t>
  </si>
  <si>
    <t>181301101R00</t>
  </si>
  <si>
    <t>Rozprostření a urovnání ornice v rovině v souvislé ploše do 500 m2, tloušťka vrstvy do 100 mm</t>
  </si>
  <si>
    <t>s případným nutným přemístěním hromad nebo dočasných skládek na místo potřeby ze vzdálenosti do 30 m, v rovině nebo ve svahu do 1 : 5,</t>
  </si>
  <si>
    <t>00572460R</t>
  </si>
  <si>
    <t>směs travní technická</t>
  </si>
  <si>
    <t>kg</t>
  </si>
  <si>
    <t>SPCM</t>
  </si>
  <si>
    <t>Specifikace</t>
  </si>
  <si>
    <t>POL3_0</t>
  </si>
  <si>
    <t>travní směs : 46,25*0,04*1,035</t>
  </si>
  <si>
    <t>279312011R00</t>
  </si>
  <si>
    <t>Beton základových zdí prostý třídy C 25/30</t>
  </si>
  <si>
    <t>801-1</t>
  </si>
  <si>
    <t>včetně kotvení do ŽB stěny pomocí trnů</t>
  </si>
  <si>
    <t xml:space="preserve">viz příloha D.1.1.1, D.1.1.3 : </t>
  </si>
  <si>
    <t>základové bloky pod čerpadla přikotveny pomocí zalepené výztuže ke stávající bet. konstrukci : 0,90*0,45*0,19</t>
  </si>
  <si>
    <t>279351105R00</t>
  </si>
  <si>
    <t>Bednění základových zdí oboustranné, zřízení</t>
  </si>
  <si>
    <t>bednění svislé nebo šikmé (odkloněné), půdorysně přímé nebo zalomené základových zdí ve volných nebo zapažených jámách, rýhách, šachtách, včetně případných vzpěr,</t>
  </si>
  <si>
    <t>základové bloky pod čerpadla : (0,90+0,45)*2*0,19</t>
  </si>
  <si>
    <t>279351106R00</t>
  </si>
  <si>
    <t>Bednění základových zdí oboustranné, odstranění</t>
  </si>
  <si>
    <t>Včetně  očištění, vytřídění a uložení bednicího materiálu.</t>
  </si>
  <si>
    <t>311231116RT3</t>
  </si>
  <si>
    <t>Zdivo nosné z cihel a tvarovek pálených pod omítku z cihel plných, 290x140x65 mm, P 15, na maltu MC 10</t>
  </si>
  <si>
    <t>Včetně pomocného lešení o výšce podlahy do 1,90 m a pro zatížení do 1,5 kPa.</t>
  </si>
  <si>
    <t>Okenní otvor v obvodové nosné stěně – 2 ks : 1,45*1,10*0,45*2</t>
  </si>
  <si>
    <t>342241124R00</t>
  </si>
  <si>
    <t>Příčky z tvárnic pálených Příčky z tvárnic keramických pálených tloušťky 140 mm, z děrovaných příčkovek, P 10, zděných na tenkovrstvou maltu</t>
  </si>
  <si>
    <t>jednoduché nebo příčky zděné do svislé dřevěné, cihelné, betonové nebo ocelové konstrukce na jakoukoliv maltu vápenocementovou (MVC) nebo cementovou (MC),</t>
  </si>
  <si>
    <t>Včetně pomocného lešení výšky do 1900 mm a pro zatížení do 1,5 kPa.</t>
  </si>
  <si>
    <t>Vnitřní nenosné příčky : (1,25*3,10)-(0,80*2,00)</t>
  </si>
  <si>
    <t>317121021R00</t>
  </si>
  <si>
    <t>Montáž překladů keramických světlost do 1050 mm</t>
  </si>
  <si>
    <t>kus</t>
  </si>
  <si>
    <t>překlad nad dveře : 1,00</t>
  </si>
  <si>
    <t>59340821R</t>
  </si>
  <si>
    <t>Překlad prefabrikovaný keramický spřažený; plochý; délka = 1 250 mm; šířka = 145 mm; výška = 71 mm</t>
  </si>
  <si>
    <t>POL3_</t>
  </si>
  <si>
    <t>překlad nad dveře : 1,00*1,01</t>
  </si>
  <si>
    <t>275313611R00</t>
  </si>
  <si>
    <t>Beton základových patek prostý třídy C 16/20</t>
  </si>
  <si>
    <t>betonáž do výkopu</t>
  </si>
  <si>
    <t>Začátek provozního součtu</t>
  </si>
  <si>
    <t xml:space="preserve">  oplocení jamky : </t>
  </si>
  <si>
    <t xml:space="preserve">  sloupky : 0,40*0,40*0,70*31</t>
  </si>
  <si>
    <t xml:space="preserve">  vzpěry : 0,40*0,40*0,40*12</t>
  </si>
  <si>
    <t xml:space="preserve">  brána : (0,80*0,80*0,80)+(0,80*0,80*3,10)</t>
  </si>
  <si>
    <t xml:space="preserve">  Mezisoučet</t>
  </si>
  <si>
    <t>Konec provozního součtu</t>
  </si>
  <si>
    <t>beton do výkopu +3,5% : 6,736*1,035</t>
  </si>
  <si>
    <t>338171122R00</t>
  </si>
  <si>
    <t>Osazování sloupků a vzpěr plotových ocelových výšky do 2,60 m, se zabetonováním do 0,5 m3 do předem připravených jamek betonem C 25/30</t>
  </si>
  <si>
    <t>801-5</t>
  </si>
  <si>
    <t>trubkových nebo profilovaných</t>
  </si>
  <si>
    <t xml:space="preserve">příloha D.1.1.5 : </t>
  </si>
  <si>
    <t>pozice 2 ... sloupek : 31,00</t>
  </si>
  <si>
    <t>pozice 3 ... vzpěra : 12,00</t>
  </si>
  <si>
    <t>767911130RT1</t>
  </si>
  <si>
    <t>Montáž oplocení z pletiva strojového vč. dodávky pletiva, napínacího drátu a napínáku, výšky 1,75 m</t>
  </si>
  <si>
    <t>m</t>
  </si>
  <si>
    <t>800-767</t>
  </si>
  <si>
    <t>pozice 4 ... napínací drát ocelový d 3,8 mm pozinkovaný poplastovaný tmavě zelený včetně napínáků (303m)</t>
  </si>
  <si>
    <t>pozice 1 ...pletivo : 89,00</t>
  </si>
  <si>
    <t>767-990</t>
  </si>
  <si>
    <t>D+M výstražné tabulky</t>
  </si>
  <si>
    <t xml:space="preserve">ks    </t>
  </si>
  <si>
    <t>výstražné tabulky zakazující vstup do objektu nepovolaným osobám umístěné na oplocení</t>
  </si>
  <si>
    <t>odhad ... 4 ks : 4,00</t>
  </si>
  <si>
    <t>553462014R1</t>
  </si>
  <si>
    <t>Sloupek plotový ocelový  d 48 mm, výška 260 cm pozinkovaný poplastovaný v tmavě zelené barvě, včetně příslušenství (krycí klobouček, úchytky napínacího a ostnatého drátu)</t>
  </si>
  <si>
    <t>553462051R1</t>
  </si>
  <si>
    <t>Vzpěra ocelová plotová  d 42 mm, výška 260 cm pozinkovaná poplastovaná v tmavě zelené barvě, včetně kompletní sady vhodného příslušenství</t>
  </si>
  <si>
    <t>553462061R1</t>
  </si>
  <si>
    <t>Hlava vzpěry ocelová d 48 mm pozinkovaná poplastovaná v tmavě zelené barvě</t>
  </si>
  <si>
    <t>767-700</t>
  </si>
  <si>
    <t>Dodávka a montáž ocelová brána samonosná posuvná bez vodících kolejnic pro průjezd 4,00 m, včetně ocelových nosných pilířů, kompletní provedení</t>
  </si>
  <si>
    <t>Ocelová brána samonosná posuvná bez vodících kolejnic.</t>
  </si>
  <si>
    <t>- Průjezdná šířka brány 4,0 m, celková délka brány cca 7,0 m, výška brány 2,0 m,</t>
  </si>
  <si>
    <t>- křídlo brány bude do boku posuvné - svařit z tenkostěnných profilů,</t>
  </si>
  <si>
    <t>- brána bude nesena dvojicí nosných ocelových pilířů, pilíře budou zakotvené do betonových základových patek a budou vybavené držáky pro uchycení pletiva,</t>
  </si>
  <si>
    <t>- posuvné křídlo a ocelové pilíře brány budou pozinkované a opatřené nátěrovým systémem v barvě tmavě zelené,</t>
  </si>
  <si>
    <t>- součástí dodávky brány bude i typový systém pro uzamykání brány vč. zámku a sady klíčů</t>
  </si>
  <si>
    <t>pozice 6 ... brána : 1,00</t>
  </si>
  <si>
    <t>564251111R00</t>
  </si>
  <si>
    <t>Podklad nebo podsyp ze štěrkopísku tloušťka po zhutnění 150 mm</t>
  </si>
  <si>
    <t>822-1</t>
  </si>
  <si>
    <t>s rozprostřením, vlhčením a zhutněním</t>
  </si>
  <si>
    <t>pozice 5 ... lože pod dlaždice : 92,50*0,50</t>
  </si>
  <si>
    <t>596811111RT41</t>
  </si>
  <si>
    <t>Kladení dlaždic do lože ze štěrkopísku, včetně dlaždic betonových 50/50/5 cm</t>
  </si>
  <si>
    <t>pozice 5 ... dlaždice : 92,50*0,50</t>
  </si>
  <si>
    <t>777553020R001</t>
  </si>
  <si>
    <t>Nátěr penetrační - adhézní můstek pro savé i nesavé podklady</t>
  </si>
  <si>
    <t>akumulační nádrž - spádový beton : (5,23*3,25)</t>
  </si>
  <si>
    <t>armaturní komora - spádový beton : 1,15*0,95</t>
  </si>
  <si>
    <t>457311119T00</t>
  </si>
  <si>
    <t>Vyrovnávací beton výplňový nebo spádový C 30/37</t>
  </si>
  <si>
    <t xml:space="preserve">m3    </t>
  </si>
  <si>
    <t>akumulační nádrž - spádový beton : (5,23*3,25)*((0,25+0,30)/2)</t>
  </si>
  <si>
    <t>armaturní komora - spádový beton : 1,15*0,95*0,05</t>
  </si>
  <si>
    <t>631361921R00</t>
  </si>
  <si>
    <t>Výztuž mazanin z betonů a z lehkých betonů ze svařovaných sítí</t>
  </si>
  <si>
    <t>t</t>
  </si>
  <si>
    <t>včetně distančních prvků</t>
  </si>
  <si>
    <t>oka 5/150-5/150</t>
  </si>
  <si>
    <t xml:space="preserve">  akumulační nádrž - spádový beton : (5,23*3,25)</t>
  </si>
  <si>
    <t xml:space="preserve">  armaturní komora - spádový beton : 1,15*0,95</t>
  </si>
  <si>
    <t xml:space="preserve">hmotnost 1 m2 sítě je 1,35 kg : </t>
  </si>
  <si>
    <t>18,09*0,00135</t>
  </si>
  <si>
    <t>631319155R001</t>
  </si>
  <si>
    <t>Příplatek za přehlazení výplňového nebo spádového betonu</t>
  </si>
  <si>
    <t>619442431R00</t>
  </si>
  <si>
    <t>Vytažení profilů, fabionů, hran a koutů fabionů, hran a koutů jakékoliv délky</t>
  </si>
  <si>
    <t>801-4</t>
  </si>
  <si>
    <t>při opravách sádrových omítek (s dodáním hmot),</t>
  </si>
  <si>
    <t xml:space="preserve">styk stěna podlaha : </t>
  </si>
  <si>
    <t>akumulační nádrž - spádový beton : (5,23+3,25)*2</t>
  </si>
  <si>
    <t>armaturní komora - spádový beton : (1,15+0,95)*2</t>
  </si>
  <si>
    <t>622474135R01</t>
  </si>
  <si>
    <t>Lokální sanace stávajících betonových povrchů podlah a stěn - kompletní provedení</t>
  </si>
  <si>
    <t>V rámci sanace betonových konstrukcí se předpokládá kompletní sanace akumulační nádrže, sanace stropu armaturní komory a sanace stěny mezi AN a AK ze strany AK.</t>
  </si>
  <si>
    <t>Je uvažováno s opravou 100 % ploch povrchů sanovaných ploch.</t>
  </si>
  <si>
    <t>= všechny vrstvy sanace tvoří ucelený certifikovaný systém viz příloha D.1.1</t>
  </si>
  <si>
    <t>Cena zahrnuje:</t>
  </si>
  <si>
    <t>• Osekání (pneu kladivem, ručně,…) zdegradovaných betonů a odbourání krycích vrstev betonů kolem zkorodované výztuže, obnažení této výztuže tak, aby bylo možné provést následné kvalitní očištění a pasivaci celého povrchu korozí zasažené výztuže; osekání tvarových a jiných anomálií z povrchu tak, aby mohlo být následnými kroky (reprofilací) dosaženo hladkých, lehce zvlněných povrchových ploch bez náhlých a ostrých výstupků, přetoků a pod, vybourání svislých a vodorovných dutých spár.</t>
  </si>
  <si>
    <t>• Očištění osekaných částí tlakovou vodou.</t>
  </si>
  <si>
    <t>• Příprava celého povrchu pomocí vysokotlakého vodního paprsku (VVP) o tlaku na trysce cca. 1.500 barů, (tlak pro mytí konstrukce bude vyzkoušen na zkušební ploše konstrukce a bude upraven tak, aby se docílilo obnažení struktury kameniva betonu).</t>
  </si>
  <si>
    <t>• Injektáž případně zjištěných trhlin</t>
  </si>
  <si>
    <t>• Otryskání obnažené a osekané výztuže na stupeň čistoty DR1 dle ČSN 038221 a následně ruční dočištění výztuže před aplikací antikorozní ochrany,</t>
  </si>
  <si>
    <t>• Antikorozní ochrana obnažené a očištěné výztuže, případně doplnění výztuže,</t>
  </si>
  <si>
    <t>• Reprofilace průřezů vysekaných částí a povrchů do původních tvarů s opravami původních anomálií tak, aby vznikly buď rovinné plochy nebo volně zvlněné plochy bez náhlých změn či zlomů, ostrých výdutí a výstupků.</t>
  </si>
  <si>
    <t>• Vodotěsné zabetonování veškerých stávajících, nadále nevyužívaných prostupů přes stávající stavební konstrukce.</t>
  </si>
  <si>
    <t>• Aplikace dvoufázového migrujícího inhibitoru koroze výztuže na silanové bázi bez rizika vymývání z konstrukce (kombinace reaktivního penetračního inhibitoru s inhibitorem na latentní bázi, který je aktivován až při případném vzniku trhlin a průniku vlhkosti do betonu).</t>
  </si>
  <si>
    <t>• Celoplošné vystěrkování povrchu maltou celkové minimální tloušťky 10 mm.</t>
  </si>
  <si>
    <t>• Celoplošná povrchová sekundární úprava minimální tloušťky 2 mm provedená strojně (nátěr není akceptovatelný). Konečný povrch bude uzavřený, homogenní, hladký a bude mít atest pro přímý styk s pitnou vodou - Vandex BB 75.</t>
  </si>
  <si>
    <t>• Zkoušky a diagnostika (pro sanační práce prováděné před, v průběhu a po provedené sanaci).</t>
  </si>
  <si>
    <t>= včetně pomocného lešení</t>
  </si>
  <si>
    <t>=V akumulační nádrži budou ve styku podlaha - stěna provedeny fabiony o poloměru cca 40mm pro lepší údržbu.</t>
  </si>
  <si>
    <t>= Pevnost v tahu připraveného podkladu je nutno ověřit odtrhovými zkouškami.</t>
  </si>
  <si>
    <t xml:space="preserve">viz příloha D.1.1.1 : </t>
  </si>
  <si>
    <t xml:space="preserve">akumulační nádrž AN : </t>
  </si>
  <si>
    <t>stěny : (3,25+5,23)*2*2,90</t>
  </si>
  <si>
    <t>strop : (3,25*5,23)-(0,60*0,60*2)</t>
  </si>
  <si>
    <t>dno : 3,25*5,23</t>
  </si>
  <si>
    <t xml:space="preserve">armaturní komora : </t>
  </si>
  <si>
    <t>stěny : 1,15*2,90</t>
  </si>
  <si>
    <t>strop : 1,15*0,95</t>
  </si>
  <si>
    <t>602011102R00</t>
  </si>
  <si>
    <t xml:space="preserve">Omítka stěn z hotových směsí postřik, báze, cementová,  ,  ,  </t>
  </si>
  <si>
    <t>po jednotlivých vrstvách</t>
  </si>
  <si>
    <t>Zazděný okenní otvor v obvodové nosné stěně – 2 ks : 1,45*1,10*2</t>
  </si>
  <si>
    <t>Vnitřní nenosné příčky : (1,25*3,10*2)-(0,80*2,00*2)</t>
  </si>
  <si>
    <t>Oprava po vybourané příčce : 0,20*3,10</t>
  </si>
  <si>
    <t>612421615R00</t>
  </si>
  <si>
    <t>Omítky vnitřní stěn vápenné nebo vápenocementové v podlaží i ve schodišti hrubé zatřené</t>
  </si>
  <si>
    <t>602011141R00</t>
  </si>
  <si>
    <t xml:space="preserve">Omítka stěn z hotových směsí vrstva štuková, vápenná,  , tloušťka vrstvy 2 mm,  </t>
  </si>
  <si>
    <t>622421121R00</t>
  </si>
  <si>
    <t xml:space="preserve">Omítky vnější stěn vápenocementové hrubé zatřené,  ,  </t>
  </si>
  <si>
    <t>Zazděný okenní otvor v obvodové nosné stěně – 2 ks : 1,65*1,30*2</t>
  </si>
  <si>
    <t>622413101R00</t>
  </si>
  <si>
    <t>Nátěr vnějších omítek stěn podkladní, penetrační, složitost 1-2, 1 x nátěr</t>
  </si>
  <si>
    <t>602011183R00</t>
  </si>
  <si>
    <t>Omítka stěn z hotových směsí vrchní tenkovrstvá, silikátová, rýhovaná, tloušťka vrstvy 1,5 mm, bílá</t>
  </si>
  <si>
    <t>624471317R00</t>
  </si>
  <si>
    <t>Nátěry a nástřiky vnějších svislých panelových konstrukcí  barva akrylátová, složitost 1 ÷ 2</t>
  </si>
  <si>
    <t>základním a krycím nátěrem (nebo přestřikem povrchu), z lešení, bez zakrývání (62099)</t>
  </si>
  <si>
    <t>Penetrace + 2 x krycí nátěr.</t>
  </si>
  <si>
    <t>stěna SV : 5,54*3,65</t>
  </si>
  <si>
    <t>stěna JV : 6,13*3,30</t>
  </si>
  <si>
    <t>632415140R00</t>
  </si>
  <si>
    <t>Potěr ze suchých směsí cementový samonivelační podkladový, tloušťky 40 mm, včetně penetrace</t>
  </si>
  <si>
    <t>s rozprostřením a uhlazením</t>
  </si>
  <si>
    <t>C20/25</t>
  </si>
  <si>
    <t>podlaha čerpací stanice ... potěr prům. tl. 35 mm : (3,83*4,50)+(1,40*1,85)-(0,60*0,60*2)-(0,45*0,90)</t>
  </si>
  <si>
    <t>podlaha chemického hospodářství ... potěr prům. tl. 35 mm : (2,50*1,25)+(0,15*1,00)</t>
  </si>
  <si>
    <t>642-1/D</t>
  </si>
  <si>
    <t>1/D - Dodávka a montáž plastové vnitřní dveře 800/2000 mm jednokřídlové otočné pravé včetně zárubně, zámku, kování</t>
  </si>
  <si>
    <t>1/D - Plastové vnitřní dveře jednokřídlové otočné pravé včetně zárubně</t>
  </si>
  <si>
    <t>- průchozí profil cca 800/2000 mm, do stavebního otvoru 1000/2100 mm,</t>
  </si>
  <si>
    <t>- dveřní křídlo otočné levé, s plnou hladkou výplní bez zasklení,</t>
  </si>
  <si>
    <t>- zámek zadlabací s bezpečnostní vložkou, vrchní kování – oboustranná klika,</t>
  </si>
  <si>
    <t>- zárubeň plastová s celoobvodovým pryžovým těsněním v drážce</t>
  </si>
  <si>
    <t>- vč. prahové lišty,</t>
  </si>
  <si>
    <t>- dveřní křídlo i zárubeň v bílé barvě.</t>
  </si>
  <si>
    <t xml:space="preserve">výpis vystrojení dveřních a vratových otvorů : </t>
  </si>
  <si>
    <t>1/D dveře : 1,00</t>
  </si>
  <si>
    <t>933901111R00</t>
  </si>
  <si>
    <t>Zkoušky objektů a vymývání provedení zkoušky vodotěsnosti betonové nádrže jakéhokoliv druhu a tvaru, o obsahu do 1000 m3</t>
  </si>
  <si>
    <t>POL1_1</t>
  </si>
  <si>
    <t>-</t>
  </si>
  <si>
    <t>akumulační nádrž : 5,23*3,25*2,40</t>
  </si>
  <si>
    <t>08211320R</t>
  </si>
  <si>
    <t>vodné pro vodu pitnou</t>
  </si>
  <si>
    <t>POL3_1</t>
  </si>
  <si>
    <t xml:space="preserve">ztratné 3% : </t>
  </si>
  <si>
    <t>akumulační nádrž : 5,23*3,25*2,40*1,03</t>
  </si>
  <si>
    <t>952903112R00</t>
  </si>
  <si>
    <t>Vyčištění objektů při světlé výšce prostoru do 3,5 m čistíren odpadních vod, nádrží, žlabů nebo kanálů</t>
  </si>
  <si>
    <t>při světlé výšce prostoru do 3,5 m čistíren odpadních vod, nádrží, vodojemů, žlabů nebo kanálů</t>
  </si>
  <si>
    <t>akumulační nádrž : (5,23*3,25)</t>
  </si>
  <si>
    <t>armaturní komora : 1,15*0,95</t>
  </si>
  <si>
    <t>čerpací stanice : (3,83*4,50)+(1,40*1,85)</t>
  </si>
  <si>
    <t xml:space="preserve"> chemického hospodářství : (2,50*1,25)+(0,15*1,00)</t>
  </si>
  <si>
    <t>411-386</t>
  </si>
  <si>
    <t>Těsnění prostupu zabetonováním s boptnavým páskem, včetně zednického zapravení</t>
  </si>
  <si>
    <t>vodotěsné</t>
  </si>
  <si>
    <t xml:space="preserve">DN150 : </t>
  </si>
  <si>
    <t>strop do akumulace ... 4 ks : 4</t>
  </si>
  <si>
    <t>strop do armaturní komory ... 4 ks : 4</t>
  </si>
  <si>
    <t>stěny - přítoky a vypouštění z VDJ ... 3 ks : 3</t>
  </si>
  <si>
    <t xml:space="preserve">DN 180 : </t>
  </si>
  <si>
    <t>stěny - výtlak do VDJ  ... 1 ks : 1</t>
  </si>
  <si>
    <t xml:space="preserve">DN 250 : </t>
  </si>
  <si>
    <t>stěny - odpad z VDJ  ... 1 ks : 1</t>
  </si>
  <si>
    <t>411-236</t>
  </si>
  <si>
    <t>Zazdění prostupu instal včetně zednického zapravení</t>
  </si>
  <si>
    <t xml:space="preserve">DN 70 : </t>
  </si>
  <si>
    <t>trubky od NaClO : 2</t>
  </si>
  <si>
    <t xml:space="preserve">DN 150 : </t>
  </si>
  <si>
    <t>trubky : 1</t>
  </si>
  <si>
    <t>968083002R00</t>
  </si>
  <si>
    <t>Vybourání plastových výplní otvorů oken, do 2 m2</t>
  </si>
  <si>
    <t>801-3</t>
  </si>
  <si>
    <t xml:space="preserve">viz příloha D.1.1.1, D.1.1.2 : </t>
  </si>
  <si>
    <t>B-01 - plastové okno 1450/1100 mm – 2 ks : 1,45*1,10*2</t>
  </si>
  <si>
    <t>968091001R001</t>
  </si>
  <si>
    <t>Bourání parapetů š. do 30 cm</t>
  </si>
  <si>
    <t>B-01 -vnitřní parapet plastového okna 1450/1100 mm – 2 ks : 1,45*2</t>
  </si>
  <si>
    <t>764410850R00</t>
  </si>
  <si>
    <t>Demontáž oplechování parapetů rš od 100 do 330 mm</t>
  </si>
  <si>
    <t>800-764</t>
  </si>
  <si>
    <t>B-01 - vnější parapet plastového okna 1450/1100 mm – 2 ks : 1,45*2</t>
  </si>
  <si>
    <t>961044111R00</t>
  </si>
  <si>
    <t>Bourání základů z betonu prostého</t>
  </si>
  <si>
    <t>nebo vybourání otvorů průřezové plochy přes 4 m2 v základech,</t>
  </si>
  <si>
    <t>B-02 - odbourání bet. bloků do úrovně frézované podlahy : (0,50*1,10*0,18)+(0,85*0,75*0,20)+(1,00*2,60*0,08)</t>
  </si>
  <si>
    <t>965048541R40</t>
  </si>
  <si>
    <t>Frézování betonových povrchů do tl. 40 mm</t>
  </si>
  <si>
    <t xml:space="preserve">B-04 - zfrézování podlahy o 40 mm : </t>
  </si>
  <si>
    <t>manipulační komora : (3,83*4,50)-(0,50*1,10)-(0,85*0,75)-(2,60*1,00)</t>
  </si>
  <si>
    <t>elektrorozvodna : 1,25*4,50</t>
  </si>
  <si>
    <t>969021121R00</t>
  </si>
  <si>
    <t>Vybourání kanalizačního potrubí DN do 200 mm</t>
  </si>
  <si>
    <t>včetně pomocného lešení o výšce podlahy do 1900 mm a pro zatížení do 1,5 kPa  (150 kg/m2),</t>
  </si>
  <si>
    <t>B-05 - vyříznutí části přímého větracího potrubí PVC-KG DN 200 v délce 600 mm : 0,60</t>
  </si>
  <si>
    <t>971033351R00</t>
  </si>
  <si>
    <t>Vybourání otvorů ve zdivu cihelném z jakýchkoliv cihel pálených  na jakoukoliv maltu vápenou nebo vápenocementovou, plochy do 0,09 m2, tloušťky do 450 mm</t>
  </si>
  <si>
    <t>základovém nebo nadzákladovém,</t>
  </si>
  <si>
    <t>Včetně pomocného lešení o výšce podlahy do 1900 mm a pro zatížení do 1,5 kPa  (150 kg/m2).</t>
  </si>
  <si>
    <t>B-06 - otvor 250 x 250 mm ve zděné stěně – 4 ks : 4</t>
  </si>
  <si>
    <t>962031116R00</t>
  </si>
  <si>
    <t>Bourání příček z cihel pálených plných, tloušťky 140 mm</t>
  </si>
  <si>
    <t>nebo vybourání otvorů průřezové plochy přes 4 m2 v příčkách, včetně pomocného lešení o výšce podlahy do 1900 mm a pro zatížení do 1,5 kPa  (150 kg/m2),</t>
  </si>
  <si>
    <t>B-07 - vnitřní cihelná příčka : (1,85*3,05)-(0,90*1,97)</t>
  </si>
  <si>
    <t>976081111R001</t>
  </si>
  <si>
    <t>Demontáž madla ocelového</t>
  </si>
  <si>
    <t>B-03 - madlo u vstupu do AN – 1 ks : 1,00</t>
  </si>
  <si>
    <t>B-03 - madlo u vstupu do AK – 1 ks : 1,00</t>
  </si>
  <si>
    <t>953171031R001</t>
  </si>
  <si>
    <t>Demontáž stupadlového žebžíku</t>
  </si>
  <si>
    <t>B-03 - stupadlový žebřík do AN – 1 ks : 1,00</t>
  </si>
  <si>
    <t>B-03 - stupadlový žebřík do AK – 1 ks : 1,00</t>
  </si>
  <si>
    <t>766664121R001</t>
  </si>
  <si>
    <t>Demontáž dveří včetně zárubně</t>
  </si>
  <si>
    <t>Včetně montáže okopného plechu, stavěče křídel a držadel kyvných dveří.</t>
  </si>
  <si>
    <t>B-03 - vnitřní dveře 900/1970 – 1 ks : 1,00</t>
  </si>
  <si>
    <t>976085311R001</t>
  </si>
  <si>
    <t>Vybourání kompozitních rámů a poklopů plochy do 0,6 m2</t>
  </si>
  <si>
    <t>B-03 - kompozitní poklopy 600/600 vč. rámů – 2 ks : 2,00</t>
  </si>
  <si>
    <t>970031080R00</t>
  </si>
  <si>
    <t>Jádrové vrtání, kruhové prostupy v cihelném zdivu jádrové vrtání, do D 80 mm</t>
  </si>
  <si>
    <t>trubky od NaClO : 0,15*2</t>
  </si>
  <si>
    <t>970031160R00</t>
  </si>
  <si>
    <t>Jádrové vrtání, kruhové prostupy v cihelném zdivu jádrové vrtání, do D 160 mm</t>
  </si>
  <si>
    <t>trubky : 0,15*1</t>
  </si>
  <si>
    <t>970051160R00</t>
  </si>
  <si>
    <t>Jádrové vrtání, kruhové prostupy v železobetonu jádrové vrtání , do D 160 mm</t>
  </si>
  <si>
    <t>strop do akumulace ... 4 ks : 4*0,30</t>
  </si>
  <si>
    <t>strop do armaturní komory ... 4 ks : 4*0,30</t>
  </si>
  <si>
    <t>stěny - přítoky a vypouštění z VDJ ... 3 ks : 3*0,30</t>
  </si>
  <si>
    <t>970051200R00</t>
  </si>
  <si>
    <t>Jádrové vrtání, kruhové prostupy v železobetonu jádrové vrtání , do D 200 mm</t>
  </si>
  <si>
    <t>stěny - výtlak do VDJ  ... 1 ks : 1*0,30</t>
  </si>
  <si>
    <t>970051250R00</t>
  </si>
  <si>
    <t>Jádrové vrtání, kruhové prostupy v železobetonu jádrové vrtání , do D 250 mm</t>
  </si>
  <si>
    <t>stěny - odpad z VDJ  ... 1 ks : 1*0,30</t>
  </si>
  <si>
    <t>979011111R00</t>
  </si>
  <si>
    <t>Svislá doprava suti a vybouraných hmot Svislá doprava suti a vybour. hmot za 2.NP a 1.PP</t>
  </si>
  <si>
    <t>stupadlový žebřík : 0,0376</t>
  </si>
  <si>
    <t>železobeton : 0,16579+0,00086+0,00086</t>
  </si>
  <si>
    <t>979081111R00</t>
  </si>
  <si>
    <t>Odvoz suti a vybouraných hmot na skládku do 1 km</t>
  </si>
  <si>
    <t>Přesun suti</t>
  </si>
  <si>
    <t>POL8_</t>
  </si>
  <si>
    <t>Včetně naložení na dopravní prostředek a složení na skládku, bez poplatku za skládku.</t>
  </si>
  <si>
    <t xml:space="preserve">Demontážní hmotnosti z položek s pořadovými čísly: : </t>
  </si>
  <si>
    <t xml:space="preserve">49,50,51,52,53,54,55,56,57,58,59,60,61,62,63,64,65, : </t>
  </si>
  <si>
    <t>Součet: : 4,51203</t>
  </si>
  <si>
    <t>979081121R00</t>
  </si>
  <si>
    <t>Odvoz suti a vybouraných hmot na skládku příplatek za každý další 1 km</t>
  </si>
  <si>
    <t>Součet: : 58,65639</t>
  </si>
  <si>
    <t>979990001R00</t>
  </si>
  <si>
    <t>Poplatek za skládku stavební suti</t>
  </si>
  <si>
    <t>RTS 20/ I</t>
  </si>
  <si>
    <t>plastová okna : 0,11139</t>
  </si>
  <si>
    <t>parapety : 0,10942+0,00392</t>
  </si>
  <si>
    <t>větrací potrubí : 0,0378</t>
  </si>
  <si>
    <t>ocelové madlo : 0,060</t>
  </si>
  <si>
    <t>dveře : 0,045</t>
  </si>
  <si>
    <t>poklopy kompozitní : 0,090</t>
  </si>
  <si>
    <t>979999997R00</t>
  </si>
  <si>
    <t>Poplatek za recyklaci směsi suti betonu, cihel, tašek a keram.výrobků, kusovost do 1600 cm2 (170107)</t>
  </si>
  <si>
    <t>17 107</t>
  </si>
  <si>
    <t>beton : 0,869+1,44188</t>
  </si>
  <si>
    <t>cihly : 0,296+1,23437+0,00271+0,00543</t>
  </si>
  <si>
    <t>979999979R00</t>
  </si>
  <si>
    <t>Poplatek za recyklaci, beton silně vyztužený, kusovost do 1600 cm2 (skup.170101)</t>
  </si>
  <si>
    <t>998144471R00</t>
  </si>
  <si>
    <t>Přesun hmot, jímky a nádrže pozemní výšky do 25 m</t>
  </si>
  <si>
    <t>Přesun hmot</t>
  </si>
  <si>
    <t>POL7_</t>
  </si>
  <si>
    <t xml:space="preserve">Hmotnosti z položek s pořadovými čísly: : </t>
  </si>
  <si>
    <t xml:space="preserve">11,12,13,15,16,17,18,19,20,21,23,24,25,26,27,28,29,31,33,34,35,36,37,38,39,40,41,42,43,46,47,48,49, : </t>
  </si>
  <si>
    <t xml:space="preserve">54,55,56,61,62,63, : </t>
  </si>
  <si>
    <t>Součet: : 58,56667</t>
  </si>
  <si>
    <t>767-1/Z</t>
  </si>
  <si>
    <t>1/Z - Dodávka a montáž kryt z podlahových roštů 1,15 x 0,95m včetně obvodového osazovacího rámu, z nerezové oceli</t>
  </si>
  <si>
    <t>1/Z - Kryt z podlahových roštů - z nerezové oceli,</t>
  </si>
  <si>
    <t>- pro vytvoření mezidna v AK o světlých půdorysných rozměrech 1,15 x 0,95m,</t>
  </si>
  <si>
    <t>- obvodový osazovací rám kotvit do svislého líce stěny AK pomocí lepených nerezových kotev,</t>
  </si>
  <si>
    <t>- dle potřeby dělený nerezový podlahový rošt s protiskluznou úpravou,</t>
  </si>
  <si>
    <t>- nosnost 3,5 kN/m2, průhyb zakrytí max. 10 mm nebo 1/200 rozpětí,</t>
  </si>
  <si>
    <t>- veškeré spojovací a kotvící prvky budou z nerezové austenitické oceli,</t>
  </si>
  <si>
    <t>- dle potřeby provést v roštu otvory pro potrubí a technologii,</t>
  </si>
  <si>
    <t xml:space="preserve">výpis zámečnických a kompozitních výrobků : </t>
  </si>
  <si>
    <t>1/Z - kryt : 1,00</t>
  </si>
  <si>
    <t>767-2/Z</t>
  </si>
  <si>
    <t>2/Z - Dodávka a montáž dvojice pevně osazených nástěnných madel pro boční výstup ze žebříku, z nerezové oceli vč. kotvení</t>
  </si>
  <si>
    <t xml:space="preserve">pár   </t>
  </si>
  <si>
    <t>2/Z - Dvojice pevně osazených nástěnných madel pro boční výstup ze žebříku – z nerezové oceli,</t>
  </si>
  <si>
    <t>- výška madel 1,1 m,</t>
  </si>
  <si>
    <t>- kotvit nerezovými chemickými kotvami do zděné konstrukce,</t>
  </si>
  <si>
    <t>2/Z - madla : 2,00</t>
  </si>
  <si>
    <t>767-3/Z</t>
  </si>
  <si>
    <t>3/Z - Dodávka a montáž žebřík pro pevné zabudování dl.2,65 m včetně kotvení, z nerezové oceli</t>
  </si>
  <si>
    <t>3/Z - Žebřík pro pevné zabudování – z nerezové oceli,</t>
  </si>
  <si>
    <t>- výstupní výška žebříku cca 2,65 m,</t>
  </si>
  <si>
    <t>- štěříny žebříku vyvést pod poklop, nad poslední příčlí zalomit ke stěně,</t>
  </si>
  <si>
    <t>- příčle žebříku protiskluzné bezpečnostní,</t>
  </si>
  <si>
    <t>- žebřík kotvit chemickými kotvami do betonové konstrukce.</t>
  </si>
  <si>
    <t>3/Z - žebřík : 1,00</t>
  </si>
  <si>
    <t>767-4/Z</t>
  </si>
  <si>
    <t>4/Z - Dodávka a montáž žebřík pro pevné zabudování dl.2,55 m včetně kotvení, z nerezové oceli</t>
  </si>
  <si>
    <t>4/Z - žebřík : 1,00</t>
  </si>
  <si>
    <t>767-5/Z</t>
  </si>
  <si>
    <t>5/Z - Dodávka a montáž filtrační kazeta pro stávající odvětrávací potrubí AN, z nerezové oceli</t>
  </si>
  <si>
    <t>5/Z - Filtrační kazeta pro stávající odvětrávací potrubí AN – z nerezové oceli,</t>
  </si>
  <si>
    <t>- filtrační kazeta pro kruhové potrubí + filtrační vložka – odpovídající požadavkům normy ČSN 75 5355 (ČL. 6.1.20.1),</t>
  </si>
  <si>
    <t>- potrubí dle potřeby doplnit o nerezové kotevní objímky – kotvit do zděné stěny objektu.</t>
  </si>
  <si>
    <t>5/Z - filtrační kazeta : 1,00</t>
  </si>
  <si>
    <t>767-6/Z</t>
  </si>
  <si>
    <t>6/Z - Dodávka a montáž vystrojení větracího otvoru prům. 200 mm pro odvětrání ČS, včetně zazdění, zednického zapravení, mřížek, síťky proti hmyzu a ochranné stříšky</t>
  </si>
  <si>
    <t>6/Z - Vystrojení větracího otvoru Ř200 mm pro odvětrání ČS,</t>
  </si>
  <si>
    <t>- do otvoru 250/250 mm vložit plastové potrubí DN 200, zazdít a zednicky zapravit,</t>
  </si>
  <si>
    <t>- na vnitřním líci potrubí osazena plastová bílá mřížka,</t>
  </si>
  <si>
    <t>- na fasádě osazena kovová kruhová mřížka Ř 200mm – materiál nerez, příp. chrom-nikl, včetně síťky proti hmyzu a ochranné stříšky - mřížku zasunout do</t>
  </si>
  <si>
    <t xml:space="preserve">   hrdla potrubí, příp. použít vhodný přechodový kus/manžetu.</t>
  </si>
  <si>
    <t>6/Z - větrací otvor : 4,00</t>
  </si>
  <si>
    <t>767-7/Z</t>
  </si>
  <si>
    <t>7/Z - Dodávka a montáž podesta 1000x700mm v AN vč. jednoho schodišťového stupně 250x700mm, zábradlí dl.1,35m, z nerezové oceli</t>
  </si>
  <si>
    <t>7/Z - Podesta v AN vč. zábradlí a jednoho schodišťového stupně – z nerezové oceli,</t>
  </si>
  <si>
    <t>- podesta ve výšce 400 mm nad dnem AN - o rozměrech 1000x700mm, tvořená nerezovým podlahovým roštem a nosným rámem,</t>
  </si>
  <si>
    <t>- vč. 1 ks samostatného stupně 250x700mm, ve výšce 200 mm nad dnem AN</t>
  </si>
  <si>
    <t>- obvodový osazovací rám kotvit do svislého líce stěny AK pomocí lepených nerezových kotev, dle potřeby podepřít sloupky,</t>
  </si>
  <si>
    <t>- zábradlí na okraji podesty a podél schodišťového stupně – výška 1,1 m, celková délka 1,35 m, zábradlí tvoří madlo, dvoutyčová výplň, sloupky (zábradlí musí</t>
  </si>
  <si>
    <t xml:space="preserve">  vyhovovat ČSN 74 3305 – Ochranná zábradlí).</t>
  </si>
  <si>
    <t>- veškeré spojovací a kotvící prvky budou z nerezové austenitické oceli.</t>
  </si>
  <si>
    <t>7/Z - podesta : 1,00</t>
  </si>
  <si>
    <t>767-8/Z</t>
  </si>
  <si>
    <t>8/Z - Dodávka a montáž odnímatelný poklop s vyvýšeným rámem 600/600 mm, poklop kompozitní, rám z nerezové oceli</t>
  </si>
  <si>
    <t>8/Z - Odnímatelný poklop s vyvýšeným rámem (horní líc poklopu nad úrovni nášlapné vrstvy podlahy) – poklop kompozitní, rám z nerezové oceli,</t>
  </si>
  <si>
    <t>- pro otvor o světlé velikosti 600/600 mm,</t>
  </si>
  <si>
    <t>- kryt bude s protiskluznou úpravou na horním líci a s manipulačními madly zasouvacími pod horní líc krytu,</t>
  </si>
  <si>
    <t>- nosnost min. 3,5 kN/m2, max. průhyb nesmí být větší než 10 mm nebo než 1/200 rozpětí,</t>
  </si>
  <si>
    <t>- uzavřený poklop bude v obvodovém rámu podložen pryžovým těsněním,</t>
  </si>
  <si>
    <t>- kovové prvky zhotovit z nerezové austenitické oceli.</t>
  </si>
  <si>
    <t>8/Z - poklop : 2,00</t>
  </si>
  <si>
    <t>767-9/Z</t>
  </si>
  <si>
    <t>9/Z - Dodávka a montáž podlahová vpusť, přímá 150x150 mm – plastová nerezovou krycí mřížkou, včetně plastového potrubí</t>
  </si>
  <si>
    <t>9/Z - Podlahová vpusť, přímá – plastová, včetně plastového potrubí</t>
  </si>
  <si>
    <t>- velikost 150x150 mm,</t>
  </si>
  <si>
    <t>- vpusť osadit do stávajícího odpadního potrubí v podlaze (podlahu v místě osazení dle potřeby odsekat),</t>
  </si>
  <si>
    <t>- s nerezovou krycí mřížkou,</t>
  </si>
  <si>
    <t>- spodní odtok DN 50 mm (přizpůsobit dimenzi stáv. odpadního potrubí).</t>
  </si>
  <si>
    <t>9/Z - vpusť : 1,00</t>
  </si>
  <si>
    <t>998767101R00</t>
  </si>
  <si>
    <t>Přesun hmot pro kovové stavební doplňk. konstrukce v objektech výšky do 6 m</t>
  </si>
  <si>
    <t>50 m vodorovně</t>
  </si>
  <si>
    <t xml:space="preserve">73,74,75,76,77,78,79,80,81, : </t>
  </si>
  <si>
    <t>Součet: : 0,70006</t>
  </si>
  <si>
    <t>771101210R00</t>
  </si>
  <si>
    <t>Příprava podkladu pod dlažby penetrace podkladu pod dlažby</t>
  </si>
  <si>
    <t>800-771</t>
  </si>
  <si>
    <t>podlaha čerpací stanice : (3,83*4,50)+(1,40*1,85)-(0,60*0,60*2)</t>
  </si>
  <si>
    <t>podlaha chemického hospodářství : (2,50*1,25)+(0,15*1,00)</t>
  </si>
  <si>
    <t>771575107R00</t>
  </si>
  <si>
    <t>Montáž podlah z dlaždic keramických 200 x 200 mm, režných nebo glazovaných, hladkých, kladených do flexibilního tmele</t>
  </si>
  <si>
    <t>včetně spárování a potřebných smršťovacích spar</t>
  </si>
  <si>
    <t>597642020R1</t>
  </si>
  <si>
    <t>Dlažba keramická slinutá nenasákavá protiskluzná s reliéfním povrchem</t>
  </si>
  <si>
    <t>RTS 19/ I</t>
  </si>
  <si>
    <t xml:space="preserve">ztratné 2% : </t>
  </si>
  <si>
    <t>podlaha čerpací stanice : ((3,83*4,50)+(1,40*1,85)-(0,60*0,60*2))*1,02</t>
  </si>
  <si>
    <t>podlaha chemického hospodářství : ((2,50*1,25)+(0,15*1,00))*1,02</t>
  </si>
  <si>
    <t>998771101R00</t>
  </si>
  <si>
    <t>Přesun hmot pro podlahy z dlaždic v objektech výšky do 6 m</t>
  </si>
  <si>
    <t xml:space="preserve">83,84,85, : </t>
  </si>
  <si>
    <t>Součet: : 0,54482</t>
  </si>
  <si>
    <t>781101210R00</t>
  </si>
  <si>
    <t>Příprava podkladu pod obklady penetrace podkladu pod obklady</t>
  </si>
  <si>
    <t>včetně dodávky materiálu.</t>
  </si>
  <si>
    <t>čerpací stanice - stěny : ((3,83+4,50+5,23+1,85+1,40+2,65)*1,80)-(1,00*1,80*2)</t>
  </si>
  <si>
    <t>chemického hospodářství - stěny : ((2,50+1,25)*2*1,80)-(1,00*1,80)</t>
  </si>
  <si>
    <t>základové bloky pod čerpadla : (0,90+0,45)*2*0,15</t>
  </si>
  <si>
    <t>781475114R00</t>
  </si>
  <si>
    <t>Montáž obkladů vnitřních z dlaždic keramických kladených do tmele 200 x 200 mm,  , kladených do flexibilního tmele</t>
  </si>
  <si>
    <t>včetně spárování obkladu</t>
  </si>
  <si>
    <t>597813620R1</t>
  </si>
  <si>
    <t>Obkládačka keramická slinutá nenasákavá</t>
  </si>
  <si>
    <t>čerpací stanice - stěny : (((3,83+4,50+5,23+1,85+1,40+2,65)*1,80)-(1,00*1,80*2))*1,02</t>
  </si>
  <si>
    <t>chemického hospodářství - stěny : (((2,50+1,25)*2*1,80)-(1,00*1,80))*1,02</t>
  </si>
  <si>
    <t>základové bloky pod čerpadla : ((0,90+0,45)*2*0,15)*1,02</t>
  </si>
  <si>
    <t>781497111R00</t>
  </si>
  <si>
    <t xml:space="preserve">Lišty k obkladům profil ukončovací leštěný hliník, uložení do tmele, výška profilu 6 mm,  </t>
  </si>
  <si>
    <t>čerpací stanice : (3,83+4,50+5,23+1,85+1,40+2,65)-(1,00*2)</t>
  </si>
  <si>
    <t>chemického hospodářství - stěny : ((2,50+1,25)*2)-(1,00)</t>
  </si>
  <si>
    <t>998781102R00</t>
  </si>
  <si>
    <t>Přesun hmot pro obklady keramické v objektech výšky do 12 m</t>
  </si>
  <si>
    <t xml:space="preserve">87,88,89,90, : </t>
  </si>
  <si>
    <t>Součet: : 0,76004</t>
  </si>
  <si>
    <t>784191101R00</t>
  </si>
  <si>
    <t>Příprava povrchu Penetrace (napouštění) podkladu disperzní, jednonásobná</t>
  </si>
  <si>
    <t>800-784</t>
  </si>
  <si>
    <t>čerpací stanice - stěny : ((3,83+4,50+5,23+1,85+1,40+2,65)*(3,05-1,80))-(1,00*(2,00-1,80)*2)</t>
  </si>
  <si>
    <t>chemického hospodářství - stěny : ((2,50+1,25)*2*(3,05-1,80))-(1,00*(2,00-1,80))</t>
  </si>
  <si>
    <t>784195612R00</t>
  </si>
  <si>
    <t>Malby z malířských směsí protiplísňové,  , bílé, dvojnásobné</t>
  </si>
  <si>
    <t>JKSO:</t>
  </si>
  <si>
    <t>825.55</t>
  </si>
  <si>
    <t>šachty čerpací</t>
  </si>
  <si>
    <t>JKSO</t>
  </si>
  <si>
    <t xml:space="preserve"> m</t>
  </si>
  <si>
    <t>způsob rozpojování hloubení z povrchu území</t>
  </si>
  <si>
    <t>JKSOChar</t>
  </si>
  <si>
    <t>rekonstrukce a modernizace objektu s opravou</t>
  </si>
  <si>
    <t>JKSOAkce</t>
  </si>
  <si>
    <t>115101201R00</t>
  </si>
  <si>
    <t>Čerpání vody na dopravní výšku do 10 m s uvažovaným průměrným přítokem do 500 l/min</t>
  </si>
  <si>
    <t>h</t>
  </si>
  <si>
    <t>na vzdálenost od hladiny vody v jímce po výšku roviny proložené osou nejvyššího bodu výtlačného potrubí. Včetně odpadní potrubí v délce do 20 m.</t>
  </si>
  <si>
    <t>včetně likvidace odčerpaných vod</t>
  </si>
  <si>
    <t xml:space="preserve">  čerpání - pouze srážkové vody odhad cca 1 měsíc : </t>
  </si>
  <si>
    <t xml:space="preserve">  celkem 4 týdnů / 7 dní v týdnu : </t>
  </si>
  <si>
    <t>odhad cyklické čerpání 80h dennně : 4*7*8</t>
  </si>
  <si>
    <t>115101301R00</t>
  </si>
  <si>
    <t>Pohotovost záložní čerpací soupravy na dopravní výšku do 10 m s uvažovaným průměrným přítokem do 500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</si>
  <si>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</si>
  <si>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</si>
  <si>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celkem 4 týdnů / 7 dní v týdnu : 4*7</t>
  </si>
  <si>
    <t xml:space="preserve">ornice : </t>
  </si>
  <si>
    <t>šachta : (3,40*3,40*0,30)</t>
  </si>
  <si>
    <t>svahování : (((3,40+6,45)/2*1,60)*0,30)+(((3,40+6,40)/2*1,95)*0,30)+(((3,40+4,45)/2*0,70)*0,30)+(((3,40+4,40)/2*0,70)*0,30)</t>
  </si>
  <si>
    <t>131201201R00</t>
  </si>
  <si>
    <t>Hloubení zapažených jam a zářezů do 100 m3, v hornině 3, převážně ručně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</si>
  <si>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</si>
  <si>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 xml:space="preserve">viz příloha D.1.2.1, D.1.2.2 : </t>
  </si>
  <si>
    <t xml:space="preserve">  výkop : 4,30*4,30*(3,05-0,30)</t>
  </si>
  <si>
    <t>geologie hor.3 - 85% : 50,8475*0,85</t>
  </si>
  <si>
    <t>131201209R00</t>
  </si>
  <si>
    <t xml:space="preserve">Hloubení zapažených jam a zářezů příplatek za lepivost, v hornině 3,  </t>
  </si>
  <si>
    <t>lepivost odhad 50% : 43,22038*0,5</t>
  </si>
  <si>
    <t>131301201R00</t>
  </si>
  <si>
    <t>Hloubení zapažených jam a zářezů do 100 m3, v hornině 4, převážně ručně</t>
  </si>
  <si>
    <t xml:space="preserve">výpočet hloubení jam v hor.3 : </t>
  </si>
  <si>
    <t>geologie hor.4 - 15% : 50,8475*0,15</t>
  </si>
  <si>
    <t>131301209R00</t>
  </si>
  <si>
    <t xml:space="preserve">Hloubení zapažených jam a zářezů příplatek za lepivost, v hornině 4,  </t>
  </si>
  <si>
    <t>lepivost odhad 50% : 7,62713*0,5</t>
  </si>
  <si>
    <t>151811617R001</t>
  </si>
  <si>
    <t>Montáž pažicícího boxu dl.4,3m, š.4,3m, hl.3,1m</t>
  </si>
  <si>
    <t xml:space="preserve">viz příloha D.1.2.1 : </t>
  </si>
  <si>
    <t>pažící box : 1</t>
  </si>
  <si>
    <t>151812617R001</t>
  </si>
  <si>
    <t>Pronájem pažicícího boxu dl.4,3m, š.4,3m, hl.3,1m</t>
  </si>
  <si>
    <t xml:space="preserve">den   </t>
  </si>
  <si>
    <t>pažící box pronájem 30 dnů ... odhad : 30</t>
  </si>
  <si>
    <t>151813617R001</t>
  </si>
  <si>
    <t>Demontáž pažicícího boxu dl.4,3m, š.4,3m, hl.3,1m</t>
  </si>
  <si>
    <t>161101102R00</t>
  </si>
  <si>
    <t>Svislé přemístění výkopku z horniny 1 až 4, při hloubce výkopu přes 2,5 do 4 m</t>
  </si>
  <si>
    <t>bez naložení do dopravní nádoby, ale s vyprázdněním dopravní nádoby na hromadu nebo na dopravní prostředek,</t>
  </si>
  <si>
    <t>výkop jam do 100m3 ... 100% ... h.1-4 : 50,8475*1</t>
  </si>
  <si>
    <t xml:space="preserve">meziskládka tam : </t>
  </si>
  <si>
    <t xml:space="preserve">meziskládka zpět : </t>
  </si>
  <si>
    <t>zpětné rozprostření : 2,9561</t>
  </si>
  <si>
    <t>162301101R00</t>
  </si>
  <si>
    <t>Vodorovné přemístění výkopku z horniny 1 až 4, na vzdálenost přes 50  do 500 m</t>
  </si>
  <si>
    <t xml:space="preserve">  zásypy : 30,150</t>
  </si>
  <si>
    <t xml:space="preserve">  násypy : 7,48228</t>
  </si>
  <si>
    <t>meziskládka tam a zpět : 37,63228*2</t>
  </si>
  <si>
    <t>výkop jam celkem : 50,8475</t>
  </si>
  <si>
    <t xml:space="preserve">odpočet : </t>
  </si>
  <si>
    <t>zásypy : -30,150</t>
  </si>
  <si>
    <t>násypy : -7,48228</t>
  </si>
  <si>
    <t>skládka 14 km : 13,21522*4</t>
  </si>
  <si>
    <t>167101101R00</t>
  </si>
  <si>
    <t>Nakládání, skládání, překládání neulehlého výkopku nakládání výkopku  do 100 m3, z horniny 1 až 4</t>
  </si>
  <si>
    <t xml:space="preserve">meziskládka : </t>
  </si>
  <si>
    <t>výkopek pro zásyp a násyp : 37,63228</t>
  </si>
  <si>
    <t>ornice : 2,9561</t>
  </si>
  <si>
    <t>171101103R00</t>
  </si>
  <si>
    <t>Uložení sypaniny do násypů zhutněných s uzavřením povrchu násypu z hornin soudržných s předepsanou mírou zhutnění v procentech výsledků zkoušek Proctor-Standard														 přes 96 do 100 % PS</t>
  </si>
  <si>
    <t>s rozprostřením sypaniny ve vrstvách a s hrubým urovnáním,</t>
  </si>
  <si>
    <t xml:space="preserve">svahy kolem šachty : </t>
  </si>
  <si>
    <t>modelace terénu : ((4,43*2,40*0,52)/2)+((4,40*2,30*0,52)/2)+((3,43*1,20*0,52)/2)+((3,40*1,15*0,52)/2)</t>
  </si>
  <si>
    <t>171201201R00</t>
  </si>
  <si>
    <t>Uložení sypaniny na dočasnou skládku tak, že na 1 m2 plochy připadá přes 2 m3 výkopku nebo ornice</t>
  </si>
  <si>
    <t>meziskládka : 37,63228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</si>
  <si>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</si>
  <si>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</si>
  <si>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</si>
  <si>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</si>
  <si>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zásyp kolem šachty : (4,30+2,40)*2*(3,05-0,30-0,50)</t>
  </si>
  <si>
    <t>180401211R00</t>
  </si>
  <si>
    <t>Založení trávníku luční trávník, výsevem, v rovině nebo na svahu do 1:5</t>
  </si>
  <si>
    <t>823-1</t>
  </si>
  <si>
    <t>na půdě předem připravené s pokosením, naložením, odvozem odpadu do 20 km a se složením,</t>
  </si>
  <si>
    <t>ornice 10 cm : (4,43*2,45)+(4,40*2,35)+(3,43*1,25)+(3,40*1,20)</t>
  </si>
  <si>
    <t>travní směs : 29,561*0,04*1,035</t>
  </si>
  <si>
    <t>175101201R00</t>
  </si>
  <si>
    <t>Obsyp objektů bez prohození sypaniny</t>
  </si>
  <si>
    <t>sypaninou z vhodných hornin tř. 1 - 4 nebo materiálem, uloženým ve vzdálenosti do 30 m od vnějšího kraje objektu, pro jakoukoliv míru zhutnění,</t>
  </si>
  <si>
    <t>odvodnění drenážního obsypu šachty ... kulovitý obsyp : (4,30+2,40)*2*0,50</t>
  </si>
  <si>
    <t>583320481R</t>
  </si>
  <si>
    <t>Kamenivo nestanovené těžené; frakce 0,0 až 4,0 mm</t>
  </si>
  <si>
    <t>odvodnění drenážního obsypu šachty ... kulovitý obsyp : 6,70*1,67*1,1*1,01</t>
  </si>
  <si>
    <t>213151121R00</t>
  </si>
  <si>
    <t>Montáž vsakovacích nádrží položení geotextílie</t>
  </si>
  <si>
    <t>827-1</t>
  </si>
  <si>
    <t>ochrana základové spáry</t>
  </si>
  <si>
    <t xml:space="preserve">viz příloha D.1.2.1, D.1.2.2 ... skladba S2 : </t>
  </si>
  <si>
    <t>dno šachty : 4,30*4,30</t>
  </si>
  <si>
    <t>69366055R</t>
  </si>
  <si>
    <t>Geosyntetika typ: geotextilie; netkaná; materiál: PP; tl (2 kPa) = 3,9 mm; plošná hmotnost = 300 g/m2; Pevnost v tahu podélně = 10,0 kN/m; Pevnost v tahu příčně = 23,0 kN/m</t>
  </si>
  <si>
    <t xml:space="preserve">ztratné 5% : </t>
  </si>
  <si>
    <t>dno šachty : 4,30*4,30*1,05</t>
  </si>
  <si>
    <t>271531111R00</t>
  </si>
  <si>
    <t>Polštáře zhutněné pod základy kamenivo hrubé, drcené, frakce 16 - 63 mm</t>
  </si>
  <si>
    <t>800-2</t>
  </si>
  <si>
    <t>dno šachty ... podsyp spodní vrstva : 4,30*4,30*0,20</t>
  </si>
  <si>
    <t>271531114R00</t>
  </si>
  <si>
    <t>Polštáře zhutněné pod základy kamenivo drcené, frakce 8 - 16 mm</t>
  </si>
  <si>
    <t>dno šachty ... podsyp horní vrstva : 4,30*4,30*0,10</t>
  </si>
  <si>
    <t>212753114R00</t>
  </si>
  <si>
    <t>Plastové drenážní trubky montáž ohebné plastové drenážní trubky do rýhy, DN 100, bez lože</t>
  </si>
  <si>
    <t>vč. potřebných tvarovek</t>
  </si>
  <si>
    <t>odvodnění drenážního obsypu šachty : 17,00</t>
  </si>
  <si>
    <t>28611223.AR</t>
  </si>
  <si>
    <t>Trubka plastová drenážní spoj: drážkový; potrubí: jednovrstvé; materiál: PVC; povrch: žebrovaný; ohebná; DN = 100; vsakovací plocha = 34,0 cm2/m</t>
  </si>
  <si>
    <t>odvodnění drenážního obsypu šachty : 17,00*1,03</t>
  </si>
  <si>
    <t>212753216R00</t>
  </si>
  <si>
    <t>Plastové drenážní trubky montáž tuhé plastové drenážní trubky do rýhy, DN 160, bez lože</t>
  </si>
  <si>
    <t>odvodnění drenážního obsypu šachty - revizní potrubí : 1,00</t>
  </si>
  <si>
    <t>28611225.AR</t>
  </si>
  <si>
    <t>Trubka plastová drenážní spoj: drážkový; potrubí: jednovrstvé; materiál: PVC; povrch: žebrovaný; ohebná; DN = 160; vsakovací plocha = 44,0 cm2/m</t>
  </si>
  <si>
    <t>odvodnění drenážního obsypu šachty - revizní potrubí : 1,00*1,03</t>
  </si>
  <si>
    <t>212753214R00</t>
  </si>
  <si>
    <t>Plastové drenážní trubky montáž tuhé plastové drenážní trubky do rýhy, DN 100, bez lože</t>
  </si>
  <si>
    <t xml:space="preserve">odvodnění drenážního obsypu šachty : </t>
  </si>
  <si>
    <t>odvod vody do odvodňovacího příkopu : 7,50</t>
  </si>
  <si>
    <t>28611215R</t>
  </si>
  <si>
    <t>Trubka plastová drenážní spoj: hrdlový; potrubí: vícevrstvé; materiál: PE-HD; stěna: R2; povrch: korugovaný; ohebná; DN/ID = 100; SN 4; perforování: TP; vsakovací plocha = 50,0 cm2/m</t>
  </si>
  <si>
    <t>odvod vody do odvodňovacího příkopu : 7,50*1,03</t>
  </si>
  <si>
    <t>212753511R00</t>
  </si>
  <si>
    <t>Plastové drenážní trubky montáž drenážní tvarovky,  , s jedním spojem</t>
  </si>
  <si>
    <t>odvod vody do odvodňovacího příkopu : 1,00</t>
  </si>
  <si>
    <t>28611333.AR</t>
  </si>
  <si>
    <t>Klapka koncová drenážní spoj: drážkový; potrubí: jednovrstvé; materiál: plast; DN = 100</t>
  </si>
  <si>
    <t>odvod vody do odvodňovacího příkopu : 1,00*1,01</t>
  </si>
  <si>
    <t>388129230R12</t>
  </si>
  <si>
    <t>Montáž dílců prefabrikovaných nádrží do 12 t - dno</t>
  </si>
  <si>
    <t>dno šachty : 1,00</t>
  </si>
  <si>
    <t>592262382R1</t>
  </si>
  <si>
    <t>Prefabrikované dno nádrže 2120/2120 mm, v.2780 mm, tl.140 mm</t>
  </si>
  <si>
    <t>388129760R3,5</t>
  </si>
  <si>
    <t>Montáž dílců prefabrikovaných nádrží do 3,5 t - zákrytováh deska</t>
  </si>
  <si>
    <t xml:space="preserve">viz příloha D.1.2.1, D.1.2.2 ... skladba S1 : </t>
  </si>
  <si>
    <t>zákrytová deska šachty : 1,00</t>
  </si>
  <si>
    <t>592262132R1</t>
  </si>
  <si>
    <t>Prefabrikovaná deska zákrytová nádrže 2400/2400 mm, tl.250 mm</t>
  </si>
  <si>
    <t>452313151R00</t>
  </si>
  <si>
    <t>Podkladní a zajišťovací konstrukce z betonu bloky pro potrubí , z betonu prostého třídy C 20/25</t>
  </si>
  <si>
    <t>z cementu portlandského nebo struskoportlandského, v otevřeném výkopu,</t>
  </si>
  <si>
    <t>betonový blok : 0,30*0,25*0,75</t>
  </si>
  <si>
    <t>452353101R00</t>
  </si>
  <si>
    <t xml:space="preserve">Bednění podkladních a zajišťovacích konstrukcí bloků pro potrubí </t>
  </si>
  <si>
    <t>v otevřeném výkopu,</t>
  </si>
  <si>
    <t>betonový blok : (0,30+0,25)*2*0,75</t>
  </si>
  <si>
    <t>dno šachty - penetrace : (2,12*2,12)+(((0,25+0,215)/2)*2,12*4)</t>
  </si>
  <si>
    <t>457311117R00</t>
  </si>
  <si>
    <t>Potěr ze suchých směsí beton C 20/25</t>
  </si>
  <si>
    <t>dno šachty - spádový beton : 2,12*2,12*((0,25+0,215)/2)-(0,25^2*3,14*((0,25+0,215)/2))</t>
  </si>
  <si>
    <t xml:space="preserve">  dno šachty - spádový beton : (2,12*2,12)-(0,25^2*3,14)</t>
  </si>
  <si>
    <t xml:space="preserve">hmotnost 1 m2 sítě je 2,105 kg : </t>
  </si>
  <si>
    <t>4,29815*0,002105</t>
  </si>
  <si>
    <t>596841111RT61</t>
  </si>
  <si>
    <t>Kladení dlažby z dlaždic do cementového lože, včetně dlaždic betonových 30/30/5 cm</t>
  </si>
  <si>
    <t>okapový chodník : ((2,40+3,00)*2)*0,30</t>
  </si>
  <si>
    <t>935112111R01</t>
  </si>
  <si>
    <t>Montáž okapového žlabu do betonu tl.10cm, včetně betonových žlabovek 300/200/80 mm</t>
  </si>
  <si>
    <t>Včetně  dodání hmot pro lože a vyplnění spár.</t>
  </si>
  <si>
    <t>okapový žlab : (3,40+3,00)*2</t>
  </si>
  <si>
    <t>631313511R00</t>
  </si>
  <si>
    <t xml:space="preserve">Mazanina z betonu prostého tl. přes 80 do 120 mm třídy C 12/15,  </t>
  </si>
  <si>
    <t>(z kameniva) hlazená dřevěným hladítkem</t>
  </si>
  <si>
    <t>podkladní beton C12/15 tl.100mm Včetně vytvoření dilatačních spár,včetně utěsnění pracovních spár</t>
  </si>
  <si>
    <t>dno šachty ... podkladní beton tl. 100 mm pod šachtou : 2,70*2,70*0,10</t>
  </si>
  <si>
    <t>631351101R00</t>
  </si>
  <si>
    <t>Bednění stěn, rýh a otvorů v podlahách zřízení</t>
  </si>
  <si>
    <t>dno šachty ... podkladní beton tl. 100 mm pod šachtou : (2,70+2,70)*2*0,10</t>
  </si>
  <si>
    <t>631351102R00</t>
  </si>
  <si>
    <t>Bednění stěn, rýh a otvorů v podlahách odstranění</t>
  </si>
  <si>
    <t>šachta : 2,12*2,12</t>
  </si>
  <si>
    <t xml:space="preserve">DN 120 : </t>
  </si>
  <si>
    <t>výtlačné potrubí odpadu z vrtu : 1,00</t>
  </si>
  <si>
    <t>výtlačné potrubí z vrtu : 1,00</t>
  </si>
  <si>
    <t>chránička elektro : 1,00</t>
  </si>
  <si>
    <t xml:space="preserve">DN 200 : </t>
  </si>
  <si>
    <t xml:space="preserve">DN 400 : </t>
  </si>
  <si>
    <t>zárubnice vrtu : 1,00</t>
  </si>
  <si>
    <t>970051130R00</t>
  </si>
  <si>
    <t>Jádrové vrtání, kruhové prostupy v železobetonu jádrové vrtání , do D 130 mm</t>
  </si>
  <si>
    <t>výtlačné potrubí odpadu z vrtu : 1,00*0,14</t>
  </si>
  <si>
    <t>výtlačné potrubí z vrtu : 1,00*0,14</t>
  </si>
  <si>
    <t>chránička elektro : 1,00*0,14</t>
  </si>
  <si>
    <t>970051300R40</t>
  </si>
  <si>
    <t>Vrtání jádrové do ŽB do D 400 mm</t>
  </si>
  <si>
    <t>zárubnice vrtu : 1,00*0,14</t>
  </si>
  <si>
    <t>Svislá doprava suti a vybouraných hmot za prvé podlaží nad nebo pod základním podlažím</t>
  </si>
  <si>
    <t xml:space="preserve">56,57,58,59, : </t>
  </si>
  <si>
    <t>Součet: : 0,01965</t>
  </si>
  <si>
    <t>Součet: : 0,25542</t>
  </si>
  <si>
    <t>železobeton : 0,00464+0,01407+0,0004+0,00053</t>
  </si>
  <si>
    <t xml:space="preserve">24,26,27,28,29,30,32,34,36,39,40,41,42,43,44,45,46,47,49,50,51,52,54,55,56,57, : </t>
  </si>
  <si>
    <t>Součet: : 44,00463</t>
  </si>
  <si>
    <t>711212001R00</t>
  </si>
  <si>
    <t>Izolace proti netlakové vodě - nátěry a stěrky nátěr hydroizolační proti vlhkosti</t>
  </si>
  <si>
    <t>800-711</t>
  </si>
  <si>
    <t>Položka zahrnuje :</t>
  </si>
  <si>
    <t>- příprava podkladu - otryskání, popř.penetrace</t>
  </si>
  <si>
    <t>- pochozí hydroizolační nátěrový systém s protiskluznou úpravou dvousložkový na bázi kombinace epoxi-polyuretanové pryskyřice, mechanicky odolný, pružný se schopností překlenování trhlin</t>
  </si>
  <si>
    <t>strop šachty : (2,40*2,40)-(0,60*0,60)-(0,80*0,60)</t>
  </si>
  <si>
    <t>711171559RT3</t>
  </si>
  <si>
    <t>Provedení izolace proti zemní vlhkosti termoplasty vodorovné, volně položené, fólie z PVC, tloušťky 1,5 mm</t>
  </si>
  <si>
    <t>odvodnění drenážního obsypu šachty : (4,30+2,40)*2*0,95</t>
  </si>
  <si>
    <t>711172559RT3</t>
  </si>
  <si>
    <t>Provedení izolace proti zemní vlhkosti termoplasty svislé, volně položené, fólie z PVC, tloušťky 1,5 mm</t>
  </si>
  <si>
    <t>odvodnění drenážního obsypu šachty : (4,30*4*0,60)+(2,40*4*0,60)</t>
  </si>
  <si>
    <t>998711101R00</t>
  </si>
  <si>
    <t>Přesun hmot pro izolace proti vodě svisle do 6 m</t>
  </si>
  <si>
    <t>50 m vodorovně měřeno od těžiště půdorysné plochy skládky do těžiště půdorysné plochy objektu</t>
  </si>
  <si>
    <t xml:space="preserve">65,66,67, : </t>
  </si>
  <si>
    <t>Součet: : 0,07141</t>
  </si>
  <si>
    <t>1/Z - Dodávka a montáž otevíravý dešťujistý poklop s vyvýšeným rámem 600x600 mm, z nerezové oceli 1.4404</t>
  </si>
  <si>
    <t>1/Z - Otevíravý dešťujistý poklop s vyvýšeným rámem - z nerezové oceli 1.4404,</t>
  </si>
  <si>
    <t>- pro otvor o světlé velikosti 0,6 x 0,6 m,</t>
  </si>
  <si>
    <t>- otevíravý kryt bude s manipulačním madlem, k rámu bude připevněn dvěma otočnými panty,</t>
  </si>
  <si>
    <t>- s rámem bude kryt spojen otočnými závěsy s táhlem a kombinovaný se vzpěrou pro zajištění krytu v otevřené poloze (cca pod úhlem 125°)</t>
  </si>
  <si>
    <t>- kryt bude uzamykatelný pomocí visacího zámku s bezpečnostní vložkou do</t>
  </si>
  <si>
    <t xml:space="preserve">  venkovního prostředí (součást dodávky),</t>
  </si>
  <si>
    <t>- rám podtmelit silikonovým tmelem a přikotvit chemickými kotvami</t>
  </si>
  <si>
    <t xml:space="preserve">výpis zámečnických výrobků : </t>
  </si>
  <si>
    <t>1/Z - poklop : 1,00</t>
  </si>
  <si>
    <t>2/Z - Dodávka a montáž otevíravý dešťujistý poklop s vyvýšeným rámem včetně odvětrání 600x800 mm, z nerezové oceli 1.4404</t>
  </si>
  <si>
    <t>2/Z - Otevíravý dešťujistý poklop s vyvýšeným rámem včetně odvětrání – z nerezové oceli 1.4404,</t>
  </si>
  <si>
    <t>- pro otvor o světlé velikosti 0,6 x 0,8 m,</t>
  </si>
  <si>
    <t>- otevíravý kryt bude manipulačním madlem, k rámu bude připevněn dvěma otočnými panty,</t>
  </si>
  <si>
    <t>- kryt bude uzamykatelný pomocí visacího zámku s bezpečnostní vložkou do venkovního prostředí (součást dodávky),</t>
  </si>
  <si>
    <t>2/Z - poklop : 1,00</t>
  </si>
  <si>
    <t>3/Z - Dodávka a montáž žebřík pro pevné zabudování dl.2,70 m včetně kotvení, z nerezové oceli 1.4404</t>
  </si>
  <si>
    <t>3/Z - Žebřík pro pevné zabudování – z nerezové oceli 1.4404,</t>
  </si>
  <si>
    <t>- výstupní výška žebříku cca 2,7 m,</t>
  </si>
  <si>
    <t>- štěříny žebříku vyvést pod poklop,</t>
  </si>
  <si>
    <t>- žebřík kotvit chemickými kotvami do betonové konstrukce,</t>
  </si>
  <si>
    <t>- kovové prvky zhotovit z nerezové austenitické oceli</t>
  </si>
  <si>
    <t>4/Z - Dodávka a montáž samostatné madlo pro boční výstup ze žebříku výška 1,1 m, z nerezové oceli 1.4404 vč. kotvení</t>
  </si>
  <si>
    <t>4/Z - Samostatné madlo pro boční výstup ze žebříku – z nerezové oceli 1.4404,</t>
  </si>
  <si>
    <t>- výška madla 1,1 m,</t>
  </si>
  <si>
    <t>- kotvit chemickými kotvami</t>
  </si>
  <si>
    <t>- veškeré spojovací a kotvící prvky budou z nerezové austenitické oceli</t>
  </si>
  <si>
    <t>4/Z - madlo : 1,00</t>
  </si>
  <si>
    <t xml:space="preserve">69,70,71,72, : </t>
  </si>
  <si>
    <t>Součet: : 0,12855</t>
  </si>
  <si>
    <t>825.59</t>
  </si>
  <si>
    <t>šachty ostatní</t>
  </si>
  <si>
    <t>novostavba objektu</t>
  </si>
  <si>
    <t xml:space="preserve">povrchové čerpání - pouze srážkové vody : </t>
  </si>
  <si>
    <t xml:space="preserve">  přítok 5,0 - 10,0 l/s : 84,00</t>
  </si>
  <si>
    <t xml:space="preserve">    cca 20-30m záběr odvodnění/týden : 84/25</t>
  </si>
  <si>
    <t xml:space="preserve">  celkem 4 týdnů / 5 dní v týdnu : </t>
  </si>
  <si>
    <t>odhad cyklické čerpání 4h dennně : 4*5*4</t>
  </si>
  <si>
    <t>celkem 4 týdnů / 5 dní v týdnu : 4*5</t>
  </si>
  <si>
    <t>119001411R00</t>
  </si>
  <si>
    <t>Dočasné zajištění podzemního potrubí nebo vedení betonového potrubí  DN  do 200 mm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</si>
  <si>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</si>
  <si>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 xml:space="preserve">přeložka č. 2 : </t>
  </si>
  <si>
    <t>stávající vodovodní řad ... 1x : 1*0,90</t>
  </si>
  <si>
    <t>119001421R00</t>
  </si>
  <si>
    <t>Dočasné zajištění podzemního potrubí nebo vedení kabelů do 3 kabelů</t>
  </si>
  <si>
    <t>kabel NN ... 1x : 1*0,90</t>
  </si>
  <si>
    <t>130001101R00</t>
  </si>
  <si>
    <t>Příplatek k cenám za ztížené vykopávky v horninách jakékoliv třídy</t>
  </si>
  <si>
    <t>Příplatek k cenám hloubených vykopávek za ztížení vykopávky v blízkosti podzemního vedení nebo výbušnin pro jakoukoliv třídu horniny.</t>
  </si>
  <si>
    <t>stávající vodovodní řad ... 1x : 1*0,90*1,85*1,00</t>
  </si>
  <si>
    <t>kabel NN ... 1x : 1*0,90*1,83*1,50</t>
  </si>
  <si>
    <t xml:space="preserve">viz příloha D.1.3.1, D.1.3.4.1, D.1.3.4.4 : </t>
  </si>
  <si>
    <t>přeložka č. 1 : 15,00*0,90*0,10</t>
  </si>
  <si>
    <t>přeložka č. 2 : 22,00*0,90*0,10</t>
  </si>
  <si>
    <t>výtlak surové vody : 9,00*0,90*0,10</t>
  </si>
  <si>
    <t>odpad z ČS : 15,00*0,95*0,10</t>
  </si>
  <si>
    <t>odpad z šachty nad vrtem : 3,00*0,90*0,10</t>
  </si>
  <si>
    <t>vypouštění z VDJ : 5,00*0,90*0,10</t>
  </si>
  <si>
    <t>přípojka uliční vpusti : 15,00*0,95*0,10</t>
  </si>
  <si>
    <t>revizní šachta : 2,00*(2,00-0,95)*0,10</t>
  </si>
  <si>
    <t>132201212R00</t>
  </si>
  <si>
    <t xml:space="preserve">Hloubení rýh šířky přes 60 do 200 cm do 1000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</si>
  <si>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</si>
  <si>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 xml:space="preserve">viz příloha C.3, D.1.3.1, D.1.3.2 : </t>
  </si>
  <si>
    <t xml:space="preserve">  přeložka č. 1 : </t>
  </si>
  <si>
    <t xml:space="preserve">  P1-1 - P1-3 : 12,00*0,90*((1,60+1,72+1,86)/3)</t>
  </si>
  <si>
    <t xml:space="preserve">  P1-3 - P1-4 : 3,00*0,90*((1,86+2,16+2,91+2,92)/4)</t>
  </si>
  <si>
    <t xml:space="preserve">  odpočet ornice : -15,00*0,90*0,10</t>
  </si>
  <si>
    <t xml:space="preserve">  přeložka č. 2 : </t>
  </si>
  <si>
    <t xml:space="preserve">  P2-1 - P2-3 : 5,60*0,90*((2,92+2,81+1,89)/3)</t>
  </si>
  <si>
    <t xml:space="preserve">  P2-3 - P2-5 : 16,40*0,90*((1,89+1,85+1,83+1,60)/4)</t>
  </si>
  <si>
    <t xml:space="preserve">  odpočet ornice : -22,00*0,90*0,10</t>
  </si>
  <si>
    <t xml:space="preserve">  výtlak surové vody : </t>
  </si>
  <si>
    <t xml:space="preserve">  V1 - V2 : 4,30*0,90*((1,99+2,06+1,62+1,37)/4)</t>
  </si>
  <si>
    <t xml:space="preserve">  V2 - V3 : 4,70*0,90*((1,37+2,45+2,66+2,91)/4)</t>
  </si>
  <si>
    <t xml:space="preserve">  odpočet ornice : -9,00*0,90*0,10</t>
  </si>
  <si>
    <t xml:space="preserve">  odpad z ČS : </t>
  </si>
  <si>
    <t xml:space="preserve">  O1 - O3 : 5,00*0,95*((2,80+2,83+2,69+1,76+1,58)/5)</t>
  </si>
  <si>
    <t xml:space="preserve">  O3 - O5 : 10,00*0,95*((1,58+1,65+1,28+0,88+0,61+0,12)/6)</t>
  </si>
  <si>
    <t xml:space="preserve">  rozšíření - revizní šachta : 2,00*(2,00-0,95)*1,65</t>
  </si>
  <si>
    <t xml:space="preserve">  prohloubení - revizní šachta : 2,00*2,00*(0,15+0,10+0,15)</t>
  </si>
  <si>
    <t xml:space="preserve">  odpočet ornice - odpad z ČS : -15,00*0,95*0,10</t>
  </si>
  <si>
    <t xml:space="preserve">  odpočet ornice - revizní šachta : -2,00*(2,00-0,95)*0,10</t>
  </si>
  <si>
    <t xml:space="preserve">  odpad z šachty nad vrtem : </t>
  </si>
  <si>
    <t xml:space="preserve">  vrt - O3 : 3,00*0,90*((2,63+1,13+1,14)/3)</t>
  </si>
  <si>
    <t xml:space="preserve">  odpočet ornice : -3,00*0,90*0,10</t>
  </si>
  <si>
    <t xml:space="preserve">  vypouštění z VDJ : </t>
  </si>
  <si>
    <t xml:space="preserve">  ČS - lom : 3,90*0,90*((3,12+2,98+2,87+1,70)/4)</t>
  </si>
  <si>
    <t xml:space="preserve">  lom - RŠ : 1,10*0,90*((1,70+1,66+1,59)/3)</t>
  </si>
  <si>
    <t xml:space="preserve">  odpočet ornice : -5,00*0,90*0,10</t>
  </si>
  <si>
    <t xml:space="preserve">  přípojka uliční vpusti : </t>
  </si>
  <si>
    <t xml:space="preserve">  napojení na UV - RŠ : 15,00*0,95*((0,70+1,54+1,94+1,71+1,65)/5)</t>
  </si>
  <si>
    <t xml:space="preserve">  odpočet ornice : -15,00*0,95*0,10</t>
  </si>
  <si>
    <t>geologie hor.3 - 85% : 136,1042*0,85</t>
  </si>
  <si>
    <t>132201219R00</t>
  </si>
  <si>
    <t xml:space="preserve">Hloubení rýh šířky přes 60 do 200 cm příplatek za lepivost, v hornině 3,  </t>
  </si>
  <si>
    <t>lepivost odhad 50% : 115,68857*0,5</t>
  </si>
  <si>
    <t>132301212R00</t>
  </si>
  <si>
    <t xml:space="preserve">Hloubení rýh šířky přes 60 do 200 cm do 1000 m3, v hornině 4, hloubení strojně </t>
  </si>
  <si>
    <t xml:space="preserve">výpočet hloubení rýh v hor.3 : </t>
  </si>
  <si>
    <t>geologie hor.4 - 15% : 136,1042*0,15</t>
  </si>
  <si>
    <t>132301219R00</t>
  </si>
  <si>
    <t xml:space="preserve">Hloubení rýh šířky přes 60 do 200 cm příplatek za lepivost, v hornině 4,  </t>
  </si>
  <si>
    <t>lepivost odhad 50% : 20,41563*0,5</t>
  </si>
  <si>
    <t>151101101R00</t>
  </si>
  <si>
    <t>Zřízení pažení a rozepření stěn rýh příložné  pro jakoukoliv mezerovitost, hloubky do 2 m</t>
  </si>
  <si>
    <t>pro podzemní vedení pro všechny šířky rýhy,</t>
  </si>
  <si>
    <t xml:space="preserve">přeložka č. 1 : </t>
  </si>
  <si>
    <t>P1-1 - P1-3 : 12,00*2*((1,60+1,72+1,86)/3)</t>
  </si>
  <si>
    <t>P2-3 - P2-5 : 16,40*2*((1,89+1,85+1,83+1,60)/4)</t>
  </si>
  <si>
    <t xml:space="preserve">výtlak surové vody : </t>
  </si>
  <si>
    <t>V1 - V2 : 4,30*2*((1,99+2,06+1,62+1,37)/4)</t>
  </si>
  <si>
    <t xml:space="preserve">odpad z ČS : </t>
  </si>
  <si>
    <t>O3 - O5 : 10,00*2*((1,58+1,65+1,28+0,88+0,61+0,12)/6)</t>
  </si>
  <si>
    <t>rozšíření - revizní šachta : 2*(2,00-0,95)*1,65</t>
  </si>
  <si>
    <t>prohloubení - revizní šachta : 4*2,00*(0,15+0,10+0,15)</t>
  </si>
  <si>
    <t xml:space="preserve">odpad z šachty nad vrtem : </t>
  </si>
  <si>
    <t>vrt - O3 : 3,00*2*((2,63+1,13+1,14)/3)</t>
  </si>
  <si>
    <t xml:space="preserve">vypouštění z VDJ : </t>
  </si>
  <si>
    <t>lom - RŠ : 1,10*2*((1,70+1,66+1,59)/3)</t>
  </si>
  <si>
    <t xml:space="preserve">přípojka uliční vpusti : </t>
  </si>
  <si>
    <t>napojení na UV - RŠ : 15,00*2*((0,70+1,54+1,94+1,71+1,65)/5)</t>
  </si>
  <si>
    <t>151101102R00</t>
  </si>
  <si>
    <t>Zřízení pažení a rozepření stěn rýh příložné  pro jakoukoliv mezerovitost, hloubky do 4 m</t>
  </si>
  <si>
    <t>P1-3 - P1-4 : 3,00*2*((1,86+2,16+2,91+2,92)/4)</t>
  </si>
  <si>
    <t>P2-1 - P2-3 : 5,60*2*((2,92+2,81+1,89)/3)</t>
  </si>
  <si>
    <t>V2 - V3 : 4,70*2*((1,37+2,45+2,66+2,91)/4)</t>
  </si>
  <si>
    <t>O1 - O3 : 5,00*2*((2,80+2,83+2,69+1,76+1,58)/5)</t>
  </si>
  <si>
    <t>ČS - lom : 3,90*2*((3,12+2,98+2,87+1,70)/4)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</si>
  <si>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</si>
  <si>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</si>
  <si>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</si>
  <si>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11 : 201,10500</t>
  </si>
  <si>
    <t>151101112R00</t>
  </si>
  <si>
    <t>Odstranění pažení a rozepření rýh příložné , hloubky do 4 m</t>
  </si>
  <si>
    <t>Odkaz na mn. položky pořadí 12 : 109,41600</t>
  </si>
  <si>
    <t>161101101R00</t>
  </si>
  <si>
    <t>Svislé přemístění výkopku z horniny 1 až 4, při hloubce výkopu přes 1 do 2,5 m</t>
  </si>
  <si>
    <t>výkop rýh nad 100m3 ... 50% ... h.1-4 : 136,1042*0,5</t>
  </si>
  <si>
    <t>meziskládka tam a zpět : 7,92*2</t>
  </si>
  <si>
    <t xml:space="preserve">zásypy : </t>
  </si>
  <si>
    <t>meziskládka tam a zpět : 96,6677*2</t>
  </si>
  <si>
    <t>výkop velkem : 136,1042</t>
  </si>
  <si>
    <t>zásypy : -96,6677</t>
  </si>
  <si>
    <t>skládka 14 km : 39,4365*4</t>
  </si>
  <si>
    <t>výkopek pro zásyp : 96,6677</t>
  </si>
  <si>
    <t>ornice : 7,92</t>
  </si>
  <si>
    <t>meziskládka : 96,6677</t>
  </si>
  <si>
    <t xml:space="preserve">odpočet potrubí : </t>
  </si>
  <si>
    <t>přeložka č. 1 : -15,00*0,0315^2*3,14</t>
  </si>
  <si>
    <t>přeložka č. 2 : -22,00*0,045^2*3,14</t>
  </si>
  <si>
    <t>výtlak surové vody : -9,00*0,0315^2*3,14</t>
  </si>
  <si>
    <t>odpad z ČS : -15,00*0,08^2*3,14</t>
  </si>
  <si>
    <t>odpad z šachty nad vrtem : -3,00*0,016^2*3,14</t>
  </si>
  <si>
    <t>vypouštění z VDJ : -5,00*0,0315^2*3,14</t>
  </si>
  <si>
    <t>přípojka uliční vpusti : -15,00*0,08^2*3,14</t>
  </si>
  <si>
    <t>obsyp potrubí : -30,36717</t>
  </si>
  <si>
    <t>lože : -8,07504</t>
  </si>
  <si>
    <t>podkladní beton : -0,15876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</si>
  <si>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</si>
  <si>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</si>
  <si>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</si>
  <si>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 xml:space="preserve">viz příloha D.1.3.1, D.1.3.4.1 : </t>
  </si>
  <si>
    <t>přeložka č. 1 : 15,00*0,90*0,363</t>
  </si>
  <si>
    <t>přeložka č. 2 : 22,00*0,90*0,39</t>
  </si>
  <si>
    <t>výtlak surové vody : 9,00*0,90*0,363</t>
  </si>
  <si>
    <t>odpad z ČS : 15,00*0,95*0,46</t>
  </si>
  <si>
    <t>odpad z šachty nad vrtem : 3,00*0,90*0,332</t>
  </si>
  <si>
    <t>vypouštění z VDJ : 5,00*0,90*0,363</t>
  </si>
  <si>
    <t>přípojka uliční vpusti : 15,00*0,95*0,46</t>
  </si>
  <si>
    <t xml:space="preserve">ornice 10 cm : </t>
  </si>
  <si>
    <t>přeložka č. 1 : (15,00-3,30)*0,90</t>
  </si>
  <si>
    <t>přeložka č. 2 : (22,00-3,80)*0,90</t>
  </si>
  <si>
    <t>výtlak surové vody : 9,00*0,90</t>
  </si>
  <si>
    <t>odpad z ČS : 15,00*0,95</t>
  </si>
  <si>
    <t>odpad z šachty nad vrtem : 3,00*0,90</t>
  </si>
  <si>
    <t>vypouštění z VDJ : 5,00*0,90</t>
  </si>
  <si>
    <t>přípojka uliční vpusti : 15,00*0,95</t>
  </si>
  <si>
    <t>revizní šachta : 2,00*(2,00-0,95)</t>
  </si>
  <si>
    <t>travní směs : 72,81*0,04*1,035</t>
  </si>
  <si>
    <t>452112111R00</t>
  </si>
  <si>
    <t>Osazení betonových dílců pod potrubí prstenců nebo rámůpod poklopy a mříže výšky do 100 mm</t>
  </si>
  <si>
    <t xml:space="preserve">viz příloha D.1.3.1, D.1.3.3, D.1.3.5 : </t>
  </si>
  <si>
    <t>odpad z ČS : 2,00</t>
  </si>
  <si>
    <t>59224346R</t>
  </si>
  <si>
    <t>prstenec vyrovnávací šachetní; betonový; TBW; DN = 625,0 mm; h = 40,0 mm; s = 120,00 mm</t>
  </si>
  <si>
    <t>452112121R00</t>
  </si>
  <si>
    <t>Osazení betonových dílců pod potrubí prstenců nebo rámůpod poklopy a mříže výšky přes 100 do 200 mm</t>
  </si>
  <si>
    <t>59224349R</t>
  </si>
  <si>
    <t>prstenec vyrovnávací šachetní; betonový; TBW; DN = 625,0 mm; h = 120,0 mm; s = 120,00 mm</t>
  </si>
  <si>
    <t>451573111R00</t>
  </si>
  <si>
    <t>Lože pod potrubí, stoky a drobné objekty z písku a štěrkopísku  do 65 mm</t>
  </si>
  <si>
    <t>revizní šachta : 1,56*1,56*0,15</t>
  </si>
  <si>
    <t>452311131R00</t>
  </si>
  <si>
    <t>Podkladní a zajišťovací konstrukce z betonu desky pod potrubí, stoky a drobné objekty , z betonu prostého třídy C 12/15</t>
  </si>
  <si>
    <t xml:space="preserve">viz příloha D.1.3.1, D.1.3.4.4 : </t>
  </si>
  <si>
    <t>revizní šachta : 1,26*1,26*0,10</t>
  </si>
  <si>
    <t>871161121R00</t>
  </si>
  <si>
    <t>Montáž potrubí z plastických hmot z tlakových trubek polyetylenových, vnějšího průměru 32 mm</t>
  </si>
  <si>
    <t>odpad z šachty nad vrtem : 3,00</t>
  </si>
  <si>
    <t>286134601R</t>
  </si>
  <si>
    <t>Trubka plastová skladba: dvouvrstvá PE 100 RC; de = 32,0 mm; tl. stěny = 3,0 mm; PN 16; SDR 11,0</t>
  </si>
  <si>
    <t>odpad z šachty nad vrtem : 3,00*1,015</t>
  </si>
  <si>
    <t>871181121R00</t>
  </si>
  <si>
    <t>Montáž potrubí z plastických hmot z tlakových trubek polyetylenových, vnějšího průměru 50 mm</t>
  </si>
  <si>
    <t>odpad z šachty nad vrtem : 0,30</t>
  </si>
  <si>
    <t>286134603R</t>
  </si>
  <si>
    <t>Trubka plastová skladba: dvouvrstvá PE 100 RC; de = 50,0 mm; tl. stěny = 4,6 mm; PN 16; SDR 11,0</t>
  </si>
  <si>
    <t>odpad z šachty nad vrtem : 0,30*1,015</t>
  </si>
  <si>
    <t>871211121R00</t>
  </si>
  <si>
    <t>Montáž potrubí z plastických hmot z tlakových trubek polyetylenových, vnějšího průměru 63 mm</t>
  </si>
  <si>
    <t>včetně elektrotvarovek na přímé úseky potrubí</t>
  </si>
  <si>
    <t>přeložka č. 1 : 15,00</t>
  </si>
  <si>
    <t>výtlak surové vody : 9,00</t>
  </si>
  <si>
    <t>vypouštění z VDJ : 5,00</t>
  </si>
  <si>
    <t>286134604R</t>
  </si>
  <si>
    <t>Trubka plastová skladba: dvouvrstvá PE 100 RC; de = 63,0 mm; tl. stěny = 5,8 mm; PN 16; SDR 11,0</t>
  </si>
  <si>
    <t>přeložka č. 1 : 15,00*1,015</t>
  </si>
  <si>
    <t>výtlak surové vody : 9,00*1,015</t>
  </si>
  <si>
    <t>vypouštění z VDJ : 5,00*1,015</t>
  </si>
  <si>
    <t>871241121R00</t>
  </si>
  <si>
    <t>Montáž potrubí z plastických hmot z tlakových trubek polyetylenových, vnějšího průměru 90 mm</t>
  </si>
  <si>
    <t>přeložka č. 2 : 22,00</t>
  </si>
  <si>
    <t>286134632R</t>
  </si>
  <si>
    <t>Trubka plastová skladba: dvouvrstvá PE 100 RC; de = 90,0 mm; tl. stěny = 5,4 mm; PN 10; SDR 17,0</t>
  </si>
  <si>
    <t>přeložka č. 2 : 22,00*1,015</t>
  </si>
  <si>
    <t>871311121R00</t>
  </si>
  <si>
    <t>Montáž potrubí z plastických hmot z tlakových trubek polyetylenových, vnějšího průměru 160 mm</t>
  </si>
  <si>
    <t>odpad z ČS : 15,00</t>
  </si>
  <si>
    <t>286134636R</t>
  </si>
  <si>
    <t>Trubka plastová skladba: dvouvrstvá PE 100 RC; de = 160,0 mm; tl. stěny = 9,5 mm; PN 10; SDR 17,0</t>
  </si>
  <si>
    <t>odpad z ČS : 15,00*1,015</t>
  </si>
  <si>
    <t>877162121R00</t>
  </si>
  <si>
    <t>Montáž elektrotvarovek přirážka za 1 spoj elektrotvarovky, vnějšího průměru 32 mm</t>
  </si>
  <si>
    <t>1,00+1,00</t>
  </si>
  <si>
    <t>28613102.MR</t>
  </si>
  <si>
    <t>Spojka plastová typ: přesuvná, jednoznačná; materiál: PE 100; DN = 25; DN2 = 25; de = 44,0 mm; de2 = 44,0 mm; PN 16; SDR 11,0</t>
  </si>
  <si>
    <t>odpad z šachty nad vrtem : 1,00</t>
  </si>
  <si>
    <t>28613045.MR</t>
  </si>
  <si>
    <t>Koleno plastové typ: jednoznačné; úhel = 90,0 °; materiál: PE 100; DN = 25; DN2 = 25; de = 32,0 mm; de2 = 32,0 mm; PN 16; SDR 11,0</t>
  </si>
  <si>
    <t>877182121R00</t>
  </si>
  <si>
    <t>Montáž elektrotvarovek přirážka za 1 spoj elektrotvarovky, vnějšího průměru 50 mm</t>
  </si>
  <si>
    <t>28613104.MR</t>
  </si>
  <si>
    <t>Spojka plastová typ: přesuvná, jednoznačná; materiál: PE 100; DN = 40; DN2 = 40; de = 66,0 mm; de2 = 66,0 mm; PN 16; SDR 11,0</t>
  </si>
  <si>
    <t>28613083.MR</t>
  </si>
  <si>
    <t>Spojka plastová typ: redukovaná centrická; materiál: PE 100; DN = 40; DN2 = 25; de = 66,0 mm; PN 16; SDR 11,0</t>
  </si>
  <si>
    <t>877212121R00</t>
  </si>
  <si>
    <t>Montáž elektrotvarovek přirážka za 1 spoj elektrotvarovky, vnějšího průměru 63 mm</t>
  </si>
  <si>
    <t>8,00+1,00+6,00+2,00+2,00+1,00</t>
  </si>
  <si>
    <t>28613105.MR</t>
  </si>
  <si>
    <t>spojka/nátrubek PE 100; SDR 11,0; D = 63,0 mm; spoj elektrosvařovaný</t>
  </si>
  <si>
    <t>přeložka č. 1 : 8,00</t>
  </si>
  <si>
    <t>28613039.30</t>
  </si>
  <si>
    <t>Elekrokoleno 30° d 63 mm PE 100</t>
  </si>
  <si>
    <t>vypouštění z VDJ : 1,00</t>
  </si>
  <si>
    <t>28613039.MR</t>
  </si>
  <si>
    <t>Koleno plastové typ: jednoznačné; úhel = 45,0 °; materiál: PE 100; DN = 50; DN2 = 50; de = 63,0 mm; de2 = 63,0 mm; PN 16; SDR 11,0</t>
  </si>
  <si>
    <t>přeložka č. 1 : 2,00</t>
  </si>
  <si>
    <t>výtlak surové vody : 3,00</t>
  </si>
  <si>
    <t>28613030R631T22</t>
  </si>
  <si>
    <t>Oblouk 22° d  63 mm PE 100</t>
  </si>
  <si>
    <t>28613030R631T45</t>
  </si>
  <si>
    <t>Oblouk 45° d  63 mm PE 100</t>
  </si>
  <si>
    <t>28613030R631T60</t>
  </si>
  <si>
    <t>Oblouk 60° d  63 mm PE 100</t>
  </si>
  <si>
    <t>přeložka č. 1 : 1,00</t>
  </si>
  <si>
    <t>877242121R00</t>
  </si>
  <si>
    <t>Montáž elektrotvarovek přirážka za 1 spoj elektrotvarovky, vnějšího průměru 90 mm</t>
  </si>
  <si>
    <t>7,00+2,00+4,00+4,00</t>
  </si>
  <si>
    <t>28613106.MR</t>
  </si>
  <si>
    <t>spojka/nátrubek PE 100; SDR 11,0; D = 90,0 mm; spoj elektrosvařovaný</t>
  </si>
  <si>
    <t>přeložka č. 2 : 7,00</t>
  </si>
  <si>
    <t>28613030R11</t>
  </si>
  <si>
    <t>Oblouk 11° d 90 mm PE 100</t>
  </si>
  <si>
    <t>přeložka č. 2 : 2,00</t>
  </si>
  <si>
    <t>28613040.MR</t>
  </si>
  <si>
    <t>Koleno plastové typ: jednoznačné; úhel = 45,0 °; materiál: PE 100; DN = 80; DN2 = 80; de = 90,0 mm; de2 = 90,0 mm; PN 16; SDR 11,0</t>
  </si>
  <si>
    <t>přeložka č. 2 : 4,00</t>
  </si>
  <si>
    <t>28613030R45</t>
  </si>
  <si>
    <t>Oblouk 45° d 90 mm PE 100</t>
  </si>
  <si>
    <t>877252121R00</t>
  </si>
  <si>
    <t>Montáž elektrotvarovek přirážka za 1 spoj elektrotvarovky, vnějšího průměru 110 mm</t>
  </si>
  <si>
    <t>1,00</t>
  </si>
  <si>
    <t>28613089.MR</t>
  </si>
  <si>
    <t>Spojka plastová typ: redukovaná centrická; materiál: PE 100; DN = 100; DN2 = 80; de = 138,0 mm; PN 16; SDR 11,0</t>
  </si>
  <si>
    <t>přeložka č. 2 : 1,00</t>
  </si>
  <si>
    <t>877312121R00</t>
  </si>
  <si>
    <t>Montáž elektrotvarovek Přirážka za 1 spoj elektrotvarovky, vnějšího průměru 160 mm</t>
  </si>
  <si>
    <t>2,00+2,00+2,00</t>
  </si>
  <si>
    <t>28613108.MR</t>
  </si>
  <si>
    <t>spojka/nátrubek PE 100; SDR 11,0; D = 160,0 mm; spoj elektrosvařovaný</t>
  </si>
  <si>
    <t>28613042.MR</t>
  </si>
  <si>
    <t>Koleno plastové typ: jednoznačné; úhel = 45,0 °; materiál: PE 100; DN = 150; DN2 = 150; de = 160,0 mm; de2 = 160,0 mm; PN 16; SDR 11,0</t>
  </si>
  <si>
    <t>28653767R</t>
  </si>
  <si>
    <t>nákružek lemový PE 100; SDR 17,0; D = 160,0 mm; spoj svařovaný</t>
  </si>
  <si>
    <t>286543691R160</t>
  </si>
  <si>
    <t>Příruba volná k lemovému nákružku d160/DN150mm</t>
  </si>
  <si>
    <t>857242121R50</t>
  </si>
  <si>
    <t>Montáž tvarovek litin. jednoos.přír. výkop DN 50</t>
  </si>
  <si>
    <t>přeložka č. 1 : 1,00+2,00</t>
  </si>
  <si>
    <t>výtlak surové vody : 1,00+1,00</t>
  </si>
  <si>
    <t>552720240R50</t>
  </si>
  <si>
    <t>Tvarovka přírubová s hladkým koncem F-kus DN 50, dl. 800 mm</t>
  </si>
  <si>
    <t>výtlak surové vody : 1,00</t>
  </si>
  <si>
    <t>422935301R</t>
  </si>
  <si>
    <t>spojka jištěná proti posuvu; provedení hrdlová; PN 16,0; hrdlo 1 DN = 50, hrdlo 2 DN = 50; L =  254 mm; médium pitná a neagresivní odpadní voda; těleso tvárná litina</t>
  </si>
  <si>
    <t>857242121R00</t>
  </si>
  <si>
    <t>Montáž litinových tvarovek na potrubí litinovém tlakovém jednoosých, na potrubí z trub přírubových v otevřeném výkopu, v otevřeném kanálu nebo v šachtě, DN 80 mm</t>
  </si>
  <si>
    <t>552720241R80</t>
  </si>
  <si>
    <t>Tvarovka přírubová s hladkým koncem F-kus DN 90, dl. 800 mm</t>
  </si>
  <si>
    <t>422935303R</t>
  </si>
  <si>
    <t>spojka jištěná proti posuvu; provedení hrdlová; PN 16,0; hrdlo 1 DN = 80, hrdlo 2 DN = 80; L =  270 mm; médium pitná a neagresivní odpadní voda; těleso tvárná litina</t>
  </si>
  <si>
    <t>857601102R00</t>
  </si>
  <si>
    <t>Montáž litinových tvarovek na potrubí litinovém tlakovém jednoosých, na potrubí z trub hrdlových  v otevřeném výkopu, v otevřeném kanálu nebo v šachtě, DN 100 mm</t>
  </si>
  <si>
    <t>422935304R</t>
  </si>
  <si>
    <t>spojka jištěná proti posuvu; provedení hrdlová; PN 16,0; hrdlo 1 DN = 100, hrdlo 2 DN = 100; L =  332 mm; médium pitná a neagresivní odpadní voda; těleso tvárná litina</t>
  </si>
  <si>
    <t>857601104R00</t>
  </si>
  <si>
    <t>Montáž litinových tvarovek na potrubí litinovém tlakovém jednoosých, na potrubí z trub hrdlových  v otevřeném výkopu, v otevřeném kanálu nebo v šachtě, DN 150 mm</t>
  </si>
  <si>
    <t>552720244R150</t>
  </si>
  <si>
    <t>Tvarovka přírubová s hladkým koncem F-kus DN 150, dl. 800 mm</t>
  </si>
  <si>
    <t>odpad z ČS : 1,00</t>
  </si>
  <si>
    <t>422935306R</t>
  </si>
  <si>
    <t>spojka jištěná proti posuvu; provedení hrdlová; PN 16,0; hrdlo 1 DN = 150, hrdlo 2 DN = 150; L =  367 mm; médium pitná a neagresivní odpadní voda; těleso tvárná litina</t>
  </si>
  <si>
    <t>891311111R00</t>
  </si>
  <si>
    <t>Montáž vodovodních armatur na potrubí šoupátek v otevřeném výkopu nebo v šachtách s osazením zemní soupravy (bez poklopů), DN 150 mm</t>
  </si>
  <si>
    <t>42227106R</t>
  </si>
  <si>
    <t xml:space="preserve">šoupátko přírubové uzavírací; použití vhodné pro pitnou vodu,potravinářský průmysl,topné a ventilační systémy, zavlažování,klimatizace, vzduch; médium voda; DN 150; l = 210 mm; PN 16,0; max.provozní tlak 16 bar; pracovní teplota -10 až 85 ° C; těleso tvárná litina; povrch.ochrana vně i uvnitř epoxidovým práškem </t>
  </si>
  <si>
    <t>odpad z ČS : 1,00*1,01</t>
  </si>
  <si>
    <t>422913308R</t>
  </si>
  <si>
    <t>souprava zemní teleskopická šoupátková; pro ruční ovládání šoupat a domovních šoupátek; DN 100-150; rozsah min.1,05m  max. 1,75m; provedení dvoudílné; mat. vnější chránička z PE, ovl.čtyřhran z litiny, vnitřní teleskop ze zink.oceli</t>
  </si>
  <si>
    <t>899401112V02</t>
  </si>
  <si>
    <t>Osazení poklopů litinových šoupátkových, vč. odláždění dle přílohy D.1.3.4.2</t>
  </si>
  <si>
    <t>42291353R</t>
  </si>
  <si>
    <t>poklop šoupátkový šedá litina; použití pro vodu, k ochraně zemních soustav osazených na šoupátkách, k zabudování do terénu a vozovek; ochrana proti korozi asfaltový nátěr vně i uvnitř; h = 210,0 mm; vnitř.pr.D = 200 mm; D = 260,0 mm</t>
  </si>
  <si>
    <t>42291510R</t>
  </si>
  <si>
    <t>deska podkladová pro ventilkové a šoupátkové poklopy; plastové</t>
  </si>
  <si>
    <t>894411111R00</t>
  </si>
  <si>
    <t>Zřízení šachet kanalizačních z betonových dílců na potrubí s obložením dna betonem C 25/30 z cementu portlandského nebo struskoportlandského, na potrubí DN do 200 mm</t>
  </si>
  <si>
    <t>výšky vstupu do 1,5 m, podkladní deska z betonu B5, montáž a dodávka stupadel,</t>
  </si>
  <si>
    <t>59224366.80</t>
  </si>
  <si>
    <t>Dno šachtové DN 800, h=900mm, PS</t>
  </si>
  <si>
    <t>592243533R</t>
  </si>
  <si>
    <t>konus šachetní; železobetonový; TBR; d = 1 040,0 mm; DN = 800,0 mm; DN 2 = 625 mm; h = 600 mm; počet stupadel 2; ocelové s PE povlakem, kapsové</t>
  </si>
  <si>
    <t>592243731R</t>
  </si>
  <si>
    <t>profil těsnicí elastomerní; pro spojení betonových šachetních dílů; tvar kruh; d = 800,0 mm</t>
  </si>
  <si>
    <t>899102111R00</t>
  </si>
  <si>
    <t>Osazení poklopů litinových a ocelových o hmotnost jednotlivě přes 50  do 100 kg</t>
  </si>
  <si>
    <t>55243343R</t>
  </si>
  <si>
    <t>poklop kanalizační; litino-betonový; D výrobku 605 mm; únosnost B 125 kN; bez odvětrání</t>
  </si>
  <si>
    <t>722239104R00</t>
  </si>
  <si>
    <t>Montáž armatury závitové se dvěma závity G 5/4"</t>
  </si>
  <si>
    <t>800-721</t>
  </si>
  <si>
    <t>odpad z šachty nad vrtem : 1,00+2,00+1,00</t>
  </si>
  <si>
    <t>55118107R5/4x1</t>
  </si>
  <si>
    <t>ISO spojka redukovaná 5/4" x 1"</t>
  </si>
  <si>
    <t>55118104R1</t>
  </si>
  <si>
    <t>ISO spojka s vnějším závitem 1"</t>
  </si>
  <si>
    <t>odpad z šachty nad vrtem : 2,00</t>
  </si>
  <si>
    <t>551135733R1</t>
  </si>
  <si>
    <t>Klapka zpětná mosazná 1"</t>
  </si>
  <si>
    <t>871313121R00</t>
  </si>
  <si>
    <t>Montáž potrubí z trub z plastů těsněných gumovým kroužkem  DN 150 mm</t>
  </si>
  <si>
    <t>v otevřeném výkopu ve sklonu do 20 %,</t>
  </si>
  <si>
    <t xml:space="preserve">viz příloha D.1.3.1, D.1.3.5 : </t>
  </si>
  <si>
    <t>přípojka uliční vpusti : 15,00</t>
  </si>
  <si>
    <t>28611132R</t>
  </si>
  <si>
    <t>Trubka plastová pro venkovní kanalizaci spoj: hrdlový; potrubí: jednovrstvé; materiál: PVC-U; povrch: hladký; DN = 150; de = 160,0 mm; tl. stěny = 5,5 mm; l = 6 000 mm; SN 12</t>
  </si>
  <si>
    <t>včetně pryžového těsnění</t>
  </si>
  <si>
    <t>přípojka uliční vpusti : 15,00*1,03</t>
  </si>
  <si>
    <t>877313123R00</t>
  </si>
  <si>
    <t>Montáž tvarovek na potrubí z trub z plastů těsněných gumovým kroužkem jednoosých DN 150 mm</t>
  </si>
  <si>
    <t>přípojka uliční vpusti : 1,00</t>
  </si>
  <si>
    <t>28651661.AR</t>
  </si>
  <si>
    <t>Koleno plastové pro venkovní kanalizaci typ: jednoznačné; spoj: hrdlový; potrubí: jednovrstvé; materiál: PVC-U; povrch: hladký; úhel = 30,0 °; DN = 150; SDR 41,0; SN 8</t>
  </si>
  <si>
    <t>přípojka uliční vpusti : 1,00*1,015</t>
  </si>
  <si>
    <t>891315111R00</t>
  </si>
  <si>
    <t>Montáž vodovodních armatur na potrubí koncových klapek (žabích) hrdlových, DN 150 mm</t>
  </si>
  <si>
    <t>42284015R1</t>
  </si>
  <si>
    <t>Koncová zpětná klapka DN 150</t>
  </si>
  <si>
    <t>892241111R00</t>
  </si>
  <si>
    <t>Tlakové zkoušky vodovodního potrubí DN do 80 mm</t>
  </si>
  <si>
    <t>přísun, montáže, demontáže a odsunu zkoušecího čerpadla, napuštění tlakovou vodou a dodání vody pro tlakovou zkoušku,</t>
  </si>
  <si>
    <t>892351111R00</t>
  </si>
  <si>
    <t>Tlakové zkoušky vodovodního potrubí DN 150 nebo 200 mm</t>
  </si>
  <si>
    <t>892372111R00</t>
  </si>
  <si>
    <t>Zabezpečení konců vodovodního potrubí při tlakových zkouškách DN do 300 mm</t>
  </si>
  <si>
    <t>úsek</t>
  </si>
  <si>
    <t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t>
  </si>
  <si>
    <t>892233111R00</t>
  </si>
  <si>
    <t>Proplach a desinfekce vodovodního potrubí DN od 40 do 70 mm</t>
  </si>
  <si>
    <t>napuštění a vypuštění vody, dodání vody a desinfekčního prostředku, náklady na bakteriologický rozbor vody,</t>
  </si>
  <si>
    <t>892273111R00</t>
  </si>
  <si>
    <t>Proplach a desinfekce vodovodního potrubí DN od 80 do 125 mm</t>
  </si>
  <si>
    <t>892353111R00</t>
  </si>
  <si>
    <t>Proplach a desinfekce vodovodního potrubí DN 150 nebo 200 mm</t>
  </si>
  <si>
    <t>892571111R00</t>
  </si>
  <si>
    <t>Zkoušky těsnosti kanalizačního potrubí zkouška těsnosti kanalizačního potrubí vodou do DN 200 mm</t>
  </si>
  <si>
    <t>vodou nebo vzduchem,</t>
  </si>
  <si>
    <t>včetně šachet</t>
  </si>
  <si>
    <t>892573111R00</t>
  </si>
  <si>
    <t>Zkoušky těsnosti kanalizačního potrubí zabezpečení konců kanalizačního potrubí při tlakových zkouškách vodou do DN 200 mm</t>
  </si>
  <si>
    <t>892601123R00</t>
  </si>
  <si>
    <t>Čištění kanalizace do DN 200, do 100 m</t>
  </si>
  <si>
    <t>892855111R00</t>
  </si>
  <si>
    <t>Kamerové prohlídky potrubí do 15 m</t>
  </si>
  <si>
    <t>899713111R00</t>
  </si>
  <si>
    <t>Orientační tabulky na vodovodních a kanalizačních řadech na sloupku ocelovém nebo betonovém</t>
  </si>
  <si>
    <t>Včetně dodání a připevnění tabulky a osazení sloupků.</t>
  </si>
  <si>
    <t xml:space="preserve">viz příloha D.1.3.1, D.1.3.4.3 : </t>
  </si>
  <si>
    <t>892PC051</t>
  </si>
  <si>
    <t>Zkoušky a revize</t>
  </si>
  <si>
    <t>kpl</t>
  </si>
  <si>
    <t>- zkoušky ovladatelnosti a funkčnosti armatur, zkouška funkčnosti idetifikačního vodiče, zkoušky průchodnosti nových potrubí ...</t>
  </si>
  <si>
    <t>892PC052</t>
  </si>
  <si>
    <t>Krácené rozbory kvality vody akreditovanou laboratoří</t>
  </si>
  <si>
    <t>899721112R00</t>
  </si>
  <si>
    <t>Výstražné fólie výstražná fólie pro vodovod, šířka 30 cm</t>
  </si>
  <si>
    <t>POL1_0</t>
  </si>
  <si>
    <t>936451111R01</t>
  </si>
  <si>
    <t>Zaslepení konců rušeného potrubí betonem C 25/30</t>
  </si>
  <si>
    <t xml:space="preserve">viz příloha D.1.3.1, D.1.3.3 : 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</si>
  <si>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</si>
  <si>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</si>
  <si>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</si>
  <si>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na vzdálenost 15 m od hrany výkopu nebo od okraje šachty</t>
  </si>
  <si>
    <t xml:space="preserve">3,4,11,12,24,28,29,30,31,32,33,34,36,38,40,42,44,46,47,49,50,53,54,61,64,67,68,69,70,71,72,73,74,75, : </t>
  </si>
  <si>
    <t xml:space="preserve">77,79,80,81,82,83,84,85,86,87,88,89,90,91,92,94,95,96,98,99,100,101,102,105,110,113,117, : </t>
  </si>
  <si>
    <t>Součet: : 80,39087</t>
  </si>
  <si>
    <t>210800547RT1</t>
  </si>
  <si>
    <t>Montáž vodiče H07V-U (CY), 6 mm2, uloženého pevně, včetně dodávky vodiče</t>
  </si>
  <si>
    <t>přeložka č. 1 : 16,00</t>
  </si>
  <si>
    <t>přeložka č. 2 : 23,00</t>
  </si>
  <si>
    <t>výtlak surové vody : 10,00</t>
  </si>
  <si>
    <t>odpad z ČS : 19,00</t>
  </si>
  <si>
    <t>přípojka uliční vpusti : 16,00</t>
  </si>
  <si>
    <t>460510223RT1</t>
  </si>
  <si>
    <t>Žlab kabelový prefabrikovaný TK 2, asfaltovaný, včetně dodávky žlabu a poklopu</t>
  </si>
  <si>
    <t>POL1_9</t>
  </si>
  <si>
    <t>827.11.A1</t>
  </si>
  <si>
    <t>Profil potrubí DN do 100 mm</t>
  </si>
  <si>
    <t>potrubí z trub z plastických hmot a sklolaminátu</t>
  </si>
  <si>
    <t>111201101R00</t>
  </si>
  <si>
    <t>Odstranění křovin a stromů o průměru do 10 cm při celkové ploše do 1 000 m2</t>
  </si>
  <si>
    <t>s odstraněním kořenů a s případným nutným odklizením křovin a stromů na hromady na vzdálenost do 50 m nebo s naložením na dopravní prostředek, do sklonu terénu 1 : 5,</t>
  </si>
  <si>
    <t xml:space="preserve">viz příloha D.1.4.1, D.1.4.2 : </t>
  </si>
  <si>
    <t>křoviny a stromy o průměru do 10 cm : 130,00</t>
  </si>
  <si>
    <t>111201401R00</t>
  </si>
  <si>
    <t>Spálení odstraněných křovin a stromů pro jakoukolv plochu</t>
  </si>
  <si>
    <t>o průměru kmene do 100 mm na hromadách pro jakoukoliv plochu,</t>
  </si>
  <si>
    <t>112101101R00</t>
  </si>
  <si>
    <t>Kácení stromů listnatých  o průměru kmene přes 100 do 300 mm</t>
  </si>
  <si>
    <t>s odřezáním kmene a odvětvením, včetně případného odklizení kmene a větví na oddělené hromady na vzdálenost do 50 m nebo s naložením na dopravní prostředek,</t>
  </si>
  <si>
    <t>stromy : 2,00</t>
  </si>
  <si>
    <t>112101121R00</t>
  </si>
  <si>
    <t>Kácení stromů jehličnatých bez odkornění o průměru přes 100 do 300 mm</t>
  </si>
  <si>
    <t>112201101R00</t>
  </si>
  <si>
    <t>Odstranění pařezů pod úrovní terénu vykopáním o průměru přes 100 do 300 mm</t>
  </si>
  <si>
    <t>s jejich vykopáním nebo vytrháním, s přesekáním kořenů a s případným nutným přemístěním pařezů na hromady do vzdálenosti do 50 m nebo s naložením na dopravní prostředek,</t>
  </si>
  <si>
    <t>stromy : 2,00+2,00</t>
  </si>
  <si>
    <t>112101122R00</t>
  </si>
  <si>
    <t>Kácení stromů jehličnatých bez odkornění  o průměru přes 300 do 500 mm</t>
  </si>
  <si>
    <t>stromy : 1,00</t>
  </si>
  <si>
    <t>112201102R00</t>
  </si>
  <si>
    <t>Odstranění pařezů pod úrovní terénu vykopáním  o průměru přes 300 do 500 mm</t>
  </si>
  <si>
    <t>162301401R00</t>
  </si>
  <si>
    <t>Vodorovné přemístění větví stromů listnatých, průměru kmene přes 100 do 300 mm, na vzdálenost do 5 000 m</t>
  </si>
  <si>
    <t xml:space="preserve"> s naložením, složením a dopravou,</t>
  </si>
  <si>
    <t>162301901R00</t>
  </si>
  <si>
    <t>Vodorovné přemístění příplatek k cenám za každých dalších i započatých 5 000 m přes 5 000 m  větví stromů listnatých, průměru kmene přes 100 do 300 mm</t>
  </si>
  <si>
    <t>stromy : 2,00*1,8</t>
  </si>
  <si>
    <t>162301405R00</t>
  </si>
  <si>
    <t>Vodorovné přemístění větví stromů jehličnatých, průměru kmene přes 100 do 300 mm, na vzdálenost do 5 000 m</t>
  </si>
  <si>
    <t>162301905R00</t>
  </si>
  <si>
    <t>Vodorovné přemístění příplatek k cenám za každých dalších i započatých 5 000 m přes 5 000 m  větví stromů jehličnatých, průměru kmene přes 100 do 300 mm</t>
  </si>
  <si>
    <t>162301406R00</t>
  </si>
  <si>
    <t>Vodorovné přemístění větví stromů jehličnatých, průměru kmene přes 300 do 500 mm, na vzdálenost do 5 000 m</t>
  </si>
  <si>
    <t>162301906R00</t>
  </si>
  <si>
    <t>Vodorovné přemístění příplatek k cenám za každých dalších i započatých 5 000 m přes 5 000 m  větví stromů jehličnatých, průměru kmene přes 300 do 500 mm</t>
  </si>
  <si>
    <t>stromy : 1,00*1,8</t>
  </si>
  <si>
    <t>162301411R00</t>
  </si>
  <si>
    <t>Vodorovné přemístění kmenů stromů listnatých, průměru kmene přes 100 do 300 mm, na vzdálenost do 5 000 m</t>
  </si>
  <si>
    <t>162301911R00</t>
  </si>
  <si>
    <t>Vodorovné přemístění příplatek k cenám za každých dalších i započatých 5 000 m přes 5 000 m  kmenů stromů listnatých, průměru kmene přes 100 do 300 mm</t>
  </si>
  <si>
    <t>162301415R00</t>
  </si>
  <si>
    <t>Vodorovné přemístění kmenů stromů jehličnatých, průměru kmene přes 100 do 300 mm, na vzdálenost do 5 000 m</t>
  </si>
  <si>
    <t>162301915R00</t>
  </si>
  <si>
    <t>Vodorovné přemístění příplatek k cenám za každých dalších i započatých 5 000 m přes 5 000 m  kmenů stromů jehličnatých, průměru kmene přes 100 do 300 mm</t>
  </si>
  <si>
    <t>162301416R00</t>
  </si>
  <si>
    <t>Vodorovné přemístění kmenů stromů jehličnatých, průměru kmene přes 300 do 500 mm, na vzdálenost do 5 000 m</t>
  </si>
  <si>
    <t>162301916R00</t>
  </si>
  <si>
    <t>Vodorovné přemístění příplatek k cenám za každých dalších i započatých 5 000 m přes 5 000 m  kmenů stromů jehličnatých, průměru kmene přes 300 do 500 mm</t>
  </si>
  <si>
    <t>162301421R00</t>
  </si>
  <si>
    <t>Vodorovné přemístění pařezů, průměru kmene přes 100 do 300 mm, na vzdálenost do 5 000 m</t>
  </si>
  <si>
    <t>stromy : (2,00+2,00)*1,8</t>
  </si>
  <si>
    <t>162301921R00</t>
  </si>
  <si>
    <t>Vodorovné přemístění příplatek k cenám za každých dalších i započatých 5 000 m přes 5 000 m  pařezů, průměru kmene přes 100 do 300 mm</t>
  </si>
  <si>
    <t>162301422R00</t>
  </si>
  <si>
    <t>Vodorovné přemístění pařezů, průměru kmene přes 300 do 500 mm, na vzdálenost do 5 000 m</t>
  </si>
  <si>
    <t>162301922R00</t>
  </si>
  <si>
    <t>Vodorovné přemístění příplatek k cenám za každých dalších i započatých 5 000 m přes 5 000 m  pařezů, průměru kmene přes 300 do 500 mm</t>
  </si>
  <si>
    <t>120901121R00</t>
  </si>
  <si>
    <t>Bourání konstrukcí v odkopávkách a prokopávkách z betonu, prostého, pneumatickým kladivem</t>
  </si>
  <si>
    <t>korytech vodotečí, melioračních kanálech s přemístěním suti na hromady na vzdálenost do 20 m nebo s naložením na dopravní prostředek,</t>
  </si>
  <si>
    <t>Bourání betonových konstrukcí v úrovni terénu : 1,00</t>
  </si>
  <si>
    <t>bourání UV</t>
  </si>
  <si>
    <t>ornice v průměrné mocnosti cca 30 cm : 220,00*0,30</t>
  </si>
  <si>
    <t>122202202R00</t>
  </si>
  <si>
    <t>Odkopávky a prokopávky pro silnice v hornině 3 přes 100 do 1 000 m3</t>
  </si>
  <si>
    <t>s přemístěním výkopku v příčných profilech na vzdálenost do 15 m nebo s naložením na dopravní prostředek.</t>
  </si>
  <si>
    <t>odkopávky : 3,00</t>
  </si>
  <si>
    <t>aktivní zóna tl. 50 cm : 184,70*0,50</t>
  </si>
  <si>
    <t>113107630R00</t>
  </si>
  <si>
    <t>Odstranění podkladů nebo krytů z kameniva hrubého drceného, v ploše jednotlivě nad 50 m2, tloušťka vrstvy 300 mm</t>
  </si>
  <si>
    <t>Odstranění nestmelených vrstev - štěrkové plochy tl. 0,30 m - 70,50m3 : 70,50/0,30</t>
  </si>
  <si>
    <t>132201210R00</t>
  </si>
  <si>
    <t xml:space="preserve">Hloubení rýh šířky přes 60 do 200 cm do 50 m3, v hornině 3, hloubení strojně </t>
  </si>
  <si>
    <t>rýhy : 3,38</t>
  </si>
  <si>
    <t>po suchu, bez ohledu na druh dopravního prostředku, bez naložení výkopku, avšak se složením bez rozhrnutí,</t>
  </si>
  <si>
    <t>zpětné rozprostření : (55,00+57,12)*0,15</t>
  </si>
  <si>
    <t xml:space="preserve">  zásypy : 2,38</t>
  </si>
  <si>
    <t xml:space="preserve">  Uložení sypaniny - mimo aktivní zónu : 28,00</t>
  </si>
  <si>
    <t>meziskládka tam a zpět : 30,38*2</t>
  </si>
  <si>
    <t>výkop celkem : 95,35+70,50+3,38</t>
  </si>
  <si>
    <t>zásypy : -2,38</t>
  </si>
  <si>
    <t>násypy : -28,00</t>
  </si>
  <si>
    <t>Vodorovné přemístění výkopku příplatek k ceně za každých dalších i započatých 1 000 m přes 10 000 m z horniny 1 až 4</t>
  </si>
  <si>
    <t>skládka 14 km : 138,85*4</t>
  </si>
  <si>
    <t>167101102R00</t>
  </si>
  <si>
    <t>Nakládání, skládání, překládání neulehlého výkopku nakládání výkopku přes 100 m3, z horniny 1 až 4</t>
  </si>
  <si>
    <t>humus na meziskládku</t>
  </si>
  <si>
    <t>výkopek pro zásyp a násyp : 30,38</t>
  </si>
  <si>
    <t>ornice : 16,818</t>
  </si>
  <si>
    <t>171101101R01</t>
  </si>
  <si>
    <t>Uložení sypaniny do násypů s rozprostřením a zhutněním po vrstvách</t>
  </si>
  <si>
    <t>Uložení sypaniny - mimo aktivní zónu : 28,00</t>
  </si>
  <si>
    <t>Uložení sypaniny do násypů zhutněných s uzavřením povrchu násypu z hornin soudržných s předepsanou mírou zhutnění v procentech výsledků zkoušek Proctor-Standard                 přes 96 do 100 % PS</t>
  </si>
  <si>
    <t>Zásyp jam, šachet rýh nebo kolem objektů sypaninou se zhutněním po vrstvách na 96% P.S., pod vozovkou na Edef,2 větší než 45 Mpa</t>
  </si>
  <si>
    <t>zásyp : 2,38</t>
  </si>
  <si>
    <t>Založení trávníku lučního výsevem v rovině</t>
  </si>
  <si>
    <t>ornice tl. 15 cm : 55,00</t>
  </si>
  <si>
    <t>180401212R00</t>
  </si>
  <si>
    <t>Založení trávníku luční trávník, výsevem, na svahu přes 1:5 do 1:2</t>
  </si>
  <si>
    <t>ornice tl. 15 cm : 57,12</t>
  </si>
  <si>
    <t>ornice tl. 15 cm : 55,00+57,12</t>
  </si>
  <si>
    <t>181101104R01</t>
  </si>
  <si>
    <t>Úprava pláně se zhutněním na požadovanou hodnotu Edef2=45MP</t>
  </si>
  <si>
    <t>Úprava pláně HTÚ dle předepsaných sklonů vč. případných hutnících pokusů a vystavení protokolů o zkoušce ověření modulu přetvárnosti</t>
  </si>
  <si>
    <t>Pod komunikacemi a sjezdy:</t>
  </si>
  <si>
    <t>se zhutněním na požadovanou hodnotu Edef2=45MPa při poměru Edef2/Edef1 dle požadavku ČSN 72006 pro daný typ zeminy nacházející se v podloží</t>
  </si>
  <si>
    <t>úprava pláně pod komunikacemi a sjezdy : 203,00</t>
  </si>
  <si>
    <t>181301102R00</t>
  </si>
  <si>
    <t>Rozprostření a urovnání ornice v rovině v souvislé ploše do 500 m2, tloušťka vrstvy přes 100 do 150 mm</t>
  </si>
  <si>
    <t>182301122R00</t>
  </si>
  <si>
    <t>Rozprostření a urovnání ornice ve svahu v souvislé ploše do 500 m2, tloušťka vrstvy přes 100 do 150 mm</t>
  </si>
  <si>
    <t>s případným nutným přemístěním hromad nebo dočasných skládek na místo potřeby ze vzdálenosti do 30 m, ve svahu sklonu přes 1 : 5,</t>
  </si>
  <si>
    <t>182201101R00</t>
  </si>
  <si>
    <t>Svahování násypů bez rozlišení horniny</t>
  </si>
  <si>
    <t>trvalých svahů do projektovaných profilů s potřebným přemístěním výkopku při svahování v násypech,</t>
  </si>
  <si>
    <t>Poplatky za skládku horniny 1- 4</t>
  </si>
  <si>
    <t>výkop celkem : 95,35+3,38</t>
  </si>
  <si>
    <t>161101151R01</t>
  </si>
  <si>
    <t>Svislé přemístění výkopku z hor.5-7 do 2,5 m - bourání</t>
  </si>
  <si>
    <t>162701155R01</t>
  </si>
  <si>
    <t>Vodorovné přemístění výkopku z hor.5-7 do 10000 m - bourání</t>
  </si>
  <si>
    <t>162701159R00</t>
  </si>
  <si>
    <t>Vodorovné přemístění výkopku příplatek k ceně za každých dalších i započatých 1 000 m přes 10 000 m  z horniny 5 až 7</t>
  </si>
  <si>
    <t xml:space="preserve">skládka 14 km : </t>
  </si>
  <si>
    <t>Bourání betonových konstrukcí v úrovni terénu : 1,00*4</t>
  </si>
  <si>
    <t>travní směs : (55,00+57,12)*0,04*1,035</t>
  </si>
  <si>
    <t>58310011.T1</t>
  </si>
  <si>
    <t>Materiál vhodný do zpětných zásypů včetně dopravy na staveniště</t>
  </si>
  <si>
    <t>aktivní zóna tl. 50 cm : 91,35</t>
  </si>
  <si>
    <t>979999973R00</t>
  </si>
  <si>
    <t>Poplatek za uložení, zemina a kamení, (skup.170504)</t>
  </si>
  <si>
    <t>štěrk ze štěrkové plochy : 155,10</t>
  </si>
  <si>
    <t>979999981R00</t>
  </si>
  <si>
    <t>Poplatek za recyklaci betonu kusovost do 1600 cm2, čistý (skup.170101)</t>
  </si>
  <si>
    <t>2,2</t>
  </si>
  <si>
    <t>nákup násypového materiálu</t>
  </si>
  <si>
    <t xml:space="preserve">viz příloha D.1.4.1, D.1.4.2, D.1.4.4 : </t>
  </si>
  <si>
    <t>UV : 1,50*1,50*0,10</t>
  </si>
  <si>
    <t>564861111RT4</t>
  </si>
  <si>
    <t>Podklad ze štěrkodrti s rozprostřením a zhutněním frakce 0-63 mm, tloušťka po zhutnění 200 mm</t>
  </si>
  <si>
    <t xml:space="preserve">Konstruke 1 - komunikace asfaltová : </t>
  </si>
  <si>
    <t>odměřeno v situaci : 95,00</t>
  </si>
  <si>
    <t>564851111RT2</t>
  </si>
  <si>
    <t>Podklad ze štěrkodrti s rozprostřením a zhutněním frakce 0-32 mm, tloušťka po zhutnění 150 mm</t>
  </si>
  <si>
    <t>odměřeno v situaci : 70,00</t>
  </si>
  <si>
    <t>573111121R00</t>
  </si>
  <si>
    <t>Postřik infiltrační asfaltovým pojivem množství zbytkového asfaltu 0,6 kg/m2</t>
  </si>
  <si>
    <t>565151211R00</t>
  </si>
  <si>
    <t>Podklad z kameniva obaleného asfaltem ACP 16+ až ACP 22+, v pruhu šířky přes 3 m, třídy 1, tloušťka po zhutnění 70 mm</t>
  </si>
  <si>
    <t>s rozprostřením a zhutněním</t>
  </si>
  <si>
    <t>573231122R00</t>
  </si>
  <si>
    <t>Postřik spojovací kationaktivní emulzí KAE , množství zbytkového asfaltu 0,20 kg/m2</t>
  </si>
  <si>
    <t>bez posypu kamenivem</t>
  </si>
  <si>
    <t>577132111R00</t>
  </si>
  <si>
    <t>Beton asfaltový s rozprostřením a zhutněním v pruhu šířky přes 3 m, ACO 11+, tloušťky 40 mm, plochy přes 1000 m2</t>
  </si>
  <si>
    <t xml:space="preserve">Konstruke 2 - manipulační plocha : </t>
  </si>
  <si>
    <t>odměřeno v situaci : 108,00</t>
  </si>
  <si>
    <t>564952111R00</t>
  </si>
  <si>
    <t>Podklad nebo kryt z mechanicky zpevněného kameniva (MZK) tloušťka po zhutnění 150 mm</t>
  </si>
  <si>
    <t>odměřeno v situaci : 98,00</t>
  </si>
  <si>
    <t>597161111R01</t>
  </si>
  <si>
    <t>Plocha z lomového kamene uloženého do betonového lože tl. 150 mm</t>
  </si>
  <si>
    <t xml:space="preserve"> plocha : 3,00</t>
  </si>
  <si>
    <t>597081111R01</t>
  </si>
  <si>
    <t>Osazení ocelové svodnice, š. 120 mm, D400 vč. ocelových patek, včetně dodávky</t>
  </si>
  <si>
    <t>svodnice : 4,10</t>
  </si>
  <si>
    <t>895941311R00</t>
  </si>
  <si>
    <t>Zřízení vpusti kanalizační uliční z betonových dílců typ UVB - 50</t>
  </si>
  <si>
    <t>včetně zřízení lože ze štěrkopísku,</t>
  </si>
  <si>
    <t>D400</t>
  </si>
  <si>
    <t>UV : 1,00</t>
  </si>
  <si>
    <t>899203111R00</t>
  </si>
  <si>
    <t>Osazení mříží litinových o hmotnost jednotlivě přes 100  do 150 kg</t>
  </si>
  <si>
    <t>včetně rámů a košů na bahno,</t>
  </si>
  <si>
    <t>55340394R</t>
  </si>
  <si>
    <t>Mříž vtoková pro uliční vpusť; zatížení: D 400; l = 500 mm; b = 500 mm</t>
  </si>
  <si>
    <t>592238722R</t>
  </si>
  <si>
    <t>dno uliční vpusti beton; Di = 450,0 mm; h = 245 mm; t = 50 mm; s kalištěm s odtokem PVC; DN výtoku 150; beton C 40/50</t>
  </si>
  <si>
    <t>UV : 1,00*1,01</t>
  </si>
  <si>
    <t>592238710R</t>
  </si>
  <si>
    <t>skruž betonová uliční vpusti, horní; kruhová; l = 295 mm; d = 450 mm</t>
  </si>
  <si>
    <t>59224302R</t>
  </si>
  <si>
    <t>prstenec do uliční vpusti; betonový; TBV; h = 60,0 mm</t>
  </si>
  <si>
    <t>55343911R</t>
  </si>
  <si>
    <t>koš kalový; pozink; kruhový; pro rám 500 x 500 mm mm</t>
  </si>
  <si>
    <t>915491211R00</t>
  </si>
  <si>
    <t>Osazení vodicího proužku z betonových prefa desek šířky proužku 250 mm</t>
  </si>
  <si>
    <t>tl. do 12 cm, do lože z cementové malty tl. do 2 cm, s vyplněním a zatřením spár cementovou maltou s podkladní vrstvou z betonu prostého C 12/15 tl. 5 až 10 cm</t>
  </si>
  <si>
    <t>917862114R00</t>
  </si>
  <si>
    <t>Osazení silničního nebo chodníkového obrubníku stojatého, s boční opěrou z betonu prostého, do lože z betonu prostého C 25/30</t>
  </si>
  <si>
    <t>S dodáním hmot pro lože tl. 80-100 mm.</t>
  </si>
  <si>
    <t>obrubník nájezdový : 50,00</t>
  </si>
  <si>
    <t>obrubník chodníkový : 50,00</t>
  </si>
  <si>
    <t>59217476R</t>
  </si>
  <si>
    <t>obrubník silniční nájezdový; materiál beton; l = 1000,0 mm; š = 150,0 mm; h = 150,0 mm; barva šedá</t>
  </si>
  <si>
    <t>obrubník nájezdový : 50,00*1,01</t>
  </si>
  <si>
    <t>59217421R</t>
  </si>
  <si>
    <t>obrubník chodníkový materiál beton; l = 1000,0 mm; š = 100,0 mm; h = 250,0 mm; barva šedá</t>
  </si>
  <si>
    <t>obrubník chodníkový : 50,00*1,01</t>
  </si>
  <si>
    <t>998225111R00</t>
  </si>
  <si>
    <t>Přesun hmot komunikací a letišť, kryt živičný jakékoliv délky objektu</t>
  </si>
  <si>
    <t>vodorovně do 200 m</t>
  </si>
  <si>
    <t xml:space="preserve">2,5,7,48,49,52,53,54,55,56,57,58,59,60,61,62,63,64,65,66,67,68,69,70,71,72,73, : </t>
  </si>
  <si>
    <t>Součet: : 384,86995</t>
  </si>
  <si>
    <t>230191018R01</t>
  </si>
  <si>
    <t>Osazení dělených chrániček DN 110 pro dodatečnou ochranu stávajících podzemních IS, včetně dodávky</t>
  </si>
  <si>
    <t>chránička : 6,00</t>
  </si>
  <si>
    <t>822.59</t>
  </si>
  <si>
    <t>plochy charakteru pozemních komunikací ostatní</t>
  </si>
  <si>
    <t xml:space="preserve"> m2</t>
  </si>
  <si>
    <t>kryt (materiál konstrukce krytu) z kameniva</t>
  </si>
  <si>
    <t>PRO</t>
  </si>
  <si>
    <t>12730251R54/2</t>
  </si>
  <si>
    <t>Potrubí - nerez ocel dle DIN 1.4404 54 x 2 mm</t>
  </si>
  <si>
    <t xml:space="preserve">viz příloha D.2.1.1, D.2.1.2.1, D.2.1.2.2 : </t>
  </si>
  <si>
    <t>potrubí DN50 : 40,00</t>
  </si>
  <si>
    <t>12730248R44</t>
  </si>
  <si>
    <t>Potrubí - nerez ocel dle DIN 1.4404 44 x 2 mm</t>
  </si>
  <si>
    <t>potrubí DN40 : 34,00</t>
  </si>
  <si>
    <t>12730246R35</t>
  </si>
  <si>
    <t>Potrubí - nerez ocel dle DIN 1.4404 35 x 1,5 mm  včetně tvarovek a fitinek</t>
  </si>
  <si>
    <t>potrubí DN32 : 0,50</t>
  </si>
  <si>
    <t>12730238R28</t>
  </si>
  <si>
    <t>Potrubí - nerez ocel dle DIN 1.4404 28 x 1,5 mm, včetně tvarovek a fitinek</t>
  </si>
  <si>
    <t>potrubí DN25 : 1,00</t>
  </si>
  <si>
    <t>12730238R24</t>
  </si>
  <si>
    <t>Potrubí - nerez ocel dle DIN 1.4404 24 x 1,5 mm, včetně tvarovek a fitinek</t>
  </si>
  <si>
    <t>potrubí DN21 : 3,50</t>
  </si>
  <si>
    <t>12730216R13</t>
  </si>
  <si>
    <t>Potrubí - nerez ocel dle DIN 1.4404 13 x 1,5 mm, včetně tvarovek a fitinek</t>
  </si>
  <si>
    <t>potrubí DN10 : 3,00</t>
  </si>
  <si>
    <t>5525852706R150</t>
  </si>
  <si>
    <t>F-kus DN 150</t>
  </si>
  <si>
    <t>F-kus : 1,00</t>
  </si>
  <si>
    <t>5525852703R80</t>
  </si>
  <si>
    <t>F-kus DN 80</t>
  </si>
  <si>
    <t>F- kus DN 50</t>
  </si>
  <si>
    <t>F-kus : 3,00</t>
  </si>
  <si>
    <t>31945310R80/90</t>
  </si>
  <si>
    <t>Koleno 90° nerez DN 80 tl. 2 mm</t>
  </si>
  <si>
    <t>koleno : 1,00</t>
  </si>
  <si>
    <t>31945308R50/41</t>
  </si>
  <si>
    <t>Koleno 41° nerez DN 50 tl. 2 mm</t>
  </si>
  <si>
    <t>31945308R50/45</t>
  </si>
  <si>
    <t>Koleno 45° nerez DN 50 tl. 2 mm</t>
  </si>
  <si>
    <t>koleno : 8,00</t>
  </si>
  <si>
    <t>31945308R50/90</t>
  </si>
  <si>
    <t>Koleno 90° nerez DN 50</t>
  </si>
  <si>
    <t>koleno : 28,00</t>
  </si>
  <si>
    <t>31945307R32</t>
  </si>
  <si>
    <t>Koleno 90° nerez DN 32</t>
  </si>
  <si>
    <t>31945307R20/45</t>
  </si>
  <si>
    <t>Koleno 45° nerez DN 20</t>
  </si>
  <si>
    <t>31945307R20/90</t>
  </si>
  <si>
    <t>Koleno 90° nerez DN 20</t>
  </si>
  <si>
    <t>koleno : 4,00</t>
  </si>
  <si>
    <t>31945307R10/90</t>
  </si>
  <si>
    <t>Koleno 90° nerez DN 10</t>
  </si>
  <si>
    <t>31945379R200/80</t>
  </si>
  <si>
    <t>Redukce nerez DN 200/80</t>
  </si>
  <si>
    <t>redukce : 1,00</t>
  </si>
  <si>
    <t>31945379R150/50</t>
  </si>
  <si>
    <t>Redukce nerez DN 150/50</t>
  </si>
  <si>
    <t>31945378R80/50</t>
  </si>
  <si>
    <t>Redukce nerez DN 80/50</t>
  </si>
  <si>
    <t>31945376R50/32</t>
  </si>
  <si>
    <t>Redukce nerez DN 50/32</t>
  </si>
  <si>
    <t>redukce : 4,00</t>
  </si>
  <si>
    <t>31945376R50/25</t>
  </si>
  <si>
    <t>Redukce nerez DN 50/25</t>
  </si>
  <si>
    <t>redukce : 6,00</t>
  </si>
  <si>
    <t>31945375R25/13</t>
  </si>
  <si>
    <t>Redukce nerez DN 25/13</t>
  </si>
  <si>
    <t>31945369R150/80</t>
  </si>
  <si>
    <t>T- kus 90° nerez DN 150/80</t>
  </si>
  <si>
    <t>T-kus : 1,00</t>
  </si>
  <si>
    <t>31945318R50/50</t>
  </si>
  <si>
    <t>T- kus 90° nerez DN 50/50</t>
  </si>
  <si>
    <t>T-kus : 6,00</t>
  </si>
  <si>
    <t>31945366R50/50/135</t>
  </si>
  <si>
    <t>T- kus 135° nerez DN 50/50</t>
  </si>
  <si>
    <t>31945366R50/20</t>
  </si>
  <si>
    <t>T- kus 90° nerez DN 50/20</t>
  </si>
  <si>
    <t>T-kus : 5,00</t>
  </si>
  <si>
    <t>31945366R50/10</t>
  </si>
  <si>
    <t>T- kus 90° nerez DN 50/10</t>
  </si>
  <si>
    <t>T-kus : 2,00</t>
  </si>
  <si>
    <t>31945315R25/25</t>
  </si>
  <si>
    <t>T- kus 90° nerez DN 25/25</t>
  </si>
  <si>
    <t>31945315R25/20</t>
  </si>
  <si>
    <t>T- kus 90° nerez DN 25/20</t>
  </si>
  <si>
    <t>31945315R20/20</t>
  </si>
  <si>
    <t>T- kus 90° nerez DN 20/20</t>
  </si>
  <si>
    <t>31946412R150</t>
  </si>
  <si>
    <t>Příruba nerez DN 150</t>
  </si>
  <si>
    <t>příruba : 1,00</t>
  </si>
  <si>
    <t>31946409R80</t>
  </si>
  <si>
    <t>Příruba nerez DN 80</t>
  </si>
  <si>
    <t>31946407R50</t>
  </si>
  <si>
    <t>Příruba nerez DN 50</t>
  </si>
  <si>
    <t>příruba : 20,00</t>
  </si>
  <si>
    <t>31946405R32</t>
  </si>
  <si>
    <t>Příruba nerez DN 32</t>
  </si>
  <si>
    <t>příruba : 4,00</t>
  </si>
  <si>
    <t>422837840R50</t>
  </si>
  <si>
    <t>Zpětná klapka mezipřírubová DN 50</t>
  </si>
  <si>
    <t>zpětná klapka : 2,00</t>
  </si>
  <si>
    <t>42227202R50</t>
  </si>
  <si>
    <t>Šoupátko s ručním kolem DN 50</t>
  </si>
  <si>
    <t>šoupě : 3,00</t>
  </si>
  <si>
    <t>42214464R50</t>
  </si>
  <si>
    <t>Šoupátko se servopohonem DN 50</t>
  </si>
  <si>
    <t>šoupě + elkro : 3,00</t>
  </si>
  <si>
    <t>42273970R50</t>
  </si>
  <si>
    <t>Vtokový sací koš DN 50</t>
  </si>
  <si>
    <t>sací koš : 2,00</t>
  </si>
  <si>
    <t>38821731R25</t>
  </si>
  <si>
    <t>Vodoměr s přenosem na dispečink DN 25 PN 10 na přítoku</t>
  </si>
  <si>
    <t>měřící rozsah: Qn/Qmin ? 100 (horizontální poloha) včetně snímače HRI</t>
  </si>
  <si>
    <t>vodoměr : 2,00</t>
  </si>
  <si>
    <t>38821730R25</t>
  </si>
  <si>
    <t>Vodoměr s přenosem na dispečink DN 25 PN 10 do spotřebiště</t>
  </si>
  <si>
    <t>měřící rozsah: Qn/Qmin ? 315 (horizontální poloha) včetně snímače HRI</t>
  </si>
  <si>
    <t>vodoměr : 1,00</t>
  </si>
  <si>
    <t>55292002R50</t>
  </si>
  <si>
    <t>Nerez. potrubní spojka na nerez. potrubí s axiálním jištěním proti posunu DN 50</t>
  </si>
  <si>
    <t>spojka : 13,00</t>
  </si>
  <si>
    <t>722237247R02</t>
  </si>
  <si>
    <t xml:space="preserve">Kulový kohout DN 2" </t>
  </si>
  <si>
    <t>kohout kulový : 6,00</t>
  </si>
  <si>
    <t>722237233R3/4</t>
  </si>
  <si>
    <t>Kulový kohout DN 3/4"</t>
  </si>
  <si>
    <t>kohout kulový : 2,00</t>
  </si>
  <si>
    <t>722237231R3/8</t>
  </si>
  <si>
    <t>Kulový kohout DN 3/8"</t>
  </si>
  <si>
    <t>230330202R0/O</t>
  </si>
  <si>
    <t>Odběrová sestava</t>
  </si>
  <si>
    <t>kompl</t>
  </si>
  <si>
    <t>Dodávka kompletní sestavy vč. potrubí, tvarovek, návarku, těsnění a připojení na potrubí.</t>
  </si>
  <si>
    <t>Součástí položky je odpadní potrubí s trychtýřem, zavedené do odpadu.</t>
  </si>
  <si>
    <t>odběrová sestava : 2,00</t>
  </si>
  <si>
    <t>230330203R01</t>
  </si>
  <si>
    <t>Tenzometrická sestava</t>
  </si>
  <si>
    <t>Manometrický kohout 3/4" PN 10, rozsah 0-1 bar.</t>
  </si>
  <si>
    <t>Tenzosonda - dodávka elektro.</t>
  </si>
  <si>
    <t>tenzometrická sestava : 1,00</t>
  </si>
  <si>
    <t>230330202R01</t>
  </si>
  <si>
    <t>Manometrická sestava s tenzosondou a odběrem vzorků</t>
  </si>
  <si>
    <t>manometrická sestava : 1,00</t>
  </si>
  <si>
    <t>724131114R01</t>
  </si>
  <si>
    <t>Čerpadla  vertikální čerpadlo vícestupňové odstředivé</t>
  </si>
  <si>
    <t>Komplet vč. tlakové nádoby 150 l, rozvaděče a dalšího příslušenství.a dalšího příslušenství.</t>
  </si>
  <si>
    <t>čerpadla : 1,00</t>
  </si>
  <si>
    <t>230RMT04</t>
  </si>
  <si>
    <t>Dávkovací zařízení NAOCl</t>
  </si>
  <si>
    <t>Parametry: Qmax = 0,2 l/h , pmax = 2 bar</t>
  </si>
  <si>
    <t>Dodávka kompletní sestavy vč. připojení na potrubí. (např. DULCODOS universal mini)</t>
  </si>
  <si>
    <t>dávkovací čerpadla : 1,00</t>
  </si>
  <si>
    <t>970051250R250</t>
  </si>
  <si>
    <t>Vrtání a těsnění horizontálního prostupu dobetonováním a bobtnavým páskem DN250, vč. potřebné úpravy</t>
  </si>
  <si>
    <t>vrtání : 1,00</t>
  </si>
  <si>
    <t>970051200R180</t>
  </si>
  <si>
    <t>Vrtání a těsnění horizontálního prostupu dobetonováním a bobtnavým páskem DN180, vč. potřebné úpravy</t>
  </si>
  <si>
    <t>970031160R150</t>
  </si>
  <si>
    <t>Vrtání a těsnění horizontálního prostupu dobetonováním a bobtnavým páskem DN150, vč. potřebné úpravy</t>
  </si>
  <si>
    <t>vrtání : 12,00</t>
  </si>
  <si>
    <t>970031080R70</t>
  </si>
  <si>
    <t>Vrtání a těsnění horizontálního prostupu dobetonováním a bobtnavým páskem DN70, vč. potřebné úpravy</t>
  </si>
  <si>
    <t>vrtání : 2,00</t>
  </si>
  <si>
    <t>725211602RR</t>
  </si>
  <si>
    <t>Nerezové umyvadlo s otvorem pro stoján prolisy na mýdlo</t>
  </si>
  <si>
    <t>POL1_7</t>
  </si>
  <si>
    <t>Dodávka a montáž.</t>
  </si>
  <si>
    <t>umyvadlo : 1,00</t>
  </si>
  <si>
    <t>726211373R01</t>
  </si>
  <si>
    <t>Oční sprcha</t>
  </si>
  <si>
    <t>Včetně dodávky a připevnění montážního prvku vč. napojení na kanalizační popř. vodovodní potrubí.</t>
  </si>
  <si>
    <t>sprcha : 1,00</t>
  </si>
  <si>
    <t>892-01</t>
  </si>
  <si>
    <t>Provizorní opatření a zařízení pro zachování zásobování</t>
  </si>
  <si>
    <t>provizorní opatření : 1,00</t>
  </si>
  <si>
    <t>724221832R01</t>
  </si>
  <si>
    <t>Demontáž rušeného vystrojení</t>
  </si>
  <si>
    <t>Demontáž rušeného vystrojení - čerpadel, tlak. nádoby vč. kompresoru, armatur a dalšího vystrojení.</t>
  </si>
  <si>
    <t>Demontované zařízení zůstává majetkem objedantele.</t>
  </si>
  <si>
    <t>demontáž : 1,00</t>
  </si>
  <si>
    <t>722132317R001</t>
  </si>
  <si>
    <t>Montáž uvedených potrubí, strojů a zařízení</t>
  </si>
  <si>
    <t>Včetně pomocného lešení o výšce podlahy do 1900 mm a pro zatížení do 1,5 kPa.</t>
  </si>
  <si>
    <t>montáž : 1,00</t>
  </si>
  <si>
    <t>230031032R01</t>
  </si>
  <si>
    <t>Přírubové a ostatní spoje, spojovací materiál, (těsnění, šrouby a podložky z nerezové oceli, matky nerezové)</t>
  </si>
  <si>
    <t>spoje : 1,00</t>
  </si>
  <si>
    <t>899912117R47</t>
  </si>
  <si>
    <t>Kotvící a upevňovací prvky z nerez oceli 1.4404 s objímkami s gumovou výstelkou pro upevnění potrubí, a armatur, dodávka a montáž</t>
  </si>
  <si>
    <t>kotící prvky : 1,00</t>
  </si>
  <si>
    <t>722181929R44</t>
  </si>
  <si>
    <t>Ochrana potrubí, armatur a zařízení při stavebních pracích vhodnými obaly</t>
  </si>
  <si>
    <t>ochrana : 1,00</t>
  </si>
  <si>
    <t>230120081R48</t>
  </si>
  <si>
    <t>Označení potrubních větví, armatur a zařízení</t>
  </si>
  <si>
    <t>označení : 1,00</t>
  </si>
  <si>
    <t>892351111R50</t>
  </si>
  <si>
    <t>Tlakové zkoušky</t>
  </si>
  <si>
    <t>tlakové zkoušky : 1,00</t>
  </si>
  <si>
    <t>892353111R49</t>
  </si>
  <si>
    <t>Proplachy, kontrola průchodnosti, dezinfekce potrubí a zařízení, krácené rozbory kvality vody</t>
  </si>
  <si>
    <t>proplachy, dezinfekce, rozbory : 1,00</t>
  </si>
  <si>
    <t>Kulový kohout výtokový 1/2" s napojením na hadici.</t>
  </si>
  <si>
    <t>Dodávka kompletní sestavy vč. návarku, těsnění a připojení na potrubí.</t>
  </si>
  <si>
    <t>Mechanický manometr O 100mm, těleso nerez ocel, průzor sklo, měř.mech. bronz, spodní přípoj, závit G1/2“, tř.př. 1%, rozsah 0-10 bar, 2 x manometrický kohout 1/2" PN 10, 2x T-kus 1/2", kulový kohout výtokový 1/2" s napojením na hadici.</t>
  </si>
  <si>
    <t>2x Celonerezové vertikální čerpadlo</t>
  </si>
  <si>
    <t>Parametry 1 čerpadla: Qč = cca 1 l/s, při Hč = 74 m v.s.; 2.2 kW, 4,65 A, 2 890 -2910 ot/min, IP 55, hmotnost 45.4 kg.</t>
  </si>
  <si>
    <t>2x Membránové dávkovací čerpadlo s příslušenstvím, regulace frekvence dávky přímo na čerpadle, pohon solenoid, dávkování ze zásobníkuu o objemu 10 l.</t>
  </si>
  <si>
    <t>Příslušenství: odvzdušňovací ventil, sací ventil, dávkovací ventil, sací a výtlačná hadička, konzola pro uchycení na stěnu, univerzální řídící kabel, plovákový spínač, zásobní nádrž PE objem 10l, záchytné vany 10l a dalšího příslušenství</t>
  </si>
  <si>
    <t>Uvažovaný elektrický příkon zařízení: 0,02 kW (*), 230 V, 50 Hz, min. IP65.</t>
  </si>
  <si>
    <t>Včetně odvozu a likvidace.</t>
  </si>
  <si>
    <t>001</t>
  </si>
  <si>
    <t>Potrubí - nerez ocel 1.4541 D 54 x 2 mm, dodávka a montáž</t>
  </si>
  <si>
    <t>alternativně nerez ocel 1.4401</t>
  </si>
  <si>
    <t>včetně zástrčného spoje hagudosta po 6m na potrubí ve vrtu</t>
  </si>
  <si>
    <t xml:space="preserve">viz příloha D.2.1.1, D.2.1.3 : </t>
  </si>
  <si>
    <t xml:space="preserve">potrubí DN50 : </t>
  </si>
  <si>
    <t>ve vrtu : 28,50</t>
  </si>
  <si>
    <t>v šachtě : 1,65</t>
  </si>
  <si>
    <t>002</t>
  </si>
  <si>
    <t>Šoupátko s ručním kolem DN 50, dodávka a montáž</t>
  </si>
  <si>
    <t>šoupě : 1</t>
  </si>
  <si>
    <t>003</t>
  </si>
  <si>
    <t>Příruba s jištěním proti posunu nerez DN 50, dodávka a montáž</t>
  </si>
  <si>
    <t>příruba s jištěním proti posunu : 1</t>
  </si>
  <si>
    <t>004</t>
  </si>
  <si>
    <t>Zpětná klapka nerez DN 50, dodávka a montáž</t>
  </si>
  <si>
    <t>zpětná klapka : 1</t>
  </si>
  <si>
    <t>005</t>
  </si>
  <si>
    <t>Příruba nerez DN 50, dodávka a montáž</t>
  </si>
  <si>
    <t>příruba : 1</t>
  </si>
  <si>
    <t>006</t>
  </si>
  <si>
    <t>Potrubní spojka na nerez potrubí DN 50, dodávka a montáž</t>
  </si>
  <si>
    <t>spojka : 1</t>
  </si>
  <si>
    <t>007</t>
  </si>
  <si>
    <t>Koleno 90° nerez DN 50, dodávka a montáž</t>
  </si>
  <si>
    <t>koleno : 1</t>
  </si>
  <si>
    <t>008</t>
  </si>
  <si>
    <t>Ponorné čerpadlo Q=0,56 l/s, H=33,0m, P=0,55kW, dodávka a montáž</t>
  </si>
  <si>
    <t>009</t>
  </si>
  <si>
    <t>Kalové čerpadlo s plovákovým spínačem Q=1,6 l/s, h=3,0m, P=0,06kW, dodávka a montáž, včetně tvarovek pro napojení na potrubí D32</t>
  </si>
  <si>
    <t>napojení na potrubí D32 :</t>
  </si>
  <si>
    <t>= elektrokoleno D32 ... 1ks</t>
  </si>
  <si>
    <t>= ISO násuvná spojka se závitem D25 ... 2ks</t>
  </si>
  <si>
    <t>= mosazná zpětná klapka 1" ... 1ks</t>
  </si>
  <si>
    <t>= ISO spojka redukovaná D32/25 ... 1ks</t>
  </si>
  <si>
    <t xml:space="preserve">viz příloha D.2.1.1 : </t>
  </si>
  <si>
    <t>osazeno v čerpací jímce na dně šachty : 1</t>
  </si>
  <si>
    <t>010</t>
  </si>
  <si>
    <t>Nátrubek 2" se zátkou, dodávka a montáž</t>
  </si>
  <si>
    <t>nátrubek se zátkou : 1</t>
  </si>
  <si>
    <t>011</t>
  </si>
  <si>
    <t>Nátrubek 2" se zátkou s kabelovou průchodkou, dodávka a montáž</t>
  </si>
  <si>
    <t>nátrubek se zátkou a kabelovou průchodkou : 1</t>
  </si>
  <si>
    <t>012</t>
  </si>
  <si>
    <t>Zaslepovací příruba pro potrubí a kabely DN 500, dodávka a montáž</t>
  </si>
  <si>
    <t>zaslep.příruba : 1</t>
  </si>
  <si>
    <t>013</t>
  </si>
  <si>
    <t>Příruba nerez DN 500, dodávka a montáž</t>
  </si>
  <si>
    <t>příruba DN500 : 1</t>
  </si>
  <si>
    <t>014</t>
  </si>
  <si>
    <t>Potrubí - nerez ocel 1.4541 DN 500, dodávka a montáž</t>
  </si>
  <si>
    <t xml:space="preserve">m     </t>
  </si>
  <si>
    <t>potrubí DN500 : 0,5</t>
  </si>
  <si>
    <t>015</t>
  </si>
  <si>
    <t>Nerez límec D 508/708 plech tl.8mm včetně podtmelení, dodávka a montáž</t>
  </si>
  <si>
    <t>nerez límec : 1</t>
  </si>
  <si>
    <t>016</t>
  </si>
  <si>
    <t xml:space="preserve">vrtání a těsnění : </t>
  </si>
  <si>
    <t>prostup pro potrubí D63 : 1</t>
  </si>
  <si>
    <t>prostup pro potrubí D32 : 1</t>
  </si>
  <si>
    <t>017</t>
  </si>
  <si>
    <t>018</t>
  </si>
  <si>
    <t>Přírubové a ostatní spoje - spojovací materiál  a kotevní materiál nerez, dodávka a montáž, (těsnění, šrouby a podložky z nerez oceli, matky nerez ap.)</t>
  </si>
  <si>
    <t>Plastový rozvaděč o celkových rozměrech v.1500 x š. 1000 x h. 320 mm, s montážním plechem  a  DIN lištami, a příslušenstvím (zámek FAB,..). Krytí IP54/IP20, přívody a vývody vrchem.</t>
  </si>
  <si>
    <t>01.2EM01</t>
  </si>
  <si>
    <t>D - Typový plastový rozvaděč RMD1</t>
  </si>
  <si>
    <t>Plastový ropzvaděč o celkových rozměrech v. 1500  x  š. 1000  x  h. 320 mm, s montážním plechem a DIN lištami a příslušenstvím (zámek FAB, ...). Krytí IP54/IP20, přívody a vývody vrchem.</t>
  </si>
  <si>
    <t>01.2EM02</t>
  </si>
  <si>
    <t>D - Přípojnice Cu pro In=63A</t>
  </si>
  <si>
    <t>01.2EM03</t>
  </si>
  <si>
    <t>D - Trojpólová ochrana proti přepětí 400V, typ 1+2</t>
  </si>
  <si>
    <t>ks</t>
  </si>
  <si>
    <t>Trojpólová ochrana proti přepětí, typ 1+2 na vstupu, výměnné moduly, signalizace, síť TN-C. Přepěťové ochrany pro PRS, MaR, ASŘ a komunikace budou dodány od jednoho výrobce !!!</t>
  </si>
  <si>
    <t>01.2EM04</t>
  </si>
  <si>
    <t>D - Trojpólový vypínač 63A/400V pro montáž na dveře</t>
  </si>
  <si>
    <t>01.2EM05</t>
  </si>
  <si>
    <t>D - Dvojpólová ochrana proti přepětí 230V, typ 3</t>
  </si>
  <si>
    <t>Dvojpólová ochrana proti přepětí, typ 3 před zařízením MaR,ASŘ, vf filtr, výměnné moduly, signalizace, síť TN-S včetně předjištění. Přepěťové ochrany pro PRS, MaR, ASŘ a komunikace budou dodány od jednoho výrobce !!!</t>
  </si>
  <si>
    <t>01.2EM06</t>
  </si>
  <si>
    <t>D- Pojistkový odpínač do 3x125A, včetně pojistek 3x100A gG, řadové svorky</t>
  </si>
  <si>
    <t>01.2EM07</t>
  </si>
  <si>
    <t>D - Rázová oddělovací tlumivka 16A</t>
  </si>
  <si>
    <t>01.2EM08</t>
  </si>
  <si>
    <t>D - Vyhodnocovací síťové relé 400V</t>
  </si>
  <si>
    <t>Vyhodnocovací síťové relé 400V včetně odjištění</t>
  </si>
  <si>
    <t>01.2EM09</t>
  </si>
  <si>
    <t>D - Indikační signálka LED 230V</t>
  </si>
  <si>
    <t>Indikační signálka LED 230V, bílá, včetně odjištění</t>
  </si>
  <si>
    <t>01.2EM10</t>
  </si>
  <si>
    <t>D - Temperace rozvaděče 230V</t>
  </si>
  <si>
    <t>El.topné těleso 150W, 230V pro montáž do rozvaděče, termostat na DIN včetně odjištění</t>
  </si>
  <si>
    <t>01.2EM11</t>
  </si>
  <si>
    <t>D - Osvětlení rozvaděče 230V</t>
  </si>
  <si>
    <t>Zářivkové svítidlo 11W, 230V, IP20 s vlastním vypínačem včetně odjištění</t>
  </si>
  <si>
    <t>01.2EM12</t>
  </si>
  <si>
    <t>D - Odjištěný vývod napájení PZTS</t>
  </si>
  <si>
    <t>Odjištěný vývod jističem 6B/1 napájení ústředny PZTS. Řadové svorky.</t>
  </si>
  <si>
    <t>01.2EM13</t>
  </si>
  <si>
    <t>D - Jistič jednopólový 6/1/B, 6A</t>
  </si>
  <si>
    <t>01.2EM14</t>
  </si>
  <si>
    <t>D - Jistič jednopólový 10/1/B, 10A</t>
  </si>
  <si>
    <t>01.2EM15</t>
  </si>
  <si>
    <t>D - Jistič trojpólový 16/1/B, 16A</t>
  </si>
  <si>
    <t>01.2EM16</t>
  </si>
  <si>
    <t>D - Proudový chránič 40A/4/0,03A, 40A</t>
  </si>
  <si>
    <t>01.2EM17</t>
  </si>
  <si>
    <t>D - Odjištěný vývod pro zásuvkovou skříň</t>
  </si>
  <si>
    <t>Odjištěný vývod jističem 20B/3 pro zásuvkovou skříň v provedení 2x230/16, 1x400/32/5P za společným proudovým chráničem 40/4/0,03. Proudový chránič je samostatná položka. Řadové svorky.</t>
  </si>
  <si>
    <t>01.2EM18</t>
  </si>
  <si>
    <t>D - Odjištěný vývod pro zásuvku temperace,  230V</t>
  </si>
  <si>
    <t>Odjištěný vývod pro zásuvku temperace 230V, jistič za společným proudovým chráničem. Proudový chránič je samostatná položka. Povelové relé a řadové svorky.</t>
  </si>
  <si>
    <t>01.2EM19</t>
  </si>
  <si>
    <t>D - Odjištěný vývod pro okruh osvětlení</t>
  </si>
  <si>
    <t>Odjištěný vývod proudovým chráničem s nadproudovou ochranou 10C/1N/0,03. Řadové svorky.</t>
  </si>
  <si>
    <t>01.2EM20</t>
  </si>
  <si>
    <t>D - Odjištěný vývod pro nereverzovaný pohon 400V</t>
  </si>
  <si>
    <t>Odjištěný vývod motorovým spouštěčem pro čerpadlo (M1, M2) o výkonu do 2,2 kW, 400V, přímý rozběh, stykač. Ovládací napětí 24V DC - pojistková řadová svorkovnice s LED signalizací ovládacího obvodu, pomocná, povelová relé. Řadové svorky.</t>
  </si>
  <si>
    <t>Třípolohový přepínač R-0-A - 1ks, signálka CHOD, PORUCHA - 2ks.</t>
  </si>
  <si>
    <t>01.2EM21</t>
  </si>
  <si>
    <t>Odjištěný vývod motorovým spouštěčem + proudový chránič 30mA  pro čerpadlo (M4) o výkonu do 0,6 kW, 400V, přímý rozběh, stykač. Ovládací napětí 24V DC - pojistková řadová svorkovnice s LED signalizací ovládacího obvodu, pomocná, povelová relé. Řadové svorky.</t>
  </si>
  <si>
    <t>01.2EM22</t>
  </si>
  <si>
    <t>D - Odjištěný vývod pro reverzovaný pohon 400V</t>
  </si>
  <si>
    <t>Odjištěný vývod motorovým spouštěčem pro (M3, M6, M7) reverzovaný pohon (servopohon)  o výkonu do 0,75 kW, 400V, přímý rozběh, stykače. Pojistková řadová svorkovnice s LED signalizací  ovládacího obvodu, pomocná, povelová relé. Třípolohový přepínač R-0-A - 1ks, třípolohový přepínač ZAV-0-OTE - 1ks, signálka OTEVŘENO, ZAVŘENO, PORUCHA - 3ks. Ovládací napětí 24V DC. Řadové svorky.</t>
  </si>
  <si>
    <t>01.2EM23</t>
  </si>
  <si>
    <t>D - Vývod pro čerpadlo podlahových vod 230V</t>
  </si>
  <si>
    <t>Vývod vybavený kombichráničem pro zásuvku čerpadla podlahových vod (M5) o výkonu do 0,55 kW, 230V, přímý rozběh (čerpadlo s vlastním plovákem), Proudový chránič s nadproudovou ochranou 10B/1N/0,03, reziduální proud 30mA. Řadové svorky.</t>
  </si>
  <si>
    <t>01.2EM24</t>
  </si>
  <si>
    <t>D - Odjištěný vývod pro dávkovací čerpadlo, 230V</t>
  </si>
  <si>
    <t>Odjištěný vývod proudovým chráničem 6B/1N/0.03A s nadproudovou ochranou, stykač, pomocná, povelová relé, Ovládací napětí 230V. Řadové svorky.</t>
  </si>
  <si>
    <t>01.2EM25</t>
  </si>
  <si>
    <t>D - Zásuvka na DIN,  230V</t>
  </si>
  <si>
    <t>Zásuvka na lištu DIN, včetně odjištění.</t>
  </si>
  <si>
    <t>01.2EM26</t>
  </si>
  <si>
    <t>D - Odjištěný vývod čidlo MaR 24V DC, výstupy 1x 4-20mA</t>
  </si>
  <si>
    <t>Odjištěný vývod pojistkovou řadovou svorkovnicí s LED signalizací pro senzor MaR s analogovým výstupem 1x4-20mA. Řadové svorky.</t>
  </si>
  <si>
    <t>01.2EM27</t>
  </si>
  <si>
    <t>D - Odjištěný vývod čidlo MaR 24V DC, výstup 4-20mA</t>
  </si>
  <si>
    <t>Odjištěný vývod pojistkovou řadovou svorkovnicí s LED signalizací pro senzor MaR s analogovým výstupem 4-20mA, 24V DC, včetně přepěťových ochran na vstupu do ŘS. Řadové svorky.</t>
  </si>
  <si>
    <t>01.2EM28</t>
  </si>
  <si>
    <t>D - Odjištěný vývod čidlo MaR 24V DC, výstupy 2x 0/1</t>
  </si>
  <si>
    <t>Odjištěný vývod pojistkovou řadovou svorkovnicí s LED signalizací pro senzor MaR s 2 x digitálním výstupem 0/1. Pomocná relé. Řadové svorky.</t>
  </si>
  <si>
    <t>01.2EM29</t>
  </si>
  <si>
    <t>D - Odjištěný vývod čidlo MaR 24V DC, výstup 0/1</t>
  </si>
  <si>
    <t>Odjištěný vývod pojistkovou řadovou svorkovnicí s LED signalizací pro senzor MaR s digitálním výstupem 0/1, pomocné relé. Řadové svorky.</t>
  </si>
  <si>
    <t>01.2EM30</t>
  </si>
  <si>
    <t>D - Odjištěný vývod čidlo MaR 24V DC, výstupy 1x 4-20mA + 2x 0/1</t>
  </si>
  <si>
    <t>Odjištěný vývod pojistkovou řadovou svorkovnicí s LED signalizací pro senzor MaR s analogovým výstupem 1x4-20mA a 2 x digitálním výstupem 0/1. Pomocná relé. Řadové svorky.</t>
  </si>
  <si>
    <t>01.2EM31</t>
  </si>
  <si>
    <t>D - Pojistková řadová svorkovnice 250V, do 10A s LED</t>
  </si>
  <si>
    <t>01.2EM32</t>
  </si>
  <si>
    <t>D - Přístrojová pojistka skleněná 048A/do 1A</t>
  </si>
  <si>
    <t>01.2EM33</t>
  </si>
  <si>
    <t>D - Relé 24V DC, 4P včetně patice</t>
  </si>
  <si>
    <t>01.2EM34</t>
  </si>
  <si>
    <t>D - Relé 24V DC, 2P včetně patice</t>
  </si>
  <si>
    <t>01.2EM35</t>
  </si>
  <si>
    <t>D - Napájecí zdroj AC/DC+dobíječ, 230V AC/13,8V DC, 5A</t>
  </si>
  <si>
    <t>Napájecí zdroj AC/DC+dobíječ, 230V AC/13,8V DC, 5A, včetně odjištění</t>
  </si>
  <si>
    <t>01.2EM36</t>
  </si>
  <si>
    <t>D - Akumulátor, 7,2Ah</t>
  </si>
  <si>
    <t>01.2EM37</t>
  </si>
  <si>
    <t>D -  Řadové svorky</t>
  </si>
  <si>
    <t>01.2EM38</t>
  </si>
  <si>
    <t>D - Kabelové vývodky</t>
  </si>
  <si>
    <t>01.2EM39</t>
  </si>
  <si>
    <t>D - Sběrnice PEN</t>
  </si>
  <si>
    <t>01.2EM40</t>
  </si>
  <si>
    <t>D - Sběrnice N</t>
  </si>
  <si>
    <t>01.2EM41</t>
  </si>
  <si>
    <t>D - Sběrnice PE</t>
  </si>
  <si>
    <t>01.2EM42</t>
  </si>
  <si>
    <t>D - Úložný a nosný materiál</t>
  </si>
  <si>
    <t>01.2EM43</t>
  </si>
  <si>
    <t>D - Drobný montážní materiál</t>
  </si>
  <si>
    <t>01.2EM44</t>
  </si>
  <si>
    <t>M - Osazení přístrojů do rozvaděče včetně prodrátování</t>
  </si>
  <si>
    <t>01.2EM45</t>
  </si>
  <si>
    <t>D - Zpracování projekční realizační a výrobní dokumentace rozvaděče dle dodaných komponent</t>
  </si>
  <si>
    <t>01.2EM46</t>
  </si>
  <si>
    <t>D+M - Řídicí systém</t>
  </si>
  <si>
    <t>Řídící systém PLC</t>
  </si>
  <si>
    <t>Počet uvedených vstupů/výstupů:</t>
  </si>
  <si>
    <t>Komunikační karta,</t>
  </si>
  <si>
    <t>Grafický panel HMI, 7" montáž do dveří, IP54, komunikace Modbus</t>
  </si>
  <si>
    <t>Včetně propojovací kabeláže, koncovek a drobného materiálu.</t>
  </si>
  <si>
    <t>• SW analýza (zadání pro SW)</t>
  </si>
  <si>
    <t>• zpracování veličin, řídicí programy</t>
  </si>
  <si>
    <t>• přenos dat a komunikace</t>
  </si>
  <si>
    <t>• místní vizualizace</t>
  </si>
  <si>
    <t>• SW PLC</t>
  </si>
  <si>
    <t>Zařízení musí být kompatibilní se stávajícím zařízením provozovatele!</t>
  </si>
  <si>
    <t>Po dokončení prací bude investorovi předána záloha aplikačních programů PLC (USB flash disk nebo CD)</t>
  </si>
  <si>
    <t>02EM01</t>
  </si>
  <si>
    <t>D+M - Kabel s měděným jádrem CYKY-J 4x10</t>
  </si>
  <si>
    <t>02EM02</t>
  </si>
  <si>
    <t>D+M - Kabel směděným jádrem CYKY-J 3x1,5</t>
  </si>
  <si>
    <t>02EM03</t>
  </si>
  <si>
    <t>D+M - Kabel směděným jádrem CYKY-J 3x2,5</t>
  </si>
  <si>
    <t>02EM04</t>
  </si>
  <si>
    <t>D+M - Kabel směděným jádrem CYKY-J 4x1,5</t>
  </si>
  <si>
    <t>02EM05</t>
  </si>
  <si>
    <t>D+M - Kabel směděným jádrem CYKY-J 4x2,5</t>
  </si>
  <si>
    <t>02EM06</t>
  </si>
  <si>
    <t>D+M - Kabel směděným jádrem CYKY-J 5x6</t>
  </si>
  <si>
    <t>02EM07</t>
  </si>
  <si>
    <t>D+M - Kabel směděným jádrem CYKY-J 7x1,5</t>
  </si>
  <si>
    <t>02EM08</t>
  </si>
  <si>
    <t>D+M - Kabel sdělovací směděným jádrem JYTY 2x1,0</t>
  </si>
  <si>
    <t>02EM09</t>
  </si>
  <si>
    <t>D+M - Kabel sdělovací směděným jádrem JYTY 4x1,0</t>
  </si>
  <si>
    <t>02EM10</t>
  </si>
  <si>
    <t>D+M - Kabel sdělovací směděným jádrem JYTY 7x1,0</t>
  </si>
  <si>
    <t>02EM11</t>
  </si>
  <si>
    <t>D+M - Kabel koaxiální směděným jádrem venkovní</t>
  </si>
  <si>
    <t>02EM12</t>
  </si>
  <si>
    <t>D+M - Kabel sdělovací směděným jádrem TCEKFY 2Px1,0</t>
  </si>
  <si>
    <t>02EM13</t>
  </si>
  <si>
    <t>M - Ukončení kabelů v rozvaděči</t>
  </si>
  <si>
    <t>02EM14</t>
  </si>
  <si>
    <t>D+M - Pozinkovaný drátěný kabelový žlab 150/100</t>
  </si>
  <si>
    <t>Žárově pozinkovaný drátěný kabelový žlab, včetně originálního příslušenství, spojek, konzol, závěsů a spojovacího materiálu</t>
  </si>
  <si>
    <t>02EM15</t>
  </si>
  <si>
    <t>D+M - Pozinkovaný drátěný kabelový žlab 100/100</t>
  </si>
  <si>
    <t>02EM16</t>
  </si>
  <si>
    <t>D+M - Nerezový perforovaný kabelový žlab 62/50</t>
  </si>
  <si>
    <t>Nerezový perforovaný kabelový žlab, včetně originálního příslušenství, vík, spojek, konzol, závěsů  a spojovacího materiálu nerez pro umístění do prostoru vrtu.</t>
  </si>
  <si>
    <t>02EM17</t>
  </si>
  <si>
    <t>M - El. připojení pohonu 230V</t>
  </si>
  <si>
    <t>02EM18</t>
  </si>
  <si>
    <t>M - El. připojení servopohonu 400V</t>
  </si>
  <si>
    <t>02EM19</t>
  </si>
  <si>
    <t>M - El. připojení pohonu 400V</t>
  </si>
  <si>
    <t>02EM20</t>
  </si>
  <si>
    <t>M - Ukončení kabelů v zásuvkové skříni</t>
  </si>
  <si>
    <t>02EM21</t>
  </si>
  <si>
    <t>M - El. připojení ostatní zařízení 400V</t>
  </si>
  <si>
    <t>02EM22</t>
  </si>
  <si>
    <t>M - El. připojení zásuvkové skříně</t>
  </si>
  <si>
    <t>02EM23</t>
  </si>
  <si>
    <t>D+M - A_LED interiérové svítidlo stropní, závěsné 230V, 1x43W,5540lm,4000K,IP66</t>
  </si>
  <si>
    <t>02EM24</t>
  </si>
  <si>
    <t>D+M - C_LED nástěnný reflektor 1x20W, IP66, včetně zdroje</t>
  </si>
  <si>
    <t>Nástěnný LED reflektor 1x20W, IP66, včetně zdroje, možnost časového spínaní</t>
  </si>
  <si>
    <t>02EM25</t>
  </si>
  <si>
    <t>D+M  Spínač č.1, 10A 250V nástěnný IP44</t>
  </si>
  <si>
    <t>02EM26</t>
  </si>
  <si>
    <t>D+M - Zásuvková skříň 400/230V</t>
  </si>
  <si>
    <t>Zásuvková plastová skříň se zásuvkami 1x 400V/20A/TN-S, 2x 230V/16A/TN-S, min. IP54, osazená společným proudovým chráničem a jističi</t>
  </si>
  <si>
    <t>02EM27</t>
  </si>
  <si>
    <t>D+M - Zásuvka 230V/16A, IP44 - na povrch</t>
  </si>
  <si>
    <t>02EM28</t>
  </si>
  <si>
    <t>D+M - Plastová kabicová rozvodka nástěnná, min. IP44</t>
  </si>
  <si>
    <t>02EM29</t>
  </si>
  <si>
    <t>D+M - Nástrčné instalační svorky do elektroinstalačních krabic</t>
  </si>
  <si>
    <t>02EM30</t>
  </si>
  <si>
    <t>D+M - Svorkovací přechodová skříň typ 1</t>
  </si>
  <si>
    <t>Svorkovnicová skříňka z plastu do rozměru š.130 x v.130 x hl.77 mm, 690V, IP66, do 10ks svorek  0,75-4,0mm2, do 7ks vývodek do PG13,5</t>
  </si>
  <si>
    <t>02EM31</t>
  </si>
  <si>
    <t>D+M - Svorkovací přechodová skříň typ 2</t>
  </si>
  <si>
    <t>Svorkovnicová skříňka z plastu do rozměru š.93 x v.93 x hl.62 mm, 500V, IP66, do 5ks svorek  2,5mm2, do 5ks vývodek do PG13,5, 2ks vývodka PG 9</t>
  </si>
  <si>
    <t>02EM32</t>
  </si>
  <si>
    <t>D+M - Dielektrický koberec 10kV, š.1,2m</t>
  </si>
  <si>
    <t>02EM33</t>
  </si>
  <si>
    <t>M - Zatěsnění prostupů proti vniknutí spodní vody a hlodavců</t>
  </si>
  <si>
    <t>02EM34</t>
  </si>
  <si>
    <t>03EM01</t>
  </si>
  <si>
    <t>D+M - Měření hladiny - hydrostatický snímač na potrubí</t>
  </si>
  <si>
    <t>Piezorezistivní senzor s čelní membránou z korozivzdorné oceli, rozsah 0-6m v.s., výstup 4-20mA, napájení 20-36V DC, mechanické připojení G 1", IP67, použití pro pitnou vodu</t>
  </si>
  <si>
    <t>03EM02</t>
  </si>
  <si>
    <t>D+M - Měření tlaku - tlakový snímač do potrubí, 0-10bar</t>
  </si>
  <si>
    <t>Snímač tlaku vzduchu do potrubí s převodníkem a kapacitní keramickou měřící celou, měřící rozsah 0-10bar, napájení 12-36V DC, výstup 4-20mA, 2 vodičové provedení, IP65, použití pro pitnou vodu</t>
  </si>
  <si>
    <t>03EM03</t>
  </si>
  <si>
    <t>D+M - Plovákový spínač hladiny v AN</t>
  </si>
  <si>
    <t>Plovákový spínač hladiny sbeznapěťovým přepínacím kontaktem včetně kabelu do 10 m a závaží, konzola nerez, IP67, použití pro pitnou vodu</t>
  </si>
  <si>
    <t>03EM04</t>
  </si>
  <si>
    <t>D+M - Plovákový spínač hladiny zaplavení AK</t>
  </si>
  <si>
    <t>Plovákový spínač hladiny ve svislém provedení, se spínačem jazýčkového relé včetně kabelu 2 m, vnější uchycení závit M16x2, konzola nerez, IP67</t>
  </si>
  <si>
    <t>03EM05</t>
  </si>
  <si>
    <t>M - Zapojení jednotky impulzních výstupů pro vodoměry</t>
  </si>
  <si>
    <t>03EM06</t>
  </si>
  <si>
    <t>D+M - Měření vnitřní teploty - nástěnné čidlo, -30 - +60°C</t>
  </si>
  <si>
    <t>Teplotní čidlo pro měření vnitřní teploty v plastové skříni, napájení 12-36V DC, výstup 4-20mA, rozsah -30 - +60°C, IP65, materiál stonku nerez</t>
  </si>
  <si>
    <t>03EM07</t>
  </si>
  <si>
    <t>D+M - Měření zákalu, BQ142</t>
  </si>
  <si>
    <t>Převodník multiparametrový, vícekanálový, ovládání tlačítky a kolečkem navigátoru, grafický displej, Plug&amp;play pro senzory a moduly, slot pro SD kartu, záznam dat, alarmové relé, IP66+67, softwarová diagnostika, napájení 24VDC, výstupy AI, DI. Měřící kabel 1 ks, s bezkontaktní hlavicí, induktivní přenos dat. Senzor pro nízké hodnoty zákalu 0 až 4 000 FNU, nefelometrický princip dle ISO 7027. Průtočná armatura PE pro zákalovou sondu, provedení clamp. Indukční průtokoměr pro kontrolu průtoku. Bublinková past. Ultrazvukový čistící systém. Panelové provedení. Včetně příslušenství.</t>
  </si>
  <si>
    <t>06EM01</t>
  </si>
  <si>
    <t>D+M - Radiový přenos dat 400 MHz</t>
  </si>
  <si>
    <t>Radiomodem 400 MHz pro přenos dat z objektu na dispečink provozovatele, propojovací kabel mezi PLC a rádiomodemem, přepěťová ochrana anténního svodu, software pro přenos dat, softwarové práce, montážní práce, proměření radiového směru, rádiový projekt ČTU.  Radiomodem bude osazen v rozvaděči RA1, který bude přesunut.</t>
  </si>
  <si>
    <t>Zařízení musí být kompatibilní se stávajícím zařízením provozovatele !!!</t>
  </si>
  <si>
    <t>06EM02</t>
  </si>
  <si>
    <t>D+M - Anténa</t>
  </si>
  <si>
    <t>06EM03</t>
  </si>
  <si>
    <t>M - Začlenění rádiového přenosu na dispečink provozovatele, parametrizace nových parametrů</t>
  </si>
  <si>
    <t>06EM04</t>
  </si>
  <si>
    <t>M - Úprava vizualizace objektu na monitoru dispečera</t>
  </si>
  <si>
    <t>06EM05</t>
  </si>
  <si>
    <t>M - Úprava databázového zpracování dat</t>
  </si>
  <si>
    <t>07EM01</t>
  </si>
  <si>
    <t>D+M - Vodič Cu, H07V-K 6 zelenožlutý</t>
  </si>
  <si>
    <t>07EM02</t>
  </si>
  <si>
    <t>D+M - Vodič Cu, H07V-K 10 zelenožlutý</t>
  </si>
  <si>
    <t>07EM03</t>
  </si>
  <si>
    <t>D+M - FeZn drát d=8mm</t>
  </si>
  <si>
    <t>07EM04</t>
  </si>
  <si>
    <t>D+M - Spoje uzemnění - sváry v zemi, betonu včetně ochrany proti korozi</t>
  </si>
  <si>
    <t>07EM05</t>
  </si>
  <si>
    <t>D+M - Drobný montážní materiál</t>
  </si>
  <si>
    <t>07EM06</t>
  </si>
  <si>
    <t>D+M - Spojovací materiál pro pospojování</t>
  </si>
  <si>
    <t>08EM01</t>
  </si>
  <si>
    <t>D+M - Pohybové čidlo PIR</t>
  </si>
  <si>
    <t>08EM02</t>
  </si>
  <si>
    <t>D+M - Bezkontaktní multitechnol.čtečka</t>
  </si>
  <si>
    <t>Bezkontaktní multitechnol.čtečka 150 kHz, IP 66, umístit uvnitř, zatížení výstupu: 24V/2A DC</t>
  </si>
  <si>
    <t>08EM03</t>
  </si>
  <si>
    <t>D+M - Ústředna PZTS</t>
  </si>
  <si>
    <t>Ústředna PZTS + zálohovaný zdroj (včetně baterie), včetně programování systému PZTS</t>
  </si>
  <si>
    <t>08EM04</t>
  </si>
  <si>
    <t>D+M - Dveřní magnetický kontakt</t>
  </si>
  <si>
    <t>08EM05</t>
  </si>
  <si>
    <t>D+M - Kabel sdělovací směděným jádrem SYKFY 2x2x0,5</t>
  </si>
  <si>
    <t>08EM06</t>
  </si>
  <si>
    <t>M - Zapojení kabelů do ústředny PZTS</t>
  </si>
  <si>
    <t>08EM07</t>
  </si>
  <si>
    <t>D+M Elektroinstalační lišta PVC 20x20</t>
  </si>
  <si>
    <t>Elektroinstalačním lištám PVC 20x20 vč. spojek, rohů a spojovacího materiálu,  vč.uchycení (vrtání, hmoždinky)</t>
  </si>
  <si>
    <t>15EM01</t>
  </si>
  <si>
    <t>M  Vytýčení stávajícíh inženýrských sítí</t>
  </si>
  <si>
    <t>15EM02</t>
  </si>
  <si>
    <t>M  Výkop 350x800mm tř.3 - ve volném terénu</t>
  </si>
  <si>
    <t>Kompletní výkop 350x800mm, zához 350x600mm, vč. pískového lože 100/100mm, hutnění a úpravy terénu (osetí).</t>
  </si>
  <si>
    <t>15EM03</t>
  </si>
  <si>
    <t>D+M  Výstražná folie PVC šíře 220mm</t>
  </si>
  <si>
    <t>16EM01</t>
  </si>
  <si>
    <t>D - Demontáž stávajícího zařízení</t>
  </si>
  <si>
    <t>Položka zahrnuje demontáž stávajícího rozvaděče R1, RA1, demontáž elektrozařízení v prostoru ČS a prostoru vrtu včetně stavební elektroinstalace.</t>
  </si>
  <si>
    <t>Po dohodě s provozovatelem je možné využití některých komponent na náhradní díly, zbývající materiál bude ekologicky zlikvidován.</t>
  </si>
  <si>
    <t>30EM01</t>
  </si>
  <si>
    <t>HZS - Revize</t>
  </si>
  <si>
    <t>Provedení požadovaných měření a následné zpracování výchozí revize el. zařízení + stanovisko TIČR</t>
  </si>
  <si>
    <t>45xDI, 5xAI, 13xDO +20% rezerva, 1x RS485, 1xRS232/485, Ethernet                                                                                                                                                                              Procesorová karta,</t>
  </si>
  <si>
    <t>Karty digitálních a analogových vstupů a výstupů 24V DC, 4-20mA</t>
  </si>
  <si>
    <t>Poznámka:</t>
  </si>
  <si>
    <t>13</t>
  </si>
  <si>
    <t>Zajištění čistoty na staveništi a v jeho okolí, zajištění každodenního čištění komunikací dotčených provozem zhotovitele</t>
  </si>
  <si>
    <t>Zajištění činnosti gydrogeologa</t>
  </si>
  <si>
    <t>14</t>
  </si>
  <si>
    <t>15</t>
  </si>
  <si>
    <t>Povinná rerezva díla na pokládku vodovodů na ppč. 376/7 v k.ú. Lhota Komárov</t>
  </si>
  <si>
    <t>Povinná rezerva díla</t>
  </si>
  <si>
    <t>Povinná rezerva díla v celkové výši 350 Tis. Kč je pro všechny uchazeče totožná a neměnná.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</si>
</sst>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rgb="FFDE380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0" fontId="18" fillId="0" borderId="0" xfId="0" applyFont="1" applyAlignment="1">
      <alignment horizontal="center" vertical="top" shrinkToFit="1"/>
    </xf>
    <xf numFmtId="165" fontId="18" fillId="0" borderId="0" xfId="0" applyNumberFormat="1" applyFont="1" applyAlignment="1">
      <alignment vertical="top" shrinkToFit="1"/>
    </xf>
    <xf numFmtId="4" fontId="18" fillId="0" borderId="0" xfId="0" applyNumberFormat="1" applyFont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0" fontId="5" fillId="3" borderId="12" xfId="0" applyFont="1" applyFill="1" applyBorder="1" applyAlignment="1">
      <alignment horizontal="center" vertical="top" shrinkToFit="1"/>
    </xf>
    <xf numFmtId="165" fontId="5" fillId="3" borderId="12" xfId="0" applyNumberFormat="1" applyFont="1" applyFill="1" applyBorder="1" applyAlignment="1">
      <alignment vertical="top" shrinkToFit="1"/>
    </xf>
    <xf numFmtId="4" fontId="5" fillId="3" borderId="12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165" fontId="22" fillId="0" borderId="0" xfId="0" applyNumberFormat="1" applyFont="1" applyAlignment="1">
      <alignment horizontal="center" vertical="top" wrapText="1" shrinkToFit="1"/>
    </xf>
    <xf numFmtId="165" fontId="22" fillId="0" borderId="0" xfId="0" applyNumberFormat="1" applyFont="1" applyAlignment="1">
      <alignment vertical="top" wrapText="1" shrinkToFit="1"/>
    </xf>
    <xf numFmtId="165" fontId="20" fillId="0" borderId="0" xfId="0" quotePrefix="1" applyNumberFormat="1" applyFont="1" applyAlignment="1">
      <alignment horizontal="left" vertical="top" wrapText="1"/>
    </xf>
    <xf numFmtId="165" fontId="21" fillId="0" borderId="0" xfId="0" applyNumberFormat="1" applyFont="1" applyAlignment="1">
      <alignment horizontal="left" vertical="top" wrapText="1"/>
    </xf>
    <xf numFmtId="165" fontId="21" fillId="0" borderId="0" xfId="0" quotePrefix="1" applyNumberFormat="1" applyFont="1" applyAlignment="1">
      <alignment horizontal="left" vertical="top" wrapText="1"/>
    </xf>
    <xf numFmtId="165" fontId="22" fillId="0" borderId="0" xfId="0" quotePrefix="1" applyNumberFormat="1" applyFont="1" applyAlignment="1">
      <alignment horizontal="left" vertical="top"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17" fillId="0" borderId="42" xfId="0" applyNumberFormat="1" applyFont="1" applyBorder="1" applyAlignment="1">
      <alignment horizontal="left" vertical="top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0" fillId="0" borderId="18" xfId="0" applyBorder="1" applyAlignment="1">
      <alignment vertical="top"/>
    </xf>
    <xf numFmtId="0" fontId="3" fillId="2" borderId="0" xfId="0" applyFont="1" applyFill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9"/>
  <sheetViews>
    <sheetView showGridLines="0" tabSelected="1" zoomScaleNormal="100" zoomScaleSheetLayoutView="75" workbookViewId="0">
      <selection activeCell="D32" sqref="D32"/>
    </sheetView>
  </sheetViews>
  <sheetFormatPr defaultColWidth="9" defaultRowHeight="12.75" x14ac:dyDescent="0.2"/>
  <cols>
    <col min="1" max="1" width="8.42578125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36</v>
      </c>
      <c r="B1" s="241" t="s">
        <v>41</v>
      </c>
      <c r="C1" s="242"/>
      <c r="D1" s="242"/>
      <c r="E1" s="242"/>
      <c r="F1" s="242"/>
      <c r="G1" s="242"/>
      <c r="H1" s="242"/>
      <c r="I1" s="242"/>
      <c r="J1" s="243"/>
    </row>
    <row r="2" spans="1:15" ht="36" customHeight="1" x14ac:dyDescent="0.2">
      <c r="A2" s="2"/>
      <c r="B2" s="72" t="s">
        <v>22</v>
      </c>
      <c r="C2" s="73"/>
      <c r="D2" s="74" t="s">
        <v>43</v>
      </c>
      <c r="E2" s="247" t="s">
        <v>44</v>
      </c>
      <c r="F2" s="248"/>
      <c r="G2" s="248"/>
      <c r="H2" s="248"/>
      <c r="I2" s="248"/>
      <c r="J2" s="249"/>
      <c r="O2" s="1"/>
    </row>
    <row r="3" spans="1:15" ht="27" hidden="1" customHeight="1" x14ac:dyDescent="0.2">
      <c r="A3" s="2"/>
      <c r="B3" s="75"/>
      <c r="C3" s="73"/>
      <c r="D3" s="76"/>
      <c r="E3" s="250"/>
      <c r="F3" s="251"/>
      <c r="G3" s="251"/>
      <c r="H3" s="251"/>
      <c r="I3" s="251"/>
      <c r="J3" s="252"/>
    </row>
    <row r="4" spans="1:15" ht="23.25" customHeight="1" x14ac:dyDescent="0.2">
      <c r="A4" s="2"/>
      <c r="B4" s="77"/>
      <c r="C4" s="78"/>
      <c r="D4" s="79"/>
      <c r="E4" s="231"/>
      <c r="F4" s="231"/>
      <c r="G4" s="231"/>
      <c r="H4" s="231"/>
      <c r="I4" s="231"/>
      <c r="J4" s="232"/>
    </row>
    <row r="5" spans="1:15" ht="24" customHeight="1" x14ac:dyDescent="0.2">
      <c r="A5" s="2"/>
      <c r="B5" s="30" t="s">
        <v>42</v>
      </c>
      <c r="D5" s="235" t="s">
        <v>45</v>
      </c>
      <c r="E5" s="236"/>
      <c r="F5" s="236"/>
      <c r="G5" s="236"/>
      <c r="H5" s="18" t="s">
        <v>40</v>
      </c>
      <c r="I5" s="82" t="s">
        <v>49</v>
      </c>
      <c r="J5" s="8"/>
    </row>
    <row r="6" spans="1:15" ht="15.75" customHeight="1" x14ac:dyDescent="0.2">
      <c r="A6" s="2"/>
      <c r="B6" s="27"/>
      <c r="C6" s="52"/>
      <c r="D6" s="237" t="s">
        <v>46</v>
      </c>
      <c r="E6" s="238"/>
      <c r="F6" s="238"/>
      <c r="G6" s="238"/>
      <c r="H6" s="18" t="s">
        <v>34</v>
      </c>
      <c r="I6" s="82" t="s">
        <v>50</v>
      </c>
      <c r="J6" s="8"/>
    </row>
    <row r="7" spans="1:15" ht="15.75" customHeight="1" x14ac:dyDescent="0.2">
      <c r="A7" s="2"/>
      <c r="B7" s="28"/>
      <c r="C7" s="53"/>
      <c r="D7" s="81" t="s">
        <v>48</v>
      </c>
      <c r="E7" s="239" t="s">
        <v>47</v>
      </c>
      <c r="F7" s="240"/>
      <c r="G7" s="240"/>
      <c r="H7" s="23"/>
      <c r="I7" s="22"/>
      <c r="J7" s="33"/>
    </row>
    <row r="8" spans="1:15" ht="24" hidden="1" customHeight="1" x14ac:dyDescent="0.2">
      <c r="A8" s="2"/>
      <c r="B8" s="30" t="s">
        <v>20</v>
      </c>
      <c r="D8" s="80" t="s">
        <v>51</v>
      </c>
      <c r="H8" s="18" t="s">
        <v>40</v>
      </c>
      <c r="I8" s="82" t="s">
        <v>55</v>
      </c>
      <c r="J8" s="8"/>
    </row>
    <row r="9" spans="1:15" ht="15.75" hidden="1" customHeight="1" x14ac:dyDescent="0.2">
      <c r="A9" s="2"/>
      <c r="B9" s="2"/>
      <c r="D9" s="80" t="s">
        <v>52</v>
      </c>
      <c r="H9" s="18" t="s">
        <v>34</v>
      </c>
      <c r="I9" s="82" t="s">
        <v>56</v>
      </c>
      <c r="J9" s="8"/>
    </row>
    <row r="10" spans="1:15" ht="15.75" hidden="1" customHeight="1" x14ac:dyDescent="0.2">
      <c r="A10" s="2"/>
      <c r="B10" s="34"/>
      <c r="C10" s="53"/>
      <c r="D10" s="81" t="s">
        <v>54</v>
      </c>
      <c r="E10" s="83" t="s">
        <v>53</v>
      </c>
      <c r="F10" s="23"/>
      <c r="G10" s="14"/>
      <c r="H10" s="14"/>
      <c r="I10" s="35"/>
      <c r="J10" s="33"/>
    </row>
    <row r="11" spans="1:15" ht="24" customHeight="1" x14ac:dyDescent="0.2">
      <c r="A11" s="2"/>
      <c r="B11" s="30" t="s">
        <v>19</v>
      </c>
      <c r="D11" s="254" t="s">
        <v>51</v>
      </c>
      <c r="E11" s="254"/>
      <c r="F11" s="254"/>
      <c r="G11" s="254"/>
      <c r="H11" s="18" t="s">
        <v>40</v>
      </c>
      <c r="I11" s="84" t="s">
        <v>55</v>
      </c>
      <c r="J11" s="8"/>
    </row>
    <row r="12" spans="1:15" ht="15.75" customHeight="1" x14ac:dyDescent="0.2">
      <c r="A12" s="2"/>
      <c r="B12" s="27"/>
      <c r="C12" s="52"/>
      <c r="D12" s="230" t="s">
        <v>52</v>
      </c>
      <c r="E12" s="230"/>
      <c r="F12" s="230"/>
      <c r="G12" s="230"/>
      <c r="H12" s="18" t="s">
        <v>34</v>
      </c>
      <c r="I12" s="84" t="s">
        <v>56</v>
      </c>
      <c r="J12" s="8"/>
    </row>
    <row r="13" spans="1:15" ht="15.75" customHeight="1" x14ac:dyDescent="0.2">
      <c r="A13" s="2"/>
      <c r="B13" s="28"/>
      <c r="C13" s="53"/>
      <c r="D13" s="85" t="s">
        <v>54</v>
      </c>
      <c r="E13" s="233" t="s">
        <v>53</v>
      </c>
      <c r="F13" s="234"/>
      <c r="G13" s="234"/>
      <c r="H13" s="19"/>
      <c r="I13" s="22"/>
      <c r="J13" s="33"/>
    </row>
    <row r="14" spans="1:15" ht="24" customHeight="1" x14ac:dyDescent="0.2">
      <c r="A14" s="2"/>
      <c r="B14" s="42" t="s">
        <v>21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32</v>
      </c>
      <c r="C15" s="57"/>
      <c r="D15" s="51"/>
      <c r="E15" s="253"/>
      <c r="F15" s="253"/>
      <c r="G15" s="255"/>
      <c r="H15" s="255"/>
      <c r="I15" s="255" t="s">
        <v>29</v>
      </c>
      <c r="J15" s="256"/>
    </row>
    <row r="16" spans="1:15" ht="23.25" customHeight="1" x14ac:dyDescent="0.2">
      <c r="A16" s="142" t="s">
        <v>24</v>
      </c>
      <c r="B16" s="37" t="s">
        <v>24</v>
      </c>
      <c r="C16" s="58"/>
      <c r="D16" s="59"/>
      <c r="E16" s="219"/>
      <c r="F16" s="220"/>
      <c r="G16" s="219"/>
      <c r="H16" s="220"/>
      <c r="I16" s="219">
        <f>SUMIF(F80:F115,A16,I80:I115)+SUMIF(F80:F115,"PSU",I80:I115)</f>
        <v>0</v>
      </c>
      <c r="J16" s="221"/>
    </row>
    <row r="17" spans="1:10" ht="23.25" customHeight="1" x14ac:dyDescent="0.2">
      <c r="A17" s="142" t="s">
        <v>25</v>
      </c>
      <c r="B17" s="37" t="s">
        <v>25</v>
      </c>
      <c r="C17" s="58"/>
      <c r="D17" s="59"/>
      <c r="E17" s="219"/>
      <c r="F17" s="220"/>
      <c r="G17" s="219"/>
      <c r="H17" s="220"/>
      <c r="I17" s="219">
        <f>SUMIF(F80:F115,A17,I80:I115)</f>
        <v>0</v>
      </c>
      <c r="J17" s="221"/>
    </row>
    <row r="18" spans="1:10" ht="23.25" customHeight="1" x14ac:dyDescent="0.2">
      <c r="A18" s="142" t="s">
        <v>26</v>
      </c>
      <c r="B18" s="37" t="s">
        <v>26</v>
      </c>
      <c r="C18" s="58"/>
      <c r="D18" s="59"/>
      <c r="E18" s="219"/>
      <c r="F18" s="220"/>
      <c r="G18" s="219"/>
      <c r="H18" s="220"/>
      <c r="I18" s="219">
        <f>SUMIF(F80:F115,A18,I80:I115)</f>
        <v>0</v>
      </c>
      <c r="J18" s="221"/>
    </row>
    <row r="19" spans="1:10" ht="23.25" customHeight="1" x14ac:dyDescent="0.2">
      <c r="A19" s="142" t="s">
        <v>173</v>
      </c>
      <c r="B19" s="37" t="s">
        <v>27</v>
      </c>
      <c r="C19" s="58"/>
      <c r="D19" s="59"/>
      <c r="E19" s="219"/>
      <c r="F19" s="220"/>
      <c r="G19" s="219"/>
      <c r="H19" s="220"/>
      <c r="I19" s="219">
        <f>SUMIF(F80:F115,A19,I80:I115)</f>
        <v>0</v>
      </c>
      <c r="J19" s="221"/>
    </row>
    <row r="20" spans="1:10" ht="23.25" customHeight="1" x14ac:dyDescent="0.2">
      <c r="A20" s="142" t="s">
        <v>174</v>
      </c>
      <c r="B20" s="37" t="s">
        <v>28</v>
      </c>
      <c r="C20" s="58"/>
      <c r="D20" s="59"/>
      <c r="E20" s="219"/>
      <c r="F20" s="220"/>
      <c r="G20" s="219"/>
      <c r="H20" s="220"/>
      <c r="I20" s="219">
        <f>SUMIF(F80:F115,A20,I80:I115)</f>
        <v>350000</v>
      </c>
      <c r="J20" s="221"/>
    </row>
    <row r="21" spans="1:10" ht="23.25" customHeight="1" x14ac:dyDescent="0.2">
      <c r="A21" s="2"/>
      <c r="B21" s="47" t="s">
        <v>29</v>
      </c>
      <c r="C21" s="60"/>
      <c r="D21" s="61"/>
      <c r="E21" s="222"/>
      <c r="F21" s="257"/>
      <c r="G21" s="222"/>
      <c r="H21" s="257"/>
      <c r="I21" s="222">
        <f>SUM(I16:J20)</f>
        <v>350000</v>
      </c>
      <c r="J21" s="223"/>
    </row>
    <row r="22" spans="1:10" ht="33" customHeight="1" x14ac:dyDescent="0.2">
      <c r="A22" s="2"/>
      <c r="B22" s="41" t="s">
        <v>33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/>
      <c r="B23" s="37" t="s">
        <v>12</v>
      </c>
      <c r="C23" s="58"/>
      <c r="D23" s="59"/>
      <c r="E23" s="63">
        <v>12</v>
      </c>
      <c r="F23" s="38" t="s">
        <v>0</v>
      </c>
      <c r="G23" s="217">
        <f>ZakladDPHSniVypocet</f>
        <v>0</v>
      </c>
      <c r="H23" s="218"/>
      <c r="I23" s="218"/>
      <c r="J23" s="39" t="str">
        <f t="shared" ref="J23:J28" si="0">Mena</f>
        <v>CZK</v>
      </c>
    </row>
    <row r="24" spans="1:10" ht="23.25" hidden="1" customHeight="1" x14ac:dyDescent="0.2">
      <c r="A24" s="2"/>
      <c r="B24" s="37" t="s">
        <v>13</v>
      </c>
      <c r="C24" s="58"/>
      <c r="D24" s="59"/>
      <c r="E24" s="63">
        <f>SazbaDPH1</f>
        <v>12</v>
      </c>
      <c r="F24" s="38" t="s">
        <v>0</v>
      </c>
      <c r="G24" s="215">
        <f>I23*E23/100</f>
        <v>0</v>
      </c>
      <c r="H24" s="216"/>
      <c r="I24" s="216"/>
      <c r="J24" s="39" t="str">
        <f t="shared" si="0"/>
        <v>CZK</v>
      </c>
    </row>
    <row r="25" spans="1:10" ht="23.25" customHeight="1" x14ac:dyDescent="0.2">
      <c r="A25" s="2"/>
      <c r="B25" s="37" t="s">
        <v>14</v>
      </c>
      <c r="C25" s="58"/>
      <c r="D25" s="59"/>
      <c r="E25" s="63">
        <v>21</v>
      </c>
      <c r="F25" s="38" t="s">
        <v>0</v>
      </c>
      <c r="G25" s="217">
        <f>ZakladDPHZaklVypocet</f>
        <v>350000</v>
      </c>
      <c r="H25" s="218"/>
      <c r="I25" s="218"/>
      <c r="J25" s="39" t="str">
        <f t="shared" si="0"/>
        <v>CZK</v>
      </c>
    </row>
    <row r="26" spans="1:10" ht="23.25" hidden="1" customHeight="1" x14ac:dyDescent="0.2">
      <c r="A26" s="2"/>
      <c r="B26" s="31" t="s">
        <v>15</v>
      </c>
      <c r="C26" s="64"/>
      <c r="D26" s="51"/>
      <c r="E26" s="65">
        <f>SazbaDPH2</f>
        <v>21</v>
      </c>
      <c r="F26" s="29" t="s">
        <v>0</v>
      </c>
      <c r="G26" s="244">
        <f>I25*E25/100</f>
        <v>0</v>
      </c>
      <c r="H26" s="245"/>
      <c r="I26" s="245"/>
      <c r="J26" s="36" t="str">
        <f t="shared" si="0"/>
        <v>CZK</v>
      </c>
    </row>
    <row r="27" spans="1:10" ht="23.25" customHeight="1" thickBot="1" x14ac:dyDescent="0.25">
      <c r="A27" s="2">
        <f>ZakladDPHSni+ZakladDPHZakl</f>
        <v>350000</v>
      </c>
      <c r="B27" s="30" t="s">
        <v>4</v>
      </c>
      <c r="C27" s="66"/>
      <c r="D27" s="67"/>
      <c r="E27" s="66"/>
      <c r="F27" s="16"/>
      <c r="G27" s="246">
        <f>CenaCelkemBezDPH-(ZakladDPHSni+ZakladDPHZakl)</f>
        <v>0</v>
      </c>
      <c r="H27" s="246"/>
      <c r="I27" s="246"/>
      <c r="J27" s="40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15" t="s">
        <v>23</v>
      </c>
      <c r="C28" s="116"/>
      <c r="D28" s="116"/>
      <c r="E28" s="117"/>
      <c r="F28" s="118"/>
      <c r="G28" s="225">
        <f>A27</f>
        <v>350000</v>
      </c>
      <c r="H28" s="225"/>
      <c r="I28" s="225"/>
      <c r="J28" s="119" t="str">
        <f t="shared" si="0"/>
        <v>CZK</v>
      </c>
    </row>
    <row r="29" spans="1:10" ht="27.75" hidden="1" customHeight="1" thickBot="1" x14ac:dyDescent="0.25">
      <c r="A29" s="2"/>
      <c r="B29" s="115" t="s">
        <v>35</v>
      </c>
      <c r="C29" s="120"/>
      <c r="D29" s="120"/>
      <c r="E29" s="120"/>
      <c r="F29" s="121"/>
      <c r="G29" s="224">
        <f>ZakladDPHSni+DPHSni+ZakladDPHZakl+DPHZakl+Zaokrouhleni</f>
        <v>350000</v>
      </c>
      <c r="H29" s="224"/>
      <c r="I29" s="224"/>
      <c r="J29" s="122" t="s">
        <v>84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11</v>
      </c>
      <c r="D32" s="69"/>
      <c r="E32" s="69"/>
      <c r="F32" s="15" t="s">
        <v>10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226"/>
      <c r="E34" s="227"/>
      <c r="G34" s="228"/>
      <c r="H34" s="229"/>
      <c r="I34" s="229"/>
      <c r="J34" s="24"/>
    </row>
    <row r="35" spans="1:10" ht="12.75" customHeight="1" x14ac:dyDescent="0.2">
      <c r="A35" s="2"/>
      <c r="B35" s="2"/>
      <c r="D35" s="214" t="s">
        <v>2</v>
      </c>
      <c r="E35" s="214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6" t="s">
        <v>1</v>
      </c>
      <c r="J38" s="97" t="s">
        <v>0</v>
      </c>
    </row>
    <row r="39" spans="1:10" ht="25.5" hidden="1" customHeight="1" x14ac:dyDescent="0.2">
      <c r="A39" s="87">
        <v>1</v>
      </c>
      <c r="B39" s="98" t="s">
        <v>57</v>
      </c>
      <c r="C39" s="210"/>
      <c r="D39" s="210"/>
      <c r="E39" s="210"/>
      <c r="F39" s="99">
        <f>'VRN 99.01 Naklady'!AE52+'SO-01 01.1 Pol'!AE512+'SO-02 02.1 Pol'!AE350+'SO-03 03.1 Pol'!AE577+'SO-04 04.1 Pol'!AE314+'PS-01 PS-01.1 Pol'!AE230+'PS-01 PS-01.2 Pol'!AE78+'PS-02 PS-02.1 Pol'!AE192</f>
        <v>0</v>
      </c>
      <c r="G39" s="100">
        <f>'VRN 99.01 Naklady'!AF52+'SO-01 01.1 Pol'!AF512+'SO-02 02.1 Pol'!AF350+'SO-03 03.1 Pol'!AF577+'SO-04 04.1 Pol'!AF314+'PS-01 PS-01.1 Pol'!AF230+'PS-01 PS-01.2 Pol'!AF78+'PS-02 PS-02.1 Pol'!AF192</f>
        <v>350000</v>
      </c>
      <c r="H39" s="101"/>
      <c r="I39" s="102">
        <f>F39+G39+H39</f>
        <v>350000</v>
      </c>
      <c r="J39" s="103">
        <f>IF(CenaCelkemVypocet=0,"",I39/CenaCelkemVypocet*100)</f>
        <v>100</v>
      </c>
    </row>
    <row r="40" spans="1:10" ht="25.5" customHeight="1" x14ac:dyDescent="0.2">
      <c r="A40" s="87">
        <v>2</v>
      </c>
      <c r="B40" s="104"/>
      <c r="C40" s="211" t="s">
        <v>58</v>
      </c>
      <c r="D40" s="211"/>
      <c r="E40" s="211"/>
      <c r="F40" s="105">
        <f>'VRN 99.01 Naklady'!AE52</f>
        <v>0</v>
      </c>
      <c r="G40" s="106">
        <f>'VRN 99.01 Naklady'!AF52</f>
        <v>350000</v>
      </c>
      <c r="H40" s="106"/>
      <c r="I40" s="107">
        <f>F40+G40+H40</f>
        <v>350000</v>
      </c>
      <c r="J40" s="108">
        <f>IF(CenaCelkemVypocet=0,"",I40/CenaCelkemVypocet*100)</f>
        <v>100</v>
      </c>
    </row>
    <row r="41" spans="1:10" ht="25.5" customHeight="1" x14ac:dyDescent="0.2">
      <c r="A41" s="87">
        <v>3</v>
      </c>
      <c r="B41" s="109" t="s">
        <v>59</v>
      </c>
      <c r="C41" s="210" t="s">
        <v>58</v>
      </c>
      <c r="D41" s="210"/>
      <c r="E41" s="210"/>
      <c r="F41" s="110">
        <f>'VRN 99.01 Naklady'!AE52</f>
        <v>0</v>
      </c>
      <c r="G41" s="101">
        <f>'VRN 99.01 Naklady'!AF52</f>
        <v>350000</v>
      </c>
      <c r="H41" s="101"/>
      <c r="I41" s="102">
        <f>F41+G41+H41</f>
        <v>350000</v>
      </c>
      <c r="J41" s="103">
        <f>IF(CenaCelkemVypocet=0,"",I41/CenaCelkemVypocet*100)</f>
        <v>100</v>
      </c>
    </row>
    <row r="42" spans="1:10" ht="25.5" customHeight="1" x14ac:dyDescent="0.2">
      <c r="A42" s="87">
        <v>2</v>
      </c>
      <c r="B42" s="104"/>
      <c r="C42" s="211" t="s">
        <v>60</v>
      </c>
      <c r="D42" s="211"/>
      <c r="E42" s="211"/>
      <c r="F42" s="105"/>
      <c r="G42" s="106"/>
      <c r="H42" s="106"/>
      <c r="I42" s="107"/>
      <c r="J42" s="108"/>
    </row>
    <row r="43" spans="1:10" ht="25.5" customHeight="1" x14ac:dyDescent="0.2">
      <c r="A43" s="87">
        <v>2</v>
      </c>
      <c r="B43" s="104" t="s">
        <v>61</v>
      </c>
      <c r="C43" s="211" t="s">
        <v>62</v>
      </c>
      <c r="D43" s="211"/>
      <c r="E43" s="211"/>
      <c r="F43" s="105">
        <f>'SO-01 01.1 Pol'!AE512</f>
        <v>0</v>
      </c>
      <c r="G43" s="106">
        <f>'SO-01 01.1 Pol'!AF512</f>
        <v>0</v>
      </c>
      <c r="H43" s="106"/>
      <c r="I43" s="107">
        <f t="shared" ref="I43:I50" si="1">F43+G43+H43</f>
        <v>0</v>
      </c>
      <c r="J43" s="108">
        <f t="shared" ref="J43:J50" si="2">IF(CenaCelkemVypocet=0,"",I43/CenaCelkemVypocet*100)</f>
        <v>0</v>
      </c>
    </row>
    <row r="44" spans="1:10" ht="25.5" customHeight="1" x14ac:dyDescent="0.2">
      <c r="A44" s="87">
        <v>3</v>
      </c>
      <c r="B44" s="109" t="s">
        <v>63</v>
      </c>
      <c r="C44" s="210" t="s">
        <v>62</v>
      </c>
      <c r="D44" s="210"/>
      <c r="E44" s="210"/>
      <c r="F44" s="110">
        <f>'SO-01 01.1 Pol'!AE512</f>
        <v>0</v>
      </c>
      <c r="G44" s="101">
        <f>'SO-01 01.1 Pol'!AF512</f>
        <v>0</v>
      </c>
      <c r="H44" s="101"/>
      <c r="I44" s="102">
        <f t="shared" si="1"/>
        <v>0</v>
      </c>
      <c r="J44" s="103">
        <f t="shared" si="2"/>
        <v>0</v>
      </c>
    </row>
    <row r="45" spans="1:10" ht="25.5" customHeight="1" x14ac:dyDescent="0.2">
      <c r="A45" s="87">
        <v>2</v>
      </c>
      <c r="B45" s="104" t="s">
        <v>64</v>
      </c>
      <c r="C45" s="211" t="s">
        <v>65</v>
      </c>
      <c r="D45" s="211"/>
      <c r="E45" s="211"/>
      <c r="F45" s="105">
        <f>'SO-02 02.1 Pol'!AE350</f>
        <v>0</v>
      </c>
      <c r="G45" s="106">
        <f>'SO-02 02.1 Pol'!AF350</f>
        <v>0</v>
      </c>
      <c r="H45" s="106"/>
      <c r="I45" s="107">
        <f t="shared" si="1"/>
        <v>0</v>
      </c>
      <c r="J45" s="108">
        <f t="shared" si="2"/>
        <v>0</v>
      </c>
    </row>
    <row r="46" spans="1:10" ht="25.5" customHeight="1" x14ac:dyDescent="0.2">
      <c r="A46" s="87">
        <v>3</v>
      </c>
      <c r="B46" s="109" t="s">
        <v>66</v>
      </c>
      <c r="C46" s="210" t="s">
        <v>65</v>
      </c>
      <c r="D46" s="210"/>
      <c r="E46" s="210"/>
      <c r="F46" s="110">
        <f>'SO-02 02.1 Pol'!AE350</f>
        <v>0</v>
      </c>
      <c r="G46" s="101">
        <f>'SO-02 02.1 Pol'!AF350</f>
        <v>0</v>
      </c>
      <c r="H46" s="101"/>
      <c r="I46" s="102">
        <f t="shared" si="1"/>
        <v>0</v>
      </c>
      <c r="J46" s="103">
        <f t="shared" si="2"/>
        <v>0</v>
      </c>
    </row>
    <row r="47" spans="1:10" ht="25.5" customHeight="1" x14ac:dyDescent="0.2">
      <c r="A47" s="87">
        <v>2</v>
      </c>
      <c r="B47" s="104" t="s">
        <v>67</v>
      </c>
      <c r="C47" s="211" t="s">
        <v>68</v>
      </c>
      <c r="D47" s="211"/>
      <c r="E47" s="211"/>
      <c r="F47" s="105">
        <f>'SO-03 03.1 Pol'!AE577</f>
        <v>0</v>
      </c>
      <c r="G47" s="106">
        <f>'SO-03 03.1 Pol'!AF577</f>
        <v>0</v>
      </c>
      <c r="H47" s="106"/>
      <c r="I47" s="107">
        <f t="shared" si="1"/>
        <v>0</v>
      </c>
      <c r="J47" s="108">
        <f t="shared" si="2"/>
        <v>0</v>
      </c>
    </row>
    <row r="48" spans="1:10" ht="25.5" customHeight="1" x14ac:dyDescent="0.2">
      <c r="A48" s="87">
        <v>3</v>
      </c>
      <c r="B48" s="109" t="s">
        <v>69</v>
      </c>
      <c r="C48" s="210" t="s">
        <v>68</v>
      </c>
      <c r="D48" s="210"/>
      <c r="E48" s="210"/>
      <c r="F48" s="110">
        <f>'SO-03 03.1 Pol'!AE577</f>
        <v>0</v>
      </c>
      <c r="G48" s="101">
        <f>'SO-03 03.1 Pol'!AF577</f>
        <v>0</v>
      </c>
      <c r="H48" s="101"/>
      <c r="I48" s="102">
        <f t="shared" si="1"/>
        <v>0</v>
      </c>
      <c r="J48" s="103">
        <f t="shared" si="2"/>
        <v>0</v>
      </c>
    </row>
    <row r="49" spans="1:10" ht="25.5" customHeight="1" x14ac:dyDescent="0.2">
      <c r="A49" s="87">
        <v>2</v>
      </c>
      <c r="B49" s="104" t="s">
        <v>70</v>
      </c>
      <c r="C49" s="211" t="s">
        <v>71</v>
      </c>
      <c r="D49" s="211"/>
      <c r="E49" s="211"/>
      <c r="F49" s="105">
        <f>'SO-04 04.1 Pol'!AE314</f>
        <v>0</v>
      </c>
      <c r="G49" s="106">
        <f>'SO-04 04.1 Pol'!AF314</f>
        <v>0</v>
      </c>
      <c r="H49" s="106"/>
      <c r="I49" s="107">
        <f t="shared" si="1"/>
        <v>0</v>
      </c>
      <c r="J49" s="108">
        <f t="shared" si="2"/>
        <v>0</v>
      </c>
    </row>
    <row r="50" spans="1:10" ht="25.5" customHeight="1" x14ac:dyDescent="0.2">
      <c r="A50" s="87">
        <v>3</v>
      </c>
      <c r="B50" s="109" t="s">
        <v>72</v>
      </c>
      <c r="C50" s="210" t="s">
        <v>71</v>
      </c>
      <c r="D50" s="210"/>
      <c r="E50" s="210"/>
      <c r="F50" s="110">
        <f>'SO-04 04.1 Pol'!AE314</f>
        <v>0</v>
      </c>
      <c r="G50" s="101">
        <f>'SO-04 04.1 Pol'!AF314</f>
        <v>0</v>
      </c>
      <c r="H50" s="101"/>
      <c r="I50" s="102">
        <f t="shared" si="1"/>
        <v>0</v>
      </c>
      <c r="J50" s="103">
        <f t="shared" si="2"/>
        <v>0</v>
      </c>
    </row>
    <row r="51" spans="1:10" ht="25.5" customHeight="1" x14ac:dyDescent="0.2">
      <c r="A51" s="87">
        <v>2</v>
      </c>
      <c r="B51" s="104"/>
      <c r="C51" s="211" t="s">
        <v>73</v>
      </c>
      <c r="D51" s="211"/>
      <c r="E51" s="211"/>
      <c r="F51" s="105"/>
      <c r="G51" s="106"/>
      <c r="H51" s="106"/>
      <c r="I51" s="107"/>
      <c r="J51" s="108"/>
    </row>
    <row r="52" spans="1:10" ht="25.5" customHeight="1" x14ac:dyDescent="0.2">
      <c r="A52" s="87">
        <v>2</v>
      </c>
      <c r="B52" s="104" t="s">
        <v>74</v>
      </c>
      <c r="C52" s="211" t="s">
        <v>75</v>
      </c>
      <c r="D52" s="211"/>
      <c r="E52" s="211"/>
      <c r="F52" s="105">
        <f>'PS-01 PS-01.1 Pol'!AE230+'PS-01 PS-01.2 Pol'!AE78</f>
        <v>0</v>
      </c>
      <c r="G52" s="106">
        <f>'PS-01 PS-01.1 Pol'!AF230+'PS-01 PS-01.2 Pol'!AF78</f>
        <v>0</v>
      </c>
      <c r="H52" s="106"/>
      <c r="I52" s="107">
        <f>F52+G52+H52</f>
        <v>0</v>
      </c>
      <c r="J52" s="108">
        <f>IF(CenaCelkemVypocet=0,"",I52/CenaCelkemVypocet*100)</f>
        <v>0</v>
      </c>
    </row>
    <row r="53" spans="1:10" ht="25.5" customHeight="1" x14ac:dyDescent="0.2">
      <c r="A53" s="87">
        <v>3</v>
      </c>
      <c r="B53" s="109" t="s">
        <v>76</v>
      </c>
      <c r="C53" s="210" t="s">
        <v>77</v>
      </c>
      <c r="D53" s="210"/>
      <c r="E53" s="210"/>
      <c r="F53" s="110">
        <f>'PS-01 PS-01.1 Pol'!AE230</f>
        <v>0</v>
      </c>
      <c r="G53" s="101">
        <f>'PS-01 PS-01.1 Pol'!AF230</f>
        <v>0</v>
      </c>
      <c r="H53" s="101"/>
      <c r="I53" s="102">
        <f>F53+G53+H53</f>
        <v>0</v>
      </c>
      <c r="J53" s="103">
        <f>IF(CenaCelkemVypocet=0,"",I53/CenaCelkemVypocet*100)</f>
        <v>0</v>
      </c>
    </row>
    <row r="54" spans="1:10" ht="25.5" customHeight="1" x14ac:dyDescent="0.2">
      <c r="A54" s="87">
        <v>3</v>
      </c>
      <c r="B54" s="109" t="s">
        <v>78</v>
      </c>
      <c r="C54" s="210" t="s">
        <v>79</v>
      </c>
      <c r="D54" s="210"/>
      <c r="E54" s="210"/>
      <c r="F54" s="110">
        <f>'PS-01 PS-01.2 Pol'!AE78</f>
        <v>0</v>
      </c>
      <c r="G54" s="101">
        <f>'PS-01 PS-01.2 Pol'!AF78</f>
        <v>0</v>
      </c>
      <c r="H54" s="101"/>
      <c r="I54" s="102">
        <f>F54+G54+H54</f>
        <v>0</v>
      </c>
      <c r="J54" s="103">
        <f>IF(CenaCelkemVypocet=0,"",I54/CenaCelkemVypocet*100)</f>
        <v>0</v>
      </c>
    </row>
    <row r="55" spans="1:10" ht="25.5" customHeight="1" x14ac:dyDescent="0.2">
      <c r="A55" s="87">
        <v>2</v>
      </c>
      <c r="B55" s="104" t="s">
        <v>80</v>
      </c>
      <c r="C55" s="211" t="s">
        <v>81</v>
      </c>
      <c r="D55" s="211"/>
      <c r="E55" s="211"/>
      <c r="F55" s="105">
        <f>'PS-02 PS-02.1 Pol'!AE192</f>
        <v>0</v>
      </c>
      <c r="G55" s="106">
        <f>'PS-02 PS-02.1 Pol'!AF192</f>
        <v>0</v>
      </c>
      <c r="H55" s="106"/>
      <c r="I55" s="107">
        <f>F55+G55+H55</f>
        <v>0</v>
      </c>
      <c r="J55" s="108">
        <f>IF(CenaCelkemVypocet=0,"",I55/CenaCelkemVypocet*100)</f>
        <v>0</v>
      </c>
    </row>
    <row r="56" spans="1:10" ht="25.5" customHeight="1" x14ac:dyDescent="0.2">
      <c r="A56" s="87">
        <v>3</v>
      </c>
      <c r="B56" s="109" t="s">
        <v>82</v>
      </c>
      <c r="C56" s="210" t="s">
        <v>81</v>
      </c>
      <c r="D56" s="210"/>
      <c r="E56" s="210"/>
      <c r="F56" s="110">
        <f>'PS-02 PS-02.1 Pol'!AE192</f>
        <v>0</v>
      </c>
      <c r="G56" s="101">
        <f>'PS-02 PS-02.1 Pol'!AF192</f>
        <v>0</v>
      </c>
      <c r="H56" s="101"/>
      <c r="I56" s="102">
        <f>F56+G56+H56</f>
        <v>0</v>
      </c>
      <c r="J56" s="103">
        <f>IF(CenaCelkemVypocet=0,"",I56/CenaCelkemVypocet*100)</f>
        <v>0</v>
      </c>
    </row>
    <row r="57" spans="1:10" ht="25.5" customHeight="1" x14ac:dyDescent="0.2">
      <c r="A57" s="87"/>
      <c r="B57" s="212" t="s">
        <v>83</v>
      </c>
      <c r="C57" s="213"/>
      <c r="D57" s="213"/>
      <c r="E57" s="213"/>
      <c r="F57" s="111">
        <f>SUMIF(A39:A56,"=1",F39:F56)</f>
        <v>0</v>
      </c>
      <c r="G57" s="112">
        <f>SUMIF(A39:A56,"=1",G39:G56)</f>
        <v>350000</v>
      </c>
      <c r="H57" s="112">
        <f>SUMIF(A39:A56,"=1",H39:H56)</f>
        <v>0</v>
      </c>
      <c r="I57" s="113">
        <f>SUMIF(A39:A56,"=1",I39:I56)</f>
        <v>350000</v>
      </c>
      <c r="J57" s="114">
        <f>SUMIF(A39:A56,"=1",J39:J56)</f>
        <v>100</v>
      </c>
    </row>
    <row r="59" spans="1:10" x14ac:dyDescent="0.2">
      <c r="A59" t="s">
        <v>85</v>
      </c>
      <c r="B59" t="s">
        <v>86</v>
      </c>
    </row>
    <row r="60" spans="1:10" x14ac:dyDescent="0.2">
      <c r="A60" t="s">
        <v>87</v>
      </c>
      <c r="B60" t="s">
        <v>88</v>
      </c>
    </row>
    <row r="61" spans="1:10" x14ac:dyDescent="0.2">
      <c r="A61" t="s">
        <v>89</v>
      </c>
      <c r="B61" t="s">
        <v>90</v>
      </c>
    </row>
    <row r="62" spans="1:10" x14ac:dyDescent="0.2">
      <c r="A62" t="s">
        <v>89</v>
      </c>
      <c r="B62" t="s">
        <v>91</v>
      </c>
    </row>
    <row r="63" spans="1:10" x14ac:dyDescent="0.2">
      <c r="A63" t="s">
        <v>87</v>
      </c>
      <c r="B63" t="s">
        <v>92</v>
      </c>
    </row>
    <row r="64" spans="1:10" x14ac:dyDescent="0.2">
      <c r="A64" t="s">
        <v>89</v>
      </c>
      <c r="B64" t="s">
        <v>93</v>
      </c>
    </row>
    <row r="65" spans="1:10" x14ac:dyDescent="0.2">
      <c r="A65" t="s">
        <v>87</v>
      </c>
      <c r="B65" t="s">
        <v>94</v>
      </c>
    </row>
    <row r="66" spans="1:10" x14ac:dyDescent="0.2">
      <c r="A66" t="s">
        <v>89</v>
      </c>
      <c r="B66" t="s">
        <v>95</v>
      </c>
    </row>
    <row r="67" spans="1:10" x14ac:dyDescent="0.2">
      <c r="A67" t="s">
        <v>87</v>
      </c>
      <c r="B67" t="s">
        <v>96</v>
      </c>
    </row>
    <row r="68" spans="1:10" x14ac:dyDescent="0.2">
      <c r="A68" t="s">
        <v>89</v>
      </c>
      <c r="B68" t="s">
        <v>97</v>
      </c>
    </row>
    <row r="69" spans="1:10" x14ac:dyDescent="0.2">
      <c r="A69" t="s">
        <v>87</v>
      </c>
      <c r="B69" t="s">
        <v>98</v>
      </c>
    </row>
    <row r="70" spans="1:10" x14ac:dyDescent="0.2">
      <c r="A70" t="s">
        <v>89</v>
      </c>
      <c r="B70" t="s">
        <v>99</v>
      </c>
    </row>
    <row r="71" spans="1:10" x14ac:dyDescent="0.2">
      <c r="A71" t="s">
        <v>87</v>
      </c>
      <c r="B71" t="s">
        <v>100</v>
      </c>
    </row>
    <row r="72" spans="1:10" x14ac:dyDescent="0.2">
      <c r="A72" t="s">
        <v>89</v>
      </c>
      <c r="B72" t="s">
        <v>101</v>
      </c>
    </row>
    <row r="73" spans="1:10" x14ac:dyDescent="0.2">
      <c r="A73" t="s">
        <v>87</v>
      </c>
      <c r="B73" t="s">
        <v>102</v>
      </c>
    </row>
    <row r="74" spans="1:10" x14ac:dyDescent="0.2">
      <c r="A74" t="s">
        <v>89</v>
      </c>
      <c r="B74" t="s">
        <v>103</v>
      </c>
    </row>
    <row r="77" spans="1:10" ht="15.75" x14ac:dyDescent="0.25">
      <c r="B77" s="123" t="s">
        <v>104</v>
      </c>
    </row>
    <row r="79" spans="1:10" ht="25.5" customHeight="1" x14ac:dyDescent="0.2">
      <c r="A79" s="125"/>
      <c r="B79" s="128" t="s">
        <v>17</v>
      </c>
      <c r="C79" s="128" t="s">
        <v>5</v>
      </c>
      <c r="D79" s="129"/>
      <c r="E79" s="129"/>
      <c r="F79" s="130" t="s">
        <v>105</v>
      </c>
      <c r="G79" s="130"/>
      <c r="H79" s="130"/>
      <c r="I79" s="130" t="s">
        <v>29</v>
      </c>
      <c r="J79" s="130" t="s">
        <v>0</v>
      </c>
    </row>
    <row r="80" spans="1:10" ht="36.75" customHeight="1" x14ac:dyDescent="0.2">
      <c r="A80" s="126"/>
      <c r="B80" s="131" t="s">
        <v>106</v>
      </c>
      <c r="C80" s="208" t="s">
        <v>107</v>
      </c>
      <c r="D80" s="209"/>
      <c r="E80" s="209"/>
      <c r="F80" s="138" t="s">
        <v>24</v>
      </c>
      <c r="G80" s="139"/>
      <c r="H80" s="139"/>
      <c r="I80" s="139">
        <f>'SO-01 01.1 Pol'!G8+'SO-02 02.1 Pol'!G8+'SO-03 03.1 Pol'!G8+'SO-04 04.1 Pol'!G8</f>
        <v>0</v>
      </c>
      <c r="J80" s="135">
        <f>IF(I116=0,"",I80/I116*100)</f>
        <v>0</v>
      </c>
    </row>
    <row r="81" spans="1:10" ht="36.75" customHeight="1" x14ac:dyDescent="0.2">
      <c r="A81" s="126"/>
      <c r="B81" s="131" t="s">
        <v>108</v>
      </c>
      <c r="C81" s="208" t="s">
        <v>109</v>
      </c>
      <c r="D81" s="209"/>
      <c r="E81" s="209"/>
      <c r="F81" s="138" t="s">
        <v>24</v>
      </c>
      <c r="G81" s="139"/>
      <c r="H81" s="139"/>
      <c r="I81" s="139">
        <f>'SO-01 01.1 Pol'!G49+'SO-02 02.1 Pol'!G122</f>
        <v>0</v>
      </c>
      <c r="J81" s="135">
        <f>IF(I116=0,"",I81/I116*100)</f>
        <v>0</v>
      </c>
    </row>
    <row r="82" spans="1:10" ht="36.75" customHeight="1" x14ac:dyDescent="0.2">
      <c r="A82" s="126"/>
      <c r="B82" s="131" t="s">
        <v>110</v>
      </c>
      <c r="C82" s="208" t="s">
        <v>111</v>
      </c>
      <c r="D82" s="209"/>
      <c r="E82" s="209"/>
      <c r="F82" s="138" t="s">
        <v>24</v>
      </c>
      <c r="G82" s="139"/>
      <c r="H82" s="139"/>
      <c r="I82" s="139">
        <f>'SO-02 02.1 Pol'!G137</f>
        <v>0</v>
      </c>
      <c r="J82" s="135">
        <f>IF(I116=0,"",I82/I116*100)</f>
        <v>0</v>
      </c>
    </row>
    <row r="83" spans="1:10" ht="36.75" customHeight="1" x14ac:dyDescent="0.2">
      <c r="A83" s="126"/>
      <c r="B83" s="131" t="s">
        <v>112</v>
      </c>
      <c r="C83" s="208" t="s">
        <v>113</v>
      </c>
      <c r="D83" s="209"/>
      <c r="E83" s="209"/>
      <c r="F83" s="138" t="s">
        <v>24</v>
      </c>
      <c r="G83" s="139"/>
      <c r="H83" s="139"/>
      <c r="I83" s="139">
        <f>'SO-01 01.1 Pol'!G63+'SO-02 02.1 Pol'!G173</f>
        <v>0</v>
      </c>
      <c r="J83" s="135">
        <f>IF(I116=0,"",I83/I116*100)</f>
        <v>0</v>
      </c>
    </row>
    <row r="84" spans="1:10" ht="36.75" customHeight="1" x14ac:dyDescent="0.2">
      <c r="A84" s="126"/>
      <c r="B84" s="131" t="s">
        <v>114</v>
      </c>
      <c r="C84" s="208" t="s">
        <v>115</v>
      </c>
      <c r="D84" s="209"/>
      <c r="E84" s="209"/>
      <c r="F84" s="138" t="s">
        <v>24</v>
      </c>
      <c r="G84" s="139"/>
      <c r="H84" s="139"/>
      <c r="I84" s="139">
        <f>'SO-01 01.1 Pol'!G79</f>
        <v>0</v>
      </c>
      <c r="J84" s="135">
        <f>IF(I116=0,"",I84/I116*100)</f>
        <v>0</v>
      </c>
    </row>
    <row r="85" spans="1:10" ht="36.75" customHeight="1" x14ac:dyDescent="0.2">
      <c r="A85" s="126"/>
      <c r="B85" s="131" t="s">
        <v>116</v>
      </c>
      <c r="C85" s="208" t="s">
        <v>117</v>
      </c>
      <c r="D85" s="209"/>
      <c r="E85" s="209"/>
      <c r="F85" s="138" t="s">
        <v>24</v>
      </c>
      <c r="G85" s="139"/>
      <c r="H85" s="139"/>
      <c r="I85" s="139">
        <f>'SO-01 01.1 Pol'!G128+'SO-02 02.1 Pol'!G186+'SO-03 03.1 Pol'!G233+'SO-04 04.1 Pol'!G213</f>
        <v>0</v>
      </c>
      <c r="J85" s="135">
        <f>IF(I116=0,"",I85/I116*100)</f>
        <v>0</v>
      </c>
    </row>
    <row r="86" spans="1:10" ht="36.75" customHeight="1" x14ac:dyDescent="0.2">
      <c r="A86" s="126"/>
      <c r="B86" s="131" t="s">
        <v>118</v>
      </c>
      <c r="C86" s="208" t="s">
        <v>119</v>
      </c>
      <c r="D86" s="209"/>
      <c r="E86" s="209"/>
      <c r="F86" s="138" t="s">
        <v>24</v>
      </c>
      <c r="G86" s="139"/>
      <c r="H86" s="139"/>
      <c r="I86" s="139">
        <f>'SO-02 02.1 Pol'!G215+'SO-04 04.1 Pol'!G219</f>
        <v>0</v>
      </c>
      <c r="J86" s="135">
        <f>IF(I116=0,"",I86/I116*100)</f>
        <v>0</v>
      </c>
    </row>
    <row r="87" spans="1:10" ht="36.75" customHeight="1" x14ac:dyDescent="0.2">
      <c r="A87" s="126"/>
      <c r="B87" s="131" t="s">
        <v>120</v>
      </c>
      <c r="C87" s="208" t="s">
        <v>121</v>
      </c>
      <c r="D87" s="209"/>
      <c r="E87" s="209"/>
      <c r="F87" s="138" t="s">
        <v>24</v>
      </c>
      <c r="G87" s="139"/>
      <c r="H87" s="139"/>
      <c r="I87" s="139">
        <f>'SO-01 01.1 Pol'!G152</f>
        <v>0</v>
      </c>
      <c r="J87" s="135">
        <f>IF(I116=0,"",I87/I116*100)</f>
        <v>0</v>
      </c>
    </row>
    <row r="88" spans="1:10" ht="36.75" customHeight="1" x14ac:dyDescent="0.2">
      <c r="A88" s="126"/>
      <c r="B88" s="131" t="s">
        <v>122</v>
      </c>
      <c r="C88" s="208" t="s">
        <v>123</v>
      </c>
      <c r="D88" s="209"/>
      <c r="E88" s="209"/>
      <c r="F88" s="138" t="s">
        <v>24</v>
      </c>
      <c r="G88" s="139"/>
      <c r="H88" s="139"/>
      <c r="I88" s="139">
        <f>'SO-01 01.1 Pol'!G187</f>
        <v>0</v>
      </c>
      <c r="J88" s="135">
        <f>IF(I116=0,"",I88/I116*100)</f>
        <v>0</v>
      </c>
    </row>
    <row r="89" spans="1:10" ht="36.75" customHeight="1" x14ac:dyDescent="0.2">
      <c r="A89" s="126"/>
      <c r="B89" s="131" t="s">
        <v>124</v>
      </c>
      <c r="C89" s="208" t="s">
        <v>125</v>
      </c>
      <c r="D89" s="209"/>
      <c r="E89" s="209"/>
      <c r="F89" s="138" t="s">
        <v>24</v>
      </c>
      <c r="G89" s="139"/>
      <c r="H89" s="139"/>
      <c r="I89" s="139">
        <f>'SO-01 01.1 Pol'!G205</f>
        <v>0</v>
      </c>
      <c r="J89" s="135">
        <f>IF(I116=0,"",I89/I116*100)</f>
        <v>0</v>
      </c>
    </row>
    <row r="90" spans="1:10" ht="36.75" customHeight="1" x14ac:dyDescent="0.2">
      <c r="A90" s="126"/>
      <c r="B90" s="131" t="s">
        <v>126</v>
      </c>
      <c r="C90" s="208" t="s">
        <v>127</v>
      </c>
      <c r="D90" s="209"/>
      <c r="E90" s="209"/>
      <c r="F90" s="138" t="s">
        <v>24</v>
      </c>
      <c r="G90" s="139"/>
      <c r="H90" s="139"/>
      <c r="I90" s="139">
        <f>'SO-01 01.1 Pol'!G222+'SO-02 02.1 Pol'!G223</f>
        <v>0</v>
      </c>
      <c r="J90" s="135">
        <f>IF(I116=0,"",I90/I116*100)</f>
        <v>0</v>
      </c>
    </row>
    <row r="91" spans="1:10" ht="36.75" customHeight="1" x14ac:dyDescent="0.2">
      <c r="A91" s="126"/>
      <c r="B91" s="131" t="s">
        <v>128</v>
      </c>
      <c r="C91" s="208" t="s">
        <v>129</v>
      </c>
      <c r="D91" s="209"/>
      <c r="E91" s="209"/>
      <c r="F91" s="138" t="s">
        <v>24</v>
      </c>
      <c r="G91" s="139"/>
      <c r="H91" s="139"/>
      <c r="I91" s="139">
        <f>'SO-01 01.1 Pol'!G229</f>
        <v>0</v>
      </c>
      <c r="J91" s="135">
        <f>IF(I116=0,"",I91/I116*100)</f>
        <v>0</v>
      </c>
    </row>
    <row r="92" spans="1:10" ht="36.75" customHeight="1" x14ac:dyDescent="0.2">
      <c r="A92" s="126"/>
      <c r="B92" s="131" t="s">
        <v>130</v>
      </c>
      <c r="C92" s="208" t="s">
        <v>131</v>
      </c>
      <c r="D92" s="209"/>
      <c r="E92" s="209"/>
      <c r="F92" s="138" t="s">
        <v>24</v>
      </c>
      <c r="G92" s="139"/>
      <c r="H92" s="139"/>
      <c r="I92" s="139">
        <f>'SO-03 03.1 Pol'!G261+'SO-04 04.1 Pol'!G261+'PS-01 PS-01.1 Pol'!G8+'PS-01 PS-01.2 Pol'!G8</f>
        <v>0</v>
      </c>
      <c r="J92" s="135">
        <f>IF(I116=0,"",I92/I116*100)</f>
        <v>0</v>
      </c>
    </row>
    <row r="93" spans="1:10" ht="36.75" customHeight="1" x14ac:dyDescent="0.2">
      <c r="A93" s="126"/>
      <c r="B93" s="131" t="s">
        <v>132</v>
      </c>
      <c r="C93" s="208" t="s">
        <v>133</v>
      </c>
      <c r="D93" s="209"/>
      <c r="E93" s="209"/>
      <c r="F93" s="138" t="s">
        <v>24</v>
      </c>
      <c r="G93" s="139"/>
      <c r="H93" s="139"/>
      <c r="I93" s="139">
        <f>'SO-01 01.1 Pol'!G241+'SO-02 02.1 Pol'!G235+'SO-03 03.1 Pol'!G549</f>
        <v>0</v>
      </c>
      <c r="J93" s="135">
        <f>IF(I116=0,"",I93/I116*100)</f>
        <v>0</v>
      </c>
    </row>
    <row r="94" spans="1:10" ht="36.75" customHeight="1" x14ac:dyDescent="0.2">
      <c r="A94" s="126"/>
      <c r="B94" s="131" t="s">
        <v>134</v>
      </c>
      <c r="C94" s="208" t="s">
        <v>135</v>
      </c>
      <c r="D94" s="209"/>
      <c r="E94" s="209"/>
      <c r="F94" s="138" t="s">
        <v>24</v>
      </c>
      <c r="G94" s="139"/>
      <c r="H94" s="139"/>
      <c r="I94" s="139">
        <f>'SO-04 04.1 Pol'!G287</f>
        <v>0</v>
      </c>
      <c r="J94" s="135">
        <f>IF(I116=0,"",I94/I116*100)</f>
        <v>0</v>
      </c>
    </row>
    <row r="95" spans="1:10" ht="36.75" customHeight="1" x14ac:dyDescent="0.2">
      <c r="A95" s="126"/>
      <c r="B95" s="131" t="s">
        <v>136</v>
      </c>
      <c r="C95" s="208" t="s">
        <v>137</v>
      </c>
      <c r="D95" s="209"/>
      <c r="E95" s="209"/>
      <c r="F95" s="138" t="s">
        <v>24</v>
      </c>
      <c r="G95" s="139"/>
      <c r="H95" s="139"/>
      <c r="I95" s="139">
        <f>'SO-01 01.1 Pol'!G269+'SO-02 02.1 Pol'!G250</f>
        <v>0</v>
      </c>
      <c r="J95" s="135">
        <f>IF(I116=0,"",I95/I116*100)</f>
        <v>0</v>
      </c>
    </row>
    <row r="96" spans="1:10" ht="36.75" customHeight="1" x14ac:dyDescent="0.2">
      <c r="A96" s="126"/>
      <c r="B96" s="131" t="s">
        <v>138</v>
      </c>
      <c r="C96" s="208" t="s">
        <v>139</v>
      </c>
      <c r="D96" s="209"/>
      <c r="E96" s="209"/>
      <c r="F96" s="138" t="s">
        <v>24</v>
      </c>
      <c r="G96" s="139"/>
      <c r="H96" s="139"/>
      <c r="I96" s="139">
        <f>'SO-01 01.1 Pol'!G359+'SO-02 02.1 Pol'!G279+'SO-03 03.1 Pol'!G554+'SO-04 04.1 Pol'!G302</f>
        <v>0</v>
      </c>
      <c r="J96" s="135">
        <f>IF(I116=0,"",I96/I116*100)</f>
        <v>0</v>
      </c>
    </row>
    <row r="97" spans="1:10" ht="36.75" customHeight="1" x14ac:dyDescent="0.2">
      <c r="A97" s="126"/>
      <c r="B97" s="131" t="s">
        <v>140</v>
      </c>
      <c r="C97" s="208" t="s">
        <v>141</v>
      </c>
      <c r="D97" s="209"/>
      <c r="E97" s="209"/>
      <c r="F97" s="138" t="s">
        <v>25</v>
      </c>
      <c r="G97" s="139"/>
      <c r="H97" s="139"/>
      <c r="I97" s="139">
        <f>'SO-02 02.1 Pol'!G284</f>
        <v>0</v>
      </c>
      <c r="J97" s="135">
        <f>IF(I116=0,"",I97/I116*100)</f>
        <v>0</v>
      </c>
    </row>
    <row r="98" spans="1:10" ht="36.75" customHeight="1" x14ac:dyDescent="0.2">
      <c r="A98" s="126"/>
      <c r="B98" s="131" t="s">
        <v>142</v>
      </c>
      <c r="C98" s="208" t="s">
        <v>143</v>
      </c>
      <c r="D98" s="209"/>
      <c r="E98" s="209"/>
      <c r="F98" s="138" t="s">
        <v>25</v>
      </c>
      <c r="G98" s="139"/>
      <c r="H98" s="139"/>
      <c r="I98" s="139">
        <f>'SO-01 01.1 Pol'!G365+'SO-02 02.1 Pol'!G302</f>
        <v>0</v>
      </c>
      <c r="J98" s="135">
        <f>IF(I116=0,"",I98/I116*100)</f>
        <v>0</v>
      </c>
    </row>
    <row r="99" spans="1:10" ht="36.75" customHeight="1" x14ac:dyDescent="0.2">
      <c r="A99" s="126"/>
      <c r="B99" s="131" t="s">
        <v>144</v>
      </c>
      <c r="C99" s="208" t="s">
        <v>145</v>
      </c>
      <c r="D99" s="209"/>
      <c r="E99" s="209"/>
      <c r="F99" s="138" t="s">
        <v>25</v>
      </c>
      <c r="G99" s="139"/>
      <c r="H99" s="139"/>
      <c r="I99" s="139">
        <f>'SO-01 01.1 Pol'!G455</f>
        <v>0</v>
      </c>
      <c r="J99" s="135">
        <f>IF(I116=0,"",I99/I116*100)</f>
        <v>0</v>
      </c>
    </row>
    <row r="100" spans="1:10" ht="36.75" customHeight="1" x14ac:dyDescent="0.2">
      <c r="A100" s="126"/>
      <c r="B100" s="131" t="s">
        <v>146</v>
      </c>
      <c r="C100" s="208" t="s">
        <v>147</v>
      </c>
      <c r="D100" s="209"/>
      <c r="E100" s="209"/>
      <c r="F100" s="138" t="s">
        <v>25</v>
      </c>
      <c r="G100" s="139"/>
      <c r="H100" s="139"/>
      <c r="I100" s="139">
        <f>'SO-01 01.1 Pol'!G475</f>
        <v>0</v>
      </c>
      <c r="J100" s="135">
        <f>IF(I116=0,"",I100/I116*100)</f>
        <v>0</v>
      </c>
    </row>
    <row r="101" spans="1:10" ht="36.75" customHeight="1" x14ac:dyDescent="0.2">
      <c r="A101" s="126"/>
      <c r="B101" s="131" t="s">
        <v>148</v>
      </c>
      <c r="C101" s="208" t="s">
        <v>149</v>
      </c>
      <c r="D101" s="209"/>
      <c r="E101" s="209"/>
      <c r="F101" s="138" t="s">
        <v>25</v>
      </c>
      <c r="G101" s="139"/>
      <c r="H101" s="139"/>
      <c r="I101" s="139">
        <f>'SO-01 01.1 Pol'!G502</f>
        <v>0</v>
      </c>
      <c r="J101" s="135">
        <f>IF(I116=0,"",I101/I116*100)</f>
        <v>0</v>
      </c>
    </row>
    <row r="102" spans="1:10" ht="36.75" customHeight="1" x14ac:dyDescent="0.2">
      <c r="A102" s="126"/>
      <c r="B102" s="131" t="s">
        <v>150</v>
      </c>
      <c r="C102" s="208" t="s">
        <v>151</v>
      </c>
      <c r="D102" s="209"/>
      <c r="E102" s="209"/>
      <c r="F102" s="138" t="s">
        <v>26</v>
      </c>
      <c r="G102" s="139"/>
      <c r="H102" s="139"/>
      <c r="I102" s="139">
        <f>'PS-02 PS-02.1 Pol'!G8</f>
        <v>0</v>
      </c>
      <c r="J102" s="135">
        <f>IF(I116=0,"",I102/I116*100)</f>
        <v>0</v>
      </c>
    </row>
    <row r="103" spans="1:10" ht="36.75" customHeight="1" x14ac:dyDescent="0.2">
      <c r="A103" s="126"/>
      <c r="B103" s="131" t="s">
        <v>152</v>
      </c>
      <c r="C103" s="208" t="s">
        <v>153</v>
      </c>
      <c r="D103" s="209"/>
      <c r="E103" s="209"/>
      <c r="F103" s="138" t="s">
        <v>26</v>
      </c>
      <c r="G103" s="139"/>
      <c r="H103" s="139"/>
      <c r="I103" s="139">
        <f>'PS-02 PS-02.1 Pol'!G96</f>
        <v>0</v>
      </c>
      <c r="J103" s="135">
        <f>IF(I116=0,"",I103/I116*100)</f>
        <v>0</v>
      </c>
    </row>
    <row r="104" spans="1:10" ht="36.75" customHeight="1" x14ac:dyDescent="0.2">
      <c r="A104" s="126"/>
      <c r="B104" s="131" t="s">
        <v>154</v>
      </c>
      <c r="C104" s="208" t="s">
        <v>155</v>
      </c>
      <c r="D104" s="209"/>
      <c r="E104" s="209"/>
      <c r="F104" s="138" t="s">
        <v>26</v>
      </c>
      <c r="G104" s="139"/>
      <c r="H104" s="139"/>
      <c r="I104" s="139">
        <f>'PS-02 PS-02.1 Pol'!G138</f>
        <v>0</v>
      </c>
      <c r="J104" s="135">
        <f>IF(I116=0,"",I104/I116*100)</f>
        <v>0</v>
      </c>
    </row>
    <row r="105" spans="1:10" ht="36.75" customHeight="1" x14ac:dyDescent="0.2">
      <c r="A105" s="126"/>
      <c r="B105" s="131" t="s">
        <v>156</v>
      </c>
      <c r="C105" s="208" t="s">
        <v>157</v>
      </c>
      <c r="D105" s="209"/>
      <c r="E105" s="209"/>
      <c r="F105" s="138" t="s">
        <v>26</v>
      </c>
      <c r="G105" s="139"/>
      <c r="H105" s="139"/>
      <c r="I105" s="139">
        <f>'PS-02 PS-02.1 Pol'!G152</f>
        <v>0</v>
      </c>
      <c r="J105" s="135">
        <f>IF(I116=0,"",I105/I116*100)</f>
        <v>0</v>
      </c>
    </row>
    <row r="106" spans="1:10" ht="36.75" customHeight="1" x14ac:dyDescent="0.2">
      <c r="A106" s="126"/>
      <c r="B106" s="131" t="s">
        <v>158</v>
      </c>
      <c r="C106" s="208" t="s">
        <v>159</v>
      </c>
      <c r="D106" s="209"/>
      <c r="E106" s="209"/>
      <c r="F106" s="138" t="s">
        <v>26</v>
      </c>
      <c r="G106" s="139"/>
      <c r="H106" s="139"/>
      <c r="I106" s="139">
        <f>'PS-02 PS-02.1 Pol'!G161</f>
        <v>0</v>
      </c>
      <c r="J106" s="135">
        <f>IF(I116=0,"",I106/I116*100)</f>
        <v>0</v>
      </c>
    </row>
    <row r="107" spans="1:10" ht="36.75" customHeight="1" x14ac:dyDescent="0.2">
      <c r="A107" s="126"/>
      <c r="B107" s="131" t="s">
        <v>160</v>
      </c>
      <c r="C107" s="208" t="s">
        <v>161</v>
      </c>
      <c r="D107" s="209"/>
      <c r="E107" s="209"/>
      <c r="F107" s="138" t="s">
        <v>26</v>
      </c>
      <c r="G107" s="139"/>
      <c r="H107" s="139"/>
      <c r="I107" s="139">
        <f>'PS-02 PS-02.1 Pol'!G168</f>
        <v>0</v>
      </c>
      <c r="J107" s="135">
        <f>IF(I116=0,"",I107/I116*100)</f>
        <v>0</v>
      </c>
    </row>
    <row r="108" spans="1:10" ht="36.75" customHeight="1" x14ac:dyDescent="0.2">
      <c r="A108" s="126"/>
      <c r="B108" s="131" t="s">
        <v>162</v>
      </c>
      <c r="C108" s="208" t="s">
        <v>107</v>
      </c>
      <c r="D108" s="209"/>
      <c r="E108" s="209"/>
      <c r="F108" s="138" t="s">
        <v>26</v>
      </c>
      <c r="G108" s="139"/>
      <c r="H108" s="139"/>
      <c r="I108" s="139">
        <f>'PS-02 PS-02.1 Pol'!G179</f>
        <v>0</v>
      </c>
      <c r="J108" s="135">
        <f>IF(I116=0,"",I108/I116*100)</f>
        <v>0</v>
      </c>
    </row>
    <row r="109" spans="1:10" ht="36.75" customHeight="1" x14ac:dyDescent="0.2">
      <c r="A109" s="126"/>
      <c r="B109" s="131" t="s">
        <v>163</v>
      </c>
      <c r="C109" s="208" t="s">
        <v>164</v>
      </c>
      <c r="D109" s="209"/>
      <c r="E109" s="209"/>
      <c r="F109" s="138" t="s">
        <v>26</v>
      </c>
      <c r="G109" s="139"/>
      <c r="H109" s="139"/>
      <c r="I109" s="139">
        <f>'PS-02 PS-02.1 Pol'!G184</f>
        <v>0</v>
      </c>
      <c r="J109" s="135">
        <f>IF(I116=0,"",I109/I116*100)</f>
        <v>0</v>
      </c>
    </row>
    <row r="110" spans="1:10" ht="36.75" customHeight="1" x14ac:dyDescent="0.2">
      <c r="A110" s="126"/>
      <c r="B110" s="131" t="s">
        <v>165</v>
      </c>
      <c r="C110" s="208" t="s">
        <v>166</v>
      </c>
      <c r="D110" s="209"/>
      <c r="E110" s="209"/>
      <c r="F110" s="138" t="s">
        <v>26</v>
      </c>
      <c r="G110" s="139"/>
      <c r="H110" s="139"/>
      <c r="I110" s="139">
        <f>'SO-03 03.1 Pol'!G562</f>
        <v>0</v>
      </c>
      <c r="J110" s="135">
        <f>IF(I116=0,"",I110/I116*100)</f>
        <v>0</v>
      </c>
    </row>
    <row r="111" spans="1:10" ht="36.75" customHeight="1" x14ac:dyDescent="0.2">
      <c r="A111" s="126"/>
      <c r="B111" s="131" t="s">
        <v>167</v>
      </c>
      <c r="C111" s="208" t="s">
        <v>168</v>
      </c>
      <c r="D111" s="209"/>
      <c r="E111" s="209"/>
      <c r="F111" s="138" t="s">
        <v>26</v>
      </c>
      <c r="G111" s="139"/>
      <c r="H111" s="139"/>
      <c r="I111" s="139">
        <f>'SO-04 04.1 Pol'!G309</f>
        <v>0</v>
      </c>
      <c r="J111" s="135">
        <f>IF(I116=0,"",I111/I116*100)</f>
        <v>0</v>
      </c>
    </row>
    <row r="112" spans="1:10" ht="36.75" customHeight="1" x14ac:dyDescent="0.2">
      <c r="A112" s="126"/>
      <c r="B112" s="131" t="s">
        <v>169</v>
      </c>
      <c r="C112" s="208" t="s">
        <v>170</v>
      </c>
      <c r="D112" s="209"/>
      <c r="E112" s="209"/>
      <c r="F112" s="138" t="s">
        <v>26</v>
      </c>
      <c r="G112" s="139"/>
      <c r="H112" s="139"/>
      <c r="I112" s="139">
        <f>'PS-02 PS-02.1 Pol'!G188</f>
        <v>0</v>
      </c>
      <c r="J112" s="135">
        <f>IF(I116=0,"",I112/I116*100)</f>
        <v>0</v>
      </c>
    </row>
    <row r="113" spans="1:10" ht="36.75" customHeight="1" x14ac:dyDescent="0.2">
      <c r="A113" s="126"/>
      <c r="B113" s="131" t="s">
        <v>171</v>
      </c>
      <c r="C113" s="208" t="s">
        <v>172</v>
      </c>
      <c r="D113" s="209"/>
      <c r="E113" s="209"/>
      <c r="F113" s="138" t="s">
        <v>26</v>
      </c>
      <c r="G113" s="139"/>
      <c r="H113" s="139"/>
      <c r="I113" s="139">
        <f>'SO-03 03.1 Pol'!G572</f>
        <v>0</v>
      </c>
      <c r="J113" s="135">
        <f>IF(I116=0,"",I113/I116*100)</f>
        <v>0</v>
      </c>
    </row>
    <row r="114" spans="1:10" ht="36.75" customHeight="1" x14ac:dyDescent="0.2">
      <c r="A114" s="126"/>
      <c r="B114" s="131" t="s">
        <v>173</v>
      </c>
      <c r="C114" s="208" t="s">
        <v>27</v>
      </c>
      <c r="D114" s="209"/>
      <c r="E114" s="209"/>
      <c r="F114" s="138" t="s">
        <v>173</v>
      </c>
      <c r="G114" s="139"/>
      <c r="H114" s="139"/>
      <c r="I114" s="139">
        <f>'VRN 99.01 Naklady'!G8</f>
        <v>0</v>
      </c>
      <c r="J114" s="135">
        <f>IF(I116=0,"",I114/I116*100)</f>
        <v>0</v>
      </c>
    </row>
    <row r="115" spans="1:10" ht="36.75" customHeight="1" x14ac:dyDescent="0.2">
      <c r="A115" s="126"/>
      <c r="B115" s="131" t="s">
        <v>174</v>
      </c>
      <c r="C115" s="208" t="s">
        <v>28</v>
      </c>
      <c r="D115" s="209"/>
      <c r="E115" s="209"/>
      <c r="F115" s="138" t="s">
        <v>174</v>
      </c>
      <c r="G115" s="139"/>
      <c r="H115" s="139"/>
      <c r="I115" s="139">
        <f>'VRN 99.01 Naklady'!G17</f>
        <v>350000</v>
      </c>
      <c r="J115" s="135">
        <f>IF(I116=0,"",I115/I116*100)</f>
        <v>100</v>
      </c>
    </row>
    <row r="116" spans="1:10" ht="25.5" customHeight="1" x14ac:dyDescent="0.2">
      <c r="A116" s="127"/>
      <c r="B116" s="132" t="s">
        <v>1</v>
      </c>
      <c r="C116" s="133"/>
      <c r="D116" s="134"/>
      <c r="E116" s="134"/>
      <c r="F116" s="140"/>
      <c r="G116" s="141"/>
      <c r="H116" s="141"/>
      <c r="I116" s="141">
        <f>SUM(I80:I115)</f>
        <v>350000</v>
      </c>
      <c r="J116" s="136">
        <f>SUM(J80:J115)</f>
        <v>100</v>
      </c>
    </row>
    <row r="117" spans="1:10" x14ac:dyDescent="0.2">
      <c r="F117" s="86"/>
      <c r="G117" s="86"/>
      <c r="H117" s="86"/>
      <c r="I117" s="86"/>
      <c r="J117" s="137"/>
    </row>
    <row r="118" spans="1:10" x14ac:dyDescent="0.2">
      <c r="F118" s="86"/>
      <c r="G118" s="86"/>
      <c r="H118" s="86"/>
      <c r="I118" s="86"/>
      <c r="J118" s="137"/>
    </row>
    <row r="119" spans="1:10" x14ac:dyDescent="0.2">
      <c r="F119" s="86"/>
      <c r="G119" s="86"/>
      <c r="H119" s="86"/>
      <c r="I119" s="86"/>
      <c r="J119" s="137"/>
    </row>
  </sheetData>
  <sheetProtection algorithmName="SHA-512" hashValue="dNCCpjk9SZZoY0ioerv04lW7YRFE/YhJAQLySZXFN8mfA8hBCD1A/Sgdfos0qWWBb40BXuB/daVE/UtItocj0g==" saltValue="nYD4DaIp1fUoH9YXpueUL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6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B57:E57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4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4469F-F9F2-49F4-B1B6-29F03FB2026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6" t="s">
        <v>251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74</v>
      </c>
      <c r="C3" s="267" t="s">
        <v>75</v>
      </c>
      <c r="D3" s="268"/>
      <c r="E3" s="268"/>
      <c r="F3" s="268"/>
      <c r="G3" s="269"/>
      <c r="AC3" s="124" t="s">
        <v>1629</v>
      </c>
      <c r="AG3" t="s">
        <v>180</v>
      </c>
    </row>
    <row r="4" spans="1:60" ht="24.95" customHeight="1" x14ac:dyDescent="0.2">
      <c r="A4" s="144" t="s">
        <v>9</v>
      </c>
      <c r="B4" s="145" t="s">
        <v>78</v>
      </c>
      <c r="C4" s="270" t="s">
        <v>79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6" t="s">
        <v>204</v>
      </c>
      <c r="B8" s="167" t="s">
        <v>130</v>
      </c>
      <c r="C8" s="184" t="s">
        <v>131</v>
      </c>
      <c r="D8" s="168"/>
      <c r="E8" s="169"/>
      <c r="F8" s="170"/>
      <c r="G8" s="170">
        <f>SUMIF(AG9:AG76,"&lt;&gt;NOR",G9:G76)</f>
        <v>0</v>
      </c>
      <c r="H8" s="170"/>
      <c r="I8" s="170">
        <f>SUM(I9:I76)</f>
        <v>0</v>
      </c>
      <c r="J8" s="170"/>
      <c r="K8" s="170">
        <f>SUM(K9:K76)</f>
        <v>0</v>
      </c>
      <c r="L8" s="170"/>
      <c r="M8" s="170">
        <f>SUM(M9:M76)</f>
        <v>0</v>
      </c>
      <c r="N8" s="169"/>
      <c r="O8" s="169">
        <f>SUM(O9:O76)</f>
        <v>0.25000000000000006</v>
      </c>
      <c r="P8" s="169"/>
      <c r="Q8" s="169">
        <f>SUM(Q9:Q76)</f>
        <v>7.0000000000000007E-2</v>
      </c>
      <c r="R8" s="170"/>
      <c r="S8" s="170"/>
      <c r="T8" s="171"/>
      <c r="U8" s="165"/>
      <c r="V8" s="165">
        <f>SUM(V9:V76)</f>
        <v>14.620000000000001</v>
      </c>
      <c r="W8" s="165"/>
      <c r="X8" s="165"/>
      <c r="Y8" s="165"/>
      <c r="AG8" t="s">
        <v>205</v>
      </c>
    </row>
    <row r="9" spans="1:60" outlineLevel="1" x14ac:dyDescent="0.2">
      <c r="A9" s="176">
        <v>1</v>
      </c>
      <c r="B9" s="177" t="s">
        <v>1835</v>
      </c>
      <c r="C9" s="185" t="s">
        <v>1836</v>
      </c>
      <c r="D9" s="178" t="s">
        <v>359</v>
      </c>
      <c r="E9" s="179">
        <v>30.15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5.6299999999999996E-3</v>
      </c>
      <c r="O9" s="179">
        <f>ROUND(E9*N9,2)</f>
        <v>0.17</v>
      </c>
      <c r="P9" s="179">
        <v>0</v>
      </c>
      <c r="Q9" s="179">
        <f>ROUND(E9*P9,2)</f>
        <v>0</v>
      </c>
      <c r="R9" s="181"/>
      <c r="S9" s="181" t="s">
        <v>209</v>
      </c>
      <c r="T9" s="182" t="s">
        <v>210</v>
      </c>
      <c r="U9" s="161">
        <v>0</v>
      </c>
      <c r="V9" s="161">
        <f>ROUND(E9*U9,2)</f>
        <v>0</v>
      </c>
      <c r="W9" s="161"/>
      <c r="X9" s="161" t="s">
        <v>258</v>
      </c>
      <c r="Y9" s="161" t="s">
        <v>211</v>
      </c>
      <c r="Z9" s="151"/>
      <c r="AA9" s="151"/>
      <c r="AB9" s="151"/>
      <c r="AC9" s="151"/>
      <c r="AD9" s="151"/>
      <c r="AE9" s="151"/>
      <c r="AF9" s="151"/>
      <c r="AG9" s="151" t="s">
        <v>259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62" t="s">
        <v>1837</v>
      </c>
      <c r="D10" s="263"/>
      <c r="E10" s="263"/>
      <c r="F10" s="263"/>
      <c r="G10" s="263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214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3" x14ac:dyDescent="0.2">
      <c r="A11" s="158"/>
      <c r="B11" s="159"/>
      <c r="C11" s="264" t="s">
        <v>1838</v>
      </c>
      <c r="D11" s="265"/>
      <c r="E11" s="265"/>
      <c r="F11" s="265"/>
      <c r="G11" s="265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214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2" x14ac:dyDescent="0.2">
      <c r="A12" s="158"/>
      <c r="B12" s="159"/>
      <c r="C12" s="196" t="s">
        <v>1839</v>
      </c>
      <c r="D12" s="190"/>
      <c r="E12" s="191"/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1"/>
      <c r="AA12" s="151"/>
      <c r="AB12" s="151"/>
      <c r="AC12" s="151"/>
      <c r="AD12" s="151"/>
      <c r="AE12" s="151"/>
      <c r="AF12" s="151"/>
      <c r="AG12" s="151" t="s">
        <v>263</v>
      </c>
      <c r="AH12" s="151">
        <v>0</v>
      </c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3" x14ac:dyDescent="0.2">
      <c r="A13" s="158"/>
      <c r="B13" s="159"/>
      <c r="C13" s="196" t="s">
        <v>1840</v>
      </c>
      <c r="D13" s="190"/>
      <c r="E13" s="191"/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263</v>
      </c>
      <c r="AH13" s="151">
        <v>0</v>
      </c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3" x14ac:dyDescent="0.2">
      <c r="A14" s="158"/>
      <c r="B14" s="159"/>
      <c r="C14" s="196" t="s">
        <v>1841</v>
      </c>
      <c r="D14" s="190"/>
      <c r="E14" s="191">
        <v>28.5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263</v>
      </c>
      <c r="AH14" s="151">
        <v>0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3" x14ac:dyDescent="0.2">
      <c r="A15" s="158"/>
      <c r="B15" s="159"/>
      <c r="C15" s="196" t="s">
        <v>1842</v>
      </c>
      <c r="D15" s="190"/>
      <c r="E15" s="191">
        <v>1.65</v>
      </c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263</v>
      </c>
      <c r="AH15" s="151">
        <v>0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6">
        <v>2</v>
      </c>
      <c r="B16" s="177" t="s">
        <v>1843</v>
      </c>
      <c r="C16" s="185" t="s">
        <v>1844</v>
      </c>
      <c r="D16" s="178" t="s">
        <v>333</v>
      </c>
      <c r="E16" s="179">
        <v>1</v>
      </c>
      <c r="F16" s="180"/>
      <c r="G16" s="181">
        <f>ROUND(E16*F16,2)</f>
        <v>0</v>
      </c>
      <c r="H16" s="180"/>
      <c r="I16" s="181">
        <f>ROUND(E16*H16,2)</f>
        <v>0</v>
      </c>
      <c r="J16" s="180"/>
      <c r="K16" s="181">
        <f>ROUND(E16*J16,2)</f>
        <v>0</v>
      </c>
      <c r="L16" s="181">
        <v>21</v>
      </c>
      <c r="M16" s="181">
        <f>G16*(1+L16/100)</f>
        <v>0</v>
      </c>
      <c r="N16" s="179">
        <v>1.0999999999999999E-2</v>
      </c>
      <c r="O16" s="179">
        <f>ROUND(E16*N16,2)</f>
        <v>0.01</v>
      </c>
      <c r="P16" s="179">
        <v>0</v>
      </c>
      <c r="Q16" s="179">
        <f>ROUND(E16*P16,2)</f>
        <v>0</v>
      </c>
      <c r="R16" s="181"/>
      <c r="S16" s="181" t="s">
        <v>209</v>
      </c>
      <c r="T16" s="182" t="s">
        <v>210</v>
      </c>
      <c r="U16" s="161">
        <v>0</v>
      </c>
      <c r="V16" s="161">
        <f>ROUND(E16*U16,2)</f>
        <v>0</v>
      </c>
      <c r="W16" s="161"/>
      <c r="X16" s="161" t="s">
        <v>258</v>
      </c>
      <c r="Y16" s="161" t="s">
        <v>211</v>
      </c>
      <c r="Z16" s="151"/>
      <c r="AA16" s="151"/>
      <c r="AB16" s="151"/>
      <c r="AC16" s="151"/>
      <c r="AD16" s="151"/>
      <c r="AE16" s="151"/>
      <c r="AF16" s="151"/>
      <c r="AG16" s="151" t="s">
        <v>259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2" x14ac:dyDescent="0.2">
      <c r="A17" s="158"/>
      <c r="B17" s="159"/>
      <c r="C17" s="196" t="s">
        <v>1839</v>
      </c>
      <c r="D17" s="190"/>
      <c r="E17" s="191"/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1"/>
      <c r="AA17" s="151"/>
      <c r="AB17" s="151"/>
      <c r="AC17" s="151"/>
      <c r="AD17" s="151"/>
      <c r="AE17" s="151"/>
      <c r="AF17" s="151"/>
      <c r="AG17" s="151" t="s">
        <v>263</v>
      </c>
      <c r="AH17" s="151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3" x14ac:dyDescent="0.2">
      <c r="A18" s="158"/>
      <c r="B18" s="159"/>
      <c r="C18" s="196" t="s">
        <v>1845</v>
      </c>
      <c r="D18" s="190"/>
      <c r="E18" s="191">
        <v>1</v>
      </c>
      <c r="F18" s="161"/>
      <c r="G18" s="16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263</v>
      </c>
      <c r="AH18" s="151">
        <v>0</v>
      </c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176">
        <v>3</v>
      </c>
      <c r="B19" s="177" t="s">
        <v>1846</v>
      </c>
      <c r="C19" s="185" t="s">
        <v>1847</v>
      </c>
      <c r="D19" s="178" t="s">
        <v>333</v>
      </c>
      <c r="E19" s="179">
        <v>1</v>
      </c>
      <c r="F19" s="180"/>
      <c r="G19" s="181">
        <f>ROUND(E19*F19,2)</f>
        <v>0</v>
      </c>
      <c r="H19" s="180"/>
      <c r="I19" s="181">
        <f>ROUND(E19*H19,2)</f>
        <v>0</v>
      </c>
      <c r="J19" s="180"/>
      <c r="K19" s="181">
        <f>ROUND(E19*J19,2)</f>
        <v>0</v>
      </c>
      <c r="L19" s="181">
        <v>21</v>
      </c>
      <c r="M19" s="181">
        <f>G19*(1+L19/100)</f>
        <v>0</v>
      </c>
      <c r="N19" s="179">
        <v>0</v>
      </c>
      <c r="O19" s="179">
        <f>ROUND(E19*N19,2)</f>
        <v>0</v>
      </c>
      <c r="P19" s="179">
        <v>0</v>
      </c>
      <c r="Q19" s="179">
        <f>ROUND(E19*P19,2)</f>
        <v>0</v>
      </c>
      <c r="R19" s="181"/>
      <c r="S19" s="181" t="s">
        <v>209</v>
      </c>
      <c r="T19" s="182" t="s">
        <v>210</v>
      </c>
      <c r="U19" s="161">
        <v>0</v>
      </c>
      <c r="V19" s="161">
        <f>ROUND(E19*U19,2)</f>
        <v>0</v>
      </c>
      <c r="W19" s="161"/>
      <c r="X19" s="161" t="s">
        <v>258</v>
      </c>
      <c r="Y19" s="161" t="s">
        <v>211</v>
      </c>
      <c r="Z19" s="151"/>
      <c r="AA19" s="151"/>
      <c r="AB19" s="151"/>
      <c r="AC19" s="151"/>
      <c r="AD19" s="151"/>
      <c r="AE19" s="151"/>
      <c r="AF19" s="151"/>
      <c r="AG19" s="151" t="s">
        <v>259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2" x14ac:dyDescent="0.2">
      <c r="A20" s="158"/>
      <c r="B20" s="159"/>
      <c r="C20" s="196" t="s">
        <v>1839</v>
      </c>
      <c r="D20" s="190"/>
      <c r="E20" s="191"/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263</v>
      </c>
      <c r="AH20" s="151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196" t="s">
        <v>1848</v>
      </c>
      <c r="D21" s="190"/>
      <c r="E21" s="191">
        <v>1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263</v>
      </c>
      <c r="AH21" s="151">
        <v>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6">
        <v>4</v>
      </c>
      <c r="B22" s="177" t="s">
        <v>1849</v>
      </c>
      <c r="C22" s="185" t="s">
        <v>1850</v>
      </c>
      <c r="D22" s="178" t="s">
        <v>333</v>
      </c>
      <c r="E22" s="179">
        <v>1</v>
      </c>
      <c r="F22" s="180"/>
      <c r="G22" s="181">
        <f>ROUND(E22*F22,2)</f>
        <v>0</v>
      </c>
      <c r="H22" s="180"/>
      <c r="I22" s="181">
        <f>ROUND(E22*H22,2)</f>
        <v>0</v>
      </c>
      <c r="J22" s="180"/>
      <c r="K22" s="181">
        <f>ROUND(E22*J22,2)</f>
        <v>0</v>
      </c>
      <c r="L22" s="181">
        <v>21</v>
      </c>
      <c r="M22" s="181">
        <f>G22*(1+L22/100)</f>
        <v>0</v>
      </c>
      <c r="N22" s="179">
        <v>7.4999999999999997E-3</v>
      </c>
      <c r="O22" s="179">
        <f>ROUND(E22*N22,2)</f>
        <v>0.01</v>
      </c>
      <c r="P22" s="179">
        <v>0</v>
      </c>
      <c r="Q22" s="179">
        <f>ROUND(E22*P22,2)</f>
        <v>0</v>
      </c>
      <c r="R22" s="181"/>
      <c r="S22" s="181" t="s">
        <v>209</v>
      </c>
      <c r="T22" s="182" t="s">
        <v>210</v>
      </c>
      <c r="U22" s="161">
        <v>0</v>
      </c>
      <c r="V22" s="161">
        <f>ROUND(E22*U22,2)</f>
        <v>0</v>
      </c>
      <c r="W22" s="161"/>
      <c r="X22" s="161" t="s">
        <v>258</v>
      </c>
      <c r="Y22" s="161" t="s">
        <v>211</v>
      </c>
      <c r="Z22" s="151"/>
      <c r="AA22" s="151"/>
      <c r="AB22" s="151"/>
      <c r="AC22" s="151"/>
      <c r="AD22" s="151"/>
      <c r="AE22" s="151"/>
      <c r="AF22" s="151"/>
      <c r="AG22" s="151" t="s">
        <v>259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2" x14ac:dyDescent="0.2">
      <c r="A23" s="158"/>
      <c r="B23" s="159"/>
      <c r="C23" s="196" t="s">
        <v>1839</v>
      </c>
      <c r="D23" s="190"/>
      <c r="E23" s="191"/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263</v>
      </c>
      <c r="AH23" s="151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3" x14ac:dyDescent="0.2">
      <c r="A24" s="158"/>
      <c r="B24" s="159"/>
      <c r="C24" s="196" t="s">
        <v>1851</v>
      </c>
      <c r="D24" s="190"/>
      <c r="E24" s="191">
        <v>1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263</v>
      </c>
      <c r="AH24" s="151">
        <v>0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6">
        <v>5</v>
      </c>
      <c r="B25" s="177" t="s">
        <v>1852</v>
      </c>
      <c r="C25" s="185" t="s">
        <v>1853</v>
      </c>
      <c r="D25" s="178" t="s">
        <v>333</v>
      </c>
      <c r="E25" s="179">
        <v>1</v>
      </c>
      <c r="F25" s="180"/>
      <c r="G25" s="181">
        <f>ROUND(E25*F25,2)</f>
        <v>0</v>
      </c>
      <c r="H25" s="180"/>
      <c r="I25" s="181">
        <f>ROUND(E25*H25,2)</f>
        <v>0</v>
      </c>
      <c r="J25" s="180"/>
      <c r="K25" s="181">
        <f>ROUND(E25*J25,2)</f>
        <v>0</v>
      </c>
      <c r="L25" s="181">
        <v>21</v>
      </c>
      <c r="M25" s="181">
        <f>G25*(1+L25/100)</f>
        <v>0</v>
      </c>
      <c r="N25" s="179">
        <v>2.5200000000000001E-3</v>
      </c>
      <c r="O25" s="179">
        <f>ROUND(E25*N25,2)</f>
        <v>0</v>
      </c>
      <c r="P25" s="179">
        <v>0</v>
      </c>
      <c r="Q25" s="179">
        <f>ROUND(E25*P25,2)</f>
        <v>0</v>
      </c>
      <c r="R25" s="181"/>
      <c r="S25" s="181" t="s">
        <v>209</v>
      </c>
      <c r="T25" s="182" t="s">
        <v>210</v>
      </c>
      <c r="U25" s="161">
        <v>0</v>
      </c>
      <c r="V25" s="161">
        <f>ROUND(E25*U25,2)</f>
        <v>0</v>
      </c>
      <c r="W25" s="161"/>
      <c r="X25" s="161" t="s">
        <v>258</v>
      </c>
      <c r="Y25" s="161" t="s">
        <v>211</v>
      </c>
      <c r="Z25" s="151"/>
      <c r="AA25" s="151"/>
      <c r="AB25" s="151"/>
      <c r="AC25" s="151"/>
      <c r="AD25" s="151"/>
      <c r="AE25" s="151"/>
      <c r="AF25" s="151"/>
      <c r="AG25" s="151" t="s">
        <v>259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2" x14ac:dyDescent="0.2">
      <c r="A26" s="158"/>
      <c r="B26" s="159"/>
      <c r="C26" s="196" t="s">
        <v>1839</v>
      </c>
      <c r="D26" s="190"/>
      <c r="E26" s="191"/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263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3" x14ac:dyDescent="0.2">
      <c r="A27" s="158"/>
      <c r="B27" s="159"/>
      <c r="C27" s="196" t="s">
        <v>1854</v>
      </c>
      <c r="D27" s="190"/>
      <c r="E27" s="191">
        <v>1</v>
      </c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1"/>
      <c r="AA27" s="151"/>
      <c r="AB27" s="151"/>
      <c r="AC27" s="151"/>
      <c r="AD27" s="151"/>
      <c r="AE27" s="151"/>
      <c r="AF27" s="151"/>
      <c r="AG27" s="151" t="s">
        <v>263</v>
      </c>
      <c r="AH27" s="151">
        <v>0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6">
        <v>6</v>
      </c>
      <c r="B28" s="177" t="s">
        <v>1855</v>
      </c>
      <c r="C28" s="185" t="s">
        <v>1856</v>
      </c>
      <c r="D28" s="178" t="s">
        <v>333</v>
      </c>
      <c r="E28" s="179">
        <v>1</v>
      </c>
      <c r="F28" s="180"/>
      <c r="G28" s="181">
        <f>ROUND(E28*F28,2)</f>
        <v>0</v>
      </c>
      <c r="H28" s="180"/>
      <c r="I28" s="181">
        <f>ROUND(E28*H28,2)</f>
        <v>0</v>
      </c>
      <c r="J28" s="180"/>
      <c r="K28" s="181">
        <f>ROUND(E28*J28,2)</f>
        <v>0</v>
      </c>
      <c r="L28" s="181">
        <v>21</v>
      </c>
      <c r="M28" s="181">
        <f>G28*(1+L28/100)</f>
        <v>0</v>
      </c>
      <c r="N28" s="179">
        <v>8.0000000000000004E-4</v>
      </c>
      <c r="O28" s="179">
        <f>ROUND(E28*N28,2)</f>
        <v>0</v>
      </c>
      <c r="P28" s="179">
        <v>0</v>
      </c>
      <c r="Q28" s="179">
        <f>ROUND(E28*P28,2)</f>
        <v>0</v>
      </c>
      <c r="R28" s="181"/>
      <c r="S28" s="181" t="s">
        <v>209</v>
      </c>
      <c r="T28" s="182" t="s">
        <v>210</v>
      </c>
      <c r="U28" s="161">
        <v>0</v>
      </c>
      <c r="V28" s="161">
        <f>ROUND(E28*U28,2)</f>
        <v>0</v>
      </c>
      <c r="W28" s="161"/>
      <c r="X28" s="161" t="s">
        <v>258</v>
      </c>
      <c r="Y28" s="161" t="s">
        <v>211</v>
      </c>
      <c r="Z28" s="151"/>
      <c r="AA28" s="151"/>
      <c r="AB28" s="151"/>
      <c r="AC28" s="151"/>
      <c r="AD28" s="151"/>
      <c r="AE28" s="151"/>
      <c r="AF28" s="151"/>
      <c r="AG28" s="151" t="s">
        <v>259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2" x14ac:dyDescent="0.2">
      <c r="A29" s="158"/>
      <c r="B29" s="159"/>
      <c r="C29" s="196" t="s">
        <v>1839</v>
      </c>
      <c r="D29" s="190"/>
      <c r="E29" s="191"/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263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196" t="s">
        <v>1857</v>
      </c>
      <c r="D30" s="190"/>
      <c r="E30" s="191">
        <v>1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263</v>
      </c>
      <c r="AH30" s="151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6">
        <v>7</v>
      </c>
      <c r="B31" s="177" t="s">
        <v>1858</v>
      </c>
      <c r="C31" s="185" t="s">
        <v>1859</v>
      </c>
      <c r="D31" s="178" t="s">
        <v>333</v>
      </c>
      <c r="E31" s="179">
        <v>1</v>
      </c>
      <c r="F31" s="180"/>
      <c r="G31" s="181">
        <f>ROUND(E31*F31,2)</f>
        <v>0</v>
      </c>
      <c r="H31" s="180"/>
      <c r="I31" s="181">
        <f>ROUND(E31*H31,2)</f>
        <v>0</v>
      </c>
      <c r="J31" s="180"/>
      <c r="K31" s="181">
        <f>ROUND(E31*J31,2)</f>
        <v>0</v>
      </c>
      <c r="L31" s="181">
        <v>21</v>
      </c>
      <c r="M31" s="181">
        <f>G31*(1+L31/100)</f>
        <v>0</v>
      </c>
      <c r="N31" s="179">
        <v>3.6000000000000002E-4</v>
      </c>
      <c r="O31" s="179">
        <f>ROUND(E31*N31,2)</f>
        <v>0</v>
      </c>
      <c r="P31" s="179">
        <v>0</v>
      </c>
      <c r="Q31" s="179">
        <f>ROUND(E31*P31,2)</f>
        <v>0</v>
      </c>
      <c r="R31" s="181"/>
      <c r="S31" s="181" t="s">
        <v>209</v>
      </c>
      <c r="T31" s="182" t="s">
        <v>210</v>
      </c>
      <c r="U31" s="161">
        <v>0</v>
      </c>
      <c r="V31" s="161">
        <f>ROUND(E31*U31,2)</f>
        <v>0</v>
      </c>
      <c r="W31" s="161"/>
      <c r="X31" s="161" t="s">
        <v>258</v>
      </c>
      <c r="Y31" s="161" t="s">
        <v>211</v>
      </c>
      <c r="Z31" s="151"/>
      <c r="AA31" s="151"/>
      <c r="AB31" s="151"/>
      <c r="AC31" s="151"/>
      <c r="AD31" s="151"/>
      <c r="AE31" s="151"/>
      <c r="AF31" s="151"/>
      <c r="AG31" s="151" t="s">
        <v>259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2" x14ac:dyDescent="0.2">
      <c r="A32" s="158"/>
      <c r="B32" s="159"/>
      <c r="C32" s="196" t="s">
        <v>1839</v>
      </c>
      <c r="D32" s="190"/>
      <c r="E32" s="191"/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263</v>
      </c>
      <c r="AH32" s="151">
        <v>0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3" x14ac:dyDescent="0.2">
      <c r="A33" s="158"/>
      <c r="B33" s="159"/>
      <c r="C33" s="196" t="s">
        <v>1860</v>
      </c>
      <c r="D33" s="190"/>
      <c r="E33" s="191">
        <v>1</v>
      </c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1"/>
      <c r="AA33" s="151"/>
      <c r="AB33" s="151"/>
      <c r="AC33" s="151"/>
      <c r="AD33" s="151"/>
      <c r="AE33" s="151"/>
      <c r="AF33" s="151"/>
      <c r="AG33" s="151" t="s">
        <v>263</v>
      </c>
      <c r="AH33" s="151">
        <v>0</v>
      </c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6">
        <v>8</v>
      </c>
      <c r="B34" s="177" t="s">
        <v>1861</v>
      </c>
      <c r="C34" s="185" t="s">
        <v>1862</v>
      </c>
      <c r="D34" s="178" t="s">
        <v>1755</v>
      </c>
      <c r="E34" s="179">
        <v>1</v>
      </c>
      <c r="F34" s="180"/>
      <c r="G34" s="181">
        <f>ROUND(E34*F34,2)</f>
        <v>0</v>
      </c>
      <c r="H34" s="180"/>
      <c r="I34" s="181">
        <f>ROUND(E34*H34,2)</f>
        <v>0</v>
      </c>
      <c r="J34" s="180"/>
      <c r="K34" s="181">
        <f>ROUND(E34*J34,2)</f>
        <v>0</v>
      </c>
      <c r="L34" s="181">
        <v>21</v>
      </c>
      <c r="M34" s="181">
        <f>G34*(1+L34/100)</f>
        <v>0</v>
      </c>
      <c r="N34" s="179">
        <v>3.7990000000000003E-2</v>
      </c>
      <c r="O34" s="179">
        <f>ROUND(E34*N34,2)</f>
        <v>0.04</v>
      </c>
      <c r="P34" s="179">
        <v>0</v>
      </c>
      <c r="Q34" s="179">
        <f>ROUND(E34*P34,2)</f>
        <v>0</v>
      </c>
      <c r="R34" s="181"/>
      <c r="S34" s="181" t="s">
        <v>209</v>
      </c>
      <c r="T34" s="182" t="s">
        <v>210</v>
      </c>
      <c r="U34" s="161">
        <v>6.3</v>
      </c>
      <c r="V34" s="161">
        <f>ROUND(E34*U34,2)</f>
        <v>6.3</v>
      </c>
      <c r="W34" s="161"/>
      <c r="X34" s="161" t="s">
        <v>258</v>
      </c>
      <c r="Y34" s="161" t="s">
        <v>211</v>
      </c>
      <c r="Z34" s="151"/>
      <c r="AA34" s="151"/>
      <c r="AB34" s="151"/>
      <c r="AC34" s="151"/>
      <c r="AD34" s="151"/>
      <c r="AE34" s="151"/>
      <c r="AF34" s="151"/>
      <c r="AG34" s="151" t="s">
        <v>259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2" x14ac:dyDescent="0.2">
      <c r="A35" s="158"/>
      <c r="B35" s="159"/>
      <c r="C35" s="262" t="s">
        <v>1829</v>
      </c>
      <c r="D35" s="263"/>
      <c r="E35" s="263"/>
      <c r="F35" s="263"/>
      <c r="G35" s="263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214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3" x14ac:dyDescent="0.2">
      <c r="A36" s="158"/>
      <c r="B36" s="159"/>
      <c r="C36" s="264" t="s">
        <v>1830</v>
      </c>
      <c r="D36" s="265"/>
      <c r="E36" s="265"/>
      <c r="F36" s="265"/>
      <c r="G36" s="265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1"/>
      <c r="AA36" s="151"/>
      <c r="AB36" s="151"/>
      <c r="AC36" s="151"/>
      <c r="AD36" s="151"/>
      <c r="AE36" s="151"/>
      <c r="AF36" s="151"/>
      <c r="AG36" s="151" t="s">
        <v>214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83" t="str">
        <f>C36</f>
        <v>Parametry 1 čerpadla: Qč = cca 1 l/s, při Hč = 74 m v.s.; 2.2 kW, 4,65 A, 2 890 -2910 ot/min, IP 55, hmotnost 45.4 kg.</v>
      </c>
      <c r="BB36" s="151"/>
      <c r="BC36" s="151"/>
      <c r="BD36" s="151"/>
      <c r="BE36" s="151"/>
      <c r="BF36" s="151"/>
      <c r="BG36" s="151"/>
      <c r="BH36" s="151"/>
    </row>
    <row r="37" spans="1:60" outlineLevel="3" x14ac:dyDescent="0.2">
      <c r="A37" s="158"/>
      <c r="B37" s="159"/>
      <c r="C37" s="264" t="s">
        <v>1769</v>
      </c>
      <c r="D37" s="265"/>
      <c r="E37" s="265"/>
      <c r="F37" s="265"/>
      <c r="G37" s="265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214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196" t="s">
        <v>1839</v>
      </c>
      <c r="D38" s="190"/>
      <c r="E38" s="191"/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263</v>
      </c>
      <c r="AH38" s="151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3" x14ac:dyDescent="0.2">
      <c r="A39" s="158"/>
      <c r="B39" s="159"/>
      <c r="C39" s="196" t="s">
        <v>1770</v>
      </c>
      <c r="D39" s="190"/>
      <c r="E39" s="191">
        <v>1</v>
      </c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263</v>
      </c>
      <c r="AH39" s="151">
        <v>0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ht="22.5" outlineLevel="1" x14ac:dyDescent="0.2">
      <c r="A40" s="176">
        <v>9</v>
      </c>
      <c r="B40" s="177" t="s">
        <v>1863</v>
      </c>
      <c r="C40" s="185" t="s">
        <v>1864</v>
      </c>
      <c r="D40" s="178" t="s">
        <v>333</v>
      </c>
      <c r="E40" s="179">
        <v>1</v>
      </c>
      <c r="F40" s="180"/>
      <c r="G40" s="181">
        <f>ROUND(E40*F40,2)</f>
        <v>0</v>
      </c>
      <c r="H40" s="180"/>
      <c r="I40" s="181">
        <f>ROUND(E40*H40,2)</f>
        <v>0</v>
      </c>
      <c r="J40" s="180"/>
      <c r="K40" s="181">
        <f>ROUND(E40*J40,2)</f>
        <v>0</v>
      </c>
      <c r="L40" s="181">
        <v>21</v>
      </c>
      <c r="M40" s="181">
        <f>G40*(1+L40/100)</f>
        <v>0</v>
      </c>
      <c r="N40" s="179">
        <v>0</v>
      </c>
      <c r="O40" s="179">
        <f>ROUND(E40*N40,2)</f>
        <v>0</v>
      </c>
      <c r="P40" s="179">
        <v>0</v>
      </c>
      <c r="Q40" s="179">
        <f>ROUND(E40*P40,2)</f>
        <v>0</v>
      </c>
      <c r="R40" s="181"/>
      <c r="S40" s="181" t="s">
        <v>209</v>
      </c>
      <c r="T40" s="182" t="s">
        <v>210</v>
      </c>
      <c r="U40" s="161">
        <v>0</v>
      </c>
      <c r="V40" s="161">
        <f>ROUND(E40*U40,2)</f>
        <v>0</v>
      </c>
      <c r="W40" s="161"/>
      <c r="X40" s="161" t="s">
        <v>258</v>
      </c>
      <c r="Y40" s="161" t="s">
        <v>211</v>
      </c>
      <c r="Z40" s="151"/>
      <c r="AA40" s="151"/>
      <c r="AB40" s="151"/>
      <c r="AC40" s="151"/>
      <c r="AD40" s="151"/>
      <c r="AE40" s="151"/>
      <c r="AF40" s="151"/>
      <c r="AG40" s="151" t="s">
        <v>259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2" x14ac:dyDescent="0.2">
      <c r="A41" s="158"/>
      <c r="B41" s="159"/>
      <c r="C41" s="262" t="s">
        <v>1865</v>
      </c>
      <c r="D41" s="263"/>
      <c r="E41" s="263"/>
      <c r="F41" s="263"/>
      <c r="G41" s="263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214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3" x14ac:dyDescent="0.2">
      <c r="A42" s="158"/>
      <c r="B42" s="159"/>
      <c r="C42" s="264" t="s">
        <v>1866</v>
      </c>
      <c r="D42" s="265"/>
      <c r="E42" s="265"/>
      <c r="F42" s="265"/>
      <c r="G42" s="265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214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3" x14ac:dyDescent="0.2">
      <c r="A43" s="158"/>
      <c r="B43" s="159"/>
      <c r="C43" s="264" t="s">
        <v>1867</v>
      </c>
      <c r="D43" s="265"/>
      <c r="E43" s="265"/>
      <c r="F43" s="265"/>
      <c r="G43" s="265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214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3" x14ac:dyDescent="0.2">
      <c r="A44" s="158"/>
      <c r="B44" s="159"/>
      <c r="C44" s="264" t="s">
        <v>1868</v>
      </c>
      <c r="D44" s="265"/>
      <c r="E44" s="265"/>
      <c r="F44" s="265"/>
      <c r="G44" s="265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1"/>
      <c r="AA44" s="151"/>
      <c r="AB44" s="151"/>
      <c r="AC44" s="151"/>
      <c r="AD44" s="151"/>
      <c r="AE44" s="151"/>
      <c r="AF44" s="151"/>
      <c r="AG44" s="151" t="s">
        <v>214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3" x14ac:dyDescent="0.2">
      <c r="A45" s="158"/>
      <c r="B45" s="159"/>
      <c r="C45" s="264" t="s">
        <v>1869</v>
      </c>
      <c r="D45" s="265"/>
      <c r="E45" s="265"/>
      <c r="F45" s="265"/>
      <c r="G45" s="265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214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58"/>
      <c r="B46" s="159"/>
      <c r="C46" s="196" t="s">
        <v>1870</v>
      </c>
      <c r="D46" s="190"/>
      <c r="E46" s="191"/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263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3" x14ac:dyDescent="0.2">
      <c r="A47" s="158"/>
      <c r="B47" s="159"/>
      <c r="C47" s="196" t="s">
        <v>1871</v>
      </c>
      <c r="D47" s="190"/>
      <c r="E47" s="191">
        <v>1</v>
      </c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263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6">
        <v>10</v>
      </c>
      <c r="B48" s="177" t="s">
        <v>1872</v>
      </c>
      <c r="C48" s="185" t="s">
        <v>1873</v>
      </c>
      <c r="D48" s="178" t="s">
        <v>333</v>
      </c>
      <c r="E48" s="179">
        <v>1</v>
      </c>
      <c r="F48" s="180"/>
      <c r="G48" s="181">
        <f>ROUND(E48*F48,2)</f>
        <v>0</v>
      </c>
      <c r="H48" s="180"/>
      <c r="I48" s="181">
        <f>ROUND(E48*H48,2)</f>
        <v>0</v>
      </c>
      <c r="J48" s="180"/>
      <c r="K48" s="181">
        <f>ROUND(E48*J48,2)</f>
        <v>0</v>
      </c>
      <c r="L48" s="181">
        <v>21</v>
      </c>
      <c r="M48" s="181">
        <f>G48*(1+L48/100)</f>
        <v>0</v>
      </c>
      <c r="N48" s="179">
        <v>0</v>
      </c>
      <c r="O48" s="179">
        <f>ROUND(E48*N48,2)</f>
        <v>0</v>
      </c>
      <c r="P48" s="179">
        <v>0</v>
      </c>
      <c r="Q48" s="179">
        <f>ROUND(E48*P48,2)</f>
        <v>0</v>
      </c>
      <c r="R48" s="181"/>
      <c r="S48" s="181" t="s">
        <v>209</v>
      </c>
      <c r="T48" s="182" t="s">
        <v>210</v>
      </c>
      <c r="U48" s="161">
        <v>0</v>
      </c>
      <c r="V48" s="161">
        <f>ROUND(E48*U48,2)</f>
        <v>0</v>
      </c>
      <c r="W48" s="161"/>
      <c r="X48" s="161" t="s">
        <v>258</v>
      </c>
      <c r="Y48" s="161" t="s">
        <v>211</v>
      </c>
      <c r="Z48" s="151"/>
      <c r="AA48" s="151"/>
      <c r="AB48" s="151"/>
      <c r="AC48" s="151"/>
      <c r="AD48" s="151"/>
      <c r="AE48" s="151"/>
      <c r="AF48" s="151"/>
      <c r="AG48" s="151" t="s">
        <v>259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2" x14ac:dyDescent="0.2">
      <c r="A49" s="158"/>
      <c r="B49" s="159"/>
      <c r="C49" s="196" t="s">
        <v>1839</v>
      </c>
      <c r="D49" s="190"/>
      <c r="E49" s="191"/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1"/>
      <c r="AA49" s="151"/>
      <c r="AB49" s="151"/>
      <c r="AC49" s="151"/>
      <c r="AD49" s="151"/>
      <c r="AE49" s="151"/>
      <c r="AF49" s="151"/>
      <c r="AG49" s="151" t="s">
        <v>263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3" x14ac:dyDescent="0.2">
      <c r="A50" s="158"/>
      <c r="B50" s="159"/>
      <c r="C50" s="196" t="s">
        <v>1874</v>
      </c>
      <c r="D50" s="190"/>
      <c r="E50" s="191">
        <v>1</v>
      </c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1"/>
      <c r="AA50" s="151"/>
      <c r="AB50" s="151"/>
      <c r="AC50" s="151"/>
      <c r="AD50" s="151"/>
      <c r="AE50" s="151"/>
      <c r="AF50" s="151"/>
      <c r="AG50" s="151" t="s">
        <v>263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6">
        <v>11</v>
      </c>
      <c r="B51" s="177" t="s">
        <v>1875</v>
      </c>
      <c r="C51" s="185" t="s">
        <v>1876</v>
      </c>
      <c r="D51" s="178" t="s">
        <v>333</v>
      </c>
      <c r="E51" s="179">
        <v>1</v>
      </c>
      <c r="F51" s="180"/>
      <c r="G51" s="181">
        <f>ROUND(E51*F51,2)</f>
        <v>0</v>
      </c>
      <c r="H51" s="180"/>
      <c r="I51" s="181">
        <f>ROUND(E51*H51,2)</f>
        <v>0</v>
      </c>
      <c r="J51" s="180"/>
      <c r="K51" s="181">
        <f>ROUND(E51*J51,2)</f>
        <v>0</v>
      </c>
      <c r="L51" s="181">
        <v>21</v>
      </c>
      <c r="M51" s="181">
        <f>G51*(1+L51/100)</f>
        <v>0</v>
      </c>
      <c r="N51" s="179">
        <v>0</v>
      </c>
      <c r="O51" s="179">
        <f>ROUND(E51*N51,2)</f>
        <v>0</v>
      </c>
      <c r="P51" s="179">
        <v>0</v>
      </c>
      <c r="Q51" s="179">
        <f>ROUND(E51*P51,2)</f>
        <v>0</v>
      </c>
      <c r="R51" s="181"/>
      <c r="S51" s="181" t="s">
        <v>209</v>
      </c>
      <c r="T51" s="182" t="s">
        <v>210</v>
      </c>
      <c r="U51" s="161">
        <v>0</v>
      </c>
      <c r="V51" s="161">
        <f>ROUND(E51*U51,2)</f>
        <v>0</v>
      </c>
      <c r="W51" s="161"/>
      <c r="X51" s="161" t="s">
        <v>258</v>
      </c>
      <c r="Y51" s="161" t="s">
        <v>211</v>
      </c>
      <c r="Z51" s="151"/>
      <c r="AA51" s="151"/>
      <c r="AB51" s="151"/>
      <c r="AC51" s="151"/>
      <c r="AD51" s="151"/>
      <c r="AE51" s="151"/>
      <c r="AF51" s="151"/>
      <c r="AG51" s="151" t="s">
        <v>259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2" x14ac:dyDescent="0.2">
      <c r="A52" s="158"/>
      <c r="B52" s="159"/>
      <c r="C52" s="196" t="s">
        <v>1839</v>
      </c>
      <c r="D52" s="190"/>
      <c r="E52" s="191"/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263</v>
      </c>
      <c r="AH52" s="151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3" x14ac:dyDescent="0.2">
      <c r="A53" s="158"/>
      <c r="B53" s="159"/>
      <c r="C53" s="196" t="s">
        <v>1877</v>
      </c>
      <c r="D53" s="190"/>
      <c r="E53" s="191">
        <v>1</v>
      </c>
      <c r="F53" s="161"/>
      <c r="G53" s="161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1"/>
      <c r="AA53" s="151"/>
      <c r="AB53" s="151"/>
      <c r="AC53" s="151"/>
      <c r="AD53" s="151"/>
      <c r="AE53" s="151"/>
      <c r="AF53" s="151"/>
      <c r="AG53" s="151" t="s">
        <v>263</v>
      </c>
      <c r="AH53" s="151">
        <v>0</v>
      </c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6">
        <v>12</v>
      </c>
      <c r="B54" s="177" t="s">
        <v>1878</v>
      </c>
      <c r="C54" s="185" t="s">
        <v>1879</v>
      </c>
      <c r="D54" s="178" t="s">
        <v>333</v>
      </c>
      <c r="E54" s="179">
        <v>1</v>
      </c>
      <c r="F54" s="180"/>
      <c r="G54" s="181">
        <f>ROUND(E54*F54,2)</f>
        <v>0</v>
      </c>
      <c r="H54" s="180"/>
      <c r="I54" s="181">
        <f>ROUND(E54*H54,2)</f>
        <v>0</v>
      </c>
      <c r="J54" s="180"/>
      <c r="K54" s="181">
        <f>ROUND(E54*J54,2)</f>
        <v>0</v>
      </c>
      <c r="L54" s="181">
        <v>21</v>
      </c>
      <c r="M54" s="181">
        <f>G54*(1+L54/100)</f>
        <v>0</v>
      </c>
      <c r="N54" s="179">
        <v>0</v>
      </c>
      <c r="O54" s="179">
        <f>ROUND(E54*N54,2)</f>
        <v>0</v>
      </c>
      <c r="P54" s="179">
        <v>0</v>
      </c>
      <c r="Q54" s="179">
        <f>ROUND(E54*P54,2)</f>
        <v>0</v>
      </c>
      <c r="R54" s="181"/>
      <c r="S54" s="181" t="s">
        <v>209</v>
      </c>
      <c r="T54" s="182" t="s">
        <v>210</v>
      </c>
      <c r="U54" s="161">
        <v>0</v>
      </c>
      <c r="V54" s="161">
        <f>ROUND(E54*U54,2)</f>
        <v>0</v>
      </c>
      <c r="W54" s="161"/>
      <c r="X54" s="161" t="s">
        <v>258</v>
      </c>
      <c r="Y54" s="161" t="s">
        <v>211</v>
      </c>
      <c r="Z54" s="151"/>
      <c r="AA54" s="151"/>
      <c r="AB54" s="151"/>
      <c r="AC54" s="151"/>
      <c r="AD54" s="151"/>
      <c r="AE54" s="151"/>
      <c r="AF54" s="151"/>
      <c r="AG54" s="151" t="s">
        <v>259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2" x14ac:dyDescent="0.2">
      <c r="A55" s="158"/>
      <c r="B55" s="159"/>
      <c r="C55" s="196" t="s">
        <v>1839</v>
      </c>
      <c r="D55" s="190"/>
      <c r="E55" s="191"/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263</v>
      </c>
      <c r="AH55" s="151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3" x14ac:dyDescent="0.2">
      <c r="A56" s="158"/>
      <c r="B56" s="159"/>
      <c r="C56" s="196" t="s">
        <v>1880</v>
      </c>
      <c r="D56" s="190"/>
      <c r="E56" s="191">
        <v>1</v>
      </c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1"/>
      <c r="AA56" s="151"/>
      <c r="AB56" s="151"/>
      <c r="AC56" s="151"/>
      <c r="AD56" s="151"/>
      <c r="AE56" s="151"/>
      <c r="AF56" s="151"/>
      <c r="AG56" s="151" t="s">
        <v>263</v>
      </c>
      <c r="AH56" s="151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 x14ac:dyDescent="0.2">
      <c r="A57" s="176">
        <v>13</v>
      </c>
      <c r="B57" s="177" t="s">
        <v>1881</v>
      </c>
      <c r="C57" s="185" t="s">
        <v>1882</v>
      </c>
      <c r="D57" s="178" t="s">
        <v>333</v>
      </c>
      <c r="E57" s="179">
        <v>1</v>
      </c>
      <c r="F57" s="180"/>
      <c r="G57" s="181">
        <f>ROUND(E57*F57,2)</f>
        <v>0</v>
      </c>
      <c r="H57" s="180"/>
      <c r="I57" s="181">
        <f>ROUND(E57*H57,2)</f>
        <v>0</v>
      </c>
      <c r="J57" s="180"/>
      <c r="K57" s="181">
        <f>ROUND(E57*J57,2)</f>
        <v>0</v>
      </c>
      <c r="L57" s="181">
        <v>21</v>
      </c>
      <c r="M57" s="181">
        <f>G57*(1+L57/100)</f>
        <v>0</v>
      </c>
      <c r="N57" s="179">
        <v>0</v>
      </c>
      <c r="O57" s="179">
        <f>ROUND(E57*N57,2)</f>
        <v>0</v>
      </c>
      <c r="P57" s="179">
        <v>0</v>
      </c>
      <c r="Q57" s="179">
        <f>ROUND(E57*P57,2)</f>
        <v>0</v>
      </c>
      <c r="R57" s="181"/>
      <c r="S57" s="181" t="s">
        <v>209</v>
      </c>
      <c r="T57" s="182" t="s">
        <v>210</v>
      </c>
      <c r="U57" s="161">
        <v>0</v>
      </c>
      <c r="V57" s="161">
        <f>ROUND(E57*U57,2)</f>
        <v>0</v>
      </c>
      <c r="W57" s="161"/>
      <c r="X57" s="161" t="s">
        <v>258</v>
      </c>
      <c r="Y57" s="161" t="s">
        <v>211</v>
      </c>
      <c r="Z57" s="151"/>
      <c r="AA57" s="151"/>
      <c r="AB57" s="151"/>
      <c r="AC57" s="151"/>
      <c r="AD57" s="151"/>
      <c r="AE57" s="151"/>
      <c r="AF57" s="151"/>
      <c r="AG57" s="151" t="s">
        <v>259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196" t="s">
        <v>1839</v>
      </c>
      <c r="D58" s="190"/>
      <c r="E58" s="191"/>
      <c r="F58" s="161"/>
      <c r="G58" s="16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1"/>
      <c r="AA58" s="151"/>
      <c r="AB58" s="151"/>
      <c r="AC58" s="151"/>
      <c r="AD58" s="151"/>
      <c r="AE58" s="151"/>
      <c r="AF58" s="151"/>
      <c r="AG58" s="151" t="s">
        <v>263</v>
      </c>
      <c r="AH58" s="151">
        <v>0</v>
      </c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3" x14ac:dyDescent="0.2">
      <c r="A59" s="158"/>
      <c r="B59" s="159"/>
      <c r="C59" s="196" t="s">
        <v>1883</v>
      </c>
      <c r="D59" s="190"/>
      <c r="E59" s="191">
        <v>1</v>
      </c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263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 x14ac:dyDescent="0.2">
      <c r="A60" s="176">
        <v>14</v>
      </c>
      <c r="B60" s="177" t="s">
        <v>1884</v>
      </c>
      <c r="C60" s="185" t="s">
        <v>1885</v>
      </c>
      <c r="D60" s="178" t="s">
        <v>1886</v>
      </c>
      <c r="E60" s="179">
        <v>0.5</v>
      </c>
      <c r="F60" s="180"/>
      <c r="G60" s="181">
        <f>ROUND(E60*F60,2)</f>
        <v>0</v>
      </c>
      <c r="H60" s="180"/>
      <c r="I60" s="181">
        <f>ROUND(E60*H60,2)</f>
        <v>0</v>
      </c>
      <c r="J60" s="180"/>
      <c r="K60" s="181">
        <f>ROUND(E60*J60,2)</f>
        <v>0</v>
      </c>
      <c r="L60" s="181">
        <v>21</v>
      </c>
      <c r="M60" s="181">
        <f>G60*(1+L60/100)</f>
        <v>0</v>
      </c>
      <c r="N60" s="179">
        <v>0</v>
      </c>
      <c r="O60" s="179">
        <f>ROUND(E60*N60,2)</f>
        <v>0</v>
      </c>
      <c r="P60" s="179">
        <v>0</v>
      </c>
      <c r="Q60" s="179">
        <f>ROUND(E60*P60,2)</f>
        <v>0</v>
      </c>
      <c r="R60" s="181"/>
      <c r="S60" s="181" t="s">
        <v>209</v>
      </c>
      <c r="T60" s="182" t="s">
        <v>210</v>
      </c>
      <c r="U60" s="161">
        <v>0</v>
      </c>
      <c r="V60" s="161">
        <f>ROUND(E60*U60,2)</f>
        <v>0</v>
      </c>
      <c r="W60" s="161"/>
      <c r="X60" s="161" t="s">
        <v>258</v>
      </c>
      <c r="Y60" s="161" t="s">
        <v>211</v>
      </c>
      <c r="Z60" s="151"/>
      <c r="AA60" s="151"/>
      <c r="AB60" s="151"/>
      <c r="AC60" s="151"/>
      <c r="AD60" s="151"/>
      <c r="AE60" s="151"/>
      <c r="AF60" s="151"/>
      <c r="AG60" s="151" t="s">
        <v>259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2" x14ac:dyDescent="0.2">
      <c r="A61" s="158"/>
      <c r="B61" s="159"/>
      <c r="C61" s="196" t="s">
        <v>1839</v>
      </c>
      <c r="D61" s="190"/>
      <c r="E61" s="191"/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1"/>
      <c r="AA61" s="151"/>
      <c r="AB61" s="151"/>
      <c r="AC61" s="151"/>
      <c r="AD61" s="151"/>
      <c r="AE61" s="151"/>
      <c r="AF61" s="151"/>
      <c r="AG61" s="151" t="s">
        <v>263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3" x14ac:dyDescent="0.2">
      <c r="A62" s="158"/>
      <c r="B62" s="159"/>
      <c r="C62" s="196" t="s">
        <v>1887</v>
      </c>
      <c r="D62" s="190"/>
      <c r="E62" s="191">
        <v>0.5</v>
      </c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1"/>
      <c r="AA62" s="151"/>
      <c r="AB62" s="151"/>
      <c r="AC62" s="151"/>
      <c r="AD62" s="151"/>
      <c r="AE62" s="151"/>
      <c r="AF62" s="151"/>
      <c r="AG62" s="151" t="s">
        <v>263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 x14ac:dyDescent="0.2">
      <c r="A63" s="176">
        <v>15</v>
      </c>
      <c r="B63" s="177" t="s">
        <v>1888</v>
      </c>
      <c r="C63" s="185" t="s">
        <v>1889</v>
      </c>
      <c r="D63" s="178" t="s">
        <v>333</v>
      </c>
      <c r="E63" s="179">
        <v>1</v>
      </c>
      <c r="F63" s="180"/>
      <c r="G63" s="181">
        <f>ROUND(E63*F63,2)</f>
        <v>0</v>
      </c>
      <c r="H63" s="180"/>
      <c r="I63" s="181">
        <f>ROUND(E63*H63,2)</f>
        <v>0</v>
      </c>
      <c r="J63" s="180"/>
      <c r="K63" s="181">
        <f>ROUND(E63*J63,2)</f>
        <v>0</v>
      </c>
      <c r="L63" s="181">
        <v>21</v>
      </c>
      <c r="M63" s="181">
        <f>G63*(1+L63/100)</f>
        <v>0</v>
      </c>
      <c r="N63" s="179">
        <v>0</v>
      </c>
      <c r="O63" s="179">
        <f>ROUND(E63*N63,2)</f>
        <v>0</v>
      </c>
      <c r="P63" s="179">
        <v>0</v>
      </c>
      <c r="Q63" s="179">
        <f>ROUND(E63*P63,2)</f>
        <v>0</v>
      </c>
      <c r="R63" s="181"/>
      <c r="S63" s="181" t="s">
        <v>209</v>
      </c>
      <c r="T63" s="182" t="s">
        <v>210</v>
      </c>
      <c r="U63" s="161">
        <v>0</v>
      </c>
      <c r="V63" s="161">
        <f>ROUND(E63*U63,2)</f>
        <v>0</v>
      </c>
      <c r="W63" s="161"/>
      <c r="X63" s="161" t="s">
        <v>258</v>
      </c>
      <c r="Y63" s="161" t="s">
        <v>211</v>
      </c>
      <c r="Z63" s="151"/>
      <c r="AA63" s="151"/>
      <c r="AB63" s="151"/>
      <c r="AC63" s="151"/>
      <c r="AD63" s="151"/>
      <c r="AE63" s="151"/>
      <c r="AF63" s="151"/>
      <c r="AG63" s="151" t="s">
        <v>259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2" x14ac:dyDescent="0.2">
      <c r="A64" s="158"/>
      <c r="B64" s="159"/>
      <c r="C64" s="196" t="s">
        <v>1839</v>
      </c>
      <c r="D64" s="190"/>
      <c r="E64" s="191"/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1"/>
      <c r="AA64" s="151"/>
      <c r="AB64" s="151"/>
      <c r="AC64" s="151"/>
      <c r="AD64" s="151"/>
      <c r="AE64" s="151"/>
      <c r="AF64" s="151"/>
      <c r="AG64" s="151" t="s">
        <v>263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3" x14ac:dyDescent="0.2">
      <c r="A65" s="158"/>
      <c r="B65" s="159"/>
      <c r="C65" s="196" t="s">
        <v>1890</v>
      </c>
      <c r="D65" s="190"/>
      <c r="E65" s="191">
        <v>1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1"/>
      <c r="AA65" s="151"/>
      <c r="AB65" s="151"/>
      <c r="AC65" s="151"/>
      <c r="AD65" s="151"/>
      <c r="AE65" s="151"/>
      <c r="AF65" s="151"/>
      <c r="AG65" s="151" t="s">
        <v>263</v>
      </c>
      <c r="AH65" s="151">
        <v>0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ht="22.5" outlineLevel="1" x14ac:dyDescent="0.2">
      <c r="A66" s="176">
        <v>16</v>
      </c>
      <c r="B66" s="177" t="s">
        <v>1891</v>
      </c>
      <c r="C66" s="185" t="s">
        <v>1782</v>
      </c>
      <c r="D66" s="178" t="s">
        <v>333</v>
      </c>
      <c r="E66" s="179">
        <v>2</v>
      </c>
      <c r="F66" s="180"/>
      <c r="G66" s="181">
        <f>ROUND(E66*F66,2)</f>
        <v>0</v>
      </c>
      <c r="H66" s="180"/>
      <c r="I66" s="181">
        <f>ROUND(E66*H66,2)</f>
        <v>0</v>
      </c>
      <c r="J66" s="180"/>
      <c r="K66" s="181">
        <f>ROUND(E66*J66,2)</f>
        <v>0</v>
      </c>
      <c r="L66" s="181">
        <v>21</v>
      </c>
      <c r="M66" s="181">
        <f>G66*(1+L66/100)</f>
        <v>0</v>
      </c>
      <c r="N66" s="179">
        <v>2.0400000000000001E-3</v>
      </c>
      <c r="O66" s="179">
        <f>ROUND(E66*N66,2)</f>
        <v>0</v>
      </c>
      <c r="P66" s="179">
        <v>3.6170000000000001E-2</v>
      </c>
      <c r="Q66" s="179">
        <f>ROUND(E66*P66,2)</f>
        <v>7.0000000000000007E-2</v>
      </c>
      <c r="R66" s="181"/>
      <c r="S66" s="181" t="s">
        <v>209</v>
      </c>
      <c r="T66" s="182" t="s">
        <v>210</v>
      </c>
      <c r="U66" s="161">
        <v>4</v>
      </c>
      <c r="V66" s="161">
        <f>ROUND(E66*U66,2)</f>
        <v>8</v>
      </c>
      <c r="W66" s="161"/>
      <c r="X66" s="161" t="s">
        <v>258</v>
      </c>
      <c r="Y66" s="161" t="s">
        <v>211</v>
      </c>
      <c r="Z66" s="151"/>
      <c r="AA66" s="151"/>
      <c r="AB66" s="151"/>
      <c r="AC66" s="151"/>
      <c r="AD66" s="151"/>
      <c r="AE66" s="151"/>
      <c r="AF66" s="151"/>
      <c r="AG66" s="151" t="s">
        <v>259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2" x14ac:dyDescent="0.2">
      <c r="A67" s="158"/>
      <c r="B67" s="159"/>
      <c r="C67" s="196" t="s">
        <v>1839</v>
      </c>
      <c r="D67" s="190"/>
      <c r="E67" s="191"/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1"/>
      <c r="AA67" s="151"/>
      <c r="AB67" s="151"/>
      <c r="AC67" s="151"/>
      <c r="AD67" s="151"/>
      <c r="AE67" s="151"/>
      <c r="AF67" s="151"/>
      <c r="AG67" s="151" t="s">
        <v>263</v>
      </c>
      <c r="AH67" s="151">
        <v>0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3" x14ac:dyDescent="0.2">
      <c r="A68" s="158"/>
      <c r="B68" s="159"/>
      <c r="C68" s="196" t="s">
        <v>1892</v>
      </c>
      <c r="D68" s="190"/>
      <c r="E68" s="191"/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1"/>
      <c r="AA68" s="151"/>
      <c r="AB68" s="151"/>
      <c r="AC68" s="151"/>
      <c r="AD68" s="151"/>
      <c r="AE68" s="151"/>
      <c r="AF68" s="151"/>
      <c r="AG68" s="151" t="s">
        <v>263</v>
      </c>
      <c r="AH68" s="151">
        <v>0</v>
      </c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3" x14ac:dyDescent="0.2">
      <c r="A69" s="158"/>
      <c r="B69" s="159"/>
      <c r="C69" s="196" t="s">
        <v>1893</v>
      </c>
      <c r="D69" s="190"/>
      <c r="E69" s="191">
        <v>1</v>
      </c>
      <c r="F69" s="161"/>
      <c r="G69" s="161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1"/>
      <c r="AA69" s="151"/>
      <c r="AB69" s="151"/>
      <c r="AC69" s="151"/>
      <c r="AD69" s="151"/>
      <c r="AE69" s="151"/>
      <c r="AF69" s="151"/>
      <c r="AG69" s="151" t="s">
        <v>263</v>
      </c>
      <c r="AH69" s="151">
        <v>0</v>
      </c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3" x14ac:dyDescent="0.2">
      <c r="A70" s="158"/>
      <c r="B70" s="159"/>
      <c r="C70" s="196" t="s">
        <v>1894</v>
      </c>
      <c r="D70" s="190"/>
      <c r="E70" s="191">
        <v>1</v>
      </c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263</v>
      </c>
      <c r="AH70" s="151">
        <v>0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 x14ac:dyDescent="0.2">
      <c r="A71" s="176">
        <v>17</v>
      </c>
      <c r="B71" s="177" t="s">
        <v>1895</v>
      </c>
      <c r="C71" s="185" t="s">
        <v>1815</v>
      </c>
      <c r="D71" s="178" t="s">
        <v>1755</v>
      </c>
      <c r="E71" s="179">
        <v>1</v>
      </c>
      <c r="F71" s="180"/>
      <c r="G71" s="181">
        <f>ROUND(E71*F71,2)</f>
        <v>0</v>
      </c>
      <c r="H71" s="180"/>
      <c r="I71" s="181">
        <f>ROUND(E71*H71,2)</f>
        <v>0</v>
      </c>
      <c r="J71" s="180"/>
      <c r="K71" s="181">
        <f>ROUND(E71*J71,2)</f>
        <v>0</v>
      </c>
      <c r="L71" s="181">
        <v>21</v>
      </c>
      <c r="M71" s="181">
        <f>G71*(1+L71/100)</f>
        <v>0</v>
      </c>
      <c r="N71" s="179">
        <v>1.7780000000000001E-2</v>
      </c>
      <c r="O71" s="179">
        <f>ROUND(E71*N71,2)</f>
        <v>0.02</v>
      </c>
      <c r="P71" s="179">
        <v>0</v>
      </c>
      <c r="Q71" s="179">
        <f>ROUND(E71*P71,2)</f>
        <v>0</v>
      </c>
      <c r="R71" s="181"/>
      <c r="S71" s="181" t="s">
        <v>209</v>
      </c>
      <c r="T71" s="182" t="s">
        <v>210</v>
      </c>
      <c r="U71" s="161">
        <v>0.05</v>
      </c>
      <c r="V71" s="161">
        <f>ROUND(E71*U71,2)</f>
        <v>0.05</v>
      </c>
      <c r="W71" s="161"/>
      <c r="X71" s="161" t="s">
        <v>258</v>
      </c>
      <c r="Y71" s="161" t="s">
        <v>211</v>
      </c>
      <c r="Z71" s="151"/>
      <c r="AA71" s="151"/>
      <c r="AB71" s="151"/>
      <c r="AC71" s="151"/>
      <c r="AD71" s="151"/>
      <c r="AE71" s="151"/>
      <c r="AF71" s="151"/>
      <c r="AG71" s="151" t="s">
        <v>259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2" x14ac:dyDescent="0.2">
      <c r="A72" s="158"/>
      <c r="B72" s="159"/>
      <c r="C72" s="196" t="s">
        <v>1632</v>
      </c>
      <c r="D72" s="190"/>
      <c r="E72" s="191"/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1"/>
      <c r="AA72" s="151"/>
      <c r="AB72" s="151"/>
      <c r="AC72" s="151"/>
      <c r="AD72" s="151"/>
      <c r="AE72" s="151"/>
      <c r="AF72" s="151"/>
      <c r="AG72" s="151" t="s">
        <v>263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3" x14ac:dyDescent="0.2">
      <c r="A73" s="158"/>
      <c r="B73" s="159"/>
      <c r="C73" s="196" t="s">
        <v>1816</v>
      </c>
      <c r="D73" s="190"/>
      <c r="E73" s="191">
        <v>1</v>
      </c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1"/>
      <c r="AA73" s="151"/>
      <c r="AB73" s="151"/>
      <c r="AC73" s="151"/>
      <c r="AD73" s="151"/>
      <c r="AE73" s="151"/>
      <c r="AF73" s="151"/>
      <c r="AG73" s="151" t="s">
        <v>263</v>
      </c>
      <c r="AH73" s="151">
        <v>0</v>
      </c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ht="22.5" outlineLevel="1" x14ac:dyDescent="0.2">
      <c r="A74" s="176">
        <v>18</v>
      </c>
      <c r="B74" s="177" t="s">
        <v>1896</v>
      </c>
      <c r="C74" s="185" t="s">
        <v>1897</v>
      </c>
      <c r="D74" s="178" t="s">
        <v>1755</v>
      </c>
      <c r="E74" s="179">
        <v>1</v>
      </c>
      <c r="F74" s="180"/>
      <c r="G74" s="181">
        <f>ROUND(E74*F74,2)</f>
        <v>0</v>
      </c>
      <c r="H74" s="180"/>
      <c r="I74" s="181">
        <f>ROUND(E74*H74,2)</f>
        <v>0</v>
      </c>
      <c r="J74" s="180"/>
      <c r="K74" s="181">
        <f>ROUND(E74*J74,2)</f>
        <v>0</v>
      </c>
      <c r="L74" s="181">
        <v>21</v>
      </c>
      <c r="M74" s="181">
        <f>G74*(1+L74/100)</f>
        <v>0</v>
      </c>
      <c r="N74" s="179">
        <v>0</v>
      </c>
      <c r="O74" s="179">
        <f>ROUND(E74*N74,2)</f>
        <v>0</v>
      </c>
      <c r="P74" s="179">
        <v>0</v>
      </c>
      <c r="Q74" s="179">
        <f>ROUND(E74*P74,2)</f>
        <v>0</v>
      </c>
      <c r="R74" s="181"/>
      <c r="S74" s="181" t="s">
        <v>209</v>
      </c>
      <c r="T74" s="182" t="s">
        <v>210</v>
      </c>
      <c r="U74" s="161">
        <v>0.27</v>
      </c>
      <c r="V74" s="161">
        <f>ROUND(E74*U74,2)</f>
        <v>0.27</v>
      </c>
      <c r="W74" s="161"/>
      <c r="X74" s="161" t="s">
        <v>258</v>
      </c>
      <c r="Y74" s="161" t="s">
        <v>211</v>
      </c>
      <c r="Z74" s="151"/>
      <c r="AA74" s="151"/>
      <c r="AB74" s="151"/>
      <c r="AC74" s="151"/>
      <c r="AD74" s="151"/>
      <c r="AE74" s="151"/>
      <c r="AF74" s="151"/>
      <c r="AG74" s="151" t="s">
        <v>259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2" x14ac:dyDescent="0.2">
      <c r="A75" s="158"/>
      <c r="B75" s="159"/>
      <c r="C75" s="196" t="s">
        <v>1839</v>
      </c>
      <c r="D75" s="190"/>
      <c r="E75" s="191"/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1"/>
      <c r="AA75" s="151"/>
      <c r="AB75" s="151"/>
      <c r="AC75" s="151"/>
      <c r="AD75" s="151"/>
      <c r="AE75" s="151"/>
      <c r="AF75" s="151"/>
      <c r="AG75" s="151" t="s">
        <v>263</v>
      </c>
      <c r="AH75" s="151">
        <v>0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3" x14ac:dyDescent="0.2">
      <c r="A76" s="158"/>
      <c r="B76" s="159"/>
      <c r="C76" s="196" t="s">
        <v>1810</v>
      </c>
      <c r="D76" s="190"/>
      <c r="E76" s="191">
        <v>1</v>
      </c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1"/>
      <c r="AA76" s="151"/>
      <c r="AB76" s="151"/>
      <c r="AC76" s="151"/>
      <c r="AD76" s="151"/>
      <c r="AE76" s="151"/>
      <c r="AF76" s="151"/>
      <c r="AG76" s="151" t="s">
        <v>263</v>
      </c>
      <c r="AH76" s="151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x14ac:dyDescent="0.2">
      <c r="A77" s="3"/>
      <c r="B77" s="4"/>
      <c r="C77" s="187"/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AE77">
        <v>12</v>
      </c>
      <c r="AF77">
        <v>21</v>
      </c>
      <c r="AG77" t="s">
        <v>190</v>
      </c>
    </row>
    <row r="78" spans="1:60" x14ac:dyDescent="0.2">
      <c r="A78" s="154"/>
      <c r="B78" s="155" t="s">
        <v>29</v>
      </c>
      <c r="C78" s="188"/>
      <c r="D78" s="156"/>
      <c r="E78" s="157"/>
      <c r="F78" s="157"/>
      <c r="G78" s="175">
        <f>G8</f>
        <v>0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E78">
        <f>SUMIF(L7:L76,AE77,G7:G76)</f>
        <v>0</v>
      </c>
      <c r="AF78">
        <f>SUMIF(L7:L76,AF77,G7:G76)</f>
        <v>0</v>
      </c>
      <c r="AG78" t="s">
        <v>248</v>
      </c>
    </row>
    <row r="79" spans="1:60" x14ac:dyDescent="0.2">
      <c r="A79" s="275" t="s">
        <v>748</v>
      </c>
      <c r="B79" s="275"/>
      <c r="C79" s="187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A80" s="3"/>
      <c r="B80" s="4" t="s">
        <v>749</v>
      </c>
      <c r="C80" s="187" t="s">
        <v>750</v>
      </c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AG80" t="s">
        <v>751</v>
      </c>
    </row>
    <row r="81" spans="1:33" x14ac:dyDescent="0.2">
      <c r="A81" s="3"/>
      <c r="B81" s="4" t="s">
        <v>752</v>
      </c>
      <c r="C81" s="187" t="s">
        <v>753</v>
      </c>
      <c r="D81" s="6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AG81" t="s">
        <v>754</v>
      </c>
    </row>
    <row r="82" spans="1:33" x14ac:dyDescent="0.2">
      <c r="A82" s="3"/>
      <c r="B82" s="4"/>
      <c r="C82" s="187" t="s">
        <v>755</v>
      </c>
      <c r="D82" s="6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AG82" t="s">
        <v>756</v>
      </c>
    </row>
    <row r="83" spans="1:33" x14ac:dyDescent="0.2">
      <c r="A83" s="3"/>
      <c r="B83" s="4"/>
      <c r="C83" s="187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</row>
    <row r="84" spans="1:33" x14ac:dyDescent="0.2">
      <c r="C84" s="189"/>
      <c r="D84" s="10"/>
      <c r="AG84" t="s">
        <v>250</v>
      </c>
    </row>
    <row r="85" spans="1:33" x14ac:dyDescent="0.2">
      <c r="D85" s="10"/>
    </row>
    <row r="86" spans="1:33" x14ac:dyDescent="0.2">
      <c r="D86" s="10"/>
    </row>
    <row r="87" spans="1:33" x14ac:dyDescent="0.2">
      <c r="D87" s="10"/>
    </row>
    <row r="88" spans="1:33" x14ac:dyDescent="0.2">
      <c r="D88" s="10"/>
    </row>
    <row r="89" spans="1:33" x14ac:dyDescent="0.2">
      <c r="D89" s="10"/>
    </row>
    <row r="90" spans="1:33" x14ac:dyDescent="0.2">
      <c r="D90" s="10"/>
    </row>
    <row r="91" spans="1:33" x14ac:dyDescent="0.2">
      <c r="D91" s="10"/>
    </row>
    <row r="92" spans="1:33" x14ac:dyDescent="0.2">
      <c r="D92" s="10"/>
    </row>
    <row r="93" spans="1:33" x14ac:dyDescent="0.2">
      <c r="D93" s="10"/>
    </row>
    <row r="94" spans="1:33" x14ac:dyDescent="0.2">
      <c r="D94" s="10"/>
    </row>
    <row r="95" spans="1:33" x14ac:dyDescent="0.2">
      <c r="D95" s="10"/>
    </row>
    <row r="96" spans="1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DHIsqBev41774dImi2uJ8CHbf3CcBp7USsoaKTo+kQ3Koc3MaiKocF6LYNvCdvjJe6vT9juxbrYMUUBxRIOEw==" saltValue="unqB7Qr1cRXg1MbbuM5mBw==" spinCount="100000" sheet="1" formatRows="0"/>
  <mergeCells count="15">
    <mergeCell ref="A1:G1"/>
    <mergeCell ref="C2:G2"/>
    <mergeCell ref="C3:G3"/>
    <mergeCell ref="C4:G4"/>
    <mergeCell ref="A79:B79"/>
    <mergeCell ref="C10:G10"/>
    <mergeCell ref="C11:G11"/>
    <mergeCell ref="C35:G35"/>
    <mergeCell ref="C36:G36"/>
    <mergeCell ref="C37:G37"/>
    <mergeCell ref="C41:G41"/>
    <mergeCell ref="C42:G42"/>
    <mergeCell ref="C43:G43"/>
    <mergeCell ref="C44:G44"/>
    <mergeCell ref="C45:G4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BDEEC-4EAE-46D6-956E-7A27BD5A6DED}">
  <sheetPr>
    <outlinePr summaryBelow="0"/>
  </sheetPr>
  <dimension ref="A1:BH5000"/>
  <sheetViews>
    <sheetView workbookViewId="0">
      <pane ySplit="7" topLeftCell="A8" activePane="bottomLeft" state="frozen"/>
      <selection pane="bottomLeft" activeCell="F24" sqref="F24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6" t="s">
        <v>251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80</v>
      </c>
      <c r="C3" s="267" t="s">
        <v>81</v>
      </c>
      <c r="D3" s="268"/>
      <c r="E3" s="268"/>
      <c r="F3" s="268"/>
      <c r="G3" s="269"/>
      <c r="AC3" s="124" t="s">
        <v>1629</v>
      </c>
      <c r="AG3" t="s">
        <v>180</v>
      </c>
    </row>
    <row r="4" spans="1:60" ht="24.95" customHeight="1" x14ac:dyDescent="0.2">
      <c r="A4" s="144" t="s">
        <v>9</v>
      </c>
      <c r="B4" s="145" t="s">
        <v>82</v>
      </c>
      <c r="C4" s="270" t="s">
        <v>81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54" t="s">
        <v>204</v>
      </c>
      <c r="B8" s="155" t="s">
        <v>150</v>
      </c>
      <c r="C8" s="188" t="s">
        <v>151</v>
      </c>
      <c r="D8" s="172"/>
      <c r="E8" s="173"/>
      <c r="F8" s="174"/>
      <c r="G8" s="174">
        <f>SUMIF(AG9:AG95,"&lt;&gt;NOR",G9:G95)</f>
        <v>0</v>
      </c>
      <c r="H8" s="174"/>
      <c r="I8" s="174">
        <f>SUM(I9:I95)</f>
        <v>0</v>
      </c>
      <c r="J8" s="174"/>
      <c r="K8" s="174">
        <f>SUM(K9:K95)</f>
        <v>0</v>
      </c>
      <c r="L8" s="174"/>
      <c r="M8" s="174">
        <f>SUM(M9:M95)</f>
        <v>0</v>
      </c>
      <c r="N8" s="173"/>
      <c r="O8" s="173">
        <f>SUM(O9:O95)</f>
        <v>0</v>
      </c>
      <c r="P8" s="173"/>
      <c r="Q8" s="173">
        <f>SUM(Q9:Q95)</f>
        <v>0</v>
      </c>
      <c r="R8" s="174"/>
      <c r="S8" s="174"/>
      <c r="T8" s="175"/>
      <c r="U8" s="165"/>
      <c r="V8" s="165">
        <f>SUM(V9:V95)</f>
        <v>0</v>
      </c>
      <c r="W8" s="165"/>
      <c r="X8" s="165"/>
      <c r="Y8" s="165"/>
      <c r="AG8" t="s">
        <v>205</v>
      </c>
    </row>
    <row r="9" spans="1:60" ht="22.5" outlineLevel="1" x14ac:dyDescent="0.2">
      <c r="A9" s="158"/>
      <c r="B9" s="159"/>
      <c r="C9" s="262" t="s">
        <v>1898</v>
      </c>
      <c r="D9" s="263"/>
      <c r="E9" s="263"/>
      <c r="F9" s="263"/>
      <c r="G9" s="263"/>
      <c r="H9" s="161"/>
      <c r="I9" s="161"/>
      <c r="J9" s="161"/>
      <c r="K9" s="161"/>
      <c r="L9" s="161"/>
      <c r="M9" s="161"/>
      <c r="N9" s="160"/>
      <c r="O9" s="160"/>
      <c r="P9" s="160"/>
      <c r="Q9" s="160"/>
      <c r="R9" s="161"/>
      <c r="S9" s="161"/>
      <c r="T9" s="161"/>
      <c r="U9" s="161"/>
      <c r="V9" s="161"/>
      <c r="W9" s="161"/>
      <c r="X9" s="161"/>
      <c r="Y9" s="161"/>
      <c r="Z9" s="151"/>
      <c r="AA9" s="151"/>
      <c r="AB9" s="151"/>
      <c r="AC9" s="151"/>
      <c r="AD9" s="151"/>
      <c r="AE9" s="151"/>
      <c r="AF9" s="151"/>
      <c r="AG9" s="151" t="s">
        <v>214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83" t="str">
        <f>C9</f>
        <v>Plastový rozvaděč o celkových rozměrech v.1500 x š. 1000 x h. 320 mm, s montážním plechem  a  DIN lištami, a příslušenstvím (zámek FAB,..). Krytí IP54/IP20, přívody a vývody vrchem.</v>
      </c>
      <c r="BB9" s="151"/>
      <c r="BC9" s="151"/>
      <c r="BD9" s="151"/>
      <c r="BE9" s="151"/>
      <c r="BF9" s="151"/>
      <c r="BG9" s="151"/>
      <c r="BH9" s="151"/>
    </row>
    <row r="10" spans="1:60" outlineLevel="1" x14ac:dyDescent="0.2">
      <c r="A10" s="176">
        <v>1</v>
      </c>
      <c r="B10" s="177" t="s">
        <v>1899</v>
      </c>
      <c r="C10" s="185" t="s">
        <v>1900</v>
      </c>
      <c r="D10" s="178" t="s">
        <v>1755</v>
      </c>
      <c r="E10" s="179">
        <v>1</v>
      </c>
      <c r="F10" s="180"/>
      <c r="G10" s="181">
        <f>ROUND(E10*F10,2)</f>
        <v>0</v>
      </c>
      <c r="H10" s="180"/>
      <c r="I10" s="181">
        <f>ROUND(E10*H10,2)</f>
        <v>0</v>
      </c>
      <c r="J10" s="180"/>
      <c r="K10" s="181">
        <f>ROUND(E10*J10,2)</f>
        <v>0</v>
      </c>
      <c r="L10" s="181">
        <v>21</v>
      </c>
      <c r="M10" s="181">
        <f>G10*(1+L10/100)</f>
        <v>0</v>
      </c>
      <c r="N10" s="179">
        <v>0</v>
      </c>
      <c r="O10" s="179">
        <f>ROUND(E10*N10,2)</f>
        <v>0</v>
      </c>
      <c r="P10" s="179">
        <v>0</v>
      </c>
      <c r="Q10" s="179">
        <f>ROUND(E10*P10,2)</f>
        <v>0</v>
      </c>
      <c r="R10" s="181"/>
      <c r="S10" s="181" t="s">
        <v>209</v>
      </c>
      <c r="T10" s="182" t="s">
        <v>210</v>
      </c>
      <c r="U10" s="161">
        <v>0</v>
      </c>
      <c r="V10" s="161">
        <f>ROUND(E10*U10,2)</f>
        <v>0</v>
      </c>
      <c r="W10" s="161"/>
      <c r="X10" s="161" t="s">
        <v>306</v>
      </c>
      <c r="Y10" s="161" t="s">
        <v>211</v>
      </c>
      <c r="Z10" s="151"/>
      <c r="AA10" s="151"/>
      <c r="AB10" s="151"/>
      <c r="AC10" s="151"/>
      <c r="AD10" s="151"/>
      <c r="AE10" s="151"/>
      <c r="AF10" s="151"/>
      <c r="AG10" s="151" t="s">
        <v>337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ht="22.5" outlineLevel="2" x14ac:dyDescent="0.2">
      <c r="A11" s="158"/>
      <c r="B11" s="159"/>
      <c r="C11" s="262" t="s">
        <v>1901</v>
      </c>
      <c r="D11" s="263"/>
      <c r="E11" s="263"/>
      <c r="F11" s="263"/>
      <c r="G11" s="263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214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83" t="str">
        <f>C11</f>
        <v>Plastový ropzvaděč o celkových rozměrech v. 1500  x  š. 1000  x  h. 320 mm, s montážním plechem a DIN lištami a příslušenstvím (zámek FAB, ...). Krytí IP54/IP20, přívody a vývody vrchem.</v>
      </c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200">
        <v>2</v>
      </c>
      <c r="B12" s="201" t="s">
        <v>1902</v>
      </c>
      <c r="C12" s="207" t="s">
        <v>1903</v>
      </c>
      <c r="D12" s="202" t="s">
        <v>1386</v>
      </c>
      <c r="E12" s="203">
        <v>1</v>
      </c>
      <c r="F12" s="204"/>
      <c r="G12" s="205">
        <f>ROUND(E12*F12,2)</f>
        <v>0</v>
      </c>
      <c r="H12" s="204"/>
      <c r="I12" s="205">
        <f>ROUND(E12*H12,2)</f>
        <v>0</v>
      </c>
      <c r="J12" s="204"/>
      <c r="K12" s="205">
        <f>ROUND(E12*J12,2)</f>
        <v>0</v>
      </c>
      <c r="L12" s="205">
        <v>21</v>
      </c>
      <c r="M12" s="205">
        <f>G12*(1+L12/100)</f>
        <v>0</v>
      </c>
      <c r="N12" s="203">
        <v>0</v>
      </c>
      <c r="O12" s="203">
        <f>ROUND(E12*N12,2)</f>
        <v>0</v>
      </c>
      <c r="P12" s="203">
        <v>0</v>
      </c>
      <c r="Q12" s="203">
        <f>ROUND(E12*P12,2)</f>
        <v>0</v>
      </c>
      <c r="R12" s="205"/>
      <c r="S12" s="205" t="s">
        <v>209</v>
      </c>
      <c r="T12" s="206" t="s">
        <v>210</v>
      </c>
      <c r="U12" s="161">
        <v>0</v>
      </c>
      <c r="V12" s="161">
        <f>ROUND(E12*U12,2)</f>
        <v>0</v>
      </c>
      <c r="W12" s="161"/>
      <c r="X12" s="161" t="s">
        <v>306</v>
      </c>
      <c r="Y12" s="161" t="s">
        <v>211</v>
      </c>
      <c r="Z12" s="151"/>
      <c r="AA12" s="151"/>
      <c r="AB12" s="151"/>
      <c r="AC12" s="151"/>
      <c r="AD12" s="151"/>
      <c r="AE12" s="151"/>
      <c r="AF12" s="151"/>
      <c r="AG12" s="151" t="s">
        <v>337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6">
        <v>3</v>
      </c>
      <c r="B13" s="177" t="s">
        <v>1904</v>
      </c>
      <c r="C13" s="185" t="s">
        <v>1905</v>
      </c>
      <c r="D13" s="178" t="s">
        <v>1906</v>
      </c>
      <c r="E13" s="179">
        <v>1</v>
      </c>
      <c r="F13" s="180"/>
      <c r="G13" s="181">
        <f>ROUND(E13*F13,2)</f>
        <v>0</v>
      </c>
      <c r="H13" s="180"/>
      <c r="I13" s="181">
        <f>ROUND(E13*H13,2)</f>
        <v>0</v>
      </c>
      <c r="J13" s="180"/>
      <c r="K13" s="181">
        <f>ROUND(E13*J13,2)</f>
        <v>0</v>
      </c>
      <c r="L13" s="181">
        <v>21</v>
      </c>
      <c r="M13" s="181">
        <f>G13*(1+L13/100)</f>
        <v>0</v>
      </c>
      <c r="N13" s="179">
        <v>0</v>
      </c>
      <c r="O13" s="179">
        <f>ROUND(E13*N13,2)</f>
        <v>0</v>
      </c>
      <c r="P13" s="179">
        <v>0</v>
      </c>
      <c r="Q13" s="179">
        <f>ROUND(E13*P13,2)</f>
        <v>0</v>
      </c>
      <c r="R13" s="181"/>
      <c r="S13" s="181" t="s">
        <v>209</v>
      </c>
      <c r="T13" s="182" t="s">
        <v>210</v>
      </c>
      <c r="U13" s="161">
        <v>0</v>
      </c>
      <c r="V13" s="161">
        <f>ROUND(E13*U13,2)</f>
        <v>0</v>
      </c>
      <c r="W13" s="161"/>
      <c r="X13" s="161" t="s">
        <v>306</v>
      </c>
      <c r="Y13" s="161" t="s">
        <v>211</v>
      </c>
      <c r="Z13" s="151"/>
      <c r="AA13" s="151"/>
      <c r="AB13" s="151"/>
      <c r="AC13" s="151"/>
      <c r="AD13" s="151"/>
      <c r="AE13" s="151"/>
      <c r="AF13" s="151"/>
      <c r="AG13" s="151" t="s">
        <v>337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ht="22.5" outlineLevel="2" x14ac:dyDescent="0.2">
      <c r="A14" s="158"/>
      <c r="B14" s="159"/>
      <c r="C14" s="262" t="s">
        <v>1907</v>
      </c>
      <c r="D14" s="263"/>
      <c r="E14" s="263"/>
      <c r="F14" s="263"/>
      <c r="G14" s="263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214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83" t="str">
        <f>C14</f>
        <v>Trojpólová ochrana proti přepětí, typ 1+2 na vstupu, výměnné moduly, signalizace, síť TN-C. Přepěťové ochrany pro PRS, MaR, ASŘ a komunikace budou dodány od jednoho výrobce !!!</v>
      </c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200">
        <v>4</v>
      </c>
      <c r="B15" s="201" t="s">
        <v>1908</v>
      </c>
      <c r="C15" s="207" t="s">
        <v>1909</v>
      </c>
      <c r="D15" s="202" t="s">
        <v>1906</v>
      </c>
      <c r="E15" s="203">
        <v>1</v>
      </c>
      <c r="F15" s="204"/>
      <c r="G15" s="205">
        <f>ROUND(E15*F15,2)</f>
        <v>0</v>
      </c>
      <c r="H15" s="204"/>
      <c r="I15" s="205">
        <f>ROUND(E15*H15,2)</f>
        <v>0</v>
      </c>
      <c r="J15" s="204"/>
      <c r="K15" s="205">
        <f>ROUND(E15*J15,2)</f>
        <v>0</v>
      </c>
      <c r="L15" s="205">
        <v>21</v>
      </c>
      <c r="M15" s="205">
        <f>G15*(1+L15/100)</f>
        <v>0</v>
      </c>
      <c r="N15" s="203">
        <v>0</v>
      </c>
      <c r="O15" s="203">
        <f>ROUND(E15*N15,2)</f>
        <v>0</v>
      </c>
      <c r="P15" s="203">
        <v>0</v>
      </c>
      <c r="Q15" s="203">
        <f>ROUND(E15*P15,2)</f>
        <v>0</v>
      </c>
      <c r="R15" s="205"/>
      <c r="S15" s="205" t="s">
        <v>209</v>
      </c>
      <c r="T15" s="206" t="s">
        <v>210</v>
      </c>
      <c r="U15" s="161">
        <v>0</v>
      </c>
      <c r="V15" s="161">
        <f>ROUND(E15*U15,2)</f>
        <v>0</v>
      </c>
      <c r="W15" s="161"/>
      <c r="X15" s="161" t="s">
        <v>306</v>
      </c>
      <c r="Y15" s="161" t="s">
        <v>211</v>
      </c>
      <c r="Z15" s="151"/>
      <c r="AA15" s="151"/>
      <c r="AB15" s="151"/>
      <c r="AC15" s="151"/>
      <c r="AD15" s="151"/>
      <c r="AE15" s="151"/>
      <c r="AF15" s="151"/>
      <c r="AG15" s="151" t="s">
        <v>337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 x14ac:dyDescent="0.2">
      <c r="A16" s="176">
        <v>5</v>
      </c>
      <c r="B16" s="177" t="s">
        <v>1910</v>
      </c>
      <c r="C16" s="185" t="s">
        <v>1911</v>
      </c>
      <c r="D16" s="178" t="s">
        <v>1906</v>
      </c>
      <c r="E16" s="179">
        <v>1</v>
      </c>
      <c r="F16" s="180"/>
      <c r="G16" s="181">
        <f>ROUND(E16*F16,2)</f>
        <v>0</v>
      </c>
      <c r="H16" s="180"/>
      <c r="I16" s="181">
        <f>ROUND(E16*H16,2)</f>
        <v>0</v>
      </c>
      <c r="J16" s="180"/>
      <c r="K16" s="181">
        <f>ROUND(E16*J16,2)</f>
        <v>0</v>
      </c>
      <c r="L16" s="181">
        <v>21</v>
      </c>
      <c r="M16" s="181">
        <f>G16*(1+L16/100)</f>
        <v>0</v>
      </c>
      <c r="N16" s="179">
        <v>0</v>
      </c>
      <c r="O16" s="179">
        <f>ROUND(E16*N16,2)</f>
        <v>0</v>
      </c>
      <c r="P16" s="179">
        <v>0</v>
      </c>
      <c r="Q16" s="179">
        <f>ROUND(E16*P16,2)</f>
        <v>0</v>
      </c>
      <c r="R16" s="181"/>
      <c r="S16" s="181" t="s">
        <v>209</v>
      </c>
      <c r="T16" s="182" t="s">
        <v>210</v>
      </c>
      <c r="U16" s="161">
        <v>0</v>
      </c>
      <c r="V16" s="161">
        <f>ROUND(E16*U16,2)</f>
        <v>0</v>
      </c>
      <c r="W16" s="161"/>
      <c r="X16" s="161" t="s">
        <v>306</v>
      </c>
      <c r="Y16" s="161" t="s">
        <v>211</v>
      </c>
      <c r="Z16" s="151"/>
      <c r="AA16" s="151"/>
      <c r="AB16" s="151"/>
      <c r="AC16" s="151"/>
      <c r="AD16" s="151"/>
      <c r="AE16" s="151"/>
      <c r="AF16" s="151"/>
      <c r="AG16" s="151" t="s">
        <v>337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ht="22.5" outlineLevel="2" x14ac:dyDescent="0.2">
      <c r="A17" s="158"/>
      <c r="B17" s="159"/>
      <c r="C17" s="262" t="s">
        <v>1912</v>
      </c>
      <c r="D17" s="263"/>
      <c r="E17" s="263"/>
      <c r="F17" s="263"/>
      <c r="G17" s="263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1"/>
      <c r="AA17" s="151"/>
      <c r="AB17" s="151"/>
      <c r="AC17" s="151"/>
      <c r="AD17" s="151"/>
      <c r="AE17" s="151"/>
      <c r="AF17" s="151"/>
      <c r="AG17" s="151" t="s">
        <v>214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83" t="str">
        <f>C17</f>
        <v>Dvojpólová ochrana proti přepětí, typ 3 před zařízením MaR,ASŘ, vf filtr, výměnné moduly, signalizace, síť TN-S včetně předjištění. Přepěťové ochrany pro PRS, MaR, ASŘ a komunikace budou dodány od jednoho výrobce !!!</v>
      </c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200">
        <v>6</v>
      </c>
      <c r="B18" s="201" t="s">
        <v>1913</v>
      </c>
      <c r="C18" s="207" t="s">
        <v>1914</v>
      </c>
      <c r="D18" s="202" t="s">
        <v>1386</v>
      </c>
      <c r="E18" s="203">
        <v>1</v>
      </c>
      <c r="F18" s="204"/>
      <c r="G18" s="205">
        <f>ROUND(E18*F18,2)</f>
        <v>0</v>
      </c>
      <c r="H18" s="204"/>
      <c r="I18" s="205">
        <f>ROUND(E18*H18,2)</f>
        <v>0</v>
      </c>
      <c r="J18" s="204"/>
      <c r="K18" s="205">
        <f>ROUND(E18*J18,2)</f>
        <v>0</v>
      </c>
      <c r="L18" s="205">
        <v>21</v>
      </c>
      <c r="M18" s="205">
        <f>G18*(1+L18/100)</f>
        <v>0</v>
      </c>
      <c r="N18" s="203">
        <v>0</v>
      </c>
      <c r="O18" s="203">
        <f>ROUND(E18*N18,2)</f>
        <v>0</v>
      </c>
      <c r="P18" s="203">
        <v>0</v>
      </c>
      <c r="Q18" s="203">
        <f>ROUND(E18*P18,2)</f>
        <v>0</v>
      </c>
      <c r="R18" s="205"/>
      <c r="S18" s="205" t="s">
        <v>209</v>
      </c>
      <c r="T18" s="206" t="s">
        <v>210</v>
      </c>
      <c r="U18" s="161">
        <v>0</v>
      </c>
      <c r="V18" s="161">
        <f>ROUND(E18*U18,2)</f>
        <v>0</v>
      </c>
      <c r="W18" s="161"/>
      <c r="X18" s="161" t="s">
        <v>306</v>
      </c>
      <c r="Y18" s="161" t="s">
        <v>211</v>
      </c>
      <c r="Z18" s="151"/>
      <c r="AA18" s="151"/>
      <c r="AB18" s="151"/>
      <c r="AC18" s="151"/>
      <c r="AD18" s="151"/>
      <c r="AE18" s="151"/>
      <c r="AF18" s="151"/>
      <c r="AG18" s="151" t="s">
        <v>337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 x14ac:dyDescent="0.2">
      <c r="A19" s="200">
        <v>7</v>
      </c>
      <c r="B19" s="201" t="s">
        <v>1915</v>
      </c>
      <c r="C19" s="207" t="s">
        <v>1916</v>
      </c>
      <c r="D19" s="202" t="s">
        <v>1906</v>
      </c>
      <c r="E19" s="203">
        <v>2</v>
      </c>
      <c r="F19" s="204"/>
      <c r="G19" s="205">
        <f>ROUND(E19*F19,2)</f>
        <v>0</v>
      </c>
      <c r="H19" s="204"/>
      <c r="I19" s="205">
        <f>ROUND(E19*H19,2)</f>
        <v>0</v>
      </c>
      <c r="J19" s="204"/>
      <c r="K19" s="205">
        <f>ROUND(E19*J19,2)</f>
        <v>0</v>
      </c>
      <c r="L19" s="205">
        <v>21</v>
      </c>
      <c r="M19" s="205">
        <f>G19*(1+L19/100)</f>
        <v>0</v>
      </c>
      <c r="N19" s="203">
        <v>0</v>
      </c>
      <c r="O19" s="203">
        <f>ROUND(E19*N19,2)</f>
        <v>0</v>
      </c>
      <c r="P19" s="203">
        <v>0</v>
      </c>
      <c r="Q19" s="203">
        <f>ROUND(E19*P19,2)</f>
        <v>0</v>
      </c>
      <c r="R19" s="205"/>
      <c r="S19" s="205" t="s">
        <v>209</v>
      </c>
      <c r="T19" s="206" t="s">
        <v>210</v>
      </c>
      <c r="U19" s="161">
        <v>0</v>
      </c>
      <c r="V19" s="161">
        <f>ROUND(E19*U19,2)</f>
        <v>0</v>
      </c>
      <c r="W19" s="161"/>
      <c r="X19" s="161" t="s">
        <v>306</v>
      </c>
      <c r="Y19" s="161" t="s">
        <v>211</v>
      </c>
      <c r="Z19" s="151"/>
      <c r="AA19" s="151"/>
      <c r="AB19" s="151"/>
      <c r="AC19" s="151"/>
      <c r="AD19" s="151"/>
      <c r="AE19" s="151"/>
      <c r="AF19" s="151"/>
      <c r="AG19" s="151" t="s">
        <v>337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 x14ac:dyDescent="0.2">
      <c r="A20" s="176">
        <v>8</v>
      </c>
      <c r="B20" s="177" t="s">
        <v>1917</v>
      </c>
      <c r="C20" s="185" t="s">
        <v>1918</v>
      </c>
      <c r="D20" s="178" t="s">
        <v>1386</v>
      </c>
      <c r="E20" s="179">
        <v>1</v>
      </c>
      <c r="F20" s="180"/>
      <c r="G20" s="181">
        <f>ROUND(E20*F20,2)</f>
        <v>0</v>
      </c>
      <c r="H20" s="180"/>
      <c r="I20" s="181">
        <f>ROUND(E20*H20,2)</f>
        <v>0</v>
      </c>
      <c r="J20" s="180"/>
      <c r="K20" s="181">
        <f>ROUND(E20*J20,2)</f>
        <v>0</v>
      </c>
      <c r="L20" s="181">
        <v>21</v>
      </c>
      <c r="M20" s="181">
        <f>G20*(1+L20/100)</f>
        <v>0</v>
      </c>
      <c r="N20" s="179">
        <v>0</v>
      </c>
      <c r="O20" s="179">
        <f>ROUND(E20*N20,2)</f>
        <v>0</v>
      </c>
      <c r="P20" s="179">
        <v>0</v>
      </c>
      <c r="Q20" s="179">
        <f>ROUND(E20*P20,2)</f>
        <v>0</v>
      </c>
      <c r="R20" s="181"/>
      <c r="S20" s="181" t="s">
        <v>209</v>
      </c>
      <c r="T20" s="182" t="s">
        <v>210</v>
      </c>
      <c r="U20" s="161">
        <v>0</v>
      </c>
      <c r="V20" s="161">
        <f>ROUND(E20*U20,2)</f>
        <v>0</v>
      </c>
      <c r="W20" s="161"/>
      <c r="X20" s="161" t="s">
        <v>306</v>
      </c>
      <c r="Y20" s="161" t="s">
        <v>211</v>
      </c>
      <c r="Z20" s="151"/>
      <c r="AA20" s="151"/>
      <c r="AB20" s="151"/>
      <c r="AC20" s="151"/>
      <c r="AD20" s="151"/>
      <c r="AE20" s="151"/>
      <c r="AF20" s="151"/>
      <c r="AG20" s="151" t="s">
        <v>337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2" x14ac:dyDescent="0.2">
      <c r="A21" s="158"/>
      <c r="B21" s="159"/>
      <c r="C21" s="262" t="s">
        <v>1919</v>
      </c>
      <c r="D21" s="263"/>
      <c r="E21" s="263"/>
      <c r="F21" s="263"/>
      <c r="G21" s="263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214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 x14ac:dyDescent="0.2">
      <c r="A22" s="176">
        <v>9</v>
      </c>
      <c r="B22" s="177" t="s">
        <v>1920</v>
      </c>
      <c r="C22" s="185" t="s">
        <v>1921</v>
      </c>
      <c r="D22" s="178" t="s">
        <v>1906</v>
      </c>
      <c r="E22" s="179">
        <v>1</v>
      </c>
      <c r="F22" s="180"/>
      <c r="G22" s="181">
        <f>ROUND(E22*F22,2)</f>
        <v>0</v>
      </c>
      <c r="H22" s="180"/>
      <c r="I22" s="181">
        <f>ROUND(E22*H22,2)</f>
        <v>0</v>
      </c>
      <c r="J22" s="180"/>
      <c r="K22" s="181">
        <f>ROUND(E22*J22,2)</f>
        <v>0</v>
      </c>
      <c r="L22" s="181">
        <v>21</v>
      </c>
      <c r="M22" s="181">
        <f>G22*(1+L22/100)</f>
        <v>0</v>
      </c>
      <c r="N22" s="179">
        <v>0</v>
      </c>
      <c r="O22" s="179">
        <f>ROUND(E22*N22,2)</f>
        <v>0</v>
      </c>
      <c r="P22" s="179">
        <v>0</v>
      </c>
      <c r="Q22" s="179">
        <f>ROUND(E22*P22,2)</f>
        <v>0</v>
      </c>
      <c r="R22" s="181"/>
      <c r="S22" s="181" t="s">
        <v>209</v>
      </c>
      <c r="T22" s="182" t="s">
        <v>210</v>
      </c>
      <c r="U22" s="161">
        <v>0</v>
      </c>
      <c r="V22" s="161">
        <f>ROUND(E22*U22,2)</f>
        <v>0</v>
      </c>
      <c r="W22" s="161"/>
      <c r="X22" s="161" t="s">
        <v>306</v>
      </c>
      <c r="Y22" s="161" t="s">
        <v>211</v>
      </c>
      <c r="Z22" s="151"/>
      <c r="AA22" s="151"/>
      <c r="AB22" s="151"/>
      <c r="AC22" s="151"/>
      <c r="AD22" s="151"/>
      <c r="AE22" s="151"/>
      <c r="AF22" s="151"/>
      <c r="AG22" s="151" t="s">
        <v>337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2" x14ac:dyDescent="0.2">
      <c r="A23" s="158"/>
      <c r="B23" s="159"/>
      <c r="C23" s="262" t="s">
        <v>1922</v>
      </c>
      <c r="D23" s="263"/>
      <c r="E23" s="263"/>
      <c r="F23" s="263"/>
      <c r="G23" s="263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214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6">
        <v>10</v>
      </c>
      <c r="B24" s="177" t="s">
        <v>1923</v>
      </c>
      <c r="C24" s="185" t="s">
        <v>1924</v>
      </c>
      <c r="D24" s="178" t="s">
        <v>1386</v>
      </c>
      <c r="E24" s="179">
        <v>1</v>
      </c>
      <c r="F24" s="180"/>
      <c r="G24" s="181">
        <f>ROUND(E24*F24,2)</f>
        <v>0</v>
      </c>
      <c r="H24" s="180"/>
      <c r="I24" s="181">
        <f>ROUND(E24*H24,2)</f>
        <v>0</v>
      </c>
      <c r="J24" s="180"/>
      <c r="K24" s="181">
        <f>ROUND(E24*J24,2)</f>
        <v>0</v>
      </c>
      <c r="L24" s="181">
        <v>21</v>
      </c>
      <c r="M24" s="181">
        <f>G24*(1+L24/100)</f>
        <v>0</v>
      </c>
      <c r="N24" s="179">
        <v>0</v>
      </c>
      <c r="O24" s="179">
        <f>ROUND(E24*N24,2)</f>
        <v>0</v>
      </c>
      <c r="P24" s="179">
        <v>0</v>
      </c>
      <c r="Q24" s="179">
        <f>ROUND(E24*P24,2)</f>
        <v>0</v>
      </c>
      <c r="R24" s="181"/>
      <c r="S24" s="181" t="s">
        <v>209</v>
      </c>
      <c r="T24" s="182" t="s">
        <v>210</v>
      </c>
      <c r="U24" s="161">
        <v>0</v>
      </c>
      <c r="V24" s="161">
        <f>ROUND(E24*U24,2)</f>
        <v>0</v>
      </c>
      <c r="W24" s="161"/>
      <c r="X24" s="161" t="s">
        <v>306</v>
      </c>
      <c r="Y24" s="161" t="s">
        <v>211</v>
      </c>
      <c r="Z24" s="151"/>
      <c r="AA24" s="151"/>
      <c r="AB24" s="151"/>
      <c r="AC24" s="151"/>
      <c r="AD24" s="151"/>
      <c r="AE24" s="151"/>
      <c r="AF24" s="151"/>
      <c r="AG24" s="151" t="s">
        <v>337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2" x14ac:dyDescent="0.2">
      <c r="A25" s="158"/>
      <c r="B25" s="159"/>
      <c r="C25" s="262" t="s">
        <v>1925</v>
      </c>
      <c r="D25" s="263"/>
      <c r="E25" s="263"/>
      <c r="F25" s="263"/>
      <c r="G25" s="263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214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 x14ac:dyDescent="0.2">
      <c r="A26" s="176">
        <v>11</v>
      </c>
      <c r="B26" s="177" t="s">
        <v>1926</v>
      </c>
      <c r="C26" s="185" t="s">
        <v>1927</v>
      </c>
      <c r="D26" s="178" t="s">
        <v>1386</v>
      </c>
      <c r="E26" s="179">
        <v>1</v>
      </c>
      <c r="F26" s="180"/>
      <c r="G26" s="181">
        <f>ROUND(E26*F26,2)</f>
        <v>0</v>
      </c>
      <c r="H26" s="180"/>
      <c r="I26" s="181">
        <f>ROUND(E26*H26,2)</f>
        <v>0</v>
      </c>
      <c r="J26" s="180"/>
      <c r="K26" s="181">
        <f>ROUND(E26*J26,2)</f>
        <v>0</v>
      </c>
      <c r="L26" s="181">
        <v>21</v>
      </c>
      <c r="M26" s="181">
        <f>G26*(1+L26/100)</f>
        <v>0</v>
      </c>
      <c r="N26" s="179">
        <v>0</v>
      </c>
      <c r="O26" s="179">
        <f>ROUND(E26*N26,2)</f>
        <v>0</v>
      </c>
      <c r="P26" s="179">
        <v>0</v>
      </c>
      <c r="Q26" s="179">
        <f>ROUND(E26*P26,2)</f>
        <v>0</v>
      </c>
      <c r="R26" s="181"/>
      <c r="S26" s="181" t="s">
        <v>209</v>
      </c>
      <c r="T26" s="182" t="s">
        <v>210</v>
      </c>
      <c r="U26" s="161">
        <v>0</v>
      </c>
      <c r="V26" s="161">
        <f>ROUND(E26*U26,2)</f>
        <v>0</v>
      </c>
      <c r="W26" s="161"/>
      <c r="X26" s="161" t="s">
        <v>306</v>
      </c>
      <c r="Y26" s="161" t="s">
        <v>211</v>
      </c>
      <c r="Z26" s="151"/>
      <c r="AA26" s="151"/>
      <c r="AB26" s="151"/>
      <c r="AC26" s="151"/>
      <c r="AD26" s="151"/>
      <c r="AE26" s="151"/>
      <c r="AF26" s="151"/>
      <c r="AG26" s="151" t="s">
        <v>337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2" x14ac:dyDescent="0.2">
      <c r="A27" s="158"/>
      <c r="B27" s="159"/>
      <c r="C27" s="262" t="s">
        <v>1928</v>
      </c>
      <c r="D27" s="263"/>
      <c r="E27" s="263"/>
      <c r="F27" s="263"/>
      <c r="G27" s="263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1"/>
      <c r="AA27" s="151"/>
      <c r="AB27" s="151"/>
      <c r="AC27" s="151"/>
      <c r="AD27" s="151"/>
      <c r="AE27" s="151"/>
      <c r="AF27" s="151"/>
      <c r="AG27" s="151" t="s">
        <v>214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6">
        <v>12</v>
      </c>
      <c r="B28" s="177" t="s">
        <v>1929</v>
      </c>
      <c r="C28" s="185" t="s">
        <v>1930</v>
      </c>
      <c r="D28" s="178" t="s">
        <v>1906</v>
      </c>
      <c r="E28" s="179">
        <v>1</v>
      </c>
      <c r="F28" s="180"/>
      <c r="G28" s="181">
        <f>ROUND(E28*F28,2)</f>
        <v>0</v>
      </c>
      <c r="H28" s="180"/>
      <c r="I28" s="181">
        <f>ROUND(E28*H28,2)</f>
        <v>0</v>
      </c>
      <c r="J28" s="180"/>
      <c r="K28" s="181">
        <f>ROUND(E28*J28,2)</f>
        <v>0</v>
      </c>
      <c r="L28" s="181">
        <v>21</v>
      </c>
      <c r="M28" s="181">
        <f>G28*(1+L28/100)</f>
        <v>0</v>
      </c>
      <c r="N28" s="179">
        <v>0</v>
      </c>
      <c r="O28" s="179">
        <f>ROUND(E28*N28,2)</f>
        <v>0</v>
      </c>
      <c r="P28" s="179">
        <v>0</v>
      </c>
      <c r="Q28" s="179">
        <f>ROUND(E28*P28,2)</f>
        <v>0</v>
      </c>
      <c r="R28" s="181"/>
      <c r="S28" s="181" t="s">
        <v>209</v>
      </c>
      <c r="T28" s="182" t="s">
        <v>210</v>
      </c>
      <c r="U28" s="161">
        <v>0</v>
      </c>
      <c r="V28" s="161">
        <f>ROUND(E28*U28,2)</f>
        <v>0</v>
      </c>
      <c r="W28" s="161"/>
      <c r="X28" s="161" t="s">
        <v>306</v>
      </c>
      <c r="Y28" s="161" t="s">
        <v>211</v>
      </c>
      <c r="Z28" s="151"/>
      <c r="AA28" s="151"/>
      <c r="AB28" s="151"/>
      <c r="AC28" s="151"/>
      <c r="AD28" s="151"/>
      <c r="AE28" s="151"/>
      <c r="AF28" s="151"/>
      <c r="AG28" s="151" t="s">
        <v>337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2" x14ac:dyDescent="0.2">
      <c r="A29" s="158"/>
      <c r="B29" s="159"/>
      <c r="C29" s="262" t="s">
        <v>1931</v>
      </c>
      <c r="D29" s="263"/>
      <c r="E29" s="263"/>
      <c r="F29" s="263"/>
      <c r="G29" s="263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214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200">
        <v>13</v>
      </c>
      <c r="B30" s="201" t="s">
        <v>1932</v>
      </c>
      <c r="C30" s="207" t="s">
        <v>1933</v>
      </c>
      <c r="D30" s="202" t="s">
        <v>1906</v>
      </c>
      <c r="E30" s="203">
        <v>1</v>
      </c>
      <c r="F30" s="204"/>
      <c r="G30" s="205">
        <f>ROUND(E30*F30,2)</f>
        <v>0</v>
      </c>
      <c r="H30" s="204"/>
      <c r="I30" s="205">
        <f>ROUND(E30*H30,2)</f>
        <v>0</v>
      </c>
      <c r="J30" s="204"/>
      <c r="K30" s="205">
        <f>ROUND(E30*J30,2)</f>
        <v>0</v>
      </c>
      <c r="L30" s="205">
        <v>21</v>
      </c>
      <c r="M30" s="205">
        <f>G30*(1+L30/100)</f>
        <v>0</v>
      </c>
      <c r="N30" s="203">
        <v>0</v>
      </c>
      <c r="O30" s="203">
        <f>ROUND(E30*N30,2)</f>
        <v>0</v>
      </c>
      <c r="P30" s="203">
        <v>0</v>
      </c>
      <c r="Q30" s="203">
        <f>ROUND(E30*P30,2)</f>
        <v>0</v>
      </c>
      <c r="R30" s="205"/>
      <c r="S30" s="205" t="s">
        <v>209</v>
      </c>
      <c r="T30" s="206" t="s">
        <v>210</v>
      </c>
      <c r="U30" s="161">
        <v>0</v>
      </c>
      <c r="V30" s="161">
        <f>ROUND(E30*U30,2)</f>
        <v>0</v>
      </c>
      <c r="W30" s="161"/>
      <c r="X30" s="161" t="s">
        <v>306</v>
      </c>
      <c r="Y30" s="161" t="s">
        <v>211</v>
      </c>
      <c r="Z30" s="151"/>
      <c r="AA30" s="151"/>
      <c r="AB30" s="151"/>
      <c r="AC30" s="151"/>
      <c r="AD30" s="151"/>
      <c r="AE30" s="151"/>
      <c r="AF30" s="151"/>
      <c r="AG30" s="151" t="s">
        <v>337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200">
        <v>14</v>
      </c>
      <c r="B31" s="201" t="s">
        <v>1934</v>
      </c>
      <c r="C31" s="207" t="s">
        <v>1935</v>
      </c>
      <c r="D31" s="202" t="s">
        <v>1906</v>
      </c>
      <c r="E31" s="203">
        <v>1</v>
      </c>
      <c r="F31" s="204"/>
      <c r="G31" s="205">
        <f>ROUND(E31*F31,2)</f>
        <v>0</v>
      </c>
      <c r="H31" s="204"/>
      <c r="I31" s="205">
        <f>ROUND(E31*H31,2)</f>
        <v>0</v>
      </c>
      <c r="J31" s="204"/>
      <c r="K31" s="205">
        <f>ROUND(E31*J31,2)</f>
        <v>0</v>
      </c>
      <c r="L31" s="205">
        <v>21</v>
      </c>
      <c r="M31" s="205">
        <f>G31*(1+L31/100)</f>
        <v>0</v>
      </c>
      <c r="N31" s="203">
        <v>0</v>
      </c>
      <c r="O31" s="203">
        <f>ROUND(E31*N31,2)</f>
        <v>0</v>
      </c>
      <c r="P31" s="203">
        <v>0</v>
      </c>
      <c r="Q31" s="203">
        <f>ROUND(E31*P31,2)</f>
        <v>0</v>
      </c>
      <c r="R31" s="205"/>
      <c r="S31" s="205" t="s">
        <v>209</v>
      </c>
      <c r="T31" s="206" t="s">
        <v>210</v>
      </c>
      <c r="U31" s="161">
        <v>0</v>
      </c>
      <c r="V31" s="161">
        <f>ROUND(E31*U31,2)</f>
        <v>0</v>
      </c>
      <c r="W31" s="161"/>
      <c r="X31" s="161" t="s">
        <v>306</v>
      </c>
      <c r="Y31" s="161" t="s">
        <v>211</v>
      </c>
      <c r="Z31" s="151"/>
      <c r="AA31" s="151"/>
      <c r="AB31" s="151"/>
      <c r="AC31" s="151"/>
      <c r="AD31" s="151"/>
      <c r="AE31" s="151"/>
      <c r="AF31" s="151"/>
      <c r="AG31" s="151" t="s">
        <v>337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 x14ac:dyDescent="0.2">
      <c r="A32" s="200">
        <v>15</v>
      </c>
      <c r="B32" s="201" t="s">
        <v>1936</v>
      </c>
      <c r="C32" s="207" t="s">
        <v>1937</v>
      </c>
      <c r="D32" s="202" t="s">
        <v>1906</v>
      </c>
      <c r="E32" s="203">
        <v>1</v>
      </c>
      <c r="F32" s="204"/>
      <c r="G32" s="205">
        <f>ROUND(E32*F32,2)</f>
        <v>0</v>
      </c>
      <c r="H32" s="204"/>
      <c r="I32" s="205">
        <f>ROUND(E32*H32,2)</f>
        <v>0</v>
      </c>
      <c r="J32" s="204"/>
      <c r="K32" s="205">
        <f>ROUND(E32*J32,2)</f>
        <v>0</v>
      </c>
      <c r="L32" s="205">
        <v>21</v>
      </c>
      <c r="M32" s="205">
        <f>G32*(1+L32/100)</f>
        <v>0</v>
      </c>
      <c r="N32" s="203">
        <v>0</v>
      </c>
      <c r="O32" s="203">
        <f>ROUND(E32*N32,2)</f>
        <v>0</v>
      </c>
      <c r="P32" s="203">
        <v>0</v>
      </c>
      <c r="Q32" s="203">
        <f>ROUND(E32*P32,2)</f>
        <v>0</v>
      </c>
      <c r="R32" s="205"/>
      <c r="S32" s="205" t="s">
        <v>209</v>
      </c>
      <c r="T32" s="206" t="s">
        <v>210</v>
      </c>
      <c r="U32" s="161">
        <v>0</v>
      </c>
      <c r="V32" s="161">
        <f>ROUND(E32*U32,2)</f>
        <v>0</v>
      </c>
      <c r="W32" s="161"/>
      <c r="X32" s="161" t="s">
        <v>306</v>
      </c>
      <c r="Y32" s="161" t="s">
        <v>211</v>
      </c>
      <c r="Z32" s="151"/>
      <c r="AA32" s="151"/>
      <c r="AB32" s="151"/>
      <c r="AC32" s="151"/>
      <c r="AD32" s="151"/>
      <c r="AE32" s="151"/>
      <c r="AF32" s="151"/>
      <c r="AG32" s="151" t="s">
        <v>337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200">
        <v>16</v>
      </c>
      <c r="B33" s="201" t="s">
        <v>1938</v>
      </c>
      <c r="C33" s="207" t="s">
        <v>1939</v>
      </c>
      <c r="D33" s="202" t="s">
        <v>1906</v>
      </c>
      <c r="E33" s="203">
        <v>1</v>
      </c>
      <c r="F33" s="204"/>
      <c r="G33" s="205">
        <f>ROUND(E33*F33,2)</f>
        <v>0</v>
      </c>
      <c r="H33" s="204"/>
      <c r="I33" s="205">
        <f>ROUND(E33*H33,2)</f>
        <v>0</v>
      </c>
      <c r="J33" s="204"/>
      <c r="K33" s="205">
        <f>ROUND(E33*J33,2)</f>
        <v>0</v>
      </c>
      <c r="L33" s="205">
        <v>21</v>
      </c>
      <c r="M33" s="205">
        <f>G33*(1+L33/100)</f>
        <v>0</v>
      </c>
      <c r="N33" s="203">
        <v>0</v>
      </c>
      <c r="O33" s="203">
        <f>ROUND(E33*N33,2)</f>
        <v>0</v>
      </c>
      <c r="P33" s="203">
        <v>0</v>
      </c>
      <c r="Q33" s="203">
        <f>ROUND(E33*P33,2)</f>
        <v>0</v>
      </c>
      <c r="R33" s="205"/>
      <c r="S33" s="205" t="s">
        <v>209</v>
      </c>
      <c r="T33" s="206" t="s">
        <v>210</v>
      </c>
      <c r="U33" s="161">
        <v>0</v>
      </c>
      <c r="V33" s="161">
        <f>ROUND(E33*U33,2)</f>
        <v>0</v>
      </c>
      <c r="W33" s="161"/>
      <c r="X33" s="161" t="s">
        <v>306</v>
      </c>
      <c r="Y33" s="161" t="s">
        <v>211</v>
      </c>
      <c r="Z33" s="151"/>
      <c r="AA33" s="151"/>
      <c r="AB33" s="151"/>
      <c r="AC33" s="151"/>
      <c r="AD33" s="151"/>
      <c r="AE33" s="151"/>
      <c r="AF33" s="151"/>
      <c r="AG33" s="151" t="s">
        <v>337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6">
        <v>17</v>
      </c>
      <c r="B34" s="177" t="s">
        <v>1940</v>
      </c>
      <c r="C34" s="185" t="s">
        <v>1941</v>
      </c>
      <c r="D34" s="178" t="s">
        <v>1386</v>
      </c>
      <c r="E34" s="179">
        <v>2</v>
      </c>
      <c r="F34" s="180"/>
      <c r="G34" s="181">
        <f>ROUND(E34*F34,2)</f>
        <v>0</v>
      </c>
      <c r="H34" s="180"/>
      <c r="I34" s="181">
        <f>ROUND(E34*H34,2)</f>
        <v>0</v>
      </c>
      <c r="J34" s="180"/>
      <c r="K34" s="181">
        <f>ROUND(E34*J34,2)</f>
        <v>0</v>
      </c>
      <c r="L34" s="181">
        <v>21</v>
      </c>
      <c r="M34" s="181">
        <f>G34*(1+L34/100)</f>
        <v>0</v>
      </c>
      <c r="N34" s="179">
        <v>0</v>
      </c>
      <c r="O34" s="179">
        <f>ROUND(E34*N34,2)</f>
        <v>0</v>
      </c>
      <c r="P34" s="179">
        <v>0</v>
      </c>
      <c r="Q34" s="179">
        <f>ROUND(E34*P34,2)</f>
        <v>0</v>
      </c>
      <c r="R34" s="181"/>
      <c r="S34" s="181" t="s">
        <v>209</v>
      </c>
      <c r="T34" s="182" t="s">
        <v>210</v>
      </c>
      <c r="U34" s="161">
        <v>0</v>
      </c>
      <c r="V34" s="161">
        <f>ROUND(E34*U34,2)</f>
        <v>0</v>
      </c>
      <c r="W34" s="161"/>
      <c r="X34" s="161" t="s">
        <v>306</v>
      </c>
      <c r="Y34" s="161" t="s">
        <v>211</v>
      </c>
      <c r="Z34" s="151"/>
      <c r="AA34" s="151"/>
      <c r="AB34" s="151"/>
      <c r="AC34" s="151"/>
      <c r="AD34" s="151"/>
      <c r="AE34" s="151"/>
      <c r="AF34" s="151"/>
      <c r="AG34" s="151" t="s">
        <v>337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ht="22.5" outlineLevel="2" x14ac:dyDescent="0.2">
      <c r="A35" s="158"/>
      <c r="B35" s="159"/>
      <c r="C35" s="262" t="s">
        <v>1942</v>
      </c>
      <c r="D35" s="263"/>
      <c r="E35" s="263"/>
      <c r="F35" s="263"/>
      <c r="G35" s="263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214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83" t="str">
        <f>C35</f>
        <v>Odjištěný vývod jističem 20B/3 pro zásuvkovou skříň v provedení 2x230/16, 1x400/32/5P za společným proudovým chráničem 40/4/0,03. Proudový chránič je samostatná položka. Řadové svorky.</v>
      </c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6">
        <v>18</v>
      </c>
      <c r="B36" s="177" t="s">
        <v>1943</v>
      </c>
      <c r="C36" s="185" t="s">
        <v>1944</v>
      </c>
      <c r="D36" s="178" t="s">
        <v>1386</v>
      </c>
      <c r="E36" s="179">
        <v>1</v>
      </c>
      <c r="F36" s="180"/>
      <c r="G36" s="181">
        <f>ROUND(E36*F36,2)</f>
        <v>0</v>
      </c>
      <c r="H36" s="180"/>
      <c r="I36" s="181">
        <f>ROUND(E36*H36,2)</f>
        <v>0</v>
      </c>
      <c r="J36" s="180"/>
      <c r="K36" s="181">
        <f>ROUND(E36*J36,2)</f>
        <v>0</v>
      </c>
      <c r="L36" s="181">
        <v>21</v>
      </c>
      <c r="M36" s="181">
        <f>G36*(1+L36/100)</f>
        <v>0</v>
      </c>
      <c r="N36" s="179">
        <v>0</v>
      </c>
      <c r="O36" s="179">
        <f>ROUND(E36*N36,2)</f>
        <v>0</v>
      </c>
      <c r="P36" s="179">
        <v>0</v>
      </c>
      <c r="Q36" s="179">
        <f>ROUND(E36*P36,2)</f>
        <v>0</v>
      </c>
      <c r="R36" s="181"/>
      <c r="S36" s="181" t="s">
        <v>209</v>
      </c>
      <c r="T36" s="182" t="s">
        <v>210</v>
      </c>
      <c r="U36" s="161">
        <v>0</v>
      </c>
      <c r="V36" s="161">
        <f>ROUND(E36*U36,2)</f>
        <v>0</v>
      </c>
      <c r="W36" s="161"/>
      <c r="X36" s="161" t="s">
        <v>306</v>
      </c>
      <c r="Y36" s="161" t="s">
        <v>211</v>
      </c>
      <c r="Z36" s="151"/>
      <c r="AA36" s="151"/>
      <c r="AB36" s="151"/>
      <c r="AC36" s="151"/>
      <c r="AD36" s="151"/>
      <c r="AE36" s="151"/>
      <c r="AF36" s="151"/>
      <c r="AG36" s="151" t="s">
        <v>337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ht="22.5" outlineLevel="2" x14ac:dyDescent="0.2">
      <c r="A37" s="158"/>
      <c r="B37" s="159"/>
      <c r="C37" s="262" t="s">
        <v>1945</v>
      </c>
      <c r="D37" s="263"/>
      <c r="E37" s="263"/>
      <c r="F37" s="263"/>
      <c r="G37" s="263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214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83" t="str">
        <f>C37</f>
        <v>Odjištěný vývod pro zásuvku temperace 230V, jistič za společným proudovým chráničem. Proudový chránič je samostatná položka. Povelové relé a řadové svorky.</v>
      </c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6">
        <v>19</v>
      </c>
      <c r="B38" s="177" t="s">
        <v>1946</v>
      </c>
      <c r="C38" s="185" t="s">
        <v>1947</v>
      </c>
      <c r="D38" s="178" t="s">
        <v>1386</v>
      </c>
      <c r="E38" s="179">
        <v>2</v>
      </c>
      <c r="F38" s="180"/>
      <c r="G38" s="181">
        <f>ROUND(E38*F38,2)</f>
        <v>0</v>
      </c>
      <c r="H38" s="180"/>
      <c r="I38" s="181">
        <f>ROUND(E38*H38,2)</f>
        <v>0</v>
      </c>
      <c r="J38" s="180"/>
      <c r="K38" s="181">
        <f>ROUND(E38*J38,2)</f>
        <v>0</v>
      </c>
      <c r="L38" s="181">
        <v>21</v>
      </c>
      <c r="M38" s="181">
        <f>G38*(1+L38/100)</f>
        <v>0</v>
      </c>
      <c r="N38" s="179">
        <v>0</v>
      </c>
      <c r="O38" s="179">
        <f>ROUND(E38*N38,2)</f>
        <v>0</v>
      </c>
      <c r="P38" s="179">
        <v>0</v>
      </c>
      <c r="Q38" s="179">
        <f>ROUND(E38*P38,2)</f>
        <v>0</v>
      </c>
      <c r="R38" s="181"/>
      <c r="S38" s="181" t="s">
        <v>209</v>
      </c>
      <c r="T38" s="182" t="s">
        <v>210</v>
      </c>
      <c r="U38" s="161">
        <v>0</v>
      </c>
      <c r="V38" s="161">
        <f>ROUND(E38*U38,2)</f>
        <v>0</v>
      </c>
      <c r="W38" s="161"/>
      <c r="X38" s="161" t="s">
        <v>306</v>
      </c>
      <c r="Y38" s="161" t="s">
        <v>211</v>
      </c>
      <c r="Z38" s="151"/>
      <c r="AA38" s="151"/>
      <c r="AB38" s="151"/>
      <c r="AC38" s="151"/>
      <c r="AD38" s="151"/>
      <c r="AE38" s="151"/>
      <c r="AF38" s="151"/>
      <c r="AG38" s="151" t="s">
        <v>337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2" x14ac:dyDescent="0.2">
      <c r="A39" s="158"/>
      <c r="B39" s="159"/>
      <c r="C39" s="262" t="s">
        <v>1948</v>
      </c>
      <c r="D39" s="263"/>
      <c r="E39" s="263"/>
      <c r="F39" s="263"/>
      <c r="G39" s="263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214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6">
        <v>20</v>
      </c>
      <c r="B40" s="177" t="s">
        <v>1949</v>
      </c>
      <c r="C40" s="185" t="s">
        <v>1950</v>
      </c>
      <c r="D40" s="178" t="s">
        <v>1386</v>
      </c>
      <c r="E40" s="179">
        <v>2</v>
      </c>
      <c r="F40" s="180"/>
      <c r="G40" s="181">
        <f>ROUND(E40*F40,2)</f>
        <v>0</v>
      </c>
      <c r="H40" s="180"/>
      <c r="I40" s="181">
        <f>ROUND(E40*H40,2)</f>
        <v>0</v>
      </c>
      <c r="J40" s="180"/>
      <c r="K40" s="181">
        <f>ROUND(E40*J40,2)</f>
        <v>0</v>
      </c>
      <c r="L40" s="181">
        <v>21</v>
      </c>
      <c r="M40" s="181">
        <f>G40*(1+L40/100)</f>
        <v>0</v>
      </c>
      <c r="N40" s="179">
        <v>0</v>
      </c>
      <c r="O40" s="179">
        <f>ROUND(E40*N40,2)</f>
        <v>0</v>
      </c>
      <c r="P40" s="179">
        <v>0</v>
      </c>
      <c r="Q40" s="179">
        <f>ROUND(E40*P40,2)</f>
        <v>0</v>
      </c>
      <c r="R40" s="181"/>
      <c r="S40" s="181" t="s">
        <v>209</v>
      </c>
      <c r="T40" s="182" t="s">
        <v>210</v>
      </c>
      <c r="U40" s="161">
        <v>0</v>
      </c>
      <c r="V40" s="161">
        <f>ROUND(E40*U40,2)</f>
        <v>0</v>
      </c>
      <c r="W40" s="161"/>
      <c r="X40" s="161" t="s">
        <v>306</v>
      </c>
      <c r="Y40" s="161" t="s">
        <v>211</v>
      </c>
      <c r="Z40" s="151"/>
      <c r="AA40" s="151"/>
      <c r="AB40" s="151"/>
      <c r="AC40" s="151"/>
      <c r="AD40" s="151"/>
      <c r="AE40" s="151"/>
      <c r="AF40" s="151"/>
      <c r="AG40" s="151" t="s">
        <v>337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ht="22.5" outlineLevel="2" x14ac:dyDescent="0.2">
      <c r="A41" s="158"/>
      <c r="B41" s="159"/>
      <c r="C41" s="262" t="s">
        <v>1951</v>
      </c>
      <c r="D41" s="263"/>
      <c r="E41" s="263"/>
      <c r="F41" s="263"/>
      <c r="G41" s="263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214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83" t="str">
        <f>C41</f>
        <v>Odjištěný vývod motorovým spouštěčem pro čerpadlo (M1, M2) o výkonu do 2,2 kW, 400V, přímý rozběh, stykač. Ovládací napětí 24V DC - pojistková řadová svorkovnice s LED signalizací ovládacího obvodu, pomocná, povelová relé. Řadové svorky.</v>
      </c>
      <c r="BB41" s="151"/>
      <c r="BC41" s="151"/>
      <c r="BD41" s="151"/>
      <c r="BE41" s="151"/>
      <c r="BF41" s="151"/>
      <c r="BG41" s="151"/>
      <c r="BH41" s="151"/>
    </row>
    <row r="42" spans="1:60" outlineLevel="3" x14ac:dyDescent="0.2">
      <c r="A42" s="158"/>
      <c r="B42" s="159"/>
      <c r="C42" s="264" t="s">
        <v>1952</v>
      </c>
      <c r="D42" s="265"/>
      <c r="E42" s="265"/>
      <c r="F42" s="265"/>
      <c r="G42" s="265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214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 x14ac:dyDescent="0.2">
      <c r="A43" s="176">
        <v>21</v>
      </c>
      <c r="B43" s="177" t="s">
        <v>1953</v>
      </c>
      <c r="C43" s="185" t="s">
        <v>1950</v>
      </c>
      <c r="D43" s="178" t="s">
        <v>1386</v>
      </c>
      <c r="E43" s="179">
        <v>1</v>
      </c>
      <c r="F43" s="180"/>
      <c r="G43" s="181">
        <f>ROUND(E43*F43,2)</f>
        <v>0</v>
      </c>
      <c r="H43" s="180"/>
      <c r="I43" s="181">
        <f>ROUND(E43*H43,2)</f>
        <v>0</v>
      </c>
      <c r="J43" s="180"/>
      <c r="K43" s="181">
        <f>ROUND(E43*J43,2)</f>
        <v>0</v>
      </c>
      <c r="L43" s="181">
        <v>21</v>
      </c>
      <c r="M43" s="181">
        <f>G43*(1+L43/100)</f>
        <v>0</v>
      </c>
      <c r="N43" s="179">
        <v>0</v>
      </c>
      <c r="O43" s="179">
        <f>ROUND(E43*N43,2)</f>
        <v>0</v>
      </c>
      <c r="P43" s="179">
        <v>0</v>
      </c>
      <c r="Q43" s="179">
        <f>ROUND(E43*P43,2)</f>
        <v>0</v>
      </c>
      <c r="R43" s="181"/>
      <c r="S43" s="181" t="s">
        <v>209</v>
      </c>
      <c r="T43" s="182" t="s">
        <v>210</v>
      </c>
      <c r="U43" s="161">
        <v>0</v>
      </c>
      <c r="V43" s="161">
        <f>ROUND(E43*U43,2)</f>
        <v>0</v>
      </c>
      <c r="W43" s="161"/>
      <c r="X43" s="161" t="s">
        <v>306</v>
      </c>
      <c r="Y43" s="161" t="s">
        <v>211</v>
      </c>
      <c r="Z43" s="151"/>
      <c r="AA43" s="151"/>
      <c r="AB43" s="151"/>
      <c r="AC43" s="151"/>
      <c r="AD43" s="151"/>
      <c r="AE43" s="151"/>
      <c r="AF43" s="151"/>
      <c r="AG43" s="151" t="s">
        <v>337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ht="22.5" outlineLevel="2" x14ac:dyDescent="0.2">
      <c r="A44" s="158"/>
      <c r="B44" s="159"/>
      <c r="C44" s="262" t="s">
        <v>1954</v>
      </c>
      <c r="D44" s="263"/>
      <c r="E44" s="263"/>
      <c r="F44" s="263"/>
      <c r="G44" s="263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1"/>
      <c r="AA44" s="151"/>
      <c r="AB44" s="151"/>
      <c r="AC44" s="151"/>
      <c r="AD44" s="151"/>
      <c r="AE44" s="151"/>
      <c r="AF44" s="151"/>
      <c r="AG44" s="151" t="s">
        <v>214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83" t="str">
        <f>C44</f>
        <v>Odjištěný vývod motorovým spouštěčem + proudový chránič 30mA  pro čerpadlo (M4) o výkonu do 0,6 kW, 400V, přímý rozběh, stykač. Ovládací napětí 24V DC - pojistková řadová svorkovnice s LED signalizací ovládacího obvodu, pomocná, povelová relé. Řadové svorky.</v>
      </c>
      <c r="BB44" s="151"/>
      <c r="BC44" s="151"/>
      <c r="BD44" s="151"/>
      <c r="BE44" s="151"/>
      <c r="BF44" s="151"/>
      <c r="BG44" s="151"/>
      <c r="BH44" s="151"/>
    </row>
    <row r="45" spans="1:60" outlineLevel="3" x14ac:dyDescent="0.2">
      <c r="A45" s="158"/>
      <c r="B45" s="159"/>
      <c r="C45" s="264" t="s">
        <v>1952</v>
      </c>
      <c r="D45" s="265"/>
      <c r="E45" s="265"/>
      <c r="F45" s="265"/>
      <c r="G45" s="265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214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 x14ac:dyDescent="0.2">
      <c r="A46" s="176">
        <v>22</v>
      </c>
      <c r="B46" s="177" t="s">
        <v>1955</v>
      </c>
      <c r="C46" s="185" t="s">
        <v>1956</v>
      </c>
      <c r="D46" s="178" t="s">
        <v>1386</v>
      </c>
      <c r="E46" s="179">
        <v>3</v>
      </c>
      <c r="F46" s="180"/>
      <c r="G46" s="181">
        <f>ROUND(E46*F46,2)</f>
        <v>0</v>
      </c>
      <c r="H46" s="180"/>
      <c r="I46" s="181">
        <f>ROUND(E46*H46,2)</f>
        <v>0</v>
      </c>
      <c r="J46" s="180"/>
      <c r="K46" s="181">
        <f>ROUND(E46*J46,2)</f>
        <v>0</v>
      </c>
      <c r="L46" s="181">
        <v>21</v>
      </c>
      <c r="M46" s="181">
        <f>G46*(1+L46/100)</f>
        <v>0</v>
      </c>
      <c r="N46" s="179">
        <v>0</v>
      </c>
      <c r="O46" s="179">
        <f>ROUND(E46*N46,2)</f>
        <v>0</v>
      </c>
      <c r="P46" s="179">
        <v>0</v>
      </c>
      <c r="Q46" s="179">
        <f>ROUND(E46*P46,2)</f>
        <v>0</v>
      </c>
      <c r="R46" s="181"/>
      <c r="S46" s="181" t="s">
        <v>209</v>
      </c>
      <c r="T46" s="182" t="s">
        <v>210</v>
      </c>
      <c r="U46" s="161">
        <v>0</v>
      </c>
      <c r="V46" s="161">
        <f>ROUND(E46*U46,2)</f>
        <v>0</v>
      </c>
      <c r="W46" s="161"/>
      <c r="X46" s="161" t="s">
        <v>306</v>
      </c>
      <c r="Y46" s="161" t="s">
        <v>211</v>
      </c>
      <c r="Z46" s="151"/>
      <c r="AA46" s="151"/>
      <c r="AB46" s="151"/>
      <c r="AC46" s="151"/>
      <c r="AD46" s="151"/>
      <c r="AE46" s="151"/>
      <c r="AF46" s="151"/>
      <c r="AG46" s="151" t="s">
        <v>337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ht="33.75" outlineLevel="2" x14ac:dyDescent="0.2">
      <c r="A47" s="158"/>
      <c r="B47" s="159"/>
      <c r="C47" s="262" t="s">
        <v>1957</v>
      </c>
      <c r="D47" s="263"/>
      <c r="E47" s="263"/>
      <c r="F47" s="263"/>
      <c r="G47" s="263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214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83" t="str">
        <f>C47</f>
        <v>Odjištěný vývod motorovým spouštěčem pro (M3, M6, M7) reverzovaný pohon (servopohon)  o výkonu do 0,75 kW, 400V, přímý rozběh, stykače. Pojistková řadová svorkovnice s LED signalizací  ovládacího obvodu, pomocná, povelová relé. Třípolohový přepínač R-0-A - 1ks, třípolohový přepínač ZAV-0-OTE - 1ks, signálka OTEVŘENO, ZAVŘENO, PORUCHA - 3ks. Ovládací napětí 24V DC. Řadové svorky.</v>
      </c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6">
        <v>23</v>
      </c>
      <c r="B48" s="177" t="s">
        <v>1958</v>
      </c>
      <c r="C48" s="185" t="s">
        <v>1959</v>
      </c>
      <c r="D48" s="178" t="s">
        <v>1386</v>
      </c>
      <c r="E48" s="179">
        <v>1</v>
      </c>
      <c r="F48" s="180"/>
      <c r="G48" s="181">
        <f>ROUND(E48*F48,2)</f>
        <v>0</v>
      </c>
      <c r="H48" s="180"/>
      <c r="I48" s="181">
        <f>ROUND(E48*H48,2)</f>
        <v>0</v>
      </c>
      <c r="J48" s="180"/>
      <c r="K48" s="181">
        <f>ROUND(E48*J48,2)</f>
        <v>0</v>
      </c>
      <c r="L48" s="181">
        <v>21</v>
      </c>
      <c r="M48" s="181">
        <f>G48*(1+L48/100)</f>
        <v>0</v>
      </c>
      <c r="N48" s="179">
        <v>0</v>
      </c>
      <c r="O48" s="179">
        <f>ROUND(E48*N48,2)</f>
        <v>0</v>
      </c>
      <c r="P48" s="179">
        <v>0</v>
      </c>
      <c r="Q48" s="179">
        <f>ROUND(E48*P48,2)</f>
        <v>0</v>
      </c>
      <c r="R48" s="181"/>
      <c r="S48" s="181" t="s">
        <v>209</v>
      </c>
      <c r="T48" s="182" t="s">
        <v>210</v>
      </c>
      <c r="U48" s="161">
        <v>0</v>
      </c>
      <c r="V48" s="161">
        <f>ROUND(E48*U48,2)</f>
        <v>0</v>
      </c>
      <c r="W48" s="161"/>
      <c r="X48" s="161" t="s">
        <v>306</v>
      </c>
      <c r="Y48" s="161" t="s">
        <v>211</v>
      </c>
      <c r="Z48" s="151"/>
      <c r="AA48" s="151"/>
      <c r="AB48" s="151"/>
      <c r="AC48" s="151"/>
      <c r="AD48" s="151"/>
      <c r="AE48" s="151"/>
      <c r="AF48" s="151"/>
      <c r="AG48" s="151" t="s">
        <v>337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ht="22.5" outlineLevel="2" x14ac:dyDescent="0.2">
      <c r="A49" s="158"/>
      <c r="B49" s="159"/>
      <c r="C49" s="262" t="s">
        <v>1960</v>
      </c>
      <c r="D49" s="263"/>
      <c r="E49" s="263"/>
      <c r="F49" s="263"/>
      <c r="G49" s="263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1"/>
      <c r="AA49" s="151"/>
      <c r="AB49" s="151"/>
      <c r="AC49" s="151"/>
      <c r="AD49" s="151"/>
      <c r="AE49" s="151"/>
      <c r="AF49" s="151"/>
      <c r="AG49" s="151" t="s">
        <v>214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83" t="str">
        <f>C49</f>
        <v>Vývod vybavený kombichráničem pro zásuvku čerpadla podlahových vod (M5) o výkonu do 0,55 kW, 230V, přímý rozběh (čerpadlo s vlastním plovákem), Proudový chránič s nadproudovou ochranou 10B/1N/0,03, reziduální proud 30mA. Řadové svorky.</v>
      </c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6">
        <v>24</v>
      </c>
      <c r="B50" s="177" t="s">
        <v>1961</v>
      </c>
      <c r="C50" s="185" t="s">
        <v>1962</v>
      </c>
      <c r="D50" s="178" t="s">
        <v>1386</v>
      </c>
      <c r="E50" s="179">
        <v>2</v>
      </c>
      <c r="F50" s="180"/>
      <c r="G50" s="181">
        <f>ROUND(E50*F50,2)</f>
        <v>0</v>
      </c>
      <c r="H50" s="180"/>
      <c r="I50" s="181">
        <f>ROUND(E50*H50,2)</f>
        <v>0</v>
      </c>
      <c r="J50" s="180"/>
      <c r="K50" s="181">
        <f>ROUND(E50*J50,2)</f>
        <v>0</v>
      </c>
      <c r="L50" s="181">
        <v>21</v>
      </c>
      <c r="M50" s="181">
        <f>G50*(1+L50/100)</f>
        <v>0</v>
      </c>
      <c r="N50" s="179">
        <v>0</v>
      </c>
      <c r="O50" s="179">
        <f>ROUND(E50*N50,2)</f>
        <v>0</v>
      </c>
      <c r="P50" s="179">
        <v>0</v>
      </c>
      <c r="Q50" s="179">
        <f>ROUND(E50*P50,2)</f>
        <v>0</v>
      </c>
      <c r="R50" s="181"/>
      <c r="S50" s="181" t="s">
        <v>209</v>
      </c>
      <c r="T50" s="182" t="s">
        <v>210</v>
      </c>
      <c r="U50" s="161">
        <v>0</v>
      </c>
      <c r="V50" s="161">
        <f>ROUND(E50*U50,2)</f>
        <v>0</v>
      </c>
      <c r="W50" s="161"/>
      <c r="X50" s="161" t="s">
        <v>306</v>
      </c>
      <c r="Y50" s="161" t="s">
        <v>211</v>
      </c>
      <c r="Z50" s="151"/>
      <c r="AA50" s="151"/>
      <c r="AB50" s="151"/>
      <c r="AC50" s="151"/>
      <c r="AD50" s="151"/>
      <c r="AE50" s="151"/>
      <c r="AF50" s="151"/>
      <c r="AG50" s="151" t="s">
        <v>337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ht="22.5" outlineLevel="2" x14ac:dyDescent="0.2">
      <c r="A51" s="158"/>
      <c r="B51" s="159"/>
      <c r="C51" s="262" t="s">
        <v>1963</v>
      </c>
      <c r="D51" s="263"/>
      <c r="E51" s="263"/>
      <c r="F51" s="263"/>
      <c r="G51" s="263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1"/>
      <c r="AA51" s="151"/>
      <c r="AB51" s="151"/>
      <c r="AC51" s="151"/>
      <c r="AD51" s="151"/>
      <c r="AE51" s="151"/>
      <c r="AF51" s="151"/>
      <c r="AG51" s="151" t="s">
        <v>214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83" t="str">
        <f>C51</f>
        <v>Odjištěný vývod proudovým chráničem 6B/1N/0.03A s nadproudovou ochranou, stykač, pomocná, povelová relé, Ovládací napětí 230V. Řadové svorky.</v>
      </c>
      <c r="BB51" s="151"/>
      <c r="BC51" s="151"/>
      <c r="BD51" s="151"/>
      <c r="BE51" s="151"/>
      <c r="BF51" s="151"/>
      <c r="BG51" s="151"/>
      <c r="BH51" s="151"/>
    </row>
    <row r="52" spans="1:60" outlineLevel="1" x14ac:dyDescent="0.2">
      <c r="A52" s="176">
        <v>25</v>
      </c>
      <c r="B52" s="177" t="s">
        <v>1964</v>
      </c>
      <c r="C52" s="185" t="s">
        <v>1965</v>
      </c>
      <c r="D52" s="178" t="s">
        <v>1386</v>
      </c>
      <c r="E52" s="179">
        <v>1</v>
      </c>
      <c r="F52" s="180"/>
      <c r="G52" s="181">
        <f>ROUND(E52*F52,2)</f>
        <v>0</v>
      </c>
      <c r="H52" s="180"/>
      <c r="I52" s="181">
        <f>ROUND(E52*H52,2)</f>
        <v>0</v>
      </c>
      <c r="J52" s="180"/>
      <c r="K52" s="181">
        <f>ROUND(E52*J52,2)</f>
        <v>0</v>
      </c>
      <c r="L52" s="181">
        <v>21</v>
      </c>
      <c r="M52" s="181">
        <f>G52*(1+L52/100)</f>
        <v>0</v>
      </c>
      <c r="N52" s="179">
        <v>0</v>
      </c>
      <c r="O52" s="179">
        <f>ROUND(E52*N52,2)</f>
        <v>0</v>
      </c>
      <c r="P52" s="179">
        <v>0</v>
      </c>
      <c r="Q52" s="179">
        <f>ROUND(E52*P52,2)</f>
        <v>0</v>
      </c>
      <c r="R52" s="181"/>
      <c r="S52" s="181" t="s">
        <v>209</v>
      </c>
      <c r="T52" s="182" t="s">
        <v>210</v>
      </c>
      <c r="U52" s="161">
        <v>0</v>
      </c>
      <c r="V52" s="161">
        <f>ROUND(E52*U52,2)</f>
        <v>0</v>
      </c>
      <c r="W52" s="161"/>
      <c r="X52" s="161" t="s">
        <v>306</v>
      </c>
      <c r="Y52" s="161" t="s">
        <v>211</v>
      </c>
      <c r="Z52" s="151"/>
      <c r="AA52" s="151"/>
      <c r="AB52" s="151"/>
      <c r="AC52" s="151"/>
      <c r="AD52" s="151"/>
      <c r="AE52" s="151"/>
      <c r="AF52" s="151"/>
      <c r="AG52" s="151" t="s">
        <v>337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2" x14ac:dyDescent="0.2">
      <c r="A53" s="158"/>
      <c r="B53" s="159"/>
      <c r="C53" s="262" t="s">
        <v>1966</v>
      </c>
      <c r="D53" s="263"/>
      <c r="E53" s="263"/>
      <c r="F53" s="263"/>
      <c r="G53" s="263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1"/>
      <c r="AA53" s="151"/>
      <c r="AB53" s="151"/>
      <c r="AC53" s="151"/>
      <c r="AD53" s="151"/>
      <c r="AE53" s="151"/>
      <c r="AF53" s="151"/>
      <c r="AG53" s="151" t="s">
        <v>214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6">
        <v>26</v>
      </c>
      <c r="B54" s="177" t="s">
        <v>1967</v>
      </c>
      <c r="C54" s="185" t="s">
        <v>1968</v>
      </c>
      <c r="D54" s="178" t="s">
        <v>1386</v>
      </c>
      <c r="E54" s="179">
        <v>2</v>
      </c>
      <c r="F54" s="180"/>
      <c r="G54" s="181">
        <f>ROUND(E54*F54,2)</f>
        <v>0</v>
      </c>
      <c r="H54" s="180"/>
      <c r="I54" s="181">
        <f>ROUND(E54*H54,2)</f>
        <v>0</v>
      </c>
      <c r="J54" s="180"/>
      <c r="K54" s="181">
        <f>ROUND(E54*J54,2)</f>
        <v>0</v>
      </c>
      <c r="L54" s="181">
        <v>21</v>
      </c>
      <c r="M54" s="181">
        <f>G54*(1+L54/100)</f>
        <v>0</v>
      </c>
      <c r="N54" s="179">
        <v>0</v>
      </c>
      <c r="O54" s="179">
        <f>ROUND(E54*N54,2)</f>
        <v>0</v>
      </c>
      <c r="P54" s="179">
        <v>0</v>
      </c>
      <c r="Q54" s="179">
        <f>ROUND(E54*P54,2)</f>
        <v>0</v>
      </c>
      <c r="R54" s="181"/>
      <c r="S54" s="181" t="s">
        <v>209</v>
      </c>
      <c r="T54" s="182" t="s">
        <v>210</v>
      </c>
      <c r="U54" s="161">
        <v>0</v>
      </c>
      <c r="V54" s="161">
        <f>ROUND(E54*U54,2)</f>
        <v>0</v>
      </c>
      <c r="W54" s="161"/>
      <c r="X54" s="161" t="s">
        <v>306</v>
      </c>
      <c r="Y54" s="161" t="s">
        <v>211</v>
      </c>
      <c r="Z54" s="151"/>
      <c r="AA54" s="151"/>
      <c r="AB54" s="151"/>
      <c r="AC54" s="151"/>
      <c r="AD54" s="151"/>
      <c r="AE54" s="151"/>
      <c r="AF54" s="151"/>
      <c r="AG54" s="151" t="s">
        <v>337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2" x14ac:dyDescent="0.2">
      <c r="A55" s="158"/>
      <c r="B55" s="159"/>
      <c r="C55" s="262" t="s">
        <v>1969</v>
      </c>
      <c r="D55" s="263"/>
      <c r="E55" s="263"/>
      <c r="F55" s="263"/>
      <c r="G55" s="263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214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83" t="str">
        <f>C55</f>
        <v>Odjištěný vývod pojistkovou řadovou svorkovnicí s LED signalizací pro senzor MaR s analogovým výstupem 1x4-20mA. Řadové svorky.</v>
      </c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6">
        <v>27</v>
      </c>
      <c r="B56" s="177" t="s">
        <v>1970</v>
      </c>
      <c r="C56" s="185" t="s">
        <v>1971</v>
      </c>
      <c r="D56" s="178" t="s">
        <v>1906</v>
      </c>
      <c r="E56" s="179">
        <v>1</v>
      </c>
      <c r="F56" s="180"/>
      <c r="G56" s="181">
        <f>ROUND(E56*F56,2)</f>
        <v>0</v>
      </c>
      <c r="H56" s="180"/>
      <c r="I56" s="181">
        <f>ROUND(E56*H56,2)</f>
        <v>0</v>
      </c>
      <c r="J56" s="180"/>
      <c r="K56" s="181">
        <f>ROUND(E56*J56,2)</f>
        <v>0</v>
      </c>
      <c r="L56" s="181">
        <v>21</v>
      </c>
      <c r="M56" s="181">
        <f>G56*(1+L56/100)</f>
        <v>0</v>
      </c>
      <c r="N56" s="179">
        <v>0</v>
      </c>
      <c r="O56" s="179">
        <f>ROUND(E56*N56,2)</f>
        <v>0</v>
      </c>
      <c r="P56" s="179">
        <v>0</v>
      </c>
      <c r="Q56" s="179">
        <f>ROUND(E56*P56,2)</f>
        <v>0</v>
      </c>
      <c r="R56" s="181"/>
      <c r="S56" s="181" t="s">
        <v>209</v>
      </c>
      <c r="T56" s="182" t="s">
        <v>210</v>
      </c>
      <c r="U56" s="161">
        <v>0</v>
      </c>
      <c r="V56" s="161">
        <f>ROUND(E56*U56,2)</f>
        <v>0</v>
      </c>
      <c r="W56" s="161"/>
      <c r="X56" s="161" t="s">
        <v>306</v>
      </c>
      <c r="Y56" s="161" t="s">
        <v>211</v>
      </c>
      <c r="Z56" s="151"/>
      <c r="AA56" s="151"/>
      <c r="AB56" s="151"/>
      <c r="AC56" s="151"/>
      <c r="AD56" s="151"/>
      <c r="AE56" s="151"/>
      <c r="AF56" s="151"/>
      <c r="AG56" s="151" t="s">
        <v>337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ht="22.5" outlineLevel="2" x14ac:dyDescent="0.2">
      <c r="A57" s="158"/>
      <c r="B57" s="159"/>
      <c r="C57" s="262" t="s">
        <v>1972</v>
      </c>
      <c r="D57" s="263"/>
      <c r="E57" s="263"/>
      <c r="F57" s="263"/>
      <c r="G57" s="263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51"/>
      <c r="AA57" s="151"/>
      <c r="AB57" s="151"/>
      <c r="AC57" s="151"/>
      <c r="AD57" s="151"/>
      <c r="AE57" s="151"/>
      <c r="AF57" s="151"/>
      <c r="AG57" s="151" t="s">
        <v>214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83" t="str">
        <f>C57</f>
        <v>Odjištěný vývod pojistkovou řadovou svorkovnicí s LED signalizací pro senzor MaR s analogovým výstupem 4-20mA, 24V DC, včetně přepěťových ochran na vstupu do ŘS. Řadové svorky.</v>
      </c>
      <c r="BB57" s="151"/>
      <c r="BC57" s="151"/>
      <c r="BD57" s="151"/>
      <c r="BE57" s="151"/>
      <c r="BF57" s="151"/>
      <c r="BG57" s="151"/>
      <c r="BH57" s="151"/>
    </row>
    <row r="58" spans="1:60" outlineLevel="1" x14ac:dyDescent="0.2">
      <c r="A58" s="176">
        <v>28</v>
      </c>
      <c r="B58" s="177" t="s">
        <v>1973</v>
      </c>
      <c r="C58" s="185" t="s">
        <v>1974</v>
      </c>
      <c r="D58" s="178" t="s">
        <v>1386</v>
      </c>
      <c r="E58" s="179">
        <v>1</v>
      </c>
      <c r="F58" s="180"/>
      <c r="G58" s="181">
        <f>ROUND(E58*F58,2)</f>
        <v>0</v>
      </c>
      <c r="H58" s="180"/>
      <c r="I58" s="181">
        <f>ROUND(E58*H58,2)</f>
        <v>0</v>
      </c>
      <c r="J58" s="180"/>
      <c r="K58" s="181">
        <f>ROUND(E58*J58,2)</f>
        <v>0</v>
      </c>
      <c r="L58" s="181">
        <v>21</v>
      </c>
      <c r="M58" s="181">
        <f>G58*(1+L58/100)</f>
        <v>0</v>
      </c>
      <c r="N58" s="179">
        <v>0</v>
      </c>
      <c r="O58" s="179">
        <f>ROUND(E58*N58,2)</f>
        <v>0</v>
      </c>
      <c r="P58" s="179">
        <v>0</v>
      </c>
      <c r="Q58" s="179">
        <f>ROUND(E58*P58,2)</f>
        <v>0</v>
      </c>
      <c r="R58" s="181"/>
      <c r="S58" s="181" t="s">
        <v>209</v>
      </c>
      <c r="T58" s="182" t="s">
        <v>210</v>
      </c>
      <c r="U58" s="161">
        <v>0</v>
      </c>
      <c r="V58" s="161">
        <f>ROUND(E58*U58,2)</f>
        <v>0</v>
      </c>
      <c r="W58" s="161"/>
      <c r="X58" s="161" t="s">
        <v>306</v>
      </c>
      <c r="Y58" s="161" t="s">
        <v>211</v>
      </c>
      <c r="Z58" s="151"/>
      <c r="AA58" s="151"/>
      <c r="AB58" s="151"/>
      <c r="AC58" s="151"/>
      <c r="AD58" s="151"/>
      <c r="AE58" s="151"/>
      <c r="AF58" s="151"/>
      <c r="AG58" s="151" t="s">
        <v>337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ht="22.5" outlineLevel="2" x14ac:dyDescent="0.2">
      <c r="A59" s="158"/>
      <c r="B59" s="159"/>
      <c r="C59" s="262" t="s">
        <v>1975</v>
      </c>
      <c r="D59" s="263"/>
      <c r="E59" s="263"/>
      <c r="F59" s="263"/>
      <c r="G59" s="263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214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83" t="str">
        <f>C59</f>
        <v>Odjištěný vývod pojistkovou řadovou svorkovnicí s LED signalizací pro senzor MaR s 2 x digitálním výstupem 0/1. Pomocná relé. Řadové svorky.</v>
      </c>
      <c r="BB59" s="151"/>
      <c r="BC59" s="151"/>
      <c r="BD59" s="151"/>
      <c r="BE59" s="151"/>
      <c r="BF59" s="151"/>
      <c r="BG59" s="151"/>
      <c r="BH59" s="151"/>
    </row>
    <row r="60" spans="1:60" outlineLevel="1" x14ac:dyDescent="0.2">
      <c r="A60" s="176">
        <v>29</v>
      </c>
      <c r="B60" s="177" t="s">
        <v>1976</v>
      </c>
      <c r="C60" s="185" t="s">
        <v>1977</v>
      </c>
      <c r="D60" s="178" t="s">
        <v>1906</v>
      </c>
      <c r="E60" s="179">
        <v>4</v>
      </c>
      <c r="F60" s="180"/>
      <c r="G60" s="181">
        <f>ROUND(E60*F60,2)</f>
        <v>0</v>
      </c>
      <c r="H60" s="180"/>
      <c r="I60" s="181">
        <f>ROUND(E60*H60,2)</f>
        <v>0</v>
      </c>
      <c r="J60" s="180"/>
      <c r="K60" s="181">
        <f>ROUND(E60*J60,2)</f>
        <v>0</v>
      </c>
      <c r="L60" s="181">
        <v>21</v>
      </c>
      <c r="M60" s="181">
        <f>G60*(1+L60/100)</f>
        <v>0</v>
      </c>
      <c r="N60" s="179">
        <v>0</v>
      </c>
      <c r="O60" s="179">
        <f>ROUND(E60*N60,2)</f>
        <v>0</v>
      </c>
      <c r="P60" s="179">
        <v>0</v>
      </c>
      <c r="Q60" s="179">
        <f>ROUND(E60*P60,2)</f>
        <v>0</v>
      </c>
      <c r="R60" s="181"/>
      <c r="S60" s="181" t="s">
        <v>209</v>
      </c>
      <c r="T60" s="182" t="s">
        <v>210</v>
      </c>
      <c r="U60" s="161">
        <v>0</v>
      </c>
      <c r="V60" s="161">
        <f>ROUND(E60*U60,2)</f>
        <v>0</v>
      </c>
      <c r="W60" s="161"/>
      <c r="X60" s="161" t="s">
        <v>306</v>
      </c>
      <c r="Y60" s="161" t="s">
        <v>211</v>
      </c>
      <c r="Z60" s="151"/>
      <c r="AA60" s="151"/>
      <c r="AB60" s="151"/>
      <c r="AC60" s="151"/>
      <c r="AD60" s="151"/>
      <c r="AE60" s="151"/>
      <c r="AF60" s="151"/>
      <c r="AG60" s="151" t="s">
        <v>337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ht="22.5" outlineLevel="2" x14ac:dyDescent="0.2">
      <c r="A61" s="158"/>
      <c r="B61" s="159"/>
      <c r="C61" s="262" t="s">
        <v>1978</v>
      </c>
      <c r="D61" s="263"/>
      <c r="E61" s="263"/>
      <c r="F61" s="263"/>
      <c r="G61" s="263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1"/>
      <c r="AA61" s="151"/>
      <c r="AB61" s="151"/>
      <c r="AC61" s="151"/>
      <c r="AD61" s="151"/>
      <c r="AE61" s="151"/>
      <c r="AF61" s="151"/>
      <c r="AG61" s="151" t="s">
        <v>214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83" t="str">
        <f>C61</f>
        <v>Odjištěný vývod pojistkovou řadovou svorkovnicí s LED signalizací pro senzor MaR s digitálním výstupem 0/1, pomocné relé. Řadové svorky.</v>
      </c>
      <c r="BB61" s="151"/>
      <c r="BC61" s="151"/>
      <c r="BD61" s="151"/>
      <c r="BE61" s="151"/>
      <c r="BF61" s="151"/>
      <c r="BG61" s="151"/>
      <c r="BH61" s="151"/>
    </row>
    <row r="62" spans="1:60" outlineLevel="1" x14ac:dyDescent="0.2">
      <c r="A62" s="176">
        <v>30</v>
      </c>
      <c r="B62" s="177" t="s">
        <v>1979</v>
      </c>
      <c r="C62" s="185" t="s">
        <v>1980</v>
      </c>
      <c r="D62" s="178" t="s">
        <v>1906</v>
      </c>
      <c r="E62" s="179">
        <v>1</v>
      </c>
      <c r="F62" s="180"/>
      <c r="G62" s="181">
        <f>ROUND(E62*F62,2)</f>
        <v>0</v>
      </c>
      <c r="H62" s="180"/>
      <c r="I62" s="181">
        <f>ROUND(E62*H62,2)</f>
        <v>0</v>
      </c>
      <c r="J62" s="180"/>
      <c r="K62" s="181">
        <f>ROUND(E62*J62,2)</f>
        <v>0</v>
      </c>
      <c r="L62" s="181">
        <v>21</v>
      </c>
      <c r="M62" s="181">
        <f>G62*(1+L62/100)</f>
        <v>0</v>
      </c>
      <c r="N62" s="179">
        <v>0</v>
      </c>
      <c r="O62" s="179">
        <f>ROUND(E62*N62,2)</f>
        <v>0</v>
      </c>
      <c r="P62" s="179">
        <v>0</v>
      </c>
      <c r="Q62" s="179">
        <f>ROUND(E62*P62,2)</f>
        <v>0</v>
      </c>
      <c r="R62" s="181"/>
      <c r="S62" s="181" t="s">
        <v>209</v>
      </c>
      <c r="T62" s="182" t="s">
        <v>210</v>
      </c>
      <c r="U62" s="161">
        <v>0</v>
      </c>
      <c r="V62" s="161">
        <f>ROUND(E62*U62,2)</f>
        <v>0</v>
      </c>
      <c r="W62" s="161"/>
      <c r="X62" s="161" t="s">
        <v>306</v>
      </c>
      <c r="Y62" s="161" t="s">
        <v>211</v>
      </c>
      <c r="Z62" s="151"/>
      <c r="AA62" s="151"/>
      <c r="AB62" s="151"/>
      <c r="AC62" s="151"/>
      <c r="AD62" s="151"/>
      <c r="AE62" s="151"/>
      <c r="AF62" s="151"/>
      <c r="AG62" s="151" t="s">
        <v>337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ht="22.5" outlineLevel="2" x14ac:dyDescent="0.2">
      <c r="A63" s="158"/>
      <c r="B63" s="159"/>
      <c r="C63" s="262" t="s">
        <v>1981</v>
      </c>
      <c r="D63" s="263"/>
      <c r="E63" s="263"/>
      <c r="F63" s="263"/>
      <c r="G63" s="263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51"/>
      <c r="AA63" s="151"/>
      <c r="AB63" s="151"/>
      <c r="AC63" s="151"/>
      <c r="AD63" s="151"/>
      <c r="AE63" s="151"/>
      <c r="AF63" s="151"/>
      <c r="AG63" s="151" t="s">
        <v>214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83" t="str">
        <f>C63</f>
        <v>Odjištěný vývod pojistkovou řadovou svorkovnicí s LED signalizací pro senzor MaR s analogovým výstupem 1x4-20mA a 2 x digitálním výstupem 0/1. Pomocná relé. Řadové svorky.</v>
      </c>
      <c r="BB63" s="151"/>
      <c r="BC63" s="151"/>
      <c r="BD63" s="151"/>
      <c r="BE63" s="151"/>
      <c r="BF63" s="151"/>
      <c r="BG63" s="151"/>
      <c r="BH63" s="151"/>
    </row>
    <row r="64" spans="1:60" outlineLevel="1" x14ac:dyDescent="0.2">
      <c r="A64" s="200">
        <v>31</v>
      </c>
      <c r="B64" s="201" t="s">
        <v>1982</v>
      </c>
      <c r="C64" s="207" t="s">
        <v>1983</v>
      </c>
      <c r="D64" s="202" t="s">
        <v>1906</v>
      </c>
      <c r="E64" s="203">
        <v>4</v>
      </c>
      <c r="F64" s="204"/>
      <c r="G64" s="205">
        <f>ROUND(E64*F64,2)</f>
        <v>0</v>
      </c>
      <c r="H64" s="204"/>
      <c r="I64" s="205">
        <f>ROUND(E64*H64,2)</f>
        <v>0</v>
      </c>
      <c r="J64" s="204"/>
      <c r="K64" s="205">
        <f>ROUND(E64*J64,2)</f>
        <v>0</v>
      </c>
      <c r="L64" s="205">
        <v>21</v>
      </c>
      <c r="M64" s="205">
        <f>G64*(1+L64/100)</f>
        <v>0</v>
      </c>
      <c r="N64" s="203">
        <v>0</v>
      </c>
      <c r="O64" s="203">
        <f>ROUND(E64*N64,2)</f>
        <v>0</v>
      </c>
      <c r="P64" s="203">
        <v>0</v>
      </c>
      <c r="Q64" s="203">
        <f>ROUND(E64*P64,2)</f>
        <v>0</v>
      </c>
      <c r="R64" s="205"/>
      <c r="S64" s="205" t="s">
        <v>209</v>
      </c>
      <c r="T64" s="206" t="s">
        <v>210</v>
      </c>
      <c r="U64" s="161">
        <v>0</v>
      </c>
      <c r="V64" s="161">
        <f>ROUND(E64*U64,2)</f>
        <v>0</v>
      </c>
      <c r="W64" s="161"/>
      <c r="X64" s="161" t="s">
        <v>306</v>
      </c>
      <c r="Y64" s="161" t="s">
        <v>211</v>
      </c>
      <c r="Z64" s="151"/>
      <c r="AA64" s="151"/>
      <c r="AB64" s="151"/>
      <c r="AC64" s="151"/>
      <c r="AD64" s="151"/>
      <c r="AE64" s="151"/>
      <c r="AF64" s="151"/>
      <c r="AG64" s="151" t="s">
        <v>337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1" x14ac:dyDescent="0.2">
      <c r="A65" s="200">
        <v>32</v>
      </c>
      <c r="B65" s="201" t="s">
        <v>1984</v>
      </c>
      <c r="C65" s="207" t="s">
        <v>1985</v>
      </c>
      <c r="D65" s="202" t="s">
        <v>1906</v>
      </c>
      <c r="E65" s="203">
        <v>4</v>
      </c>
      <c r="F65" s="204"/>
      <c r="G65" s="205">
        <f>ROUND(E65*F65,2)</f>
        <v>0</v>
      </c>
      <c r="H65" s="204"/>
      <c r="I65" s="205">
        <f>ROUND(E65*H65,2)</f>
        <v>0</v>
      </c>
      <c r="J65" s="204"/>
      <c r="K65" s="205">
        <f>ROUND(E65*J65,2)</f>
        <v>0</v>
      </c>
      <c r="L65" s="205">
        <v>21</v>
      </c>
      <c r="M65" s="205">
        <f>G65*(1+L65/100)</f>
        <v>0</v>
      </c>
      <c r="N65" s="203">
        <v>0</v>
      </c>
      <c r="O65" s="203">
        <f>ROUND(E65*N65,2)</f>
        <v>0</v>
      </c>
      <c r="P65" s="203">
        <v>0</v>
      </c>
      <c r="Q65" s="203">
        <f>ROUND(E65*P65,2)</f>
        <v>0</v>
      </c>
      <c r="R65" s="205"/>
      <c r="S65" s="205" t="s">
        <v>209</v>
      </c>
      <c r="T65" s="206" t="s">
        <v>210</v>
      </c>
      <c r="U65" s="161">
        <v>0</v>
      </c>
      <c r="V65" s="161">
        <f>ROUND(E65*U65,2)</f>
        <v>0</v>
      </c>
      <c r="W65" s="161"/>
      <c r="X65" s="161" t="s">
        <v>306</v>
      </c>
      <c r="Y65" s="161" t="s">
        <v>211</v>
      </c>
      <c r="Z65" s="151"/>
      <c r="AA65" s="151"/>
      <c r="AB65" s="151"/>
      <c r="AC65" s="151"/>
      <c r="AD65" s="151"/>
      <c r="AE65" s="151"/>
      <c r="AF65" s="151"/>
      <c r="AG65" s="151" t="s">
        <v>337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 x14ac:dyDescent="0.2">
      <c r="A66" s="200">
        <v>33</v>
      </c>
      <c r="B66" s="201" t="s">
        <v>1986</v>
      </c>
      <c r="C66" s="207" t="s">
        <v>1987</v>
      </c>
      <c r="D66" s="202" t="s">
        <v>1906</v>
      </c>
      <c r="E66" s="203">
        <v>4</v>
      </c>
      <c r="F66" s="204"/>
      <c r="G66" s="205">
        <f>ROUND(E66*F66,2)</f>
        <v>0</v>
      </c>
      <c r="H66" s="204"/>
      <c r="I66" s="205">
        <f>ROUND(E66*H66,2)</f>
        <v>0</v>
      </c>
      <c r="J66" s="204"/>
      <c r="K66" s="205">
        <f>ROUND(E66*J66,2)</f>
        <v>0</v>
      </c>
      <c r="L66" s="205">
        <v>21</v>
      </c>
      <c r="M66" s="205">
        <f>G66*(1+L66/100)</f>
        <v>0</v>
      </c>
      <c r="N66" s="203">
        <v>0</v>
      </c>
      <c r="O66" s="203">
        <f>ROUND(E66*N66,2)</f>
        <v>0</v>
      </c>
      <c r="P66" s="203">
        <v>0</v>
      </c>
      <c r="Q66" s="203">
        <f>ROUND(E66*P66,2)</f>
        <v>0</v>
      </c>
      <c r="R66" s="205"/>
      <c r="S66" s="205" t="s">
        <v>209</v>
      </c>
      <c r="T66" s="206" t="s">
        <v>210</v>
      </c>
      <c r="U66" s="161">
        <v>0</v>
      </c>
      <c r="V66" s="161">
        <f>ROUND(E66*U66,2)</f>
        <v>0</v>
      </c>
      <c r="W66" s="161"/>
      <c r="X66" s="161" t="s">
        <v>306</v>
      </c>
      <c r="Y66" s="161" t="s">
        <v>211</v>
      </c>
      <c r="Z66" s="151"/>
      <c r="AA66" s="151"/>
      <c r="AB66" s="151"/>
      <c r="AC66" s="151"/>
      <c r="AD66" s="151"/>
      <c r="AE66" s="151"/>
      <c r="AF66" s="151"/>
      <c r="AG66" s="151" t="s">
        <v>337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 x14ac:dyDescent="0.2">
      <c r="A67" s="200">
        <v>34</v>
      </c>
      <c r="B67" s="201" t="s">
        <v>1988</v>
      </c>
      <c r="C67" s="207" t="s">
        <v>1989</v>
      </c>
      <c r="D67" s="202" t="s">
        <v>1906</v>
      </c>
      <c r="E67" s="203">
        <v>4</v>
      </c>
      <c r="F67" s="204"/>
      <c r="G67" s="205">
        <f>ROUND(E67*F67,2)</f>
        <v>0</v>
      </c>
      <c r="H67" s="204"/>
      <c r="I67" s="205">
        <f>ROUND(E67*H67,2)</f>
        <v>0</v>
      </c>
      <c r="J67" s="204"/>
      <c r="K67" s="205">
        <f>ROUND(E67*J67,2)</f>
        <v>0</v>
      </c>
      <c r="L67" s="205">
        <v>21</v>
      </c>
      <c r="M67" s="205">
        <f>G67*(1+L67/100)</f>
        <v>0</v>
      </c>
      <c r="N67" s="203">
        <v>0</v>
      </c>
      <c r="O67" s="203">
        <f>ROUND(E67*N67,2)</f>
        <v>0</v>
      </c>
      <c r="P67" s="203">
        <v>0</v>
      </c>
      <c r="Q67" s="203">
        <f>ROUND(E67*P67,2)</f>
        <v>0</v>
      </c>
      <c r="R67" s="205"/>
      <c r="S67" s="205" t="s">
        <v>209</v>
      </c>
      <c r="T67" s="206" t="s">
        <v>210</v>
      </c>
      <c r="U67" s="161">
        <v>0</v>
      </c>
      <c r="V67" s="161">
        <f>ROUND(E67*U67,2)</f>
        <v>0</v>
      </c>
      <c r="W67" s="161"/>
      <c r="X67" s="161" t="s">
        <v>306</v>
      </c>
      <c r="Y67" s="161" t="s">
        <v>211</v>
      </c>
      <c r="Z67" s="151"/>
      <c r="AA67" s="151"/>
      <c r="AB67" s="151"/>
      <c r="AC67" s="151"/>
      <c r="AD67" s="151"/>
      <c r="AE67" s="151"/>
      <c r="AF67" s="151"/>
      <c r="AG67" s="151" t="s">
        <v>337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1" x14ac:dyDescent="0.2">
      <c r="A68" s="176">
        <v>35</v>
      </c>
      <c r="B68" s="177" t="s">
        <v>1990</v>
      </c>
      <c r="C68" s="185" t="s">
        <v>1991</v>
      </c>
      <c r="D68" s="178" t="s">
        <v>1386</v>
      </c>
      <c r="E68" s="179">
        <v>1</v>
      </c>
      <c r="F68" s="180"/>
      <c r="G68" s="181">
        <f>ROUND(E68*F68,2)</f>
        <v>0</v>
      </c>
      <c r="H68" s="180"/>
      <c r="I68" s="181">
        <f>ROUND(E68*H68,2)</f>
        <v>0</v>
      </c>
      <c r="J68" s="180"/>
      <c r="K68" s="181">
        <f>ROUND(E68*J68,2)</f>
        <v>0</v>
      </c>
      <c r="L68" s="181">
        <v>21</v>
      </c>
      <c r="M68" s="181">
        <f>G68*(1+L68/100)</f>
        <v>0</v>
      </c>
      <c r="N68" s="179">
        <v>0</v>
      </c>
      <c r="O68" s="179">
        <f>ROUND(E68*N68,2)</f>
        <v>0</v>
      </c>
      <c r="P68" s="179">
        <v>0</v>
      </c>
      <c r="Q68" s="179">
        <f>ROUND(E68*P68,2)</f>
        <v>0</v>
      </c>
      <c r="R68" s="181"/>
      <c r="S68" s="181" t="s">
        <v>209</v>
      </c>
      <c r="T68" s="182" t="s">
        <v>210</v>
      </c>
      <c r="U68" s="161">
        <v>0</v>
      </c>
      <c r="V68" s="161">
        <f>ROUND(E68*U68,2)</f>
        <v>0</v>
      </c>
      <c r="W68" s="161"/>
      <c r="X68" s="161" t="s">
        <v>306</v>
      </c>
      <c r="Y68" s="161" t="s">
        <v>211</v>
      </c>
      <c r="Z68" s="151"/>
      <c r="AA68" s="151"/>
      <c r="AB68" s="151"/>
      <c r="AC68" s="151"/>
      <c r="AD68" s="151"/>
      <c r="AE68" s="151"/>
      <c r="AF68" s="151"/>
      <c r="AG68" s="151" t="s">
        <v>337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2" x14ac:dyDescent="0.2">
      <c r="A69" s="158"/>
      <c r="B69" s="159"/>
      <c r="C69" s="262" t="s">
        <v>1992</v>
      </c>
      <c r="D69" s="263"/>
      <c r="E69" s="263"/>
      <c r="F69" s="263"/>
      <c r="G69" s="263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1"/>
      <c r="AA69" s="151"/>
      <c r="AB69" s="151"/>
      <c r="AC69" s="151"/>
      <c r="AD69" s="151"/>
      <c r="AE69" s="151"/>
      <c r="AF69" s="151"/>
      <c r="AG69" s="151" t="s">
        <v>214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 x14ac:dyDescent="0.2">
      <c r="A70" s="200">
        <v>36</v>
      </c>
      <c r="B70" s="201" t="s">
        <v>1993</v>
      </c>
      <c r="C70" s="207" t="s">
        <v>1994</v>
      </c>
      <c r="D70" s="202" t="s">
        <v>1906</v>
      </c>
      <c r="E70" s="203">
        <v>1</v>
      </c>
      <c r="F70" s="204"/>
      <c r="G70" s="205">
        <f t="shared" ref="G70:G80" si="0">ROUND(E70*F70,2)</f>
        <v>0</v>
      </c>
      <c r="H70" s="204"/>
      <c r="I70" s="205">
        <f t="shared" ref="I70:I80" si="1">ROUND(E70*H70,2)</f>
        <v>0</v>
      </c>
      <c r="J70" s="204"/>
      <c r="K70" s="205">
        <f t="shared" ref="K70:K80" si="2">ROUND(E70*J70,2)</f>
        <v>0</v>
      </c>
      <c r="L70" s="205">
        <v>21</v>
      </c>
      <c r="M70" s="205">
        <f t="shared" ref="M70:M80" si="3">G70*(1+L70/100)</f>
        <v>0</v>
      </c>
      <c r="N70" s="203">
        <v>0</v>
      </c>
      <c r="O70" s="203">
        <f t="shared" ref="O70:O80" si="4">ROUND(E70*N70,2)</f>
        <v>0</v>
      </c>
      <c r="P70" s="203">
        <v>0</v>
      </c>
      <c r="Q70" s="203">
        <f t="shared" ref="Q70:Q80" si="5">ROUND(E70*P70,2)</f>
        <v>0</v>
      </c>
      <c r="R70" s="205"/>
      <c r="S70" s="205" t="s">
        <v>209</v>
      </c>
      <c r="T70" s="206" t="s">
        <v>210</v>
      </c>
      <c r="U70" s="161">
        <v>0</v>
      </c>
      <c r="V70" s="161">
        <f t="shared" ref="V70:V80" si="6">ROUND(E70*U70,2)</f>
        <v>0</v>
      </c>
      <c r="W70" s="161"/>
      <c r="X70" s="161" t="s">
        <v>306</v>
      </c>
      <c r="Y70" s="161" t="s">
        <v>211</v>
      </c>
      <c r="Z70" s="151"/>
      <c r="AA70" s="151"/>
      <c r="AB70" s="151"/>
      <c r="AC70" s="151"/>
      <c r="AD70" s="151"/>
      <c r="AE70" s="151"/>
      <c r="AF70" s="151"/>
      <c r="AG70" s="151" t="s">
        <v>337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 x14ac:dyDescent="0.2">
      <c r="A71" s="200">
        <v>37</v>
      </c>
      <c r="B71" s="201" t="s">
        <v>1995</v>
      </c>
      <c r="C71" s="207" t="s">
        <v>1996</v>
      </c>
      <c r="D71" s="202" t="s">
        <v>1386</v>
      </c>
      <c r="E71" s="203">
        <v>1</v>
      </c>
      <c r="F71" s="204"/>
      <c r="G71" s="205">
        <f t="shared" si="0"/>
        <v>0</v>
      </c>
      <c r="H71" s="204"/>
      <c r="I71" s="205">
        <f t="shared" si="1"/>
        <v>0</v>
      </c>
      <c r="J71" s="204"/>
      <c r="K71" s="205">
        <f t="shared" si="2"/>
        <v>0</v>
      </c>
      <c r="L71" s="205">
        <v>21</v>
      </c>
      <c r="M71" s="205">
        <f t="shared" si="3"/>
        <v>0</v>
      </c>
      <c r="N71" s="203">
        <v>0</v>
      </c>
      <c r="O71" s="203">
        <f t="shared" si="4"/>
        <v>0</v>
      </c>
      <c r="P71" s="203">
        <v>0</v>
      </c>
      <c r="Q71" s="203">
        <f t="shared" si="5"/>
        <v>0</v>
      </c>
      <c r="R71" s="205"/>
      <c r="S71" s="205" t="s">
        <v>209</v>
      </c>
      <c r="T71" s="206" t="s">
        <v>210</v>
      </c>
      <c r="U71" s="161">
        <v>0</v>
      </c>
      <c r="V71" s="161">
        <f t="shared" si="6"/>
        <v>0</v>
      </c>
      <c r="W71" s="161"/>
      <c r="X71" s="161" t="s">
        <v>306</v>
      </c>
      <c r="Y71" s="161" t="s">
        <v>211</v>
      </c>
      <c r="Z71" s="151"/>
      <c r="AA71" s="151"/>
      <c r="AB71" s="151"/>
      <c r="AC71" s="151"/>
      <c r="AD71" s="151"/>
      <c r="AE71" s="151"/>
      <c r="AF71" s="151"/>
      <c r="AG71" s="151" t="s">
        <v>337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 x14ac:dyDescent="0.2">
      <c r="A72" s="200">
        <v>38</v>
      </c>
      <c r="B72" s="201" t="s">
        <v>1997</v>
      </c>
      <c r="C72" s="207" t="s">
        <v>1998</v>
      </c>
      <c r="D72" s="202" t="s">
        <v>1386</v>
      </c>
      <c r="E72" s="203">
        <v>1</v>
      </c>
      <c r="F72" s="204"/>
      <c r="G72" s="205">
        <f t="shared" si="0"/>
        <v>0</v>
      </c>
      <c r="H72" s="204"/>
      <c r="I72" s="205">
        <f t="shared" si="1"/>
        <v>0</v>
      </c>
      <c r="J72" s="204"/>
      <c r="K72" s="205">
        <f t="shared" si="2"/>
        <v>0</v>
      </c>
      <c r="L72" s="205">
        <v>21</v>
      </c>
      <c r="M72" s="205">
        <f t="shared" si="3"/>
        <v>0</v>
      </c>
      <c r="N72" s="203">
        <v>0</v>
      </c>
      <c r="O72" s="203">
        <f t="shared" si="4"/>
        <v>0</v>
      </c>
      <c r="P72" s="203">
        <v>0</v>
      </c>
      <c r="Q72" s="203">
        <f t="shared" si="5"/>
        <v>0</v>
      </c>
      <c r="R72" s="205"/>
      <c r="S72" s="205" t="s">
        <v>209</v>
      </c>
      <c r="T72" s="206" t="s">
        <v>210</v>
      </c>
      <c r="U72" s="161">
        <v>0</v>
      </c>
      <c r="V72" s="161">
        <f t="shared" si="6"/>
        <v>0</v>
      </c>
      <c r="W72" s="161"/>
      <c r="X72" s="161" t="s">
        <v>306</v>
      </c>
      <c r="Y72" s="161" t="s">
        <v>211</v>
      </c>
      <c r="Z72" s="151"/>
      <c r="AA72" s="151"/>
      <c r="AB72" s="151"/>
      <c r="AC72" s="151"/>
      <c r="AD72" s="151"/>
      <c r="AE72" s="151"/>
      <c r="AF72" s="151"/>
      <c r="AG72" s="151" t="s">
        <v>337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 x14ac:dyDescent="0.2">
      <c r="A73" s="200">
        <v>39</v>
      </c>
      <c r="B73" s="201" t="s">
        <v>1999</v>
      </c>
      <c r="C73" s="207" t="s">
        <v>2000</v>
      </c>
      <c r="D73" s="202" t="s">
        <v>1386</v>
      </c>
      <c r="E73" s="203">
        <v>1</v>
      </c>
      <c r="F73" s="204"/>
      <c r="G73" s="205">
        <f t="shared" si="0"/>
        <v>0</v>
      </c>
      <c r="H73" s="204"/>
      <c r="I73" s="205">
        <f t="shared" si="1"/>
        <v>0</v>
      </c>
      <c r="J73" s="204"/>
      <c r="K73" s="205">
        <f t="shared" si="2"/>
        <v>0</v>
      </c>
      <c r="L73" s="205">
        <v>21</v>
      </c>
      <c r="M73" s="205">
        <f t="shared" si="3"/>
        <v>0</v>
      </c>
      <c r="N73" s="203">
        <v>0</v>
      </c>
      <c r="O73" s="203">
        <f t="shared" si="4"/>
        <v>0</v>
      </c>
      <c r="P73" s="203">
        <v>0</v>
      </c>
      <c r="Q73" s="203">
        <f t="shared" si="5"/>
        <v>0</v>
      </c>
      <c r="R73" s="205"/>
      <c r="S73" s="205" t="s">
        <v>209</v>
      </c>
      <c r="T73" s="206" t="s">
        <v>210</v>
      </c>
      <c r="U73" s="161">
        <v>0</v>
      </c>
      <c r="V73" s="161">
        <f t="shared" si="6"/>
        <v>0</v>
      </c>
      <c r="W73" s="161"/>
      <c r="X73" s="161" t="s">
        <v>306</v>
      </c>
      <c r="Y73" s="161" t="s">
        <v>211</v>
      </c>
      <c r="Z73" s="151"/>
      <c r="AA73" s="151"/>
      <c r="AB73" s="151"/>
      <c r="AC73" s="151"/>
      <c r="AD73" s="151"/>
      <c r="AE73" s="151"/>
      <c r="AF73" s="151"/>
      <c r="AG73" s="151" t="s">
        <v>337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1" x14ac:dyDescent="0.2">
      <c r="A74" s="200">
        <v>40</v>
      </c>
      <c r="B74" s="201" t="s">
        <v>2001</v>
      </c>
      <c r="C74" s="207" t="s">
        <v>2002</v>
      </c>
      <c r="D74" s="202" t="s">
        <v>1386</v>
      </c>
      <c r="E74" s="203">
        <v>1</v>
      </c>
      <c r="F74" s="204"/>
      <c r="G74" s="205">
        <f t="shared" si="0"/>
        <v>0</v>
      </c>
      <c r="H74" s="204"/>
      <c r="I74" s="205">
        <f t="shared" si="1"/>
        <v>0</v>
      </c>
      <c r="J74" s="204"/>
      <c r="K74" s="205">
        <f t="shared" si="2"/>
        <v>0</v>
      </c>
      <c r="L74" s="205">
        <v>21</v>
      </c>
      <c r="M74" s="205">
        <f t="shared" si="3"/>
        <v>0</v>
      </c>
      <c r="N74" s="203">
        <v>0</v>
      </c>
      <c r="O74" s="203">
        <f t="shared" si="4"/>
        <v>0</v>
      </c>
      <c r="P74" s="203">
        <v>0</v>
      </c>
      <c r="Q74" s="203">
        <f t="shared" si="5"/>
        <v>0</v>
      </c>
      <c r="R74" s="205"/>
      <c r="S74" s="205" t="s">
        <v>209</v>
      </c>
      <c r="T74" s="206" t="s">
        <v>210</v>
      </c>
      <c r="U74" s="161">
        <v>0</v>
      </c>
      <c r="V74" s="161">
        <f t="shared" si="6"/>
        <v>0</v>
      </c>
      <c r="W74" s="161"/>
      <c r="X74" s="161" t="s">
        <v>306</v>
      </c>
      <c r="Y74" s="161" t="s">
        <v>211</v>
      </c>
      <c r="Z74" s="151"/>
      <c r="AA74" s="151"/>
      <c r="AB74" s="151"/>
      <c r="AC74" s="151"/>
      <c r="AD74" s="151"/>
      <c r="AE74" s="151"/>
      <c r="AF74" s="151"/>
      <c r="AG74" s="151" t="s">
        <v>337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1" x14ac:dyDescent="0.2">
      <c r="A75" s="200">
        <v>41</v>
      </c>
      <c r="B75" s="201" t="s">
        <v>2003</v>
      </c>
      <c r="C75" s="207" t="s">
        <v>2004</v>
      </c>
      <c r="D75" s="202" t="s">
        <v>1386</v>
      </c>
      <c r="E75" s="203">
        <v>1</v>
      </c>
      <c r="F75" s="204"/>
      <c r="G75" s="205">
        <f t="shared" si="0"/>
        <v>0</v>
      </c>
      <c r="H75" s="204"/>
      <c r="I75" s="205">
        <f t="shared" si="1"/>
        <v>0</v>
      </c>
      <c r="J75" s="204"/>
      <c r="K75" s="205">
        <f t="shared" si="2"/>
        <v>0</v>
      </c>
      <c r="L75" s="205">
        <v>21</v>
      </c>
      <c r="M75" s="205">
        <f t="shared" si="3"/>
        <v>0</v>
      </c>
      <c r="N75" s="203">
        <v>0</v>
      </c>
      <c r="O75" s="203">
        <f t="shared" si="4"/>
        <v>0</v>
      </c>
      <c r="P75" s="203">
        <v>0</v>
      </c>
      <c r="Q75" s="203">
        <f t="shared" si="5"/>
        <v>0</v>
      </c>
      <c r="R75" s="205"/>
      <c r="S75" s="205" t="s">
        <v>209</v>
      </c>
      <c r="T75" s="206" t="s">
        <v>210</v>
      </c>
      <c r="U75" s="161">
        <v>0</v>
      </c>
      <c r="V75" s="161">
        <f t="shared" si="6"/>
        <v>0</v>
      </c>
      <c r="W75" s="161"/>
      <c r="X75" s="161" t="s">
        <v>306</v>
      </c>
      <c r="Y75" s="161" t="s">
        <v>211</v>
      </c>
      <c r="Z75" s="151"/>
      <c r="AA75" s="151"/>
      <c r="AB75" s="151"/>
      <c r="AC75" s="151"/>
      <c r="AD75" s="151"/>
      <c r="AE75" s="151"/>
      <c r="AF75" s="151"/>
      <c r="AG75" s="151" t="s">
        <v>337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1" x14ac:dyDescent="0.2">
      <c r="A76" s="200">
        <v>42</v>
      </c>
      <c r="B76" s="201" t="s">
        <v>2005</v>
      </c>
      <c r="C76" s="207" t="s">
        <v>2006</v>
      </c>
      <c r="D76" s="202" t="s">
        <v>1386</v>
      </c>
      <c r="E76" s="203">
        <v>1</v>
      </c>
      <c r="F76" s="204"/>
      <c r="G76" s="205">
        <f t="shared" si="0"/>
        <v>0</v>
      </c>
      <c r="H76" s="204"/>
      <c r="I76" s="205">
        <f t="shared" si="1"/>
        <v>0</v>
      </c>
      <c r="J76" s="204"/>
      <c r="K76" s="205">
        <f t="shared" si="2"/>
        <v>0</v>
      </c>
      <c r="L76" s="205">
        <v>21</v>
      </c>
      <c r="M76" s="205">
        <f t="shared" si="3"/>
        <v>0</v>
      </c>
      <c r="N76" s="203">
        <v>0</v>
      </c>
      <c r="O76" s="203">
        <f t="shared" si="4"/>
        <v>0</v>
      </c>
      <c r="P76" s="203">
        <v>0</v>
      </c>
      <c r="Q76" s="203">
        <f t="shared" si="5"/>
        <v>0</v>
      </c>
      <c r="R76" s="205"/>
      <c r="S76" s="205" t="s">
        <v>209</v>
      </c>
      <c r="T76" s="206" t="s">
        <v>210</v>
      </c>
      <c r="U76" s="161">
        <v>0</v>
      </c>
      <c r="V76" s="161">
        <f t="shared" si="6"/>
        <v>0</v>
      </c>
      <c r="W76" s="161"/>
      <c r="X76" s="161" t="s">
        <v>306</v>
      </c>
      <c r="Y76" s="161" t="s">
        <v>211</v>
      </c>
      <c r="Z76" s="151"/>
      <c r="AA76" s="151"/>
      <c r="AB76" s="151"/>
      <c r="AC76" s="151"/>
      <c r="AD76" s="151"/>
      <c r="AE76" s="151"/>
      <c r="AF76" s="151"/>
      <c r="AG76" s="151" t="s">
        <v>337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1" x14ac:dyDescent="0.2">
      <c r="A77" s="200">
        <v>43</v>
      </c>
      <c r="B77" s="201" t="s">
        <v>2007</v>
      </c>
      <c r="C77" s="207" t="s">
        <v>2008</v>
      </c>
      <c r="D77" s="202" t="s">
        <v>1386</v>
      </c>
      <c r="E77" s="203">
        <v>1</v>
      </c>
      <c r="F77" s="204"/>
      <c r="G77" s="205">
        <f t="shared" si="0"/>
        <v>0</v>
      </c>
      <c r="H77" s="204"/>
      <c r="I77" s="205">
        <f t="shared" si="1"/>
        <v>0</v>
      </c>
      <c r="J77" s="204"/>
      <c r="K77" s="205">
        <f t="shared" si="2"/>
        <v>0</v>
      </c>
      <c r="L77" s="205">
        <v>21</v>
      </c>
      <c r="M77" s="205">
        <f t="shared" si="3"/>
        <v>0</v>
      </c>
      <c r="N77" s="203">
        <v>0</v>
      </c>
      <c r="O77" s="203">
        <f t="shared" si="4"/>
        <v>0</v>
      </c>
      <c r="P77" s="203">
        <v>0</v>
      </c>
      <c r="Q77" s="203">
        <f t="shared" si="5"/>
        <v>0</v>
      </c>
      <c r="R77" s="205"/>
      <c r="S77" s="205" t="s">
        <v>209</v>
      </c>
      <c r="T77" s="206" t="s">
        <v>210</v>
      </c>
      <c r="U77" s="161">
        <v>0</v>
      </c>
      <c r="V77" s="161">
        <f t="shared" si="6"/>
        <v>0</v>
      </c>
      <c r="W77" s="161"/>
      <c r="X77" s="161" t="s">
        <v>306</v>
      </c>
      <c r="Y77" s="161" t="s">
        <v>211</v>
      </c>
      <c r="Z77" s="151"/>
      <c r="AA77" s="151"/>
      <c r="AB77" s="151"/>
      <c r="AC77" s="151"/>
      <c r="AD77" s="151"/>
      <c r="AE77" s="151"/>
      <c r="AF77" s="151"/>
      <c r="AG77" s="151" t="s">
        <v>337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 x14ac:dyDescent="0.2">
      <c r="A78" s="200">
        <v>44</v>
      </c>
      <c r="B78" s="201" t="s">
        <v>2009</v>
      </c>
      <c r="C78" s="207" t="s">
        <v>2010</v>
      </c>
      <c r="D78" s="202" t="s">
        <v>1386</v>
      </c>
      <c r="E78" s="203">
        <v>1</v>
      </c>
      <c r="F78" s="204"/>
      <c r="G78" s="205">
        <f t="shared" si="0"/>
        <v>0</v>
      </c>
      <c r="H78" s="204"/>
      <c r="I78" s="205">
        <f t="shared" si="1"/>
        <v>0</v>
      </c>
      <c r="J78" s="204"/>
      <c r="K78" s="205">
        <f t="shared" si="2"/>
        <v>0</v>
      </c>
      <c r="L78" s="205">
        <v>21</v>
      </c>
      <c r="M78" s="205">
        <f t="shared" si="3"/>
        <v>0</v>
      </c>
      <c r="N78" s="203">
        <v>0</v>
      </c>
      <c r="O78" s="203">
        <f t="shared" si="4"/>
        <v>0</v>
      </c>
      <c r="P78" s="203">
        <v>0</v>
      </c>
      <c r="Q78" s="203">
        <f t="shared" si="5"/>
        <v>0</v>
      </c>
      <c r="R78" s="205"/>
      <c r="S78" s="205" t="s">
        <v>209</v>
      </c>
      <c r="T78" s="206" t="s">
        <v>210</v>
      </c>
      <c r="U78" s="161">
        <v>0</v>
      </c>
      <c r="V78" s="161">
        <f t="shared" si="6"/>
        <v>0</v>
      </c>
      <c r="W78" s="161"/>
      <c r="X78" s="161" t="s">
        <v>258</v>
      </c>
      <c r="Y78" s="161" t="s">
        <v>211</v>
      </c>
      <c r="Z78" s="151"/>
      <c r="AA78" s="151"/>
      <c r="AB78" s="151"/>
      <c r="AC78" s="151"/>
      <c r="AD78" s="151"/>
      <c r="AE78" s="151"/>
      <c r="AF78" s="151"/>
      <c r="AG78" s="151" t="s">
        <v>259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ht="22.5" outlineLevel="1" x14ac:dyDescent="0.2">
      <c r="A79" s="200">
        <v>45</v>
      </c>
      <c r="B79" s="201" t="s">
        <v>2011</v>
      </c>
      <c r="C79" s="207" t="s">
        <v>2012</v>
      </c>
      <c r="D79" s="202" t="s">
        <v>1386</v>
      </c>
      <c r="E79" s="203">
        <v>1</v>
      </c>
      <c r="F79" s="204"/>
      <c r="G79" s="205">
        <f t="shared" si="0"/>
        <v>0</v>
      </c>
      <c r="H79" s="204"/>
      <c r="I79" s="205">
        <f t="shared" si="1"/>
        <v>0</v>
      </c>
      <c r="J79" s="204"/>
      <c r="K79" s="205">
        <f t="shared" si="2"/>
        <v>0</v>
      </c>
      <c r="L79" s="205">
        <v>21</v>
      </c>
      <c r="M79" s="205">
        <f t="shared" si="3"/>
        <v>0</v>
      </c>
      <c r="N79" s="203">
        <v>0</v>
      </c>
      <c r="O79" s="203">
        <f t="shared" si="4"/>
        <v>0</v>
      </c>
      <c r="P79" s="203">
        <v>0</v>
      </c>
      <c r="Q79" s="203">
        <f t="shared" si="5"/>
        <v>0</v>
      </c>
      <c r="R79" s="205"/>
      <c r="S79" s="205" t="s">
        <v>209</v>
      </c>
      <c r="T79" s="206" t="s">
        <v>210</v>
      </c>
      <c r="U79" s="161">
        <v>0</v>
      </c>
      <c r="V79" s="161">
        <f t="shared" si="6"/>
        <v>0</v>
      </c>
      <c r="W79" s="161"/>
      <c r="X79" s="161" t="s">
        <v>258</v>
      </c>
      <c r="Y79" s="161" t="s">
        <v>211</v>
      </c>
      <c r="Z79" s="151"/>
      <c r="AA79" s="151"/>
      <c r="AB79" s="151"/>
      <c r="AC79" s="151"/>
      <c r="AD79" s="151"/>
      <c r="AE79" s="151"/>
      <c r="AF79" s="151"/>
      <c r="AG79" s="151" t="s">
        <v>259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 x14ac:dyDescent="0.2">
      <c r="A80" s="176">
        <v>46</v>
      </c>
      <c r="B80" s="177" t="s">
        <v>2013</v>
      </c>
      <c r="C80" s="185" t="s">
        <v>2014</v>
      </c>
      <c r="D80" s="178" t="s">
        <v>1386</v>
      </c>
      <c r="E80" s="179">
        <v>1</v>
      </c>
      <c r="F80" s="180"/>
      <c r="G80" s="181">
        <f t="shared" si="0"/>
        <v>0</v>
      </c>
      <c r="H80" s="180"/>
      <c r="I80" s="181">
        <f t="shared" si="1"/>
        <v>0</v>
      </c>
      <c r="J80" s="180"/>
      <c r="K80" s="181">
        <f t="shared" si="2"/>
        <v>0</v>
      </c>
      <c r="L80" s="181">
        <v>21</v>
      </c>
      <c r="M80" s="181">
        <f t="shared" si="3"/>
        <v>0</v>
      </c>
      <c r="N80" s="179">
        <v>0</v>
      </c>
      <c r="O80" s="179">
        <f t="shared" si="4"/>
        <v>0</v>
      </c>
      <c r="P80" s="179">
        <v>0</v>
      </c>
      <c r="Q80" s="179">
        <f t="shared" si="5"/>
        <v>0</v>
      </c>
      <c r="R80" s="181"/>
      <c r="S80" s="181" t="s">
        <v>209</v>
      </c>
      <c r="T80" s="182" t="s">
        <v>210</v>
      </c>
      <c r="U80" s="161">
        <v>0</v>
      </c>
      <c r="V80" s="161">
        <f t="shared" si="6"/>
        <v>0</v>
      </c>
      <c r="W80" s="161"/>
      <c r="X80" s="161" t="s">
        <v>258</v>
      </c>
      <c r="Y80" s="161" t="s">
        <v>211</v>
      </c>
      <c r="Z80" s="151"/>
      <c r="AA80" s="151"/>
      <c r="AB80" s="151"/>
      <c r="AC80" s="151"/>
      <c r="AD80" s="151"/>
      <c r="AE80" s="151"/>
      <c r="AF80" s="151"/>
      <c r="AG80" s="151" t="s">
        <v>1412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2" x14ac:dyDescent="0.2">
      <c r="A81" s="158"/>
      <c r="B81" s="159"/>
      <c r="C81" s="262" t="s">
        <v>2015</v>
      </c>
      <c r="D81" s="263"/>
      <c r="E81" s="263"/>
      <c r="F81" s="263"/>
      <c r="G81" s="263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51"/>
      <c r="AA81" s="151"/>
      <c r="AB81" s="151"/>
      <c r="AC81" s="151"/>
      <c r="AD81" s="151"/>
      <c r="AE81" s="151"/>
      <c r="AF81" s="151"/>
      <c r="AG81" s="151" t="s">
        <v>214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3" x14ac:dyDescent="0.2">
      <c r="A82" s="158"/>
      <c r="B82" s="159"/>
      <c r="C82" s="264" t="s">
        <v>2016</v>
      </c>
      <c r="D82" s="265"/>
      <c r="E82" s="265"/>
      <c r="F82" s="265"/>
      <c r="G82" s="265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214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ht="22.5" outlineLevel="3" x14ac:dyDescent="0.2">
      <c r="A83" s="158"/>
      <c r="B83" s="159"/>
      <c r="C83" s="264" t="s">
        <v>2175</v>
      </c>
      <c r="D83" s="265"/>
      <c r="E83" s="265"/>
      <c r="F83" s="265"/>
      <c r="G83" s="265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1"/>
      <c r="AA83" s="151"/>
      <c r="AB83" s="151"/>
      <c r="AC83" s="151"/>
      <c r="AD83" s="151"/>
      <c r="AE83" s="151"/>
      <c r="AF83" s="151"/>
      <c r="AG83" s="151" t="s">
        <v>214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83" t="str">
        <f>C83</f>
        <v>45xDI, 5xAI, 13xDO +20% rezerva, 1x RS485, 1xRS232/485, Ethernet                                                                                                                                                                              Procesorová karta,</v>
      </c>
      <c r="BB83" s="151"/>
      <c r="BC83" s="151"/>
      <c r="BD83" s="151"/>
      <c r="BE83" s="151"/>
      <c r="BF83" s="151"/>
      <c r="BG83" s="151"/>
      <c r="BH83" s="151"/>
    </row>
    <row r="84" spans="1:60" outlineLevel="3" x14ac:dyDescent="0.2">
      <c r="A84" s="158"/>
      <c r="B84" s="159"/>
      <c r="C84" s="264" t="s">
        <v>2176</v>
      </c>
      <c r="D84" s="265"/>
      <c r="E84" s="265"/>
      <c r="F84" s="265"/>
      <c r="G84" s="265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1"/>
      <c r="AA84" s="151"/>
      <c r="AB84" s="151"/>
      <c r="AC84" s="151"/>
      <c r="AD84" s="151"/>
      <c r="AE84" s="151"/>
      <c r="AF84" s="151"/>
      <c r="AG84" s="151" t="s">
        <v>214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3" x14ac:dyDescent="0.2">
      <c r="A85" s="158"/>
      <c r="B85" s="159"/>
      <c r="C85" s="264" t="s">
        <v>2017</v>
      </c>
      <c r="D85" s="265"/>
      <c r="E85" s="265"/>
      <c r="F85" s="265"/>
      <c r="G85" s="265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1"/>
      <c r="AA85" s="151"/>
      <c r="AB85" s="151"/>
      <c r="AC85" s="151"/>
      <c r="AD85" s="151"/>
      <c r="AE85" s="151"/>
      <c r="AF85" s="151"/>
      <c r="AG85" s="151" t="s">
        <v>214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264" t="s">
        <v>2018</v>
      </c>
      <c r="D86" s="265"/>
      <c r="E86" s="265"/>
      <c r="F86" s="265"/>
      <c r="G86" s="265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214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3" x14ac:dyDescent="0.2">
      <c r="A87" s="158"/>
      <c r="B87" s="159"/>
      <c r="C87" s="264" t="s">
        <v>2019</v>
      </c>
      <c r="D87" s="265"/>
      <c r="E87" s="265"/>
      <c r="F87" s="265"/>
      <c r="G87" s="265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1"/>
      <c r="AA87" s="151"/>
      <c r="AB87" s="151"/>
      <c r="AC87" s="151"/>
      <c r="AD87" s="151"/>
      <c r="AE87" s="151"/>
      <c r="AF87" s="151"/>
      <c r="AG87" s="151" t="s">
        <v>214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3" x14ac:dyDescent="0.2">
      <c r="A88" s="158"/>
      <c r="B88" s="159"/>
      <c r="C88" s="264" t="s">
        <v>2020</v>
      </c>
      <c r="D88" s="265"/>
      <c r="E88" s="265"/>
      <c r="F88" s="265"/>
      <c r="G88" s="265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214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3" x14ac:dyDescent="0.2">
      <c r="A89" s="158"/>
      <c r="B89" s="159"/>
      <c r="C89" s="264" t="s">
        <v>2021</v>
      </c>
      <c r="D89" s="265"/>
      <c r="E89" s="265"/>
      <c r="F89" s="265"/>
      <c r="G89" s="265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1"/>
      <c r="AA89" s="151"/>
      <c r="AB89" s="151"/>
      <c r="AC89" s="151"/>
      <c r="AD89" s="151"/>
      <c r="AE89" s="151"/>
      <c r="AF89" s="151"/>
      <c r="AG89" s="151" t="s">
        <v>214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3" x14ac:dyDescent="0.2">
      <c r="A90" s="158"/>
      <c r="B90" s="159"/>
      <c r="C90" s="264" t="s">
        <v>2022</v>
      </c>
      <c r="D90" s="265"/>
      <c r="E90" s="265"/>
      <c r="F90" s="265"/>
      <c r="G90" s="265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1"/>
      <c r="AA90" s="151"/>
      <c r="AB90" s="151"/>
      <c r="AC90" s="151"/>
      <c r="AD90" s="151"/>
      <c r="AE90" s="151"/>
      <c r="AF90" s="151"/>
      <c r="AG90" s="151" t="s">
        <v>214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3" x14ac:dyDescent="0.2">
      <c r="A91" s="158"/>
      <c r="B91" s="159"/>
      <c r="C91" s="264" t="s">
        <v>2023</v>
      </c>
      <c r="D91" s="265"/>
      <c r="E91" s="265"/>
      <c r="F91" s="265"/>
      <c r="G91" s="265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1"/>
      <c r="AA91" s="151"/>
      <c r="AB91" s="151"/>
      <c r="AC91" s="151"/>
      <c r="AD91" s="151"/>
      <c r="AE91" s="151"/>
      <c r="AF91" s="151"/>
      <c r="AG91" s="151" t="s">
        <v>214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3" x14ac:dyDescent="0.2">
      <c r="A92" s="158"/>
      <c r="B92" s="159"/>
      <c r="C92" s="264" t="s">
        <v>2024</v>
      </c>
      <c r="D92" s="265"/>
      <c r="E92" s="265"/>
      <c r="F92" s="265"/>
      <c r="G92" s="265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1"/>
      <c r="AA92" s="151"/>
      <c r="AB92" s="151"/>
      <c r="AC92" s="151"/>
      <c r="AD92" s="151"/>
      <c r="AE92" s="151"/>
      <c r="AF92" s="151"/>
      <c r="AG92" s="151" t="s">
        <v>214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3" x14ac:dyDescent="0.2">
      <c r="A93" s="158"/>
      <c r="B93" s="159"/>
      <c r="C93" s="264" t="s">
        <v>2177</v>
      </c>
      <c r="D93" s="265"/>
      <c r="E93" s="265"/>
      <c r="F93" s="265"/>
      <c r="G93" s="265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1"/>
      <c r="AA93" s="151"/>
      <c r="AB93" s="151"/>
      <c r="AC93" s="151"/>
      <c r="AD93" s="151"/>
      <c r="AE93" s="151"/>
      <c r="AF93" s="151"/>
      <c r="AG93" s="151" t="s">
        <v>214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3" x14ac:dyDescent="0.2">
      <c r="A94" s="158"/>
      <c r="B94" s="159"/>
      <c r="C94" s="264" t="s">
        <v>2025</v>
      </c>
      <c r="D94" s="265"/>
      <c r="E94" s="265"/>
      <c r="F94" s="265"/>
      <c r="G94" s="265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1"/>
      <c r="AA94" s="151"/>
      <c r="AB94" s="151"/>
      <c r="AC94" s="151"/>
      <c r="AD94" s="151"/>
      <c r="AE94" s="151"/>
      <c r="AF94" s="151"/>
      <c r="AG94" s="151" t="s">
        <v>214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3" x14ac:dyDescent="0.2">
      <c r="A95" s="158"/>
      <c r="B95" s="159"/>
      <c r="C95" s="264" t="s">
        <v>2026</v>
      </c>
      <c r="D95" s="265"/>
      <c r="E95" s="265"/>
      <c r="F95" s="265"/>
      <c r="G95" s="265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1"/>
      <c r="AA95" s="151"/>
      <c r="AB95" s="151"/>
      <c r="AC95" s="151"/>
      <c r="AD95" s="151"/>
      <c r="AE95" s="151"/>
      <c r="AF95" s="151"/>
      <c r="AG95" s="151" t="s">
        <v>214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x14ac:dyDescent="0.2">
      <c r="A96" s="166" t="s">
        <v>204</v>
      </c>
      <c r="B96" s="167" t="s">
        <v>152</v>
      </c>
      <c r="C96" s="184" t="s">
        <v>153</v>
      </c>
      <c r="D96" s="168"/>
      <c r="E96" s="169"/>
      <c r="F96" s="170"/>
      <c r="G96" s="170">
        <f>SUMIF(AG97:AG137,"&lt;&gt;NOR",G97:G137)</f>
        <v>0</v>
      </c>
      <c r="H96" s="170"/>
      <c r="I96" s="170">
        <f>SUM(I97:I137)</f>
        <v>0</v>
      </c>
      <c r="J96" s="170"/>
      <c r="K96" s="170">
        <f>SUM(K97:K137)</f>
        <v>0</v>
      </c>
      <c r="L96" s="170"/>
      <c r="M96" s="170">
        <f>SUM(M97:M137)</f>
        <v>0</v>
      </c>
      <c r="N96" s="169"/>
      <c r="O96" s="169">
        <f>SUM(O97:O137)</f>
        <v>0</v>
      </c>
      <c r="P96" s="169"/>
      <c r="Q96" s="169">
        <f>SUM(Q97:Q137)</f>
        <v>0</v>
      </c>
      <c r="R96" s="170"/>
      <c r="S96" s="170"/>
      <c r="T96" s="171"/>
      <c r="U96" s="165"/>
      <c r="V96" s="165">
        <f>SUM(V97:V137)</f>
        <v>0</v>
      </c>
      <c r="W96" s="165"/>
      <c r="X96" s="165"/>
      <c r="Y96" s="165"/>
      <c r="AG96" t="s">
        <v>205</v>
      </c>
    </row>
    <row r="97" spans="1:60" outlineLevel="1" x14ac:dyDescent="0.2">
      <c r="A97" s="200">
        <v>47</v>
      </c>
      <c r="B97" s="201" t="s">
        <v>2027</v>
      </c>
      <c r="C97" s="207" t="s">
        <v>2028</v>
      </c>
      <c r="D97" s="202" t="s">
        <v>359</v>
      </c>
      <c r="E97" s="203">
        <v>15</v>
      </c>
      <c r="F97" s="204"/>
      <c r="G97" s="205">
        <f t="shared" ref="G97:G110" si="7">ROUND(E97*F97,2)</f>
        <v>0</v>
      </c>
      <c r="H97" s="204"/>
      <c r="I97" s="205">
        <f t="shared" ref="I97:I110" si="8">ROUND(E97*H97,2)</f>
        <v>0</v>
      </c>
      <c r="J97" s="204"/>
      <c r="K97" s="205">
        <f t="shared" ref="K97:K110" si="9">ROUND(E97*J97,2)</f>
        <v>0</v>
      </c>
      <c r="L97" s="205">
        <v>21</v>
      </c>
      <c r="M97" s="205">
        <f t="shared" ref="M97:M110" si="10">G97*(1+L97/100)</f>
        <v>0</v>
      </c>
      <c r="N97" s="203">
        <v>0</v>
      </c>
      <c r="O97" s="203">
        <f t="shared" ref="O97:O110" si="11">ROUND(E97*N97,2)</f>
        <v>0</v>
      </c>
      <c r="P97" s="203">
        <v>0</v>
      </c>
      <c r="Q97" s="203">
        <f t="shared" ref="Q97:Q110" si="12">ROUND(E97*P97,2)</f>
        <v>0</v>
      </c>
      <c r="R97" s="205"/>
      <c r="S97" s="205" t="s">
        <v>209</v>
      </c>
      <c r="T97" s="206" t="s">
        <v>210</v>
      </c>
      <c r="U97" s="161">
        <v>0</v>
      </c>
      <c r="V97" s="161">
        <f t="shared" ref="V97:V110" si="13">ROUND(E97*U97,2)</f>
        <v>0</v>
      </c>
      <c r="W97" s="161"/>
      <c r="X97" s="161" t="s">
        <v>258</v>
      </c>
      <c r="Y97" s="161" t="s">
        <v>211</v>
      </c>
      <c r="Z97" s="151"/>
      <c r="AA97" s="151"/>
      <c r="AB97" s="151"/>
      <c r="AC97" s="151"/>
      <c r="AD97" s="151"/>
      <c r="AE97" s="151"/>
      <c r="AF97" s="151"/>
      <c r="AG97" s="151" t="s">
        <v>1412</v>
      </c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1" x14ac:dyDescent="0.2">
      <c r="A98" s="200">
        <v>48</v>
      </c>
      <c r="B98" s="201" t="s">
        <v>2029</v>
      </c>
      <c r="C98" s="207" t="s">
        <v>2030</v>
      </c>
      <c r="D98" s="202" t="s">
        <v>359</v>
      </c>
      <c r="E98" s="203">
        <v>144</v>
      </c>
      <c r="F98" s="204"/>
      <c r="G98" s="205">
        <f t="shared" si="7"/>
        <v>0</v>
      </c>
      <c r="H98" s="204"/>
      <c r="I98" s="205">
        <f t="shared" si="8"/>
        <v>0</v>
      </c>
      <c r="J98" s="204"/>
      <c r="K98" s="205">
        <f t="shared" si="9"/>
        <v>0</v>
      </c>
      <c r="L98" s="205">
        <v>21</v>
      </c>
      <c r="M98" s="205">
        <f t="shared" si="10"/>
        <v>0</v>
      </c>
      <c r="N98" s="203">
        <v>0</v>
      </c>
      <c r="O98" s="203">
        <f t="shared" si="11"/>
        <v>0</v>
      </c>
      <c r="P98" s="203">
        <v>0</v>
      </c>
      <c r="Q98" s="203">
        <f t="shared" si="12"/>
        <v>0</v>
      </c>
      <c r="R98" s="205"/>
      <c r="S98" s="205" t="s">
        <v>209</v>
      </c>
      <c r="T98" s="206" t="s">
        <v>210</v>
      </c>
      <c r="U98" s="161">
        <v>0</v>
      </c>
      <c r="V98" s="161">
        <f t="shared" si="13"/>
        <v>0</v>
      </c>
      <c r="W98" s="161"/>
      <c r="X98" s="161" t="s">
        <v>258</v>
      </c>
      <c r="Y98" s="161" t="s">
        <v>211</v>
      </c>
      <c r="Z98" s="151"/>
      <c r="AA98" s="151"/>
      <c r="AB98" s="151"/>
      <c r="AC98" s="151"/>
      <c r="AD98" s="151"/>
      <c r="AE98" s="151"/>
      <c r="AF98" s="151"/>
      <c r="AG98" s="151" t="s">
        <v>1412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1" x14ac:dyDescent="0.2">
      <c r="A99" s="200">
        <v>49</v>
      </c>
      <c r="B99" s="201" t="s">
        <v>2031</v>
      </c>
      <c r="C99" s="207" t="s">
        <v>2032</v>
      </c>
      <c r="D99" s="202" t="s">
        <v>359</v>
      </c>
      <c r="E99" s="203">
        <v>36</v>
      </c>
      <c r="F99" s="204"/>
      <c r="G99" s="205">
        <f t="shared" si="7"/>
        <v>0</v>
      </c>
      <c r="H99" s="204"/>
      <c r="I99" s="205">
        <f t="shared" si="8"/>
        <v>0</v>
      </c>
      <c r="J99" s="204"/>
      <c r="K99" s="205">
        <f t="shared" si="9"/>
        <v>0</v>
      </c>
      <c r="L99" s="205">
        <v>21</v>
      </c>
      <c r="M99" s="205">
        <f t="shared" si="10"/>
        <v>0</v>
      </c>
      <c r="N99" s="203">
        <v>0</v>
      </c>
      <c r="O99" s="203">
        <f t="shared" si="11"/>
        <v>0</v>
      </c>
      <c r="P99" s="203">
        <v>0</v>
      </c>
      <c r="Q99" s="203">
        <f t="shared" si="12"/>
        <v>0</v>
      </c>
      <c r="R99" s="205"/>
      <c r="S99" s="205" t="s">
        <v>209</v>
      </c>
      <c r="T99" s="206" t="s">
        <v>210</v>
      </c>
      <c r="U99" s="161">
        <v>0</v>
      </c>
      <c r="V99" s="161">
        <f t="shared" si="13"/>
        <v>0</v>
      </c>
      <c r="W99" s="161"/>
      <c r="X99" s="161" t="s">
        <v>258</v>
      </c>
      <c r="Y99" s="161" t="s">
        <v>211</v>
      </c>
      <c r="Z99" s="151"/>
      <c r="AA99" s="151"/>
      <c r="AB99" s="151"/>
      <c r="AC99" s="151"/>
      <c r="AD99" s="151"/>
      <c r="AE99" s="151"/>
      <c r="AF99" s="151"/>
      <c r="AG99" s="151" t="s">
        <v>1412</v>
      </c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1" x14ac:dyDescent="0.2">
      <c r="A100" s="200">
        <v>50</v>
      </c>
      <c r="B100" s="201" t="s">
        <v>2033</v>
      </c>
      <c r="C100" s="207" t="s">
        <v>2034</v>
      </c>
      <c r="D100" s="202" t="s">
        <v>359</v>
      </c>
      <c r="E100" s="203">
        <v>54</v>
      </c>
      <c r="F100" s="204"/>
      <c r="G100" s="205">
        <f t="shared" si="7"/>
        <v>0</v>
      </c>
      <c r="H100" s="204"/>
      <c r="I100" s="205">
        <f t="shared" si="8"/>
        <v>0</v>
      </c>
      <c r="J100" s="204"/>
      <c r="K100" s="205">
        <f t="shared" si="9"/>
        <v>0</v>
      </c>
      <c r="L100" s="205">
        <v>21</v>
      </c>
      <c r="M100" s="205">
        <f t="shared" si="10"/>
        <v>0</v>
      </c>
      <c r="N100" s="203">
        <v>0</v>
      </c>
      <c r="O100" s="203">
        <f t="shared" si="11"/>
        <v>0</v>
      </c>
      <c r="P100" s="203">
        <v>0</v>
      </c>
      <c r="Q100" s="203">
        <f t="shared" si="12"/>
        <v>0</v>
      </c>
      <c r="R100" s="205"/>
      <c r="S100" s="205" t="s">
        <v>209</v>
      </c>
      <c r="T100" s="206" t="s">
        <v>210</v>
      </c>
      <c r="U100" s="161">
        <v>0</v>
      </c>
      <c r="V100" s="161">
        <f t="shared" si="13"/>
        <v>0</v>
      </c>
      <c r="W100" s="161"/>
      <c r="X100" s="161" t="s">
        <v>258</v>
      </c>
      <c r="Y100" s="161" t="s">
        <v>211</v>
      </c>
      <c r="Z100" s="151"/>
      <c r="AA100" s="151"/>
      <c r="AB100" s="151"/>
      <c r="AC100" s="151"/>
      <c r="AD100" s="151"/>
      <c r="AE100" s="151"/>
      <c r="AF100" s="151"/>
      <c r="AG100" s="151" t="s">
        <v>1412</v>
      </c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1" x14ac:dyDescent="0.2">
      <c r="A101" s="200">
        <v>51</v>
      </c>
      <c r="B101" s="201" t="s">
        <v>2035</v>
      </c>
      <c r="C101" s="207" t="s">
        <v>2036</v>
      </c>
      <c r="D101" s="202" t="s">
        <v>359</v>
      </c>
      <c r="E101" s="203">
        <v>60</v>
      </c>
      <c r="F101" s="204"/>
      <c r="G101" s="205">
        <f t="shared" si="7"/>
        <v>0</v>
      </c>
      <c r="H101" s="204"/>
      <c r="I101" s="205">
        <f t="shared" si="8"/>
        <v>0</v>
      </c>
      <c r="J101" s="204"/>
      <c r="K101" s="205">
        <f t="shared" si="9"/>
        <v>0</v>
      </c>
      <c r="L101" s="205">
        <v>21</v>
      </c>
      <c r="M101" s="205">
        <f t="shared" si="10"/>
        <v>0</v>
      </c>
      <c r="N101" s="203">
        <v>0</v>
      </c>
      <c r="O101" s="203">
        <f t="shared" si="11"/>
        <v>0</v>
      </c>
      <c r="P101" s="203">
        <v>0</v>
      </c>
      <c r="Q101" s="203">
        <f t="shared" si="12"/>
        <v>0</v>
      </c>
      <c r="R101" s="205"/>
      <c r="S101" s="205" t="s">
        <v>209</v>
      </c>
      <c r="T101" s="206" t="s">
        <v>210</v>
      </c>
      <c r="U101" s="161">
        <v>0</v>
      </c>
      <c r="V101" s="161">
        <f t="shared" si="13"/>
        <v>0</v>
      </c>
      <c r="W101" s="161"/>
      <c r="X101" s="161" t="s">
        <v>258</v>
      </c>
      <c r="Y101" s="161" t="s">
        <v>211</v>
      </c>
      <c r="Z101" s="151"/>
      <c r="AA101" s="151"/>
      <c r="AB101" s="151"/>
      <c r="AC101" s="151"/>
      <c r="AD101" s="151"/>
      <c r="AE101" s="151"/>
      <c r="AF101" s="151"/>
      <c r="AG101" s="151" t="s">
        <v>1412</v>
      </c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1" x14ac:dyDescent="0.2">
      <c r="A102" s="200">
        <v>52</v>
      </c>
      <c r="B102" s="201" t="s">
        <v>2037</v>
      </c>
      <c r="C102" s="207" t="s">
        <v>2038</v>
      </c>
      <c r="D102" s="202" t="s">
        <v>359</v>
      </c>
      <c r="E102" s="203">
        <v>30</v>
      </c>
      <c r="F102" s="204"/>
      <c r="G102" s="205">
        <f t="shared" si="7"/>
        <v>0</v>
      </c>
      <c r="H102" s="204"/>
      <c r="I102" s="205">
        <f t="shared" si="8"/>
        <v>0</v>
      </c>
      <c r="J102" s="204"/>
      <c r="K102" s="205">
        <f t="shared" si="9"/>
        <v>0</v>
      </c>
      <c r="L102" s="205">
        <v>21</v>
      </c>
      <c r="M102" s="205">
        <f t="shared" si="10"/>
        <v>0</v>
      </c>
      <c r="N102" s="203">
        <v>0</v>
      </c>
      <c r="O102" s="203">
        <f t="shared" si="11"/>
        <v>0</v>
      </c>
      <c r="P102" s="203">
        <v>0</v>
      </c>
      <c r="Q102" s="203">
        <f t="shared" si="12"/>
        <v>0</v>
      </c>
      <c r="R102" s="205"/>
      <c r="S102" s="205" t="s">
        <v>209</v>
      </c>
      <c r="T102" s="206" t="s">
        <v>210</v>
      </c>
      <c r="U102" s="161">
        <v>0</v>
      </c>
      <c r="V102" s="161">
        <f t="shared" si="13"/>
        <v>0</v>
      </c>
      <c r="W102" s="161"/>
      <c r="X102" s="161" t="s">
        <v>258</v>
      </c>
      <c r="Y102" s="161" t="s">
        <v>211</v>
      </c>
      <c r="Z102" s="151"/>
      <c r="AA102" s="151"/>
      <c r="AB102" s="151"/>
      <c r="AC102" s="151"/>
      <c r="AD102" s="151"/>
      <c r="AE102" s="151"/>
      <c r="AF102" s="151"/>
      <c r="AG102" s="151" t="s">
        <v>1412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1" x14ac:dyDescent="0.2">
      <c r="A103" s="200">
        <v>53</v>
      </c>
      <c r="B103" s="201" t="s">
        <v>2039</v>
      </c>
      <c r="C103" s="207" t="s">
        <v>2040</v>
      </c>
      <c r="D103" s="202" t="s">
        <v>359</v>
      </c>
      <c r="E103" s="203">
        <v>78</v>
      </c>
      <c r="F103" s="204"/>
      <c r="G103" s="205">
        <f t="shared" si="7"/>
        <v>0</v>
      </c>
      <c r="H103" s="204"/>
      <c r="I103" s="205">
        <f t="shared" si="8"/>
        <v>0</v>
      </c>
      <c r="J103" s="204"/>
      <c r="K103" s="205">
        <f t="shared" si="9"/>
        <v>0</v>
      </c>
      <c r="L103" s="205">
        <v>21</v>
      </c>
      <c r="M103" s="205">
        <f t="shared" si="10"/>
        <v>0</v>
      </c>
      <c r="N103" s="203">
        <v>0</v>
      </c>
      <c r="O103" s="203">
        <f t="shared" si="11"/>
        <v>0</v>
      </c>
      <c r="P103" s="203">
        <v>0</v>
      </c>
      <c r="Q103" s="203">
        <f t="shared" si="12"/>
        <v>0</v>
      </c>
      <c r="R103" s="205"/>
      <c r="S103" s="205" t="s">
        <v>209</v>
      </c>
      <c r="T103" s="206" t="s">
        <v>210</v>
      </c>
      <c r="U103" s="161">
        <v>0</v>
      </c>
      <c r="V103" s="161">
        <f t="shared" si="13"/>
        <v>0</v>
      </c>
      <c r="W103" s="161"/>
      <c r="X103" s="161" t="s">
        <v>258</v>
      </c>
      <c r="Y103" s="161" t="s">
        <v>211</v>
      </c>
      <c r="Z103" s="151"/>
      <c r="AA103" s="151"/>
      <c r="AB103" s="151"/>
      <c r="AC103" s="151"/>
      <c r="AD103" s="151"/>
      <c r="AE103" s="151"/>
      <c r="AF103" s="151"/>
      <c r="AG103" s="151" t="s">
        <v>1412</v>
      </c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1" x14ac:dyDescent="0.2">
      <c r="A104" s="200">
        <v>54</v>
      </c>
      <c r="B104" s="201" t="s">
        <v>2041</v>
      </c>
      <c r="C104" s="207" t="s">
        <v>2042</v>
      </c>
      <c r="D104" s="202" t="s">
        <v>359</v>
      </c>
      <c r="E104" s="203">
        <v>106</v>
      </c>
      <c r="F104" s="204"/>
      <c r="G104" s="205">
        <f t="shared" si="7"/>
        <v>0</v>
      </c>
      <c r="H104" s="204"/>
      <c r="I104" s="205">
        <f t="shared" si="8"/>
        <v>0</v>
      </c>
      <c r="J104" s="204"/>
      <c r="K104" s="205">
        <f t="shared" si="9"/>
        <v>0</v>
      </c>
      <c r="L104" s="205">
        <v>21</v>
      </c>
      <c r="M104" s="205">
        <f t="shared" si="10"/>
        <v>0</v>
      </c>
      <c r="N104" s="203">
        <v>0</v>
      </c>
      <c r="O104" s="203">
        <f t="shared" si="11"/>
        <v>0</v>
      </c>
      <c r="P104" s="203">
        <v>0</v>
      </c>
      <c r="Q104" s="203">
        <f t="shared" si="12"/>
        <v>0</v>
      </c>
      <c r="R104" s="205"/>
      <c r="S104" s="205" t="s">
        <v>209</v>
      </c>
      <c r="T104" s="206" t="s">
        <v>210</v>
      </c>
      <c r="U104" s="161">
        <v>0</v>
      </c>
      <c r="V104" s="161">
        <f t="shared" si="13"/>
        <v>0</v>
      </c>
      <c r="W104" s="161"/>
      <c r="X104" s="161" t="s">
        <v>258</v>
      </c>
      <c r="Y104" s="161" t="s">
        <v>211</v>
      </c>
      <c r="Z104" s="151"/>
      <c r="AA104" s="151"/>
      <c r="AB104" s="151"/>
      <c r="AC104" s="151"/>
      <c r="AD104" s="151"/>
      <c r="AE104" s="151"/>
      <c r="AF104" s="151"/>
      <c r="AG104" s="151" t="s">
        <v>1412</v>
      </c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1" x14ac:dyDescent="0.2">
      <c r="A105" s="200">
        <v>55</v>
      </c>
      <c r="B105" s="201" t="s">
        <v>2043</v>
      </c>
      <c r="C105" s="207" t="s">
        <v>2044</v>
      </c>
      <c r="D105" s="202" t="s">
        <v>359</v>
      </c>
      <c r="E105" s="203">
        <v>97</v>
      </c>
      <c r="F105" s="204"/>
      <c r="G105" s="205">
        <f t="shared" si="7"/>
        <v>0</v>
      </c>
      <c r="H105" s="204"/>
      <c r="I105" s="205">
        <f t="shared" si="8"/>
        <v>0</v>
      </c>
      <c r="J105" s="204"/>
      <c r="K105" s="205">
        <f t="shared" si="9"/>
        <v>0</v>
      </c>
      <c r="L105" s="205">
        <v>21</v>
      </c>
      <c r="M105" s="205">
        <f t="shared" si="10"/>
        <v>0</v>
      </c>
      <c r="N105" s="203">
        <v>0</v>
      </c>
      <c r="O105" s="203">
        <f t="shared" si="11"/>
        <v>0</v>
      </c>
      <c r="P105" s="203">
        <v>0</v>
      </c>
      <c r="Q105" s="203">
        <f t="shared" si="12"/>
        <v>0</v>
      </c>
      <c r="R105" s="205"/>
      <c r="S105" s="205" t="s">
        <v>209</v>
      </c>
      <c r="T105" s="206" t="s">
        <v>210</v>
      </c>
      <c r="U105" s="161">
        <v>0</v>
      </c>
      <c r="V105" s="161">
        <f t="shared" si="13"/>
        <v>0</v>
      </c>
      <c r="W105" s="161"/>
      <c r="X105" s="161" t="s">
        <v>258</v>
      </c>
      <c r="Y105" s="161" t="s">
        <v>211</v>
      </c>
      <c r="Z105" s="151"/>
      <c r="AA105" s="151"/>
      <c r="AB105" s="151"/>
      <c r="AC105" s="151"/>
      <c r="AD105" s="151"/>
      <c r="AE105" s="151"/>
      <c r="AF105" s="151"/>
      <c r="AG105" s="151" t="s">
        <v>1412</v>
      </c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1" x14ac:dyDescent="0.2">
      <c r="A106" s="200">
        <v>56</v>
      </c>
      <c r="B106" s="201" t="s">
        <v>2045</v>
      </c>
      <c r="C106" s="207" t="s">
        <v>2046</v>
      </c>
      <c r="D106" s="202" t="s">
        <v>359</v>
      </c>
      <c r="E106" s="203">
        <v>36</v>
      </c>
      <c r="F106" s="204"/>
      <c r="G106" s="205">
        <f t="shared" si="7"/>
        <v>0</v>
      </c>
      <c r="H106" s="204"/>
      <c r="I106" s="205">
        <f t="shared" si="8"/>
        <v>0</v>
      </c>
      <c r="J106" s="204"/>
      <c r="K106" s="205">
        <f t="shared" si="9"/>
        <v>0</v>
      </c>
      <c r="L106" s="205">
        <v>21</v>
      </c>
      <c r="M106" s="205">
        <f t="shared" si="10"/>
        <v>0</v>
      </c>
      <c r="N106" s="203">
        <v>0</v>
      </c>
      <c r="O106" s="203">
        <f t="shared" si="11"/>
        <v>0</v>
      </c>
      <c r="P106" s="203">
        <v>0</v>
      </c>
      <c r="Q106" s="203">
        <f t="shared" si="12"/>
        <v>0</v>
      </c>
      <c r="R106" s="205"/>
      <c r="S106" s="205" t="s">
        <v>209</v>
      </c>
      <c r="T106" s="206" t="s">
        <v>210</v>
      </c>
      <c r="U106" s="161">
        <v>0</v>
      </c>
      <c r="V106" s="161">
        <f t="shared" si="13"/>
        <v>0</v>
      </c>
      <c r="W106" s="161"/>
      <c r="X106" s="161" t="s">
        <v>258</v>
      </c>
      <c r="Y106" s="161" t="s">
        <v>211</v>
      </c>
      <c r="Z106" s="151"/>
      <c r="AA106" s="151"/>
      <c r="AB106" s="151"/>
      <c r="AC106" s="151"/>
      <c r="AD106" s="151"/>
      <c r="AE106" s="151"/>
      <c r="AF106" s="151"/>
      <c r="AG106" s="151" t="s">
        <v>1412</v>
      </c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1" x14ac:dyDescent="0.2">
      <c r="A107" s="200">
        <v>57</v>
      </c>
      <c r="B107" s="201" t="s">
        <v>2047</v>
      </c>
      <c r="C107" s="207" t="s">
        <v>2048</v>
      </c>
      <c r="D107" s="202" t="s">
        <v>359</v>
      </c>
      <c r="E107" s="203">
        <v>15</v>
      </c>
      <c r="F107" s="204"/>
      <c r="G107" s="205">
        <f t="shared" si="7"/>
        <v>0</v>
      </c>
      <c r="H107" s="204"/>
      <c r="I107" s="205">
        <f t="shared" si="8"/>
        <v>0</v>
      </c>
      <c r="J107" s="204"/>
      <c r="K107" s="205">
        <f t="shared" si="9"/>
        <v>0</v>
      </c>
      <c r="L107" s="205">
        <v>21</v>
      </c>
      <c r="M107" s="205">
        <f t="shared" si="10"/>
        <v>0</v>
      </c>
      <c r="N107" s="203">
        <v>0</v>
      </c>
      <c r="O107" s="203">
        <f t="shared" si="11"/>
        <v>0</v>
      </c>
      <c r="P107" s="203">
        <v>0</v>
      </c>
      <c r="Q107" s="203">
        <f t="shared" si="12"/>
        <v>0</v>
      </c>
      <c r="R107" s="205"/>
      <c r="S107" s="205" t="s">
        <v>209</v>
      </c>
      <c r="T107" s="206" t="s">
        <v>210</v>
      </c>
      <c r="U107" s="161">
        <v>0</v>
      </c>
      <c r="V107" s="161">
        <f t="shared" si="13"/>
        <v>0</v>
      </c>
      <c r="W107" s="161"/>
      <c r="X107" s="161" t="s">
        <v>258</v>
      </c>
      <c r="Y107" s="161" t="s">
        <v>211</v>
      </c>
      <c r="Z107" s="151"/>
      <c r="AA107" s="151"/>
      <c r="AB107" s="151"/>
      <c r="AC107" s="151"/>
      <c r="AD107" s="151"/>
      <c r="AE107" s="151"/>
      <c r="AF107" s="151"/>
      <c r="AG107" s="151" t="s">
        <v>1412</v>
      </c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1" x14ac:dyDescent="0.2">
      <c r="A108" s="200">
        <v>58</v>
      </c>
      <c r="B108" s="201" t="s">
        <v>2049</v>
      </c>
      <c r="C108" s="207" t="s">
        <v>2050</v>
      </c>
      <c r="D108" s="202" t="s">
        <v>359</v>
      </c>
      <c r="E108" s="203">
        <v>24</v>
      </c>
      <c r="F108" s="204"/>
      <c r="G108" s="205">
        <f t="shared" si="7"/>
        <v>0</v>
      </c>
      <c r="H108" s="204"/>
      <c r="I108" s="205">
        <f t="shared" si="8"/>
        <v>0</v>
      </c>
      <c r="J108" s="204"/>
      <c r="K108" s="205">
        <f t="shared" si="9"/>
        <v>0</v>
      </c>
      <c r="L108" s="205">
        <v>21</v>
      </c>
      <c r="M108" s="205">
        <f t="shared" si="10"/>
        <v>0</v>
      </c>
      <c r="N108" s="203">
        <v>0</v>
      </c>
      <c r="O108" s="203">
        <f t="shared" si="11"/>
        <v>0</v>
      </c>
      <c r="P108" s="203">
        <v>0</v>
      </c>
      <c r="Q108" s="203">
        <f t="shared" si="12"/>
        <v>0</v>
      </c>
      <c r="R108" s="205"/>
      <c r="S108" s="205" t="s">
        <v>209</v>
      </c>
      <c r="T108" s="206" t="s">
        <v>210</v>
      </c>
      <c r="U108" s="161">
        <v>0</v>
      </c>
      <c r="V108" s="161">
        <f t="shared" si="13"/>
        <v>0</v>
      </c>
      <c r="W108" s="161"/>
      <c r="X108" s="161" t="s">
        <v>258</v>
      </c>
      <c r="Y108" s="161" t="s">
        <v>211</v>
      </c>
      <c r="Z108" s="151"/>
      <c r="AA108" s="151"/>
      <c r="AB108" s="151"/>
      <c r="AC108" s="151"/>
      <c r="AD108" s="151"/>
      <c r="AE108" s="151"/>
      <c r="AF108" s="151"/>
      <c r="AG108" s="151" t="s">
        <v>1412</v>
      </c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1" x14ac:dyDescent="0.2">
      <c r="A109" s="200">
        <v>59</v>
      </c>
      <c r="B109" s="201" t="s">
        <v>2051</v>
      </c>
      <c r="C109" s="207" t="s">
        <v>2052</v>
      </c>
      <c r="D109" s="202" t="s">
        <v>1386</v>
      </c>
      <c r="E109" s="203">
        <v>1</v>
      </c>
      <c r="F109" s="204"/>
      <c r="G109" s="205">
        <f t="shared" si="7"/>
        <v>0</v>
      </c>
      <c r="H109" s="204"/>
      <c r="I109" s="205">
        <f t="shared" si="8"/>
        <v>0</v>
      </c>
      <c r="J109" s="204"/>
      <c r="K109" s="205">
        <f t="shared" si="9"/>
        <v>0</v>
      </c>
      <c r="L109" s="205">
        <v>21</v>
      </c>
      <c r="M109" s="205">
        <f t="shared" si="10"/>
        <v>0</v>
      </c>
      <c r="N109" s="203">
        <v>0</v>
      </c>
      <c r="O109" s="203">
        <f t="shared" si="11"/>
        <v>0</v>
      </c>
      <c r="P109" s="203">
        <v>0</v>
      </c>
      <c r="Q109" s="203">
        <f t="shared" si="12"/>
        <v>0</v>
      </c>
      <c r="R109" s="205"/>
      <c r="S109" s="205" t="s">
        <v>209</v>
      </c>
      <c r="T109" s="206" t="s">
        <v>210</v>
      </c>
      <c r="U109" s="161">
        <v>0</v>
      </c>
      <c r="V109" s="161">
        <f t="shared" si="13"/>
        <v>0</v>
      </c>
      <c r="W109" s="161"/>
      <c r="X109" s="161" t="s">
        <v>258</v>
      </c>
      <c r="Y109" s="161" t="s">
        <v>211</v>
      </c>
      <c r="Z109" s="151"/>
      <c r="AA109" s="151"/>
      <c r="AB109" s="151"/>
      <c r="AC109" s="151"/>
      <c r="AD109" s="151"/>
      <c r="AE109" s="151"/>
      <c r="AF109" s="151"/>
      <c r="AG109" s="151" t="s">
        <v>1412</v>
      </c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1" x14ac:dyDescent="0.2">
      <c r="A110" s="176">
        <v>60</v>
      </c>
      <c r="B110" s="177" t="s">
        <v>2053</v>
      </c>
      <c r="C110" s="185" t="s">
        <v>2054</v>
      </c>
      <c r="D110" s="178" t="s">
        <v>359</v>
      </c>
      <c r="E110" s="179">
        <v>16</v>
      </c>
      <c r="F110" s="180"/>
      <c r="G110" s="181">
        <f t="shared" si="7"/>
        <v>0</v>
      </c>
      <c r="H110" s="180"/>
      <c r="I110" s="181">
        <f t="shared" si="8"/>
        <v>0</v>
      </c>
      <c r="J110" s="180"/>
      <c r="K110" s="181">
        <f t="shared" si="9"/>
        <v>0</v>
      </c>
      <c r="L110" s="181">
        <v>21</v>
      </c>
      <c r="M110" s="181">
        <f t="shared" si="10"/>
        <v>0</v>
      </c>
      <c r="N110" s="179">
        <v>0</v>
      </c>
      <c r="O110" s="179">
        <f t="shared" si="11"/>
        <v>0</v>
      </c>
      <c r="P110" s="179">
        <v>0</v>
      </c>
      <c r="Q110" s="179">
        <f t="shared" si="12"/>
        <v>0</v>
      </c>
      <c r="R110" s="181"/>
      <c r="S110" s="181" t="s">
        <v>209</v>
      </c>
      <c r="T110" s="182" t="s">
        <v>210</v>
      </c>
      <c r="U110" s="161">
        <v>0</v>
      </c>
      <c r="V110" s="161">
        <f t="shared" si="13"/>
        <v>0</v>
      </c>
      <c r="W110" s="161"/>
      <c r="X110" s="161" t="s">
        <v>258</v>
      </c>
      <c r="Y110" s="161" t="s">
        <v>211</v>
      </c>
      <c r="Z110" s="151"/>
      <c r="AA110" s="151"/>
      <c r="AB110" s="151"/>
      <c r="AC110" s="151"/>
      <c r="AD110" s="151"/>
      <c r="AE110" s="151"/>
      <c r="AF110" s="151"/>
      <c r="AG110" s="151" t="s">
        <v>1412</v>
      </c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2" x14ac:dyDescent="0.2">
      <c r="A111" s="158"/>
      <c r="B111" s="159"/>
      <c r="C111" s="262" t="s">
        <v>2055</v>
      </c>
      <c r="D111" s="263"/>
      <c r="E111" s="263"/>
      <c r="F111" s="263"/>
      <c r="G111" s="263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1"/>
      <c r="AA111" s="151"/>
      <c r="AB111" s="151"/>
      <c r="AC111" s="151"/>
      <c r="AD111" s="151"/>
      <c r="AE111" s="151"/>
      <c r="AF111" s="151"/>
      <c r="AG111" s="151" t="s">
        <v>214</v>
      </c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83" t="str">
        <f>C111</f>
        <v>Žárově pozinkovaný drátěný kabelový žlab, včetně originálního příslušenství, spojek, konzol, závěsů a spojovacího materiálu</v>
      </c>
      <c r="BB111" s="151"/>
      <c r="BC111" s="151"/>
      <c r="BD111" s="151"/>
      <c r="BE111" s="151"/>
      <c r="BF111" s="151"/>
      <c r="BG111" s="151"/>
      <c r="BH111" s="151"/>
    </row>
    <row r="112" spans="1:60" outlineLevel="1" x14ac:dyDescent="0.2">
      <c r="A112" s="176">
        <v>61</v>
      </c>
      <c r="B112" s="177" t="s">
        <v>2056</v>
      </c>
      <c r="C112" s="185" t="s">
        <v>2057</v>
      </c>
      <c r="D112" s="178" t="s">
        <v>359</v>
      </c>
      <c r="E112" s="179">
        <v>5</v>
      </c>
      <c r="F112" s="180"/>
      <c r="G112" s="181">
        <f>ROUND(E112*F112,2)</f>
        <v>0</v>
      </c>
      <c r="H112" s="180"/>
      <c r="I112" s="181">
        <f>ROUND(E112*H112,2)</f>
        <v>0</v>
      </c>
      <c r="J112" s="180"/>
      <c r="K112" s="181">
        <f>ROUND(E112*J112,2)</f>
        <v>0</v>
      </c>
      <c r="L112" s="181">
        <v>21</v>
      </c>
      <c r="M112" s="181">
        <f>G112*(1+L112/100)</f>
        <v>0</v>
      </c>
      <c r="N112" s="179">
        <v>0</v>
      </c>
      <c r="O112" s="179">
        <f>ROUND(E112*N112,2)</f>
        <v>0</v>
      </c>
      <c r="P112" s="179">
        <v>0</v>
      </c>
      <c r="Q112" s="179">
        <f>ROUND(E112*P112,2)</f>
        <v>0</v>
      </c>
      <c r="R112" s="181"/>
      <c r="S112" s="181" t="s">
        <v>209</v>
      </c>
      <c r="T112" s="182" t="s">
        <v>210</v>
      </c>
      <c r="U112" s="161">
        <v>0</v>
      </c>
      <c r="V112" s="161">
        <f>ROUND(E112*U112,2)</f>
        <v>0</v>
      </c>
      <c r="W112" s="161"/>
      <c r="X112" s="161" t="s">
        <v>258</v>
      </c>
      <c r="Y112" s="161" t="s">
        <v>211</v>
      </c>
      <c r="Z112" s="151"/>
      <c r="AA112" s="151"/>
      <c r="AB112" s="151"/>
      <c r="AC112" s="151"/>
      <c r="AD112" s="151"/>
      <c r="AE112" s="151"/>
      <c r="AF112" s="151"/>
      <c r="AG112" s="151" t="s">
        <v>1412</v>
      </c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2" x14ac:dyDescent="0.2">
      <c r="A113" s="158"/>
      <c r="B113" s="159"/>
      <c r="C113" s="262" t="s">
        <v>2055</v>
      </c>
      <c r="D113" s="263"/>
      <c r="E113" s="263"/>
      <c r="F113" s="263"/>
      <c r="G113" s="263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1"/>
      <c r="AA113" s="151"/>
      <c r="AB113" s="151"/>
      <c r="AC113" s="151"/>
      <c r="AD113" s="151"/>
      <c r="AE113" s="151"/>
      <c r="AF113" s="151"/>
      <c r="AG113" s="151" t="s">
        <v>214</v>
      </c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83" t="str">
        <f>C113</f>
        <v>Žárově pozinkovaný drátěný kabelový žlab, včetně originálního příslušenství, spojek, konzol, závěsů a spojovacího materiálu</v>
      </c>
      <c r="BB113" s="151"/>
      <c r="BC113" s="151"/>
      <c r="BD113" s="151"/>
      <c r="BE113" s="151"/>
      <c r="BF113" s="151"/>
      <c r="BG113" s="151"/>
      <c r="BH113" s="151"/>
    </row>
    <row r="114" spans="1:60" outlineLevel="1" x14ac:dyDescent="0.2">
      <c r="A114" s="176">
        <v>62</v>
      </c>
      <c r="B114" s="177" t="s">
        <v>2058</v>
      </c>
      <c r="C114" s="185" t="s">
        <v>2059</v>
      </c>
      <c r="D114" s="178" t="s">
        <v>359</v>
      </c>
      <c r="E114" s="179">
        <v>8</v>
      </c>
      <c r="F114" s="180"/>
      <c r="G114" s="181">
        <f>ROUND(E114*F114,2)</f>
        <v>0</v>
      </c>
      <c r="H114" s="180"/>
      <c r="I114" s="181">
        <f>ROUND(E114*H114,2)</f>
        <v>0</v>
      </c>
      <c r="J114" s="180"/>
      <c r="K114" s="181">
        <f>ROUND(E114*J114,2)</f>
        <v>0</v>
      </c>
      <c r="L114" s="181">
        <v>21</v>
      </c>
      <c r="M114" s="181">
        <f>G114*(1+L114/100)</f>
        <v>0</v>
      </c>
      <c r="N114" s="179">
        <v>0</v>
      </c>
      <c r="O114" s="179">
        <f>ROUND(E114*N114,2)</f>
        <v>0</v>
      </c>
      <c r="P114" s="179">
        <v>0</v>
      </c>
      <c r="Q114" s="179">
        <f>ROUND(E114*P114,2)</f>
        <v>0</v>
      </c>
      <c r="R114" s="181"/>
      <c r="S114" s="181" t="s">
        <v>209</v>
      </c>
      <c r="T114" s="182" t="s">
        <v>210</v>
      </c>
      <c r="U114" s="161">
        <v>0</v>
      </c>
      <c r="V114" s="161">
        <f>ROUND(E114*U114,2)</f>
        <v>0</v>
      </c>
      <c r="W114" s="161"/>
      <c r="X114" s="161" t="s">
        <v>258</v>
      </c>
      <c r="Y114" s="161" t="s">
        <v>211</v>
      </c>
      <c r="Z114" s="151"/>
      <c r="AA114" s="151"/>
      <c r="AB114" s="151"/>
      <c r="AC114" s="151"/>
      <c r="AD114" s="151"/>
      <c r="AE114" s="151"/>
      <c r="AF114" s="151"/>
      <c r="AG114" s="151" t="s">
        <v>1412</v>
      </c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ht="22.5" outlineLevel="2" x14ac:dyDescent="0.2">
      <c r="A115" s="158"/>
      <c r="B115" s="159"/>
      <c r="C115" s="262" t="s">
        <v>2060</v>
      </c>
      <c r="D115" s="263"/>
      <c r="E115" s="263"/>
      <c r="F115" s="263"/>
      <c r="G115" s="263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1"/>
      <c r="AA115" s="151"/>
      <c r="AB115" s="151"/>
      <c r="AC115" s="151"/>
      <c r="AD115" s="151"/>
      <c r="AE115" s="151"/>
      <c r="AF115" s="151"/>
      <c r="AG115" s="151" t="s">
        <v>214</v>
      </c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83" t="str">
        <f>C115</f>
        <v>Nerezový perforovaný kabelový žlab, včetně originálního příslušenství, vík, spojek, konzol, závěsů  a spojovacího materiálu nerez pro umístění do prostoru vrtu.</v>
      </c>
      <c r="BB115" s="151"/>
      <c r="BC115" s="151"/>
      <c r="BD115" s="151"/>
      <c r="BE115" s="151"/>
      <c r="BF115" s="151"/>
      <c r="BG115" s="151"/>
      <c r="BH115" s="151"/>
    </row>
    <row r="116" spans="1:60" outlineLevel="1" x14ac:dyDescent="0.2">
      <c r="A116" s="200">
        <v>63</v>
      </c>
      <c r="B116" s="201" t="s">
        <v>2061</v>
      </c>
      <c r="C116" s="207" t="s">
        <v>2062</v>
      </c>
      <c r="D116" s="202" t="s">
        <v>1386</v>
      </c>
      <c r="E116" s="203">
        <v>3</v>
      </c>
      <c r="F116" s="204"/>
      <c r="G116" s="205">
        <f t="shared" ref="G116:G123" si="14">ROUND(E116*F116,2)</f>
        <v>0</v>
      </c>
      <c r="H116" s="204"/>
      <c r="I116" s="205">
        <f t="shared" ref="I116:I123" si="15">ROUND(E116*H116,2)</f>
        <v>0</v>
      </c>
      <c r="J116" s="204"/>
      <c r="K116" s="205">
        <f t="shared" ref="K116:K123" si="16">ROUND(E116*J116,2)</f>
        <v>0</v>
      </c>
      <c r="L116" s="205">
        <v>21</v>
      </c>
      <c r="M116" s="205">
        <f t="shared" ref="M116:M123" si="17">G116*(1+L116/100)</f>
        <v>0</v>
      </c>
      <c r="N116" s="203">
        <v>0</v>
      </c>
      <c r="O116" s="203">
        <f t="shared" ref="O116:O123" si="18">ROUND(E116*N116,2)</f>
        <v>0</v>
      </c>
      <c r="P116" s="203">
        <v>0</v>
      </c>
      <c r="Q116" s="203">
        <f t="shared" ref="Q116:Q123" si="19">ROUND(E116*P116,2)</f>
        <v>0</v>
      </c>
      <c r="R116" s="205"/>
      <c r="S116" s="205" t="s">
        <v>209</v>
      </c>
      <c r="T116" s="206" t="s">
        <v>210</v>
      </c>
      <c r="U116" s="161">
        <v>0</v>
      </c>
      <c r="V116" s="161">
        <f t="shared" ref="V116:V123" si="20">ROUND(E116*U116,2)</f>
        <v>0</v>
      </c>
      <c r="W116" s="161"/>
      <c r="X116" s="161" t="s">
        <v>258</v>
      </c>
      <c r="Y116" s="161" t="s">
        <v>211</v>
      </c>
      <c r="Z116" s="151"/>
      <c r="AA116" s="151"/>
      <c r="AB116" s="151"/>
      <c r="AC116" s="151"/>
      <c r="AD116" s="151"/>
      <c r="AE116" s="151"/>
      <c r="AF116" s="151"/>
      <c r="AG116" s="151" t="s">
        <v>1412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1" x14ac:dyDescent="0.2">
      <c r="A117" s="200">
        <v>64</v>
      </c>
      <c r="B117" s="201" t="s">
        <v>2063</v>
      </c>
      <c r="C117" s="207" t="s">
        <v>2064</v>
      </c>
      <c r="D117" s="202" t="s">
        <v>1386</v>
      </c>
      <c r="E117" s="203">
        <v>3</v>
      </c>
      <c r="F117" s="204"/>
      <c r="G117" s="205">
        <f t="shared" si="14"/>
        <v>0</v>
      </c>
      <c r="H117" s="204"/>
      <c r="I117" s="205">
        <f t="shared" si="15"/>
        <v>0</v>
      </c>
      <c r="J117" s="204"/>
      <c r="K117" s="205">
        <f t="shared" si="16"/>
        <v>0</v>
      </c>
      <c r="L117" s="205">
        <v>21</v>
      </c>
      <c r="M117" s="205">
        <f t="shared" si="17"/>
        <v>0</v>
      </c>
      <c r="N117" s="203">
        <v>0</v>
      </c>
      <c r="O117" s="203">
        <f t="shared" si="18"/>
        <v>0</v>
      </c>
      <c r="P117" s="203">
        <v>0</v>
      </c>
      <c r="Q117" s="203">
        <f t="shared" si="19"/>
        <v>0</v>
      </c>
      <c r="R117" s="205"/>
      <c r="S117" s="205" t="s">
        <v>209</v>
      </c>
      <c r="T117" s="206" t="s">
        <v>210</v>
      </c>
      <c r="U117" s="161">
        <v>0</v>
      </c>
      <c r="V117" s="161">
        <f t="shared" si="20"/>
        <v>0</v>
      </c>
      <c r="W117" s="161"/>
      <c r="X117" s="161" t="s">
        <v>258</v>
      </c>
      <c r="Y117" s="161" t="s">
        <v>211</v>
      </c>
      <c r="Z117" s="151"/>
      <c r="AA117" s="151"/>
      <c r="AB117" s="151"/>
      <c r="AC117" s="151"/>
      <c r="AD117" s="151"/>
      <c r="AE117" s="151"/>
      <c r="AF117" s="151"/>
      <c r="AG117" s="151" t="s">
        <v>1412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1" x14ac:dyDescent="0.2">
      <c r="A118" s="200">
        <v>65</v>
      </c>
      <c r="B118" s="201" t="s">
        <v>2065</v>
      </c>
      <c r="C118" s="207" t="s">
        <v>2066</v>
      </c>
      <c r="D118" s="202" t="s">
        <v>1386</v>
      </c>
      <c r="E118" s="203">
        <v>3</v>
      </c>
      <c r="F118" s="204"/>
      <c r="G118" s="205">
        <f t="shared" si="14"/>
        <v>0</v>
      </c>
      <c r="H118" s="204"/>
      <c r="I118" s="205">
        <f t="shared" si="15"/>
        <v>0</v>
      </c>
      <c r="J118" s="204"/>
      <c r="K118" s="205">
        <f t="shared" si="16"/>
        <v>0</v>
      </c>
      <c r="L118" s="205">
        <v>21</v>
      </c>
      <c r="M118" s="205">
        <f t="shared" si="17"/>
        <v>0</v>
      </c>
      <c r="N118" s="203">
        <v>0</v>
      </c>
      <c r="O118" s="203">
        <f t="shared" si="18"/>
        <v>0</v>
      </c>
      <c r="P118" s="203">
        <v>0</v>
      </c>
      <c r="Q118" s="203">
        <f t="shared" si="19"/>
        <v>0</v>
      </c>
      <c r="R118" s="205"/>
      <c r="S118" s="205" t="s">
        <v>209</v>
      </c>
      <c r="T118" s="206" t="s">
        <v>210</v>
      </c>
      <c r="U118" s="161">
        <v>0</v>
      </c>
      <c r="V118" s="161">
        <f t="shared" si="20"/>
        <v>0</v>
      </c>
      <c r="W118" s="161"/>
      <c r="X118" s="161" t="s">
        <v>258</v>
      </c>
      <c r="Y118" s="161" t="s">
        <v>211</v>
      </c>
      <c r="Z118" s="151"/>
      <c r="AA118" s="151"/>
      <c r="AB118" s="151"/>
      <c r="AC118" s="151"/>
      <c r="AD118" s="151"/>
      <c r="AE118" s="151"/>
      <c r="AF118" s="151"/>
      <c r="AG118" s="151" t="s">
        <v>1412</v>
      </c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1" x14ac:dyDescent="0.2">
      <c r="A119" s="200">
        <v>66</v>
      </c>
      <c r="B119" s="201" t="s">
        <v>2067</v>
      </c>
      <c r="C119" s="207" t="s">
        <v>2068</v>
      </c>
      <c r="D119" s="202" t="s">
        <v>1386</v>
      </c>
      <c r="E119" s="203">
        <v>2</v>
      </c>
      <c r="F119" s="204"/>
      <c r="G119" s="205">
        <f t="shared" si="14"/>
        <v>0</v>
      </c>
      <c r="H119" s="204"/>
      <c r="I119" s="205">
        <f t="shared" si="15"/>
        <v>0</v>
      </c>
      <c r="J119" s="204"/>
      <c r="K119" s="205">
        <f t="shared" si="16"/>
        <v>0</v>
      </c>
      <c r="L119" s="205">
        <v>21</v>
      </c>
      <c r="M119" s="205">
        <f t="shared" si="17"/>
        <v>0</v>
      </c>
      <c r="N119" s="203">
        <v>0</v>
      </c>
      <c r="O119" s="203">
        <f t="shared" si="18"/>
        <v>0</v>
      </c>
      <c r="P119" s="203">
        <v>0</v>
      </c>
      <c r="Q119" s="203">
        <f t="shared" si="19"/>
        <v>0</v>
      </c>
      <c r="R119" s="205"/>
      <c r="S119" s="205" t="s">
        <v>209</v>
      </c>
      <c r="T119" s="206" t="s">
        <v>210</v>
      </c>
      <c r="U119" s="161">
        <v>0</v>
      </c>
      <c r="V119" s="161">
        <f t="shared" si="20"/>
        <v>0</v>
      </c>
      <c r="W119" s="161"/>
      <c r="X119" s="161" t="s">
        <v>258</v>
      </c>
      <c r="Y119" s="161" t="s">
        <v>211</v>
      </c>
      <c r="Z119" s="151"/>
      <c r="AA119" s="151"/>
      <c r="AB119" s="151"/>
      <c r="AC119" s="151"/>
      <c r="AD119" s="151"/>
      <c r="AE119" s="151"/>
      <c r="AF119" s="151"/>
      <c r="AG119" s="151" t="s">
        <v>1412</v>
      </c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1" x14ac:dyDescent="0.2">
      <c r="A120" s="200">
        <v>67</v>
      </c>
      <c r="B120" s="201" t="s">
        <v>2069</v>
      </c>
      <c r="C120" s="207" t="s">
        <v>2070</v>
      </c>
      <c r="D120" s="202" t="s">
        <v>1906</v>
      </c>
      <c r="E120" s="203">
        <v>2</v>
      </c>
      <c r="F120" s="204"/>
      <c r="G120" s="205">
        <f t="shared" si="14"/>
        <v>0</v>
      </c>
      <c r="H120" s="204"/>
      <c r="I120" s="205">
        <f t="shared" si="15"/>
        <v>0</v>
      </c>
      <c r="J120" s="204"/>
      <c r="K120" s="205">
        <f t="shared" si="16"/>
        <v>0</v>
      </c>
      <c r="L120" s="205">
        <v>21</v>
      </c>
      <c r="M120" s="205">
        <f t="shared" si="17"/>
        <v>0</v>
      </c>
      <c r="N120" s="203">
        <v>0</v>
      </c>
      <c r="O120" s="203">
        <f t="shared" si="18"/>
        <v>0</v>
      </c>
      <c r="P120" s="203">
        <v>0</v>
      </c>
      <c r="Q120" s="203">
        <f t="shared" si="19"/>
        <v>0</v>
      </c>
      <c r="R120" s="205"/>
      <c r="S120" s="205" t="s">
        <v>209</v>
      </c>
      <c r="T120" s="206" t="s">
        <v>210</v>
      </c>
      <c r="U120" s="161">
        <v>0</v>
      </c>
      <c r="V120" s="161">
        <f t="shared" si="20"/>
        <v>0</v>
      </c>
      <c r="W120" s="161"/>
      <c r="X120" s="161" t="s">
        <v>258</v>
      </c>
      <c r="Y120" s="161" t="s">
        <v>211</v>
      </c>
      <c r="Z120" s="151"/>
      <c r="AA120" s="151"/>
      <c r="AB120" s="151"/>
      <c r="AC120" s="151"/>
      <c r="AD120" s="151"/>
      <c r="AE120" s="151"/>
      <c r="AF120" s="151"/>
      <c r="AG120" s="151" t="s">
        <v>1412</v>
      </c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1" x14ac:dyDescent="0.2">
      <c r="A121" s="200">
        <v>68</v>
      </c>
      <c r="B121" s="201" t="s">
        <v>2071</v>
      </c>
      <c r="C121" s="207" t="s">
        <v>2072</v>
      </c>
      <c r="D121" s="202" t="s">
        <v>1906</v>
      </c>
      <c r="E121" s="203">
        <v>2</v>
      </c>
      <c r="F121" s="204"/>
      <c r="G121" s="205">
        <f t="shared" si="14"/>
        <v>0</v>
      </c>
      <c r="H121" s="204"/>
      <c r="I121" s="205">
        <f t="shared" si="15"/>
        <v>0</v>
      </c>
      <c r="J121" s="204"/>
      <c r="K121" s="205">
        <f t="shared" si="16"/>
        <v>0</v>
      </c>
      <c r="L121" s="205">
        <v>21</v>
      </c>
      <c r="M121" s="205">
        <f t="shared" si="17"/>
        <v>0</v>
      </c>
      <c r="N121" s="203">
        <v>0</v>
      </c>
      <c r="O121" s="203">
        <f t="shared" si="18"/>
        <v>0</v>
      </c>
      <c r="P121" s="203">
        <v>0</v>
      </c>
      <c r="Q121" s="203">
        <f t="shared" si="19"/>
        <v>0</v>
      </c>
      <c r="R121" s="205"/>
      <c r="S121" s="205" t="s">
        <v>209</v>
      </c>
      <c r="T121" s="206" t="s">
        <v>210</v>
      </c>
      <c r="U121" s="161">
        <v>0</v>
      </c>
      <c r="V121" s="161">
        <f t="shared" si="20"/>
        <v>0</v>
      </c>
      <c r="W121" s="161"/>
      <c r="X121" s="161" t="s">
        <v>258</v>
      </c>
      <c r="Y121" s="161" t="s">
        <v>211</v>
      </c>
      <c r="Z121" s="151"/>
      <c r="AA121" s="151"/>
      <c r="AB121" s="151"/>
      <c r="AC121" s="151"/>
      <c r="AD121" s="151"/>
      <c r="AE121" s="151"/>
      <c r="AF121" s="151"/>
      <c r="AG121" s="151" t="s">
        <v>1412</v>
      </c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1" x14ac:dyDescent="0.2">
      <c r="A122" s="200">
        <v>69</v>
      </c>
      <c r="B122" s="201" t="s">
        <v>2073</v>
      </c>
      <c r="C122" s="207" t="s">
        <v>2074</v>
      </c>
      <c r="D122" s="202" t="s">
        <v>1906</v>
      </c>
      <c r="E122" s="203">
        <v>4</v>
      </c>
      <c r="F122" s="204"/>
      <c r="G122" s="205">
        <f t="shared" si="14"/>
        <v>0</v>
      </c>
      <c r="H122" s="204"/>
      <c r="I122" s="205">
        <f t="shared" si="15"/>
        <v>0</v>
      </c>
      <c r="J122" s="204"/>
      <c r="K122" s="205">
        <f t="shared" si="16"/>
        <v>0</v>
      </c>
      <c r="L122" s="205">
        <v>21</v>
      </c>
      <c r="M122" s="205">
        <f t="shared" si="17"/>
        <v>0</v>
      </c>
      <c r="N122" s="203">
        <v>0</v>
      </c>
      <c r="O122" s="203">
        <f t="shared" si="18"/>
        <v>0</v>
      </c>
      <c r="P122" s="203">
        <v>0</v>
      </c>
      <c r="Q122" s="203">
        <f t="shared" si="19"/>
        <v>0</v>
      </c>
      <c r="R122" s="205"/>
      <c r="S122" s="205" t="s">
        <v>209</v>
      </c>
      <c r="T122" s="206" t="s">
        <v>210</v>
      </c>
      <c r="U122" s="161">
        <v>0</v>
      </c>
      <c r="V122" s="161">
        <f t="shared" si="20"/>
        <v>0</v>
      </c>
      <c r="W122" s="161"/>
      <c r="X122" s="161" t="s">
        <v>258</v>
      </c>
      <c r="Y122" s="161" t="s">
        <v>211</v>
      </c>
      <c r="Z122" s="151"/>
      <c r="AA122" s="151"/>
      <c r="AB122" s="151"/>
      <c r="AC122" s="151"/>
      <c r="AD122" s="151"/>
      <c r="AE122" s="151"/>
      <c r="AF122" s="151"/>
      <c r="AG122" s="151" t="s">
        <v>1412</v>
      </c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1" x14ac:dyDescent="0.2">
      <c r="A123" s="176">
        <v>70</v>
      </c>
      <c r="B123" s="177" t="s">
        <v>2075</v>
      </c>
      <c r="C123" s="185" t="s">
        <v>2076</v>
      </c>
      <c r="D123" s="178" t="s">
        <v>1906</v>
      </c>
      <c r="E123" s="179">
        <v>1</v>
      </c>
      <c r="F123" s="180"/>
      <c r="G123" s="181">
        <f t="shared" si="14"/>
        <v>0</v>
      </c>
      <c r="H123" s="180"/>
      <c r="I123" s="181">
        <f t="shared" si="15"/>
        <v>0</v>
      </c>
      <c r="J123" s="180"/>
      <c r="K123" s="181">
        <f t="shared" si="16"/>
        <v>0</v>
      </c>
      <c r="L123" s="181">
        <v>21</v>
      </c>
      <c r="M123" s="181">
        <f t="shared" si="17"/>
        <v>0</v>
      </c>
      <c r="N123" s="179">
        <v>0</v>
      </c>
      <c r="O123" s="179">
        <f t="shared" si="18"/>
        <v>0</v>
      </c>
      <c r="P123" s="179">
        <v>0</v>
      </c>
      <c r="Q123" s="179">
        <f t="shared" si="19"/>
        <v>0</v>
      </c>
      <c r="R123" s="181"/>
      <c r="S123" s="181" t="s">
        <v>209</v>
      </c>
      <c r="T123" s="182" t="s">
        <v>210</v>
      </c>
      <c r="U123" s="161">
        <v>0</v>
      </c>
      <c r="V123" s="161">
        <f t="shared" si="20"/>
        <v>0</v>
      </c>
      <c r="W123" s="161"/>
      <c r="X123" s="161" t="s">
        <v>258</v>
      </c>
      <c r="Y123" s="161" t="s">
        <v>211</v>
      </c>
      <c r="Z123" s="151"/>
      <c r="AA123" s="151"/>
      <c r="AB123" s="151"/>
      <c r="AC123" s="151"/>
      <c r="AD123" s="151"/>
      <c r="AE123" s="151"/>
      <c r="AF123" s="151"/>
      <c r="AG123" s="151" t="s">
        <v>1412</v>
      </c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2" x14ac:dyDescent="0.2">
      <c r="A124" s="158"/>
      <c r="B124" s="159"/>
      <c r="C124" s="262" t="s">
        <v>2077</v>
      </c>
      <c r="D124" s="263"/>
      <c r="E124" s="263"/>
      <c r="F124" s="263"/>
      <c r="G124" s="263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1"/>
      <c r="AA124" s="151"/>
      <c r="AB124" s="151"/>
      <c r="AC124" s="151"/>
      <c r="AD124" s="151"/>
      <c r="AE124" s="151"/>
      <c r="AF124" s="151"/>
      <c r="AG124" s="151" t="s">
        <v>214</v>
      </c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1" x14ac:dyDescent="0.2">
      <c r="A125" s="200">
        <v>71</v>
      </c>
      <c r="B125" s="201" t="s">
        <v>2078</v>
      </c>
      <c r="C125" s="207" t="s">
        <v>2079</v>
      </c>
      <c r="D125" s="202" t="s">
        <v>1906</v>
      </c>
      <c r="E125" s="203">
        <v>3</v>
      </c>
      <c r="F125" s="204"/>
      <c r="G125" s="205">
        <f>ROUND(E125*F125,2)</f>
        <v>0</v>
      </c>
      <c r="H125" s="204"/>
      <c r="I125" s="205">
        <f>ROUND(E125*H125,2)</f>
        <v>0</v>
      </c>
      <c r="J125" s="204"/>
      <c r="K125" s="205">
        <f>ROUND(E125*J125,2)</f>
        <v>0</v>
      </c>
      <c r="L125" s="205">
        <v>21</v>
      </c>
      <c r="M125" s="205">
        <f>G125*(1+L125/100)</f>
        <v>0</v>
      </c>
      <c r="N125" s="203">
        <v>0</v>
      </c>
      <c r="O125" s="203">
        <f>ROUND(E125*N125,2)</f>
        <v>0</v>
      </c>
      <c r="P125" s="203">
        <v>0</v>
      </c>
      <c r="Q125" s="203">
        <f>ROUND(E125*P125,2)</f>
        <v>0</v>
      </c>
      <c r="R125" s="205"/>
      <c r="S125" s="205" t="s">
        <v>209</v>
      </c>
      <c r="T125" s="206" t="s">
        <v>210</v>
      </c>
      <c r="U125" s="161">
        <v>0</v>
      </c>
      <c r="V125" s="161">
        <f>ROUND(E125*U125,2)</f>
        <v>0</v>
      </c>
      <c r="W125" s="161"/>
      <c r="X125" s="161" t="s">
        <v>258</v>
      </c>
      <c r="Y125" s="161" t="s">
        <v>211</v>
      </c>
      <c r="Z125" s="151"/>
      <c r="AA125" s="151"/>
      <c r="AB125" s="151"/>
      <c r="AC125" s="151"/>
      <c r="AD125" s="151"/>
      <c r="AE125" s="151"/>
      <c r="AF125" s="151"/>
      <c r="AG125" s="151" t="s">
        <v>1412</v>
      </c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1" x14ac:dyDescent="0.2">
      <c r="A126" s="176">
        <v>72</v>
      </c>
      <c r="B126" s="177" t="s">
        <v>2080</v>
      </c>
      <c r="C126" s="185" t="s">
        <v>2081</v>
      </c>
      <c r="D126" s="178" t="s">
        <v>1906</v>
      </c>
      <c r="E126" s="179">
        <v>2</v>
      </c>
      <c r="F126" s="180"/>
      <c r="G126" s="181">
        <f>ROUND(E126*F126,2)</f>
        <v>0</v>
      </c>
      <c r="H126" s="180"/>
      <c r="I126" s="181">
        <f>ROUND(E126*H126,2)</f>
        <v>0</v>
      </c>
      <c r="J126" s="180"/>
      <c r="K126" s="181">
        <f>ROUND(E126*J126,2)</f>
        <v>0</v>
      </c>
      <c r="L126" s="181">
        <v>21</v>
      </c>
      <c r="M126" s="181">
        <f>G126*(1+L126/100)</f>
        <v>0</v>
      </c>
      <c r="N126" s="179">
        <v>0</v>
      </c>
      <c r="O126" s="179">
        <f>ROUND(E126*N126,2)</f>
        <v>0</v>
      </c>
      <c r="P126" s="179">
        <v>0</v>
      </c>
      <c r="Q126" s="179">
        <f>ROUND(E126*P126,2)</f>
        <v>0</v>
      </c>
      <c r="R126" s="181"/>
      <c r="S126" s="181" t="s">
        <v>209</v>
      </c>
      <c r="T126" s="182" t="s">
        <v>210</v>
      </c>
      <c r="U126" s="161">
        <v>0</v>
      </c>
      <c r="V126" s="161">
        <f>ROUND(E126*U126,2)</f>
        <v>0</v>
      </c>
      <c r="W126" s="161"/>
      <c r="X126" s="161" t="s">
        <v>258</v>
      </c>
      <c r="Y126" s="161" t="s">
        <v>211</v>
      </c>
      <c r="Z126" s="151"/>
      <c r="AA126" s="151"/>
      <c r="AB126" s="151"/>
      <c r="AC126" s="151"/>
      <c r="AD126" s="151"/>
      <c r="AE126" s="151"/>
      <c r="AF126" s="151"/>
      <c r="AG126" s="151" t="s">
        <v>1412</v>
      </c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ht="22.5" outlineLevel="2" x14ac:dyDescent="0.2">
      <c r="A127" s="158"/>
      <c r="B127" s="159"/>
      <c r="C127" s="262" t="s">
        <v>2082</v>
      </c>
      <c r="D127" s="263"/>
      <c r="E127" s="263"/>
      <c r="F127" s="263"/>
      <c r="G127" s="263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1"/>
      <c r="AA127" s="151"/>
      <c r="AB127" s="151"/>
      <c r="AC127" s="151"/>
      <c r="AD127" s="151"/>
      <c r="AE127" s="151"/>
      <c r="AF127" s="151"/>
      <c r="AG127" s="151" t="s">
        <v>214</v>
      </c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83" t="str">
        <f>C127</f>
        <v>Zásuvková plastová skříň se zásuvkami 1x 400V/20A/TN-S, 2x 230V/16A/TN-S, min. IP54, osazená společným proudovým chráničem a jističi</v>
      </c>
      <c r="BB127" s="151"/>
      <c r="BC127" s="151"/>
      <c r="BD127" s="151"/>
      <c r="BE127" s="151"/>
      <c r="BF127" s="151"/>
      <c r="BG127" s="151"/>
      <c r="BH127" s="151"/>
    </row>
    <row r="128" spans="1:60" outlineLevel="1" x14ac:dyDescent="0.2">
      <c r="A128" s="200">
        <v>73</v>
      </c>
      <c r="B128" s="201" t="s">
        <v>2083</v>
      </c>
      <c r="C128" s="207" t="s">
        <v>2084</v>
      </c>
      <c r="D128" s="202" t="s">
        <v>1906</v>
      </c>
      <c r="E128" s="203">
        <v>3</v>
      </c>
      <c r="F128" s="204"/>
      <c r="G128" s="205">
        <f>ROUND(E128*F128,2)</f>
        <v>0</v>
      </c>
      <c r="H128" s="204"/>
      <c r="I128" s="205">
        <f>ROUND(E128*H128,2)</f>
        <v>0</v>
      </c>
      <c r="J128" s="204"/>
      <c r="K128" s="205">
        <f>ROUND(E128*J128,2)</f>
        <v>0</v>
      </c>
      <c r="L128" s="205">
        <v>21</v>
      </c>
      <c r="M128" s="205">
        <f>G128*(1+L128/100)</f>
        <v>0</v>
      </c>
      <c r="N128" s="203">
        <v>0</v>
      </c>
      <c r="O128" s="203">
        <f>ROUND(E128*N128,2)</f>
        <v>0</v>
      </c>
      <c r="P128" s="203">
        <v>0</v>
      </c>
      <c r="Q128" s="203">
        <f>ROUND(E128*P128,2)</f>
        <v>0</v>
      </c>
      <c r="R128" s="205"/>
      <c r="S128" s="205" t="s">
        <v>209</v>
      </c>
      <c r="T128" s="206" t="s">
        <v>210</v>
      </c>
      <c r="U128" s="161">
        <v>0</v>
      </c>
      <c r="V128" s="161">
        <f>ROUND(E128*U128,2)</f>
        <v>0</v>
      </c>
      <c r="W128" s="161"/>
      <c r="X128" s="161" t="s">
        <v>258</v>
      </c>
      <c r="Y128" s="161" t="s">
        <v>211</v>
      </c>
      <c r="Z128" s="151"/>
      <c r="AA128" s="151"/>
      <c r="AB128" s="151"/>
      <c r="AC128" s="151"/>
      <c r="AD128" s="151"/>
      <c r="AE128" s="151"/>
      <c r="AF128" s="151"/>
      <c r="AG128" s="151" t="s">
        <v>1412</v>
      </c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1" x14ac:dyDescent="0.2">
      <c r="A129" s="200">
        <v>74</v>
      </c>
      <c r="B129" s="201" t="s">
        <v>2085</v>
      </c>
      <c r="C129" s="207" t="s">
        <v>2086</v>
      </c>
      <c r="D129" s="202" t="s">
        <v>1906</v>
      </c>
      <c r="E129" s="203">
        <v>8</v>
      </c>
      <c r="F129" s="204"/>
      <c r="G129" s="205">
        <f>ROUND(E129*F129,2)</f>
        <v>0</v>
      </c>
      <c r="H129" s="204"/>
      <c r="I129" s="205">
        <f>ROUND(E129*H129,2)</f>
        <v>0</v>
      </c>
      <c r="J129" s="204"/>
      <c r="K129" s="205">
        <f>ROUND(E129*J129,2)</f>
        <v>0</v>
      </c>
      <c r="L129" s="205">
        <v>21</v>
      </c>
      <c r="M129" s="205">
        <f>G129*(1+L129/100)</f>
        <v>0</v>
      </c>
      <c r="N129" s="203">
        <v>0</v>
      </c>
      <c r="O129" s="203">
        <f>ROUND(E129*N129,2)</f>
        <v>0</v>
      </c>
      <c r="P129" s="203">
        <v>0</v>
      </c>
      <c r="Q129" s="203">
        <f>ROUND(E129*P129,2)</f>
        <v>0</v>
      </c>
      <c r="R129" s="205"/>
      <c r="S129" s="205" t="s">
        <v>209</v>
      </c>
      <c r="T129" s="206" t="s">
        <v>210</v>
      </c>
      <c r="U129" s="161">
        <v>0</v>
      </c>
      <c r="V129" s="161">
        <f>ROUND(E129*U129,2)</f>
        <v>0</v>
      </c>
      <c r="W129" s="161"/>
      <c r="X129" s="161" t="s">
        <v>258</v>
      </c>
      <c r="Y129" s="161" t="s">
        <v>211</v>
      </c>
      <c r="Z129" s="151"/>
      <c r="AA129" s="151"/>
      <c r="AB129" s="151"/>
      <c r="AC129" s="151"/>
      <c r="AD129" s="151"/>
      <c r="AE129" s="151"/>
      <c r="AF129" s="151"/>
      <c r="AG129" s="151" t="s">
        <v>1412</v>
      </c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1" x14ac:dyDescent="0.2">
      <c r="A130" s="200">
        <v>75</v>
      </c>
      <c r="B130" s="201" t="s">
        <v>2087</v>
      </c>
      <c r="C130" s="207" t="s">
        <v>2088</v>
      </c>
      <c r="D130" s="202" t="s">
        <v>1386</v>
      </c>
      <c r="E130" s="203">
        <v>1</v>
      </c>
      <c r="F130" s="204"/>
      <c r="G130" s="205">
        <f>ROUND(E130*F130,2)</f>
        <v>0</v>
      </c>
      <c r="H130" s="204"/>
      <c r="I130" s="205">
        <f>ROUND(E130*H130,2)</f>
        <v>0</v>
      </c>
      <c r="J130" s="204"/>
      <c r="K130" s="205">
        <f>ROUND(E130*J130,2)</f>
        <v>0</v>
      </c>
      <c r="L130" s="205">
        <v>21</v>
      </c>
      <c r="M130" s="205">
        <f>G130*(1+L130/100)</f>
        <v>0</v>
      </c>
      <c r="N130" s="203">
        <v>0</v>
      </c>
      <c r="O130" s="203">
        <f>ROUND(E130*N130,2)</f>
        <v>0</v>
      </c>
      <c r="P130" s="203">
        <v>0</v>
      </c>
      <c r="Q130" s="203">
        <f>ROUND(E130*P130,2)</f>
        <v>0</v>
      </c>
      <c r="R130" s="205"/>
      <c r="S130" s="205" t="s">
        <v>209</v>
      </c>
      <c r="T130" s="206" t="s">
        <v>210</v>
      </c>
      <c r="U130" s="161">
        <v>0</v>
      </c>
      <c r="V130" s="161">
        <f>ROUND(E130*U130,2)</f>
        <v>0</v>
      </c>
      <c r="W130" s="161"/>
      <c r="X130" s="161" t="s">
        <v>258</v>
      </c>
      <c r="Y130" s="161" t="s">
        <v>211</v>
      </c>
      <c r="Z130" s="151"/>
      <c r="AA130" s="151"/>
      <c r="AB130" s="151"/>
      <c r="AC130" s="151"/>
      <c r="AD130" s="151"/>
      <c r="AE130" s="151"/>
      <c r="AF130" s="151"/>
      <c r="AG130" s="151" t="s">
        <v>1412</v>
      </c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1" x14ac:dyDescent="0.2">
      <c r="A131" s="176">
        <v>76</v>
      </c>
      <c r="B131" s="177" t="s">
        <v>2089</v>
      </c>
      <c r="C131" s="185" t="s">
        <v>2090</v>
      </c>
      <c r="D131" s="178" t="s">
        <v>1386</v>
      </c>
      <c r="E131" s="179">
        <v>2</v>
      </c>
      <c r="F131" s="180"/>
      <c r="G131" s="181">
        <f>ROUND(E131*F131,2)</f>
        <v>0</v>
      </c>
      <c r="H131" s="180"/>
      <c r="I131" s="181">
        <f>ROUND(E131*H131,2)</f>
        <v>0</v>
      </c>
      <c r="J131" s="180"/>
      <c r="K131" s="181">
        <f>ROUND(E131*J131,2)</f>
        <v>0</v>
      </c>
      <c r="L131" s="181">
        <v>21</v>
      </c>
      <c r="M131" s="181">
        <f>G131*(1+L131/100)</f>
        <v>0</v>
      </c>
      <c r="N131" s="179">
        <v>0</v>
      </c>
      <c r="O131" s="179">
        <f>ROUND(E131*N131,2)</f>
        <v>0</v>
      </c>
      <c r="P131" s="179">
        <v>0</v>
      </c>
      <c r="Q131" s="179">
        <f>ROUND(E131*P131,2)</f>
        <v>0</v>
      </c>
      <c r="R131" s="181"/>
      <c r="S131" s="181" t="s">
        <v>209</v>
      </c>
      <c r="T131" s="182" t="s">
        <v>210</v>
      </c>
      <c r="U131" s="161">
        <v>0</v>
      </c>
      <c r="V131" s="161">
        <f>ROUND(E131*U131,2)</f>
        <v>0</v>
      </c>
      <c r="W131" s="161"/>
      <c r="X131" s="161" t="s">
        <v>258</v>
      </c>
      <c r="Y131" s="161" t="s">
        <v>211</v>
      </c>
      <c r="Z131" s="151"/>
      <c r="AA131" s="151"/>
      <c r="AB131" s="151"/>
      <c r="AC131" s="151"/>
      <c r="AD131" s="151"/>
      <c r="AE131" s="151"/>
      <c r="AF131" s="151"/>
      <c r="AG131" s="151" t="s">
        <v>1412</v>
      </c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ht="22.5" outlineLevel="2" x14ac:dyDescent="0.2">
      <c r="A132" s="158"/>
      <c r="B132" s="159"/>
      <c r="C132" s="262" t="s">
        <v>2091</v>
      </c>
      <c r="D132" s="263"/>
      <c r="E132" s="263"/>
      <c r="F132" s="263"/>
      <c r="G132" s="263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1"/>
      <c r="AA132" s="151"/>
      <c r="AB132" s="151"/>
      <c r="AC132" s="151"/>
      <c r="AD132" s="151"/>
      <c r="AE132" s="151"/>
      <c r="AF132" s="151"/>
      <c r="AG132" s="151" t="s">
        <v>214</v>
      </c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83" t="str">
        <f>C132</f>
        <v>Svorkovnicová skříňka z plastu do rozměru š.130 x v.130 x hl.77 mm, 690V, IP66, do 10ks svorek  0,75-4,0mm2, do 7ks vývodek do PG13,5</v>
      </c>
      <c r="BB132" s="151"/>
      <c r="BC132" s="151"/>
      <c r="BD132" s="151"/>
      <c r="BE132" s="151"/>
      <c r="BF132" s="151"/>
      <c r="BG132" s="151"/>
      <c r="BH132" s="151"/>
    </row>
    <row r="133" spans="1:60" outlineLevel="1" x14ac:dyDescent="0.2">
      <c r="A133" s="176">
        <v>77</v>
      </c>
      <c r="B133" s="177" t="s">
        <v>2092</v>
      </c>
      <c r="C133" s="185" t="s">
        <v>2093</v>
      </c>
      <c r="D133" s="178" t="s">
        <v>1386</v>
      </c>
      <c r="E133" s="179">
        <v>4</v>
      </c>
      <c r="F133" s="180"/>
      <c r="G133" s="181">
        <f>ROUND(E133*F133,2)</f>
        <v>0</v>
      </c>
      <c r="H133" s="180"/>
      <c r="I133" s="181">
        <f>ROUND(E133*H133,2)</f>
        <v>0</v>
      </c>
      <c r="J133" s="180"/>
      <c r="K133" s="181">
        <f>ROUND(E133*J133,2)</f>
        <v>0</v>
      </c>
      <c r="L133" s="181">
        <v>21</v>
      </c>
      <c r="M133" s="181">
        <f>G133*(1+L133/100)</f>
        <v>0</v>
      </c>
      <c r="N133" s="179">
        <v>0</v>
      </c>
      <c r="O133" s="179">
        <f>ROUND(E133*N133,2)</f>
        <v>0</v>
      </c>
      <c r="P133" s="179">
        <v>0</v>
      </c>
      <c r="Q133" s="179">
        <f>ROUND(E133*P133,2)</f>
        <v>0</v>
      </c>
      <c r="R133" s="181"/>
      <c r="S133" s="181" t="s">
        <v>209</v>
      </c>
      <c r="T133" s="182" t="s">
        <v>210</v>
      </c>
      <c r="U133" s="161">
        <v>0</v>
      </c>
      <c r="V133" s="161">
        <f>ROUND(E133*U133,2)</f>
        <v>0</v>
      </c>
      <c r="W133" s="161"/>
      <c r="X133" s="161" t="s">
        <v>258</v>
      </c>
      <c r="Y133" s="161" t="s">
        <v>211</v>
      </c>
      <c r="Z133" s="151"/>
      <c r="AA133" s="151"/>
      <c r="AB133" s="151"/>
      <c r="AC133" s="151"/>
      <c r="AD133" s="151"/>
      <c r="AE133" s="151"/>
      <c r="AF133" s="151"/>
      <c r="AG133" s="151" t="s">
        <v>1412</v>
      </c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ht="22.5" outlineLevel="2" x14ac:dyDescent="0.2">
      <c r="A134" s="158"/>
      <c r="B134" s="159"/>
      <c r="C134" s="262" t="s">
        <v>2094</v>
      </c>
      <c r="D134" s="263"/>
      <c r="E134" s="263"/>
      <c r="F134" s="263"/>
      <c r="G134" s="263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1"/>
      <c r="AA134" s="151"/>
      <c r="AB134" s="151"/>
      <c r="AC134" s="151"/>
      <c r="AD134" s="151"/>
      <c r="AE134" s="151"/>
      <c r="AF134" s="151"/>
      <c r="AG134" s="151" t="s">
        <v>214</v>
      </c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83" t="str">
        <f>C134</f>
        <v>Svorkovnicová skříňka z plastu do rozměru š.93 x v.93 x hl.62 mm, 500V, IP66, do 5ks svorek  2,5mm2, do 5ks vývodek do PG13,5, 2ks vývodka PG 9</v>
      </c>
      <c r="BB134" s="151"/>
      <c r="BC134" s="151"/>
      <c r="BD134" s="151"/>
      <c r="BE134" s="151"/>
      <c r="BF134" s="151"/>
      <c r="BG134" s="151"/>
      <c r="BH134" s="151"/>
    </row>
    <row r="135" spans="1:60" outlineLevel="1" x14ac:dyDescent="0.2">
      <c r="A135" s="200">
        <v>78</v>
      </c>
      <c r="B135" s="201" t="s">
        <v>2095</v>
      </c>
      <c r="C135" s="207" t="s">
        <v>2096</v>
      </c>
      <c r="D135" s="202" t="s">
        <v>359</v>
      </c>
      <c r="E135" s="203">
        <v>2</v>
      </c>
      <c r="F135" s="204"/>
      <c r="G135" s="205">
        <f>ROUND(E135*F135,2)</f>
        <v>0</v>
      </c>
      <c r="H135" s="204"/>
      <c r="I135" s="205">
        <f>ROUND(E135*H135,2)</f>
        <v>0</v>
      </c>
      <c r="J135" s="204"/>
      <c r="K135" s="205">
        <f>ROUND(E135*J135,2)</f>
        <v>0</v>
      </c>
      <c r="L135" s="205">
        <v>21</v>
      </c>
      <c r="M135" s="205">
        <f>G135*(1+L135/100)</f>
        <v>0</v>
      </c>
      <c r="N135" s="203">
        <v>0</v>
      </c>
      <c r="O135" s="203">
        <f>ROUND(E135*N135,2)</f>
        <v>0</v>
      </c>
      <c r="P135" s="203">
        <v>0</v>
      </c>
      <c r="Q135" s="203">
        <f>ROUND(E135*P135,2)</f>
        <v>0</v>
      </c>
      <c r="R135" s="205"/>
      <c r="S135" s="205" t="s">
        <v>209</v>
      </c>
      <c r="T135" s="206" t="s">
        <v>210</v>
      </c>
      <c r="U135" s="161">
        <v>0</v>
      </c>
      <c r="V135" s="161">
        <f>ROUND(E135*U135,2)</f>
        <v>0</v>
      </c>
      <c r="W135" s="161"/>
      <c r="X135" s="161" t="s">
        <v>258</v>
      </c>
      <c r="Y135" s="161" t="s">
        <v>211</v>
      </c>
      <c r="Z135" s="151"/>
      <c r="AA135" s="151"/>
      <c r="AB135" s="151"/>
      <c r="AC135" s="151"/>
      <c r="AD135" s="151"/>
      <c r="AE135" s="151"/>
      <c r="AF135" s="151"/>
      <c r="AG135" s="151" t="s">
        <v>1412</v>
      </c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1" x14ac:dyDescent="0.2">
      <c r="A136" s="200">
        <v>79</v>
      </c>
      <c r="B136" s="201" t="s">
        <v>2097</v>
      </c>
      <c r="C136" s="207" t="s">
        <v>2098</v>
      </c>
      <c r="D136" s="202" t="s">
        <v>1386</v>
      </c>
      <c r="E136" s="203">
        <v>1</v>
      </c>
      <c r="F136" s="204"/>
      <c r="G136" s="205">
        <f>ROUND(E136*F136,2)</f>
        <v>0</v>
      </c>
      <c r="H136" s="204"/>
      <c r="I136" s="205">
        <f>ROUND(E136*H136,2)</f>
        <v>0</v>
      </c>
      <c r="J136" s="204"/>
      <c r="K136" s="205">
        <f>ROUND(E136*J136,2)</f>
        <v>0</v>
      </c>
      <c r="L136" s="205">
        <v>21</v>
      </c>
      <c r="M136" s="205">
        <f>G136*(1+L136/100)</f>
        <v>0</v>
      </c>
      <c r="N136" s="203">
        <v>0</v>
      </c>
      <c r="O136" s="203">
        <f>ROUND(E136*N136,2)</f>
        <v>0</v>
      </c>
      <c r="P136" s="203">
        <v>0</v>
      </c>
      <c r="Q136" s="203">
        <f>ROUND(E136*P136,2)</f>
        <v>0</v>
      </c>
      <c r="R136" s="205"/>
      <c r="S136" s="205" t="s">
        <v>209</v>
      </c>
      <c r="T136" s="206" t="s">
        <v>210</v>
      </c>
      <c r="U136" s="161">
        <v>0</v>
      </c>
      <c r="V136" s="161">
        <f>ROUND(E136*U136,2)</f>
        <v>0</v>
      </c>
      <c r="W136" s="161"/>
      <c r="X136" s="161" t="s">
        <v>258</v>
      </c>
      <c r="Y136" s="161" t="s">
        <v>211</v>
      </c>
      <c r="Z136" s="151"/>
      <c r="AA136" s="151"/>
      <c r="AB136" s="151"/>
      <c r="AC136" s="151"/>
      <c r="AD136" s="151"/>
      <c r="AE136" s="151"/>
      <c r="AF136" s="151"/>
      <c r="AG136" s="151" t="s">
        <v>1412</v>
      </c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1" x14ac:dyDescent="0.2">
      <c r="A137" s="200">
        <v>80</v>
      </c>
      <c r="B137" s="201" t="s">
        <v>2099</v>
      </c>
      <c r="C137" s="207" t="s">
        <v>2008</v>
      </c>
      <c r="D137" s="202" t="s">
        <v>1386</v>
      </c>
      <c r="E137" s="203">
        <v>1</v>
      </c>
      <c r="F137" s="204"/>
      <c r="G137" s="205">
        <f>ROUND(E137*F137,2)</f>
        <v>0</v>
      </c>
      <c r="H137" s="204"/>
      <c r="I137" s="205">
        <f>ROUND(E137*H137,2)</f>
        <v>0</v>
      </c>
      <c r="J137" s="204"/>
      <c r="K137" s="205">
        <f>ROUND(E137*J137,2)</f>
        <v>0</v>
      </c>
      <c r="L137" s="205">
        <v>21</v>
      </c>
      <c r="M137" s="205">
        <f>G137*(1+L137/100)</f>
        <v>0</v>
      </c>
      <c r="N137" s="203">
        <v>0</v>
      </c>
      <c r="O137" s="203">
        <f>ROUND(E137*N137,2)</f>
        <v>0</v>
      </c>
      <c r="P137" s="203">
        <v>0</v>
      </c>
      <c r="Q137" s="203">
        <f>ROUND(E137*P137,2)</f>
        <v>0</v>
      </c>
      <c r="R137" s="205"/>
      <c r="S137" s="205" t="s">
        <v>209</v>
      </c>
      <c r="T137" s="206" t="s">
        <v>210</v>
      </c>
      <c r="U137" s="161">
        <v>0</v>
      </c>
      <c r="V137" s="161">
        <f>ROUND(E137*U137,2)</f>
        <v>0</v>
      </c>
      <c r="W137" s="161"/>
      <c r="X137" s="161" t="s">
        <v>306</v>
      </c>
      <c r="Y137" s="161" t="s">
        <v>211</v>
      </c>
      <c r="Z137" s="151"/>
      <c r="AA137" s="151"/>
      <c r="AB137" s="151"/>
      <c r="AC137" s="151"/>
      <c r="AD137" s="151"/>
      <c r="AE137" s="151"/>
      <c r="AF137" s="151"/>
      <c r="AG137" s="151" t="s">
        <v>307</v>
      </c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x14ac:dyDescent="0.2">
      <c r="A138" s="166" t="s">
        <v>204</v>
      </c>
      <c r="B138" s="167" t="s">
        <v>154</v>
      </c>
      <c r="C138" s="184" t="s">
        <v>155</v>
      </c>
      <c r="D138" s="168"/>
      <c r="E138" s="169"/>
      <c r="F138" s="170"/>
      <c r="G138" s="170">
        <f>SUMIF(AG139:AG151,"&lt;&gt;NOR",G139:G151)</f>
        <v>0</v>
      </c>
      <c r="H138" s="170"/>
      <c r="I138" s="170">
        <f>SUM(I139:I151)</f>
        <v>0</v>
      </c>
      <c r="J138" s="170"/>
      <c r="K138" s="170">
        <f>SUM(K139:K151)</f>
        <v>0</v>
      </c>
      <c r="L138" s="170"/>
      <c r="M138" s="170">
        <f>SUM(M139:M151)</f>
        <v>0</v>
      </c>
      <c r="N138" s="169"/>
      <c r="O138" s="169">
        <f>SUM(O139:O151)</f>
        <v>0</v>
      </c>
      <c r="P138" s="169"/>
      <c r="Q138" s="169">
        <f>SUM(Q139:Q151)</f>
        <v>0</v>
      </c>
      <c r="R138" s="170"/>
      <c r="S138" s="170"/>
      <c r="T138" s="171"/>
      <c r="U138" s="165"/>
      <c r="V138" s="165">
        <f>SUM(V139:V151)</f>
        <v>0</v>
      </c>
      <c r="W138" s="165"/>
      <c r="X138" s="165"/>
      <c r="Y138" s="165"/>
      <c r="AG138" t="s">
        <v>205</v>
      </c>
    </row>
    <row r="139" spans="1:60" outlineLevel="1" x14ac:dyDescent="0.2">
      <c r="A139" s="176">
        <v>81</v>
      </c>
      <c r="B139" s="177" t="s">
        <v>2100</v>
      </c>
      <c r="C139" s="185" t="s">
        <v>2101</v>
      </c>
      <c r="D139" s="178" t="s">
        <v>1386</v>
      </c>
      <c r="E139" s="179">
        <v>1</v>
      </c>
      <c r="F139" s="180"/>
      <c r="G139" s="181">
        <f>ROUND(E139*F139,2)</f>
        <v>0</v>
      </c>
      <c r="H139" s="180"/>
      <c r="I139" s="181">
        <f>ROUND(E139*H139,2)</f>
        <v>0</v>
      </c>
      <c r="J139" s="180"/>
      <c r="K139" s="181">
        <f>ROUND(E139*J139,2)</f>
        <v>0</v>
      </c>
      <c r="L139" s="181">
        <v>21</v>
      </c>
      <c r="M139" s="181">
        <f>G139*(1+L139/100)</f>
        <v>0</v>
      </c>
      <c r="N139" s="179">
        <v>0</v>
      </c>
      <c r="O139" s="179">
        <f>ROUND(E139*N139,2)</f>
        <v>0</v>
      </c>
      <c r="P139" s="179">
        <v>0</v>
      </c>
      <c r="Q139" s="179">
        <f>ROUND(E139*P139,2)</f>
        <v>0</v>
      </c>
      <c r="R139" s="181"/>
      <c r="S139" s="181" t="s">
        <v>209</v>
      </c>
      <c r="T139" s="182" t="s">
        <v>210</v>
      </c>
      <c r="U139" s="161">
        <v>0</v>
      </c>
      <c r="V139" s="161">
        <f>ROUND(E139*U139,2)</f>
        <v>0</v>
      </c>
      <c r="W139" s="161"/>
      <c r="X139" s="161" t="s">
        <v>258</v>
      </c>
      <c r="Y139" s="161" t="s">
        <v>211</v>
      </c>
      <c r="Z139" s="151"/>
      <c r="AA139" s="151"/>
      <c r="AB139" s="151"/>
      <c r="AC139" s="151"/>
      <c r="AD139" s="151"/>
      <c r="AE139" s="151"/>
      <c r="AF139" s="151"/>
      <c r="AG139" s="151" t="s">
        <v>1412</v>
      </c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ht="22.5" outlineLevel="2" x14ac:dyDescent="0.2">
      <c r="A140" s="158"/>
      <c r="B140" s="159"/>
      <c r="C140" s="262" t="s">
        <v>2102</v>
      </c>
      <c r="D140" s="263"/>
      <c r="E140" s="263"/>
      <c r="F140" s="263"/>
      <c r="G140" s="263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1"/>
      <c r="AA140" s="151"/>
      <c r="AB140" s="151"/>
      <c r="AC140" s="151"/>
      <c r="AD140" s="151"/>
      <c r="AE140" s="151"/>
      <c r="AF140" s="151"/>
      <c r="AG140" s="151" t="s">
        <v>214</v>
      </c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83" t="str">
        <f>C140</f>
        <v>Piezorezistivní senzor s čelní membránou z korozivzdorné oceli, rozsah 0-6m v.s., výstup 4-20mA, napájení 20-36V DC, mechanické připojení G 1", IP67, použití pro pitnou vodu</v>
      </c>
      <c r="BB140" s="151"/>
      <c r="BC140" s="151"/>
      <c r="BD140" s="151"/>
      <c r="BE140" s="151"/>
      <c r="BF140" s="151"/>
      <c r="BG140" s="151"/>
      <c r="BH140" s="151"/>
    </row>
    <row r="141" spans="1:60" outlineLevel="1" x14ac:dyDescent="0.2">
      <c r="A141" s="176">
        <v>82</v>
      </c>
      <c r="B141" s="177" t="s">
        <v>2103</v>
      </c>
      <c r="C141" s="185" t="s">
        <v>2104</v>
      </c>
      <c r="D141" s="178" t="s">
        <v>1386</v>
      </c>
      <c r="E141" s="179">
        <v>1</v>
      </c>
      <c r="F141" s="180"/>
      <c r="G141" s="181">
        <f>ROUND(E141*F141,2)</f>
        <v>0</v>
      </c>
      <c r="H141" s="180"/>
      <c r="I141" s="181">
        <f>ROUND(E141*H141,2)</f>
        <v>0</v>
      </c>
      <c r="J141" s="180"/>
      <c r="K141" s="181">
        <f>ROUND(E141*J141,2)</f>
        <v>0</v>
      </c>
      <c r="L141" s="181">
        <v>21</v>
      </c>
      <c r="M141" s="181">
        <f>G141*(1+L141/100)</f>
        <v>0</v>
      </c>
      <c r="N141" s="179">
        <v>0</v>
      </c>
      <c r="O141" s="179">
        <f>ROUND(E141*N141,2)</f>
        <v>0</v>
      </c>
      <c r="P141" s="179">
        <v>0</v>
      </c>
      <c r="Q141" s="179">
        <f>ROUND(E141*P141,2)</f>
        <v>0</v>
      </c>
      <c r="R141" s="181"/>
      <c r="S141" s="181" t="s">
        <v>209</v>
      </c>
      <c r="T141" s="182" t="s">
        <v>210</v>
      </c>
      <c r="U141" s="161">
        <v>0</v>
      </c>
      <c r="V141" s="161">
        <f>ROUND(E141*U141,2)</f>
        <v>0</v>
      </c>
      <c r="W141" s="161"/>
      <c r="X141" s="161" t="s">
        <v>258</v>
      </c>
      <c r="Y141" s="161" t="s">
        <v>211</v>
      </c>
      <c r="Z141" s="151"/>
      <c r="AA141" s="151"/>
      <c r="AB141" s="151"/>
      <c r="AC141" s="151"/>
      <c r="AD141" s="151"/>
      <c r="AE141" s="151"/>
      <c r="AF141" s="151"/>
      <c r="AG141" s="151" t="s">
        <v>1412</v>
      </c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ht="22.5" outlineLevel="2" x14ac:dyDescent="0.2">
      <c r="A142" s="158"/>
      <c r="B142" s="159"/>
      <c r="C142" s="262" t="s">
        <v>2105</v>
      </c>
      <c r="D142" s="263"/>
      <c r="E142" s="263"/>
      <c r="F142" s="263"/>
      <c r="G142" s="263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1"/>
      <c r="AA142" s="151"/>
      <c r="AB142" s="151"/>
      <c r="AC142" s="151"/>
      <c r="AD142" s="151"/>
      <c r="AE142" s="151"/>
      <c r="AF142" s="151"/>
      <c r="AG142" s="151" t="s">
        <v>214</v>
      </c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83" t="str">
        <f>C142</f>
        <v>Snímač tlaku vzduchu do potrubí s převodníkem a kapacitní keramickou měřící celou, měřící rozsah 0-10bar, napájení 12-36V DC, výstup 4-20mA, 2 vodičové provedení, IP65, použití pro pitnou vodu</v>
      </c>
      <c r="BB142" s="151"/>
      <c r="BC142" s="151"/>
      <c r="BD142" s="151"/>
      <c r="BE142" s="151"/>
      <c r="BF142" s="151"/>
      <c r="BG142" s="151"/>
      <c r="BH142" s="151"/>
    </row>
    <row r="143" spans="1:60" outlineLevel="1" x14ac:dyDescent="0.2">
      <c r="A143" s="176">
        <v>83</v>
      </c>
      <c r="B143" s="177" t="s">
        <v>2106</v>
      </c>
      <c r="C143" s="185" t="s">
        <v>2107</v>
      </c>
      <c r="D143" s="178" t="s">
        <v>1386</v>
      </c>
      <c r="E143" s="179">
        <v>2</v>
      </c>
      <c r="F143" s="180"/>
      <c r="G143" s="181">
        <f>ROUND(E143*F143,2)</f>
        <v>0</v>
      </c>
      <c r="H143" s="180"/>
      <c r="I143" s="181">
        <f>ROUND(E143*H143,2)</f>
        <v>0</v>
      </c>
      <c r="J143" s="180"/>
      <c r="K143" s="181">
        <f>ROUND(E143*J143,2)</f>
        <v>0</v>
      </c>
      <c r="L143" s="181">
        <v>21</v>
      </c>
      <c r="M143" s="181">
        <f>G143*(1+L143/100)</f>
        <v>0</v>
      </c>
      <c r="N143" s="179">
        <v>0</v>
      </c>
      <c r="O143" s="179">
        <f>ROUND(E143*N143,2)</f>
        <v>0</v>
      </c>
      <c r="P143" s="179">
        <v>0</v>
      </c>
      <c r="Q143" s="179">
        <f>ROUND(E143*P143,2)</f>
        <v>0</v>
      </c>
      <c r="R143" s="181"/>
      <c r="S143" s="181" t="s">
        <v>209</v>
      </c>
      <c r="T143" s="182" t="s">
        <v>210</v>
      </c>
      <c r="U143" s="161">
        <v>0</v>
      </c>
      <c r="V143" s="161">
        <f>ROUND(E143*U143,2)</f>
        <v>0</v>
      </c>
      <c r="W143" s="161"/>
      <c r="X143" s="161" t="s">
        <v>258</v>
      </c>
      <c r="Y143" s="161" t="s">
        <v>211</v>
      </c>
      <c r="Z143" s="151"/>
      <c r="AA143" s="151"/>
      <c r="AB143" s="151"/>
      <c r="AC143" s="151"/>
      <c r="AD143" s="151"/>
      <c r="AE143" s="151"/>
      <c r="AF143" s="151"/>
      <c r="AG143" s="151" t="s">
        <v>1412</v>
      </c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ht="22.5" outlineLevel="2" x14ac:dyDescent="0.2">
      <c r="A144" s="158"/>
      <c r="B144" s="159"/>
      <c r="C144" s="262" t="s">
        <v>2108</v>
      </c>
      <c r="D144" s="263"/>
      <c r="E144" s="263"/>
      <c r="F144" s="263"/>
      <c r="G144" s="263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1"/>
      <c r="AA144" s="151"/>
      <c r="AB144" s="151"/>
      <c r="AC144" s="151"/>
      <c r="AD144" s="151"/>
      <c r="AE144" s="151"/>
      <c r="AF144" s="151"/>
      <c r="AG144" s="151" t="s">
        <v>214</v>
      </c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83" t="str">
        <f>C144</f>
        <v>Plovákový spínač hladiny sbeznapěťovým přepínacím kontaktem včetně kabelu do 10 m a závaží, konzola nerez, IP67, použití pro pitnou vodu</v>
      </c>
      <c r="BB144" s="151"/>
      <c r="BC144" s="151"/>
      <c r="BD144" s="151"/>
      <c r="BE144" s="151"/>
      <c r="BF144" s="151"/>
      <c r="BG144" s="151"/>
      <c r="BH144" s="151"/>
    </row>
    <row r="145" spans="1:60" outlineLevel="1" x14ac:dyDescent="0.2">
      <c r="A145" s="176">
        <v>84</v>
      </c>
      <c r="B145" s="177" t="s">
        <v>2109</v>
      </c>
      <c r="C145" s="185" t="s">
        <v>2110</v>
      </c>
      <c r="D145" s="178" t="s">
        <v>1906</v>
      </c>
      <c r="E145" s="179">
        <v>1</v>
      </c>
      <c r="F145" s="180"/>
      <c r="G145" s="181">
        <f>ROUND(E145*F145,2)</f>
        <v>0</v>
      </c>
      <c r="H145" s="180"/>
      <c r="I145" s="181">
        <f>ROUND(E145*H145,2)</f>
        <v>0</v>
      </c>
      <c r="J145" s="180"/>
      <c r="K145" s="181">
        <f>ROUND(E145*J145,2)</f>
        <v>0</v>
      </c>
      <c r="L145" s="181">
        <v>21</v>
      </c>
      <c r="M145" s="181">
        <f>G145*(1+L145/100)</f>
        <v>0</v>
      </c>
      <c r="N145" s="179">
        <v>0</v>
      </c>
      <c r="O145" s="179">
        <f>ROUND(E145*N145,2)</f>
        <v>0</v>
      </c>
      <c r="P145" s="179">
        <v>0</v>
      </c>
      <c r="Q145" s="179">
        <f>ROUND(E145*P145,2)</f>
        <v>0</v>
      </c>
      <c r="R145" s="181"/>
      <c r="S145" s="181" t="s">
        <v>209</v>
      </c>
      <c r="T145" s="182" t="s">
        <v>210</v>
      </c>
      <c r="U145" s="161">
        <v>0</v>
      </c>
      <c r="V145" s="161">
        <f>ROUND(E145*U145,2)</f>
        <v>0</v>
      </c>
      <c r="W145" s="161"/>
      <c r="X145" s="161" t="s">
        <v>258</v>
      </c>
      <c r="Y145" s="161" t="s">
        <v>211</v>
      </c>
      <c r="Z145" s="151"/>
      <c r="AA145" s="151"/>
      <c r="AB145" s="151"/>
      <c r="AC145" s="151"/>
      <c r="AD145" s="151"/>
      <c r="AE145" s="151"/>
      <c r="AF145" s="151"/>
      <c r="AG145" s="151" t="s">
        <v>1412</v>
      </c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ht="22.5" outlineLevel="2" x14ac:dyDescent="0.2">
      <c r="A146" s="158"/>
      <c r="B146" s="159"/>
      <c r="C146" s="262" t="s">
        <v>2111</v>
      </c>
      <c r="D146" s="263"/>
      <c r="E146" s="263"/>
      <c r="F146" s="263"/>
      <c r="G146" s="263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1"/>
      <c r="AA146" s="151"/>
      <c r="AB146" s="151"/>
      <c r="AC146" s="151"/>
      <c r="AD146" s="151"/>
      <c r="AE146" s="151"/>
      <c r="AF146" s="151"/>
      <c r="AG146" s="151" t="s">
        <v>214</v>
      </c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83" t="str">
        <f>C146</f>
        <v>Plovákový spínač hladiny ve svislém provedení, se spínačem jazýčkového relé včetně kabelu 2 m, vnější uchycení závit M16x2, konzola nerez, IP67</v>
      </c>
      <c r="BB146" s="151"/>
      <c r="BC146" s="151"/>
      <c r="BD146" s="151"/>
      <c r="BE146" s="151"/>
      <c r="BF146" s="151"/>
      <c r="BG146" s="151"/>
      <c r="BH146" s="151"/>
    </row>
    <row r="147" spans="1:60" outlineLevel="1" x14ac:dyDescent="0.2">
      <c r="A147" s="200">
        <v>85</v>
      </c>
      <c r="B147" s="201" t="s">
        <v>2112</v>
      </c>
      <c r="C147" s="207" t="s">
        <v>2113</v>
      </c>
      <c r="D147" s="202" t="s">
        <v>1386</v>
      </c>
      <c r="E147" s="203">
        <v>3</v>
      </c>
      <c r="F147" s="204"/>
      <c r="G147" s="205">
        <f>ROUND(E147*F147,2)</f>
        <v>0</v>
      </c>
      <c r="H147" s="204"/>
      <c r="I147" s="205">
        <f>ROUND(E147*H147,2)</f>
        <v>0</v>
      </c>
      <c r="J147" s="204"/>
      <c r="K147" s="205">
        <f>ROUND(E147*J147,2)</f>
        <v>0</v>
      </c>
      <c r="L147" s="205">
        <v>21</v>
      </c>
      <c r="M147" s="205">
        <f>G147*(1+L147/100)</f>
        <v>0</v>
      </c>
      <c r="N147" s="203">
        <v>0</v>
      </c>
      <c r="O147" s="203">
        <f>ROUND(E147*N147,2)</f>
        <v>0</v>
      </c>
      <c r="P147" s="203">
        <v>0</v>
      </c>
      <c r="Q147" s="203">
        <f>ROUND(E147*P147,2)</f>
        <v>0</v>
      </c>
      <c r="R147" s="205"/>
      <c r="S147" s="205" t="s">
        <v>209</v>
      </c>
      <c r="T147" s="206" t="s">
        <v>210</v>
      </c>
      <c r="U147" s="161">
        <v>0</v>
      </c>
      <c r="V147" s="161">
        <f>ROUND(E147*U147,2)</f>
        <v>0</v>
      </c>
      <c r="W147" s="161"/>
      <c r="X147" s="161" t="s">
        <v>258</v>
      </c>
      <c r="Y147" s="161" t="s">
        <v>211</v>
      </c>
      <c r="Z147" s="151"/>
      <c r="AA147" s="151"/>
      <c r="AB147" s="151"/>
      <c r="AC147" s="151"/>
      <c r="AD147" s="151"/>
      <c r="AE147" s="151"/>
      <c r="AF147" s="151"/>
      <c r="AG147" s="151" t="s">
        <v>1412</v>
      </c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1" x14ac:dyDescent="0.2">
      <c r="A148" s="176">
        <v>86</v>
      </c>
      <c r="B148" s="177" t="s">
        <v>2114</v>
      </c>
      <c r="C148" s="185" t="s">
        <v>2115</v>
      </c>
      <c r="D148" s="178" t="s">
        <v>1906</v>
      </c>
      <c r="E148" s="179">
        <v>1</v>
      </c>
      <c r="F148" s="180"/>
      <c r="G148" s="181">
        <f>ROUND(E148*F148,2)</f>
        <v>0</v>
      </c>
      <c r="H148" s="180"/>
      <c r="I148" s="181">
        <f>ROUND(E148*H148,2)</f>
        <v>0</v>
      </c>
      <c r="J148" s="180"/>
      <c r="K148" s="181">
        <f>ROUND(E148*J148,2)</f>
        <v>0</v>
      </c>
      <c r="L148" s="181">
        <v>21</v>
      </c>
      <c r="M148" s="181">
        <f>G148*(1+L148/100)</f>
        <v>0</v>
      </c>
      <c r="N148" s="179">
        <v>0</v>
      </c>
      <c r="O148" s="179">
        <f>ROUND(E148*N148,2)</f>
        <v>0</v>
      </c>
      <c r="P148" s="179">
        <v>0</v>
      </c>
      <c r="Q148" s="179">
        <f>ROUND(E148*P148,2)</f>
        <v>0</v>
      </c>
      <c r="R148" s="181"/>
      <c r="S148" s="181" t="s">
        <v>209</v>
      </c>
      <c r="T148" s="182" t="s">
        <v>210</v>
      </c>
      <c r="U148" s="161">
        <v>0</v>
      </c>
      <c r="V148" s="161">
        <f>ROUND(E148*U148,2)</f>
        <v>0</v>
      </c>
      <c r="W148" s="161"/>
      <c r="X148" s="161" t="s">
        <v>258</v>
      </c>
      <c r="Y148" s="161" t="s">
        <v>211</v>
      </c>
      <c r="Z148" s="151"/>
      <c r="AA148" s="151"/>
      <c r="AB148" s="151"/>
      <c r="AC148" s="151"/>
      <c r="AD148" s="151"/>
      <c r="AE148" s="151"/>
      <c r="AF148" s="151"/>
      <c r="AG148" s="151" t="s">
        <v>1412</v>
      </c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ht="22.5" outlineLevel="2" x14ac:dyDescent="0.2">
      <c r="A149" s="158"/>
      <c r="B149" s="159"/>
      <c r="C149" s="262" t="s">
        <v>2116</v>
      </c>
      <c r="D149" s="263"/>
      <c r="E149" s="263"/>
      <c r="F149" s="263"/>
      <c r="G149" s="263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1"/>
      <c r="AA149" s="151"/>
      <c r="AB149" s="151"/>
      <c r="AC149" s="151"/>
      <c r="AD149" s="151"/>
      <c r="AE149" s="151"/>
      <c r="AF149" s="151"/>
      <c r="AG149" s="151" t="s">
        <v>214</v>
      </c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83" t="str">
        <f>C149</f>
        <v>Teplotní čidlo pro měření vnitřní teploty v plastové skříni, napájení 12-36V DC, výstup 4-20mA, rozsah -30 - +60°C, IP65, materiál stonku nerez</v>
      </c>
      <c r="BB149" s="151"/>
      <c r="BC149" s="151"/>
      <c r="BD149" s="151"/>
      <c r="BE149" s="151"/>
      <c r="BF149" s="151"/>
      <c r="BG149" s="151"/>
      <c r="BH149" s="151"/>
    </row>
    <row r="150" spans="1:60" outlineLevel="1" x14ac:dyDescent="0.2">
      <c r="A150" s="176">
        <v>87</v>
      </c>
      <c r="B150" s="177" t="s">
        <v>2117</v>
      </c>
      <c r="C150" s="185" t="s">
        <v>2118</v>
      </c>
      <c r="D150" s="178" t="s">
        <v>1906</v>
      </c>
      <c r="E150" s="179">
        <v>1</v>
      </c>
      <c r="F150" s="180"/>
      <c r="G150" s="181">
        <f>ROUND(E150*F150,2)</f>
        <v>0</v>
      </c>
      <c r="H150" s="180"/>
      <c r="I150" s="181">
        <f>ROUND(E150*H150,2)</f>
        <v>0</v>
      </c>
      <c r="J150" s="180"/>
      <c r="K150" s="181">
        <f>ROUND(E150*J150,2)</f>
        <v>0</v>
      </c>
      <c r="L150" s="181">
        <v>21</v>
      </c>
      <c r="M150" s="181">
        <f>G150*(1+L150/100)</f>
        <v>0</v>
      </c>
      <c r="N150" s="179">
        <v>0</v>
      </c>
      <c r="O150" s="179">
        <f>ROUND(E150*N150,2)</f>
        <v>0</v>
      </c>
      <c r="P150" s="179">
        <v>0</v>
      </c>
      <c r="Q150" s="179">
        <f>ROUND(E150*P150,2)</f>
        <v>0</v>
      </c>
      <c r="R150" s="181"/>
      <c r="S150" s="181" t="s">
        <v>209</v>
      </c>
      <c r="T150" s="182" t="s">
        <v>210</v>
      </c>
      <c r="U150" s="161">
        <v>0</v>
      </c>
      <c r="V150" s="161">
        <f>ROUND(E150*U150,2)</f>
        <v>0</v>
      </c>
      <c r="W150" s="161"/>
      <c r="X150" s="161" t="s">
        <v>258</v>
      </c>
      <c r="Y150" s="161" t="s">
        <v>211</v>
      </c>
      <c r="Z150" s="151"/>
      <c r="AA150" s="151"/>
      <c r="AB150" s="151"/>
      <c r="AC150" s="151"/>
      <c r="AD150" s="151"/>
      <c r="AE150" s="151"/>
      <c r="AF150" s="151"/>
      <c r="AG150" s="151" t="s">
        <v>1412</v>
      </c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ht="56.25" outlineLevel="2" x14ac:dyDescent="0.2">
      <c r="A151" s="158"/>
      <c r="B151" s="159"/>
      <c r="C151" s="262" t="s">
        <v>2119</v>
      </c>
      <c r="D151" s="263"/>
      <c r="E151" s="263"/>
      <c r="F151" s="263"/>
      <c r="G151" s="263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1"/>
      <c r="AA151" s="151"/>
      <c r="AB151" s="151"/>
      <c r="AC151" s="151"/>
      <c r="AD151" s="151"/>
      <c r="AE151" s="151"/>
      <c r="AF151" s="151"/>
      <c r="AG151" s="151" t="s">
        <v>214</v>
      </c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83" t="str">
        <f>C151</f>
        <v>Převodník multiparametrový, vícekanálový, ovládání tlačítky a kolečkem navigátoru, grafický displej, Plug&amp;play pro senzory a moduly, slot pro SD kartu, záznam dat, alarmové relé, IP66+67, softwarová diagnostika, napájení 24VDC, výstupy AI, DI. Měřící kabel 1 ks, s bezkontaktní hlavicí, induktivní přenos dat. Senzor pro nízké hodnoty zákalu 0 až 4 000 FNU, nefelometrický princip dle ISO 7027. Průtočná armatura PE pro zákalovou sondu, provedení clamp. Indukční průtokoměr pro kontrolu průtoku. Bublinková past. Ultrazvukový čistící systém. Panelové provedení. Včetně příslušenství.</v>
      </c>
      <c r="BB151" s="151"/>
      <c r="BC151" s="151"/>
      <c r="BD151" s="151"/>
      <c r="BE151" s="151"/>
      <c r="BF151" s="151"/>
      <c r="BG151" s="151"/>
      <c r="BH151" s="151"/>
    </row>
    <row r="152" spans="1:60" x14ac:dyDescent="0.2">
      <c r="A152" s="166" t="s">
        <v>204</v>
      </c>
      <c r="B152" s="167" t="s">
        <v>156</v>
      </c>
      <c r="C152" s="184" t="s">
        <v>157</v>
      </c>
      <c r="D152" s="168"/>
      <c r="E152" s="169"/>
      <c r="F152" s="170"/>
      <c r="G152" s="170">
        <f>SUMIF(AG153:AG160,"&lt;&gt;NOR",G153:G160)</f>
        <v>0</v>
      </c>
      <c r="H152" s="170"/>
      <c r="I152" s="170">
        <f>SUM(I153:I160)</f>
        <v>0</v>
      </c>
      <c r="J152" s="170"/>
      <c r="K152" s="170">
        <f>SUM(K153:K160)</f>
        <v>0</v>
      </c>
      <c r="L152" s="170"/>
      <c r="M152" s="170">
        <f>SUM(M153:M160)</f>
        <v>0</v>
      </c>
      <c r="N152" s="169"/>
      <c r="O152" s="169">
        <f>SUM(O153:O160)</f>
        <v>0</v>
      </c>
      <c r="P152" s="169"/>
      <c r="Q152" s="169">
        <f>SUM(Q153:Q160)</f>
        <v>0</v>
      </c>
      <c r="R152" s="170"/>
      <c r="S152" s="170"/>
      <c r="T152" s="171"/>
      <c r="U152" s="165"/>
      <c r="V152" s="165">
        <f>SUM(V153:V160)</f>
        <v>0</v>
      </c>
      <c r="W152" s="165"/>
      <c r="X152" s="165"/>
      <c r="Y152" s="165"/>
      <c r="AG152" t="s">
        <v>205</v>
      </c>
    </row>
    <row r="153" spans="1:60" outlineLevel="1" x14ac:dyDescent="0.2">
      <c r="A153" s="176">
        <v>88</v>
      </c>
      <c r="B153" s="177" t="s">
        <v>2120</v>
      </c>
      <c r="C153" s="185" t="s">
        <v>2121</v>
      </c>
      <c r="D153" s="178" t="s">
        <v>1386</v>
      </c>
      <c r="E153" s="179">
        <v>1</v>
      </c>
      <c r="F153" s="180"/>
      <c r="G153" s="181">
        <f>ROUND(E153*F153,2)</f>
        <v>0</v>
      </c>
      <c r="H153" s="180"/>
      <c r="I153" s="181">
        <f>ROUND(E153*H153,2)</f>
        <v>0</v>
      </c>
      <c r="J153" s="180"/>
      <c r="K153" s="181">
        <f>ROUND(E153*J153,2)</f>
        <v>0</v>
      </c>
      <c r="L153" s="181">
        <v>21</v>
      </c>
      <c r="M153" s="181">
        <f>G153*(1+L153/100)</f>
        <v>0</v>
      </c>
      <c r="N153" s="179">
        <v>0</v>
      </c>
      <c r="O153" s="179">
        <f>ROUND(E153*N153,2)</f>
        <v>0</v>
      </c>
      <c r="P153" s="179">
        <v>0</v>
      </c>
      <c r="Q153" s="179">
        <f>ROUND(E153*P153,2)</f>
        <v>0</v>
      </c>
      <c r="R153" s="181"/>
      <c r="S153" s="181" t="s">
        <v>209</v>
      </c>
      <c r="T153" s="182" t="s">
        <v>210</v>
      </c>
      <c r="U153" s="161">
        <v>0</v>
      </c>
      <c r="V153" s="161">
        <f>ROUND(E153*U153,2)</f>
        <v>0</v>
      </c>
      <c r="W153" s="161"/>
      <c r="X153" s="161" t="s">
        <v>258</v>
      </c>
      <c r="Y153" s="161" t="s">
        <v>211</v>
      </c>
      <c r="Z153" s="151"/>
      <c r="AA153" s="151"/>
      <c r="AB153" s="151"/>
      <c r="AC153" s="151"/>
      <c r="AD153" s="151"/>
      <c r="AE153" s="151"/>
      <c r="AF153" s="151"/>
      <c r="AG153" s="151" t="s">
        <v>1412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ht="33.75" outlineLevel="2" x14ac:dyDescent="0.2">
      <c r="A154" s="158"/>
      <c r="B154" s="159"/>
      <c r="C154" s="262" t="s">
        <v>2122</v>
      </c>
      <c r="D154" s="263"/>
      <c r="E154" s="263"/>
      <c r="F154" s="263"/>
      <c r="G154" s="263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1"/>
      <c r="AA154" s="151"/>
      <c r="AB154" s="151"/>
      <c r="AC154" s="151"/>
      <c r="AD154" s="151"/>
      <c r="AE154" s="151"/>
      <c r="AF154" s="151"/>
      <c r="AG154" s="151" t="s">
        <v>214</v>
      </c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83" t="str">
        <f>C154</f>
        <v>Radiomodem 400 MHz pro přenos dat z objektu na dispečink provozovatele, propojovací kabel mezi PLC a rádiomodemem, přepěťová ochrana anténního svodu, software pro přenos dat, softwarové práce, montážní práce, proměření radiového směru, rádiový projekt ČTU.  Radiomodem bude osazen v rozvaděči RA1, který bude přesunut.</v>
      </c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264" t="s">
        <v>2177</v>
      </c>
      <c r="D155" s="265"/>
      <c r="E155" s="265"/>
      <c r="F155" s="265"/>
      <c r="G155" s="265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1"/>
      <c r="AA155" s="151"/>
      <c r="AB155" s="151"/>
      <c r="AC155" s="151"/>
      <c r="AD155" s="151"/>
      <c r="AE155" s="151"/>
      <c r="AF155" s="151"/>
      <c r="AG155" s="151" t="s">
        <v>214</v>
      </c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3" x14ac:dyDescent="0.2">
      <c r="A156" s="158"/>
      <c r="B156" s="159"/>
      <c r="C156" s="264" t="s">
        <v>2123</v>
      </c>
      <c r="D156" s="265"/>
      <c r="E156" s="265"/>
      <c r="F156" s="265"/>
      <c r="G156" s="265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1"/>
      <c r="AA156" s="151"/>
      <c r="AB156" s="151"/>
      <c r="AC156" s="151"/>
      <c r="AD156" s="151"/>
      <c r="AE156" s="151"/>
      <c r="AF156" s="151"/>
      <c r="AG156" s="151" t="s">
        <v>214</v>
      </c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1" x14ac:dyDescent="0.2">
      <c r="A157" s="200">
        <v>89</v>
      </c>
      <c r="B157" s="201" t="s">
        <v>2124</v>
      </c>
      <c r="C157" s="207" t="s">
        <v>2125</v>
      </c>
      <c r="D157" s="202" t="s">
        <v>1906</v>
      </c>
      <c r="E157" s="203">
        <v>1</v>
      </c>
      <c r="F157" s="204"/>
      <c r="G157" s="205">
        <f>ROUND(E157*F157,2)</f>
        <v>0</v>
      </c>
      <c r="H157" s="204"/>
      <c r="I157" s="205">
        <f>ROUND(E157*H157,2)</f>
        <v>0</v>
      </c>
      <c r="J157" s="204"/>
      <c r="K157" s="205">
        <f>ROUND(E157*J157,2)</f>
        <v>0</v>
      </c>
      <c r="L157" s="205">
        <v>21</v>
      </c>
      <c r="M157" s="205">
        <f>G157*(1+L157/100)</f>
        <v>0</v>
      </c>
      <c r="N157" s="203">
        <v>0</v>
      </c>
      <c r="O157" s="203">
        <f>ROUND(E157*N157,2)</f>
        <v>0</v>
      </c>
      <c r="P157" s="203">
        <v>0</v>
      </c>
      <c r="Q157" s="203">
        <f>ROUND(E157*P157,2)</f>
        <v>0</v>
      </c>
      <c r="R157" s="205"/>
      <c r="S157" s="205" t="s">
        <v>209</v>
      </c>
      <c r="T157" s="206" t="s">
        <v>210</v>
      </c>
      <c r="U157" s="161">
        <v>0</v>
      </c>
      <c r="V157" s="161">
        <f>ROUND(E157*U157,2)</f>
        <v>0</v>
      </c>
      <c r="W157" s="161"/>
      <c r="X157" s="161" t="s">
        <v>258</v>
      </c>
      <c r="Y157" s="161" t="s">
        <v>211</v>
      </c>
      <c r="Z157" s="151"/>
      <c r="AA157" s="151"/>
      <c r="AB157" s="151"/>
      <c r="AC157" s="151"/>
      <c r="AD157" s="151"/>
      <c r="AE157" s="151"/>
      <c r="AF157" s="151"/>
      <c r="AG157" s="151" t="s">
        <v>1412</v>
      </c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ht="22.5" outlineLevel="1" x14ac:dyDescent="0.2">
      <c r="A158" s="200">
        <v>90</v>
      </c>
      <c r="B158" s="201" t="s">
        <v>2126</v>
      </c>
      <c r="C158" s="207" t="s">
        <v>2127</v>
      </c>
      <c r="D158" s="202" t="s">
        <v>1386</v>
      </c>
      <c r="E158" s="203">
        <v>1</v>
      </c>
      <c r="F158" s="204"/>
      <c r="G158" s="205">
        <f>ROUND(E158*F158,2)</f>
        <v>0</v>
      </c>
      <c r="H158" s="204"/>
      <c r="I158" s="205">
        <f>ROUND(E158*H158,2)</f>
        <v>0</v>
      </c>
      <c r="J158" s="204"/>
      <c r="K158" s="205">
        <f>ROUND(E158*J158,2)</f>
        <v>0</v>
      </c>
      <c r="L158" s="205">
        <v>21</v>
      </c>
      <c r="M158" s="205">
        <f>G158*(1+L158/100)</f>
        <v>0</v>
      </c>
      <c r="N158" s="203">
        <v>0</v>
      </c>
      <c r="O158" s="203">
        <f>ROUND(E158*N158,2)</f>
        <v>0</v>
      </c>
      <c r="P158" s="203">
        <v>0</v>
      </c>
      <c r="Q158" s="203">
        <f>ROUND(E158*P158,2)</f>
        <v>0</v>
      </c>
      <c r="R158" s="205"/>
      <c r="S158" s="205" t="s">
        <v>209</v>
      </c>
      <c r="T158" s="206" t="s">
        <v>210</v>
      </c>
      <c r="U158" s="161">
        <v>0</v>
      </c>
      <c r="V158" s="161">
        <f>ROUND(E158*U158,2)</f>
        <v>0</v>
      </c>
      <c r="W158" s="161"/>
      <c r="X158" s="161" t="s">
        <v>258</v>
      </c>
      <c r="Y158" s="161" t="s">
        <v>211</v>
      </c>
      <c r="Z158" s="151"/>
      <c r="AA158" s="151"/>
      <c r="AB158" s="151"/>
      <c r="AC158" s="151"/>
      <c r="AD158" s="151"/>
      <c r="AE158" s="151"/>
      <c r="AF158" s="151"/>
      <c r="AG158" s="151" t="s">
        <v>1412</v>
      </c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outlineLevel="1" x14ac:dyDescent="0.2">
      <c r="A159" s="200">
        <v>91</v>
      </c>
      <c r="B159" s="201" t="s">
        <v>2128</v>
      </c>
      <c r="C159" s="207" t="s">
        <v>2129</v>
      </c>
      <c r="D159" s="202" t="s">
        <v>1386</v>
      </c>
      <c r="E159" s="203">
        <v>1</v>
      </c>
      <c r="F159" s="204"/>
      <c r="G159" s="205">
        <f>ROUND(E159*F159,2)</f>
        <v>0</v>
      </c>
      <c r="H159" s="204"/>
      <c r="I159" s="205">
        <f>ROUND(E159*H159,2)</f>
        <v>0</v>
      </c>
      <c r="J159" s="204"/>
      <c r="K159" s="205">
        <f>ROUND(E159*J159,2)</f>
        <v>0</v>
      </c>
      <c r="L159" s="205">
        <v>21</v>
      </c>
      <c r="M159" s="205">
        <f>G159*(1+L159/100)</f>
        <v>0</v>
      </c>
      <c r="N159" s="203">
        <v>0</v>
      </c>
      <c r="O159" s="203">
        <f>ROUND(E159*N159,2)</f>
        <v>0</v>
      </c>
      <c r="P159" s="203">
        <v>0</v>
      </c>
      <c r="Q159" s="203">
        <f>ROUND(E159*P159,2)</f>
        <v>0</v>
      </c>
      <c r="R159" s="205"/>
      <c r="S159" s="205" t="s">
        <v>209</v>
      </c>
      <c r="T159" s="206" t="s">
        <v>210</v>
      </c>
      <c r="U159" s="161">
        <v>0</v>
      </c>
      <c r="V159" s="161">
        <f>ROUND(E159*U159,2)</f>
        <v>0</v>
      </c>
      <c r="W159" s="161"/>
      <c r="X159" s="161" t="s">
        <v>258</v>
      </c>
      <c r="Y159" s="161" t="s">
        <v>211</v>
      </c>
      <c r="Z159" s="151"/>
      <c r="AA159" s="151"/>
      <c r="AB159" s="151"/>
      <c r="AC159" s="151"/>
      <c r="AD159" s="151"/>
      <c r="AE159" s="151"/>
      <c r="AF159" s="151"/>
      <c r="AG159" s="151" t="s">
        <v>1412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outlineLevel="1" x14ac:dyDescent="0.2">
      <c r="A160" s="200">
        <v>92</v>
      </c>
      <c r="B160" s="201" t="s">
        <v>2130</v>
      </c>
      <c r="C160" s="207" t="s">
        <v>2131</v>
      </c>
      <c r="D160" s="202" t="s">
        <v>1386</v>
      </c>
      <c r="E160" s="203">
        <v>1</v>
      </c>
      <c r="F160" s="204"/>
      <c r="G160" s="205">
        <f>ROUND(E160*F160,2)</f>
        <v>0</v>
      </c>
      <c r="H160" s="204"/>
      <c r="I160" s="205">
        <f>ROUND(E160*H160,2)</f>
        <v>0</v>
      </c>
      <c r="J160" s="204"/>
      <c r="K160" s="205">
        <f>ROUND(E160*J160,2)</f>
        <v>0</v>
      </c>
      <c r="L160" s="205">
        <v>21</v>
      </c>
      <c r="M160" s="205">
        <f>G160*(1+L160/100)</f>
        <v>0</v>
      </c>
      <c r="N160" s="203">
        <v>0</v>
      </c>
      <c r="O160" s="203">
        <f>ROUND(E160*N160,2)</f>
        <v>0</v>
      </c>
      <c r="P160" s="203">
        <v>0</v>
      </c>
      <c r="Q160" s="203">
        <f>ROUND(E160*P160,2)</f>
        <v>0</v>
      </c>
      <c r="R160" s="205"/>
      <c r="S160" s="205" t="s">
        <v>209</v>
      </c>
      <c r="T160" s="206" t="s">
        <v>210</v>
      </c>
      <c r="U160" s="161">
        <v>0</v>
      </c>
      <c r="V160" s="161">
        <f>ROUND(E160*U160,2)</f>
        <v>0</v>
      </c>
      <c r="W160" s="161"/>
      <c r="X160" s="161" t="s">
        <v>258</v>
      </c>
      <c r="Y160" s="161" t="s">
        <v>211</v>
      </c>
      <c r="Z160" s="151"/>
      <c r="AA160" s="151"/>
      <c r="AB160" s="151"/>
      <c r="AC160" s="151"/>
      <c r="AD160" s="151"/>
      <c r="AE160" s="151"/>
      <c r="AF160" s="151"/>
      <c r="AG160" s="151" t="s">
        <v>1412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x14ac:dyDescent="0.2">
      <c r="A161" s="166" t="s">
        <v>204</v>
      </c>
      <c r="B161" s="167" t="s">
        <v>158</v>
      </c>
      <c r="C161" s="184" t="s">
        <v>159</v>
      </c>
      <c r="D161" s="168"/>
      <c r="E161" s="169"/>
      <c r="F161" s="170"/>
      <c r="G161" s="170">
        <f>SUMIF(AG162:AG167,"&lt;&gt;NOR",G162:G167)</f>
        <v>0</v>
      </c>
      <c r="H161" s="170"/>
      <c r="I161" s="170">
        <f>SUM(I162:I167)</f>
        <v>0</v>
      </c>
      <c r="J161" s="170"/>
      <c r="K161" s="170">
        <f>SUM(K162:K167)</f>
        <v>0</v>
      </c>
      <c r="L161" s="170"/>
      <c r="M161" s="170">
        <f>SUM(M162:M167)</f>
        <v>0</v>
      </c>
      <c r="N161" s="169"/>
      <c r="O161" s="169">
        <f>SUM(O162:O167)</f>
        <v>0</v>
      </c>
      <c r="P161" s="169"/>
      <c r="Q161" s="169">
        <f>SUM(Q162:Q167)</f>
        <v>0</v>
      </c>
      <c r="R161" s="170"/>
      <c r="S161" s="170"/>
      <c r="T161" s="171"/>
      <c r="U161" s="165"/>
      <c r="V161" s="165">
        <f>SUM(V162:V167)</f>
        <v>0</v>
      </c>
      <c r="W161" s="165"/>
      <c r="X161" s="165"/>
      <c r="Y161" s="165"/>
      <c r="AG161" t="s">
        <v>205</v>
      </c>
    </row>
    <row r="162" spans="1:60" outlineLevel="1" x14ac:dyDescent="0.2">
      <c r="A162" s="200">
        <v>93</v>
      </c>
      <c r="B162" s="201" t="s">
        <v>2132</v>
      </c>
      <c r="C162" s="207" t="s">
        <v>2133</v>
      </c>
      <c r="D162" s="202" t="s">
        <v>359</v>
      </c>
      <c r="E162" s="203">
        <v>20</v>
      </c>
      <c r="F162" s="204"/>
      <c r="G162" s="205">
        <f t="shared" ref="G162:G167" si="21">ROUND(E162*F162,2)</f>
        <v>0</v>
      </c>
      <c r="H162" s="204"/>
      <c r="I162" s="205">
        <f t="shared" ref="I162:I167" si="22">ROUND(E162*H162,2)</f>
        <v>0</v>
      </c>
      <c r="J162" s="204"/>
      <c r="K162" s="205">
        <f t="shared" ref="K162:K167" si="23">ROUND(E162*J162,2)</f>
        <v>0</v>
      </c>
      <c r="L162" s="205">
        <v>21</v>
      </c>
      <c r="M162" s="205">
        <f t="shared" ref="M162:M167" si="24">G162*(1+L162/100)</f>
        <v>0</v>
      </c>
      <c r="N162" s="203">
        <v>0</v>
      </c>
      <c r="O162" s="203">
        <f t="shared" ref="O162:O167" si="25">ROUND(E162*N162,2)</f>
        <v>0</v>
      </c>
      <c r="P162" s="203">
        <v>0</v>
      </c>
      <c r="Q162" s="203">
        <f t="shared" ref="Q162:Q167" si="26">ROUND(E162*P162,2)</f>
        <v>0</v>
      </c>
      <c r="R162" s="205"/>
      <c r="S162" s="205" t="s">
        <v>209</v>
      </c>
      <c r="T162" s="206" t="s">
        <v>210</v>
      </c>
      <c r="U162" s="161">
        <v>0</v>
      </c>
      <c r="V162" s="161">
        <f t="shared" ref="V162:V167" si="27">ROUND(E162*U162,2)</f>
        <v>0</v>
      </c>
      <c r="W162" s="161"/>
      <c r="X162" s="161" t="s">
        <v>258</v>
      </c>
      <c r="Y162" s="161" t="s">
        <v>211</v>
      </c>
      <c r="Z162" s="151"/>
      <c r="AA162" s="151"/>
      <c r="AB162" s="151"/>
      <c r="AC162" s="151"/>
      <c r="AD162" s="151"/>
      <c r="AE162" s="151"/>
      <c r="AF162" s="151"/>
      <c r="AG162" s="151" t="s">
        <v>1412</v>
      </c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1" x14ac:dyDescent="0.2">
      <c r="A163" s="200">
        <v>94</v>
      </c>
      <c r="B163" s="201" t="s">
        <v>2134</v>
      </c>
      <c r="C163" s="207" t="s">
        <v>2135</v>
      </c>
      <c r="D163" s="202" t="s">
        <v>359</v>
      </c>
      <c r="E163" s="203">
        <v>5</v>
      </c>
      <c r="F163" s="204"/>
      <c r="G163" s="205">
        <f t="shared" si="21"/>
        <v>0</v>
      </c>
      <c r="H163" s="204"/>
      <c r="I163" s="205">
        <f t="shared" si="22"/>
        <v>0</v>
      </c>
      <c r="J163" s="204"/>
      <c r="K163" s="205">
        <f t="shared" si="23"/>
        <v>0</v>
      </c>
      <c r="L163" s="205">
        <v>21</v>
      </c>
      <c r="M163" s="205">
        <f t="shared" si="24"/>
        <v>0</v>
      </c>
      <c r="N163" s="203">
        <v>0</v>
      </c>
      <c r="O163" s="203">
        <f t="shared" si="25"/>
        <v>0</v>
      </c>
      <c r="P163" s="203">
        <v>0</v>
      </c>
      <c r="Q163" s="203">
        <f t="shared" si="26"/>
        <v>0</v>
      </c>
      <c r="R163" s="205"/>
      <c r="S163" s="205" t="s">
        <v>209</v>
      </c>
      <c r="T163" s="206" t="s">
        <v>210</v>
      </c>
      <c r="U163" s="161">
        <v>0</v>
      </c>
      <c r="V163" s="161">
        <f t="shared" si="27"/>
        <v>0</v>
      </c>
      <c r="W163" s="161"/>
      <c r="X163" s="161" t="s">
        <v>258</v>
      </c>
      <c r="Y163" s="161" t="s">
        <v>211</v>
      </c>
      <c r="Z163" s="151"/>
      <c r="AA163" s="151"/>
      <c r="AB163" s="151"/>
      <c r="AC163" s="151"/>
      <c r="AD163" s="151"/>
      <c r="AE163" s="151"/>
      <c r="AF163" s="151"/>
      <c r="AG163" s="151" t="s">
        <v>1412</v>
      </c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1" x14ac:dyDescent="0.2">
      <c r="A164" s="200">
        <v>95</v>
      </c>
      <c r="B164" s="201" t="s">
        <v>2136</v>
      </c>
      <c r="C164" s="207" t="s">
        <v>2137</v>
      </c>
      <c r="D164" s="202" t="s">
        <v>359</v>
      </c>
      <c r="E164" s="203">
        <v>25</v>
      </c>
      <c r="F164" s="204"/>
      <c r="G164" s="205">
        <f t="shared" si="21"/>
        <v>0</v>
      </c>
      <c r="H164" s="204"/>
      <c r="I164" s="205">
        <f t="shared" si="22"/>
        <v>0</v>
      </c>
      <c r="J164" s="204"/>
      <c r="K164" s="205">
        <f t="shared" si="23"/>
        <v>0</v>
      </c>
      <c r="L164" s="205">
        <v>21</v>
      </c>
      <c r="M164" s="205">
        <f t="shared" si="24"/>
        <v>0</v>
      </c>
      <c r="N164" s="203">
        <v>0</v>
      </c>
      <c r="O164" s="203">
        <f t="shared" si="25"/>
        <v>0</v>
      </c>
      <c r="P164" s="203">
        <v>0</v>
      </c>
      <c r="Q164" s="203">
        <f t="shared" si="26"/>
        <v>0</v>
      </c>
      <c r="R164" s="205"/>
      <c r="S164" s="205" t="s">
        <v>209</v>
      </c>
      <c r="T164" s="206" t="s">
        <v>210</v>
      </c>
      <c r="U164" s="161">
        <v>0</v>
      </c>
      <c r="V164" s="161">
        <f t="shared" si="27"/>
        <v>0</v>
      </c>
      <c r="W164" s="161"/>
      <c r="X164" s="161" t="s">
        <v>258</v>
      </c>
      <c r="Y164" s="161" t="s">
        <v>211</v>
      </c>
      <c r="Z164" s="151"/>
      <c r="AA164" s="151"/>
      <c r="AB164" s="151"/>
      <c r="AC164" s="151"/>
      <c r="AD164" s="151"/>
      <c r="AE164" s="151"/>
      <c r="AF164" s="151"/>
      <c r="AG164" s="151" t="s">
        <v>1412</v>
      </c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1" x14ac:dyDescent="0.2">
      <c r="A165" s="200">
        <v>96</v>
      </c>
      <c r="B165" s="201" t="s">
        <v>2138</v>
      </c>
      <c r="C165" s="207" t="s">
        <v>2139</v>
      </c>
      <c r="D165" s="202" t="s">
        <v>1386</v>
      </c>
      <c r="E165" s="203">
        <v>1</v>
      </c>
      <c r="F165" s="204"/>
      <c r="G165" s="205">
        <f t="shared" si="21"/>
        <v>0</v>
      </c>
      <c r="H165" s="204"/>
      <c r="I165" s="205">
        <f t="shared" si="22"/>
        <v>0</v>
      </c>
      <c r="J165" s="204"/>
      <c r="K165" s="205">
        <f t="shared" si="23"/>
        <v>0</v>
      </c>
      <c r="L165" s="205">
        <v>21</v>
      </c>
      <c r="M165" s="205">
        <f t="shared" si="24"/>
        <v>0</v>
      </c>
      <c r="N165" s="203">
        <v>0</v>
      </c>
      <c r="O165" s="203">
        <f t="shared" si="25"/>
        <v>0</v>
      </c>
      <c r="P165" s="203">
        <v>0</v>
      </c>
      <c r="Q165" s="203">
        <f t="shared" si="26"/>
        <v>0</v>
      </c>
      <c r="R165" s="205"/>
      <c r="S165" s="205" t="s">
        <v>209</v>
      </c>
      <c r="T165" s="206" t="s">
        <v>210</v>
      </c>
      <c r="U165" s="161">
        <v>0</v>
      </c>
      <c r="V165" s="161">
        <f t="shared" si="27"/>
        <v>0</v>
      </c>
      <c r="W165" s="161"/>
      <c r="X165" s="161" t="s">
        <v>258</v>
      </c>
      <c r="Y165" s="161" t="s">
        <v>211</v>
      </c>
      <c r="Z165" s="151"/>
      <c r="AA165" s="151"/>
      <c r="AB165" s="151"/>
      <c r="AC165" s="151"/>
      <c r="AD165" s="151"/>
      <c r="AE165" s="151"/>
      <c r="AF165" s="151"/>
      <c r="AG165" s="151" t="s">
        <v>259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1" x14ac:dyDescent="0.2">
      <c r="A166" s="200">
        <v>97</v>
      </c>
      <c r="B166" s="201" t="s">
        <v>2140</v>
      </c>
      <c r="C166" s="207" t="s">
        <v>2141</v>
      </c>
      <c r="D166" s="202" t="s">
        <v>1386</v>
      </c>
      <c r="E166" s="203">
        <v>1</v>
      </c>
      <c r="F166" s="204"/>
      <c r="G166" s="205">
        <f t="shared" si="21"/>
        <v>0</v>
      </c>
      <c r="H166" s="204"/>
      <c r="I166" s="205">
        <f t="shared" si="22"/>
        <v>0</v>
      </c>
      <c r="J166" s="204"/>
      <c r="K166" s="205">
        <f t="shared" si="23"/>
        <v>0</v>
      </c>
      <c r="L166" s="205">
        <v>21</v>
      </c>
      <c r="M166" s="205">
        <f t="shared" si="24"/>
        <v>0</v>
      </c>
      <c r="N166" s="203">
        <v>0</v>
      </c>
      <c r="O166" s="203">
        <f t="shared" si="25"/>
        <v>0</v>
      </c>
      <c r="P166" s="203">
        <v>0</v>
      </c>
      <c r="Q166" s="203">
        <f t="shared" si="26"/>
        <v>0</v>
      </c>
      <c r="R166" s="205"/>
      <c r="S166" s="205" t="s">
        <v>209</v>
      </c>
      <c r="T166" s="206" t="s">
        <v>210</v>
      </c>
      <c r="U166" s="161">
        <v>0</v>
      </c>
      <c r="V166" s="161">
        <f t="shared" si="27"/>
        <v>0</v>
      </c>
      <c r="W166" s="161"/>
      <c r="X166" s="161" t="s">
        <v>258</v>
      </c>
      <c r="Y166" s="161" t="s">
        <v>211</v>
      </c>
      <c r="Z166" s="151"/>
      <c r="AA166" s="151"/>
      <c r="AB166" s="151"/>
      <c r="AC166" s="151"/>
      <c r="AD166" s="151"/>
      <c r="AE166" s="151"/>
      <c r="AF166" s="151"/>
      <c r="AG166" s="151" t="s">
        <v>259</v>
      </c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1" x14ac:dyDescent="0.2">
      <c r="A167" s="200">
        <v>98</v>
      </c>
      <c r="B167" s="201" t="s">
        <v>2142</v>
      </c>
      <c r="C167" s="207" t="s">
        <v>2143</v>
      </c>
      <c r="D167" s="202" t="s">
        <v>208</v>
      </c>
      <c r="E167" s="203">
        <v>1</v>
      </c>
      <c r="F167" s="204"/>
      <c r="G167" s="205">
        <f t="shared" si="21"/>
        <v>0</v>
      </c>
      <c r="H167" s="204"/>
      <c r="I167" s="205">
        <f t="shared" si="22"/>
        <v>0</v>
      </c>
      <c r="J167" s="204"/>
      <c r="K167" s="205">
        <f t="shared" si="23"/>
        <v>0</v>
      </c>
      <c r="L167" s="205">
        <v>21</v>
      </c>
      <c r="M167" s="205">
        <f t="shared" si="24"/>
        <v>0</v>
      </c>
      <c r="N167" s="203">
        <v>0</v>
      </c>
      <c r="O167" s="203">
        <f t="shared" si="25"/>
        <v>0</v>
      </c>
      <c r="P167" s="203">
        <v>0</v>
      </c>
      <c r="Q167" s="203">
        <f t="shared" si="26"/>
        <v>0</v>
      </c>
      <c r="R167" s="205"/>
      <c r="S167" s="205" t="s">
        <v>209</v>
      </c>
      <c r="T167" s="206" t="s">
        <v>210</v>
      </c>
      <c r="U167" s="161">
        <v>0</v>
      </c>
      <c r="V167" s="161">
        <f t="shared" si="27"/>
        <v>0</v>
      </c>
      <c r="W167" s="161"/>
      <c r="X167" s="161" t="s">
        <v>258</v>
      </c>
      <c r="Y167" s="161" t="s">
        <v>211</v>
      </c>
      <c r="Z167" s="151"/>
      <c r="AA167" s="151"/>
      <c r="AB167" s="151"/>
      <c r="AC167" s="151"/>
      <c r="AD167" s="151"/>
      <c r="AE167" s="151"/>
      <c r="AF167" s="151"/>
      <c r="AG167" s="151" t="s">
        <v>259</v>
      </c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x14ac:dyDescent="0.2">
      <c r="A168" s="166" t="s">
        <v>204</v>
      </c>
      <c r="B168" s="167" t="s">
        <v>160</v>
      </c>
      <c r="C168" s="184" t="s">
        <v>161</v>
      </c>
      <c r="D168" s="168"/>
      <c r="E168" s="169"/>
      <c r="F168" s="170"/>
      <c r="G168" s="170">
        <f>SUMIF(AG169:AG178,"&lt;&gt;NOR",G169:G178)</f>
        <v>0</v>
      </c>
      <c r="H168" s="170"/>
      <c r="I168" s="170">
        <f>SUM(I169:I178)</f>
        <v>0</v>
      </c>
      <c r="J168" s="170"/>
      <c r="K168" s="170">
        <f>SUM(K169:K178)</f>
        <v>0</v>
      </c>
      <c r="L168" s="170"/>
      <c r="M168" s="170">
        <f>SUM(M169:M178)</f>
        <v>0</v>
      </c>
      <c r="N168" s="169"/>
      <c r="O168" s="169">
        <f>SUM(O169:O178)</f>
        <v>0</v>
      </c>
      <c r="P168" s="169"/>
      <c r="Q168" s="169">
        <f>SUM(Q169:Q178)</f>
        <v>0</v>
      </c>
      <c r="R168" s="170"/>
      <c r="S168" s="170"/>
      <c r="T168" s="171"/>
      <c r="U168" s="165"/>
      <c r="V168" s="165">
        <f>SUM(V169:V178)</f>
        <v>0</v>
      </c>
      <c r="W168" s="165"/>
      <c r="X168" s="165"/>
      <c r="Y168" s="165"/>
      <c r="AG168" t="s">
        <v>205</v>
      </c>
    </row>
    <row r="169" spans="1:60" outlineLevel="1" x14ac:dyDescent="0.2">
      <c r="A169" s="200">
        <v>99</v>
      </c>
      <c r="B169" s="201" t="s">
        <v>2144</v>
      </c>
      <c r="C169" s="207" t="s">
        <v>2145</v>
      </c>
      <c r="D169" s="202" t="s">
        <v>1906</v>
      </c>
      <c r="E169" s="203">
        <v>2</v>
      </c>
      <c r="F169" s="204"/>
      <c r="G169" s="205">
        <f>ROUND(E169*F169,2)</f>
        <v>0</v>
      </c>
      <c r="H169" s="204"/>
      <c r="I169" s="205">
        <f>ROUND(E169*H169,2)</f>
        <v>0</v>
      </c>
      <c r="J169" s="204"/>
      <c r="K169" s="205">
        <f>ROUND(E169*J169,2)</f>
        <v>0</v>
      </c>
      <c r="L169" s="205">
        <v>21</v>
      </c>
      <c r="M169" s="205">
        <f>G169*(1+L169/100)</f>
        <v>0</v>
      </c>
      <c r="N169" s="203">
        <v>0</v>
      </c>
      <c r="O169" s="203">
        <f>ROUND(E169*N169,2)</f>
        <v>0</v>
      </c>
      <c r="P169" s="203">
        <v>0</v>
      </c>
      <c r="Q169" s="203">
        <f>ROUND(E169*P169,2)</f>
        <v>0</v>
      </c>
      <c r="R169" s="205"/>
      <c r="S169" s="205" t="s">
        <v>209</v>
      </c>
      <c r="T169" s="206" t="s">
        <v>210</v>
      </c>
      <c r="U169" s="161">
        <v>0</v>
      </c>
      <c r="V169" s="161">
        <f>ROUND(E169*U169,2)</f>
        <v>0</v>
      </c>
      <c r="W169" s="161"/>
      <c r="X169" s="161" t="s">
        <v>258</v>
      </c>
      <c r="Y169" s="161" t="s">
        <v>211</v>
      </c>
      <c r="Z169" s="151"/>
      <c r="AA169" s="151"/>
      <c r="AB169" s="151"/>
      <c r="AC169" s="151"/>
      <c r="AD169" s="151"/>
      <c r="AE169" s="151"/>
      <c r="AF169" s="151"/>
      <c r="AG169" s="151" t="s">
        <v>1412</v>
      </c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1" x14ac:dyDescent="0.2">
      <c r="A170" s="176">
        <v>100</v>
      </c>
      <c r="B170" s="177" t="s">
        <v>2146</v>
      </c>
      <c r="C170" s="185" t="s">
        <v>2147</v>
      </c>
      <c r="D170" s="178" t="s">
        <v>1906</v>
      </c>
      <c r="E170" s="179">
        <v>1</v>
      </c>
      <c r="F170" s="180"/>
      <c r="G170" s="181">
        <f>ROUND(E170*F170,2)</f>
        <v>0</v>
      </c>
      <c r="H170" s="180"/>
      <c r="I170" s="181">
        <f>ROUND(E170*H170,2)</f>
        <v>0</v>
      </c>
      <c r="J170" s="180"/>
      <c r="K170" s="181">
        <f>ROUND(E170*J170,2)</f>
        <v>0</v>
      </c>
      <c r="L170" s="181">
        <v>21</v>
      </c>
      <c r="M170" s="181">
        <f>G170*(1+L170/100)</f>
        <v>0</v>
      </c>
      <c r="N170" s="179">
        <v>0</v>
      </c>
      <c r="O170" s="179">
        <f>ROUND(E170*N170,2)</f>
        <v>0</v>
      </c>
      <c r="P170" s="179">
        <v>0</v>
      </c>
      <c r="Q170" s="179">
        <f>ROUND(E170*P170,2)</f>
        <v>0</v>
      </c>
      <c r="R170" s="181"/>
      <c r="S170" s="181" t="s">
        <v>209</v>
      </c>
      <c r="T170" s="182" t="s">
        <v>210</v>
      </c>
      <c r="U170" s="161">
        <v>0</v>
      </c>
      <c r="V170" s="161">
        <f>ROUND(E170*U170,2)</f>
        <v>0</v>
      </c>
      <c r="W170" s="161"/>
      <c r="X170" s="161" t="s">
        <v>258</v>
      </c>
      <c r="Y170" s="161" t="s">
        <v>211</v>
      </c>
      <c r="Z170" s="151"/>
      <c r="AA170" s="151"/>
      <c r="AB170" s="151"/>
      <c r="AC170" s="151"/>
      <c r="AD170" s="151"/>
      <c r="AE170" s="151"/>
      <c r="AF170" s="151"/>
      <c r="AG170" s="151" t="s">
        <v>1412</v>
      </c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2" x14ac:dyDescent="0.2">
      <c r="A171" s="158"/>
      <c r="B171" s="159"/>
      <c r="C171" s="262" t="s">
        <v>2148</v>
      </c>
      <c r="D171" s="263"/>
      <c r="E171" s="263"/>
      <c r="F171" s="263"/>
      <c r="G171" s="263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1"/>
      <c r="AA171" s="151"/>
      <c r="AB171" s="151"/>
      <c r="AC171" s="151"/>
      <c r="AD171" s="151"/>
      <c r="AE171" s="151"/>
      <c r="AF171" s="151"/>
      <c r="AG171" s="151" t="s">
        <v>214</v>
      </c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1" x14ac:dyDescent="0.2">
      <c r="A172" s="176">
        <v>101</v>
      </c>
      <c r="B172" s="177" t="s">
        <v>2149</v>
      </c>
      <c r="C172" s="185" t="s">
        <v>2150</v>
      </c>
      <c r="D172" s="178" t="s">
        <v>1906</v>
      </c>
      <c r="E172" s="179">
        <v>1</v>
      </c>
      <c r="F172" s="180"/>
      <c r="G172" s="181">
        <f>ROUND(E172*F172,2)</f>
        <v>0</v>
      </c>
      <c r="H172" s="180"/>
      <c r="I172" s="181">
        <f>ROUND(E172*H172,2)</f>
        <v>0</v>
      </c>
      <c r="J172" s="180"/>
      <c r="K172" s="181">
        <f>ROUND(E172*J172,2)</f>
        <v>0</v>
      </c>
      <c r="L172" s="181">
        <v>21</v>
      </c>
      <c r="M172" s="181">
        <f>G172*(1+L172/100)</f>
        <v>0</v>
      </c>
      <c r="N172" s="179">
        <v>0</v>
      </c>
      <c r="O172" s="179">
        <f>ROUND(E172*N172,2)</f>
        <v>0</v>
      </c>
      <c r="P172" s="179">
        <v>0</v>
      </c>
      <c r="Q172" s="179">
        <f>ROUND(E172*P172,2)</f>
        <v>0</v>
      </c>
      <c r="R172" s="181"/>
      <c r="S172" s="181" t="s">
        <v>209</v>
      </c>
      <c r="T172" s="182" t="s">
        <v>210</v>
      </c>
      <c r="U172" s="161">
        <v>0</v>
      </c>
      <c r="V172" s="161">
        <f>ROUND(E172*U172,2)</f>
        <v>0</v>
      </c>
      <c r="W172" s="161"/>
      <c r="X172" s="161" t="s">
        <v>258</v>
      </c>
      <c r="Y172" s="161" t="s">
        <v>211</v>
      </c>
      <c r="Z172" s="151"/>
      <c r="AA172" s="151"/>
      <c r="AB172" s="151"/>
      <c r="AC172" s="151"/>
      <c r="AD172" s="151"/>
      <c r="AE172" s="151"/>
      <c r="AF172" s="151"/>
      <c r="AG172" s="151" t="s">
        <v>1412</v>
      </c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outlineLevel="2" x14ac:dyDescent="0.2">
      <c r="A173" s="158"/>
      <c r="B173" s="159"/>
      <c r="C173" s="262" t="s">
        <v>2151</v>
      </c>
      <c r="D173" s="263"/>
      <c r="E173" s="263"/>
      <c r="F173" s="263"/>
      <c r="G173" s="263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1"/>
      <c r="AA173" s="151"/>
      <c r="AB173" s="151"/>
      <c r="AC173" s="151"/>
      <c r="AD173" s="151"/>
      <c r="AE173" s="151"/>
      <c r="AF173" s="151"/>
      <c r="AG173" s="151" t="s">
        <v>214</v>
      </c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outlineLevel="1" x14ac:dyDescent="0.2">
      <c r="A174" s="200">
        <v>102</v>
      </c>
      <c r="B174" s="201" t="s">
        <v>2152</v>
      </c>
      <c r="C174" s="207" t="s">
        <v>2153</v>
      </c>
      <c r="D174" s="202" t="s">
        <v>1906</v>
      </c>
      <c r="E174" s="203">
        <v>1</v>
      </c>
      <c r="F174" s="204"/>
      <c r="G174" s="205">
        <f>ROUND(E174*F174,2)</f>
        <v>0</v>
      </c>
      <c r="H174" s="204"/>
      <c r="I174" s="205">
        <f>ROUND(E174*H174,2)</f>
        <v>0</v>
      </c>
      <c r="J174" s="204"/>
      <c r="K174" s="205">
        <f>ROUND(E174*J174,2)</f>
        <v>0</v>
      </c>
      <c r="L174" s="205">
        <v>21</v>
      </c>
      <c r="M174" s="205">
        <f>G174*(1+L174/100)</f>
        <v>0</v>
      </c>
      <c r="N174" s="203">
        <v>0</v>
      </c>
      <c r="O174" s="203">
        <f>ROUND(E174*N174,2)</f>
        <v>0</v>
      </c>
      <c r="P174" s="203">
        <v>0</v>
      </c>
      <c r="Q174" s="203">
        <f>ROUND(E174*P174,2)</f>
        <v>0</v>
      </c>
      <c r="R174" s="205"/>
      <c r="S174" s="205" t="s">
        <v>209</v>
      </c>
      <c r="T174" s="206" t="s">
        <v>210</v>
      </c>
      <c r="U174" s="161">
        <v>0</v>
      </c>
      <c r="V174" s="161">
        <f>ROUND(E174*U174,2)</f>
        <v>0</v>
      </c>
      <c r="W174" s="161"/>
      <c r="X174" s="161" t="s">
        <v>258</v>
      </c>
      <c r="Y174" s="161" t="s">
        <v>211</v>
      </c>
      <c r="Z174" s="151"/>
      <c r="AA174" s="151"/>
      <c r="AB174" s="151"/>
      <c r="AC174" s="151"/>
      <c r="AD174" s="151"/>
      <c r="AE174" s="151"/>
      <c r="AF174" s="151"/>
      <c r="AG174" s="151" t="s">
        <v>1412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1" x14ac:dyDescent="0.2">
      <c r="A175" s="200">
        <v>103</v>
      </c>
      <c r="B175" s="201" t="s">
        <v>2154</v>
      </c>
      <c r="C175" s="207" t="s">
        <v>2155</v>
      </c>
      <c r="D175" s="202" t="s">
        <v>359</v>
      </c>
      <c r="E175" s="203">
        <v>25</v>
      </c>
      <c r="F175" s="204"/>
      <c r="G175" s="205">
        <f>ROUND(E175*F175,2)</f>
        <v>0</v>
      </c>
      <c r="H175" s="204"/>
      <c r="I175" s="205">
        <f>ROUND(E175*H175,2)</f>
        <v>0</v>
      </c>
      <c r="J175" s="204"/>
      <c r="K175" s="205">
        <f>ROUND(E175*J175,2)</f>
        <v>0</v>
      </c>
      <c r="L175" s="205">
        <v>21</v>
      </c>
      <c r="M175" s="205">
        <f>G175*(1+L175/100)</f>
        <v>0</v>
      </c>
      <c r="N175" s="203">
        <v>0</v>
      </c>
      <c r="O175" s="203">
        <f>ROUND(E175*N175,2)</f>
        <v>0</v>
      </c>
      <c r="P175" s="203">
        <v>0</v>
      </c>
      <c r="Q175" s="203">
        <f>ROUND(E175*P175,2)</f>
        <v>0</v>
      </c>
      <c r="R175" s="205"/>
      <c r="S175" s="205" t="s">
        <v>209</v>
      </c>
      <c r="T175" s="206" t="s">
        <v>210</v>
      </c>
      <c r="U175" s="161">
        <v>0</v>
      </c>
      <c r="V175" s="161">
        <f>ROUND(E175*U175,2)</f>
        <v>0</v>
      </c>
      <c r="W175" s="161"/>
      <c r="X175" s="161" t="s">
        <v>258</v>
      </c>
      <c r="Y175" s="161" t="s">
        <v>211</v>
      </c>
      <c r="Z175" s="151"/>
      <c r="AA175" s="151"/>
      <c r="AB175" s="151"/>
      <c r="AC175" s="151"/>
      <c r="AD175" s="151"/>
      <c r="AE175" s="151"/>
      <c r="AF175" s="151"/>
      <c r="AG175" s="151" t="s">
        <v>1412</v>
      </c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1" x14ac:dyDescent="0.2">
      <c r="A176" s="200">
        <v>104</v>
      </c>
      <c r="B176" s="201" t="s">
        <v>2156</v>
      </c>
      <c r="C176" s="207" t="s">
        <v>2157</v>
      </c>
      <c r="D176" s="202" t="s">
        <v>1386</v>
      </c>
      <c r="E176" s="203">
        <v>1</v>
      </c>
      <c r="F176" s="204"/>
      <c r="G176" s="205">
        <f>ROUND(E176*F176,2)</f>
        <v>0</v>
      </c>
      <c r="H176" s="204"/>
      <c r="I176" s="205">
        <f>ROUND(E176*H176,2)</f>
        <v>0</v>
      </c>
      <c r="J176" s="204"/>
      <c r="K176" s="205">
        <f>ROUND(E176*J176,2)</f>
        <v>0</v>
      </c>
      <c r="L176" s="205">
        <v>21</v>
      </c>
      <c r="M176" s="205">
        <f>G176*(1+L176/100)</f>
        <v>0</v>
      </c>
      <c r="N176" s="203">
        <v>0</v>
      </c>
      <c r="O176" s="203">
        <f>ROUND(E176*N176,2)</f>
        <v>0</v>
      </c>
      <c r="P176" s="203">
        <v>0</v>
      </c>
      <c r="Q176" s="203">
        <f>ROUND(E176*P176,2)</f>
        <v>0</v>
      </c>
      <c r="R176" s="205"/>
      <c r="S176" s="205" t="s">
        <v>209</v>
      </c>
      <c r="T176" s="206" t="s">
        <v>210</v>
      </c>
      <c r="U176" s="161">
        <v>0</v>
      </c>
      <c r="V176" s="161">
        <f>ROUND(E176*U176,2)</f>
        <v>0</v>
      </c>
      <c r="W176" s="161"/>
      <c r="X176" s="161" t="s">
        <v>258</v>
      </c>
      <c r="Y176" s="161" t="s">
        <v>211</v>
      </c>
      <c r="Z176" s="151"/>
      <c r="AA176" s="151"/>
      <c r="AB176" s="151"/>
      <c r="AC176" s="151"/>
      <c r="AD176" s="151"/>
      <c r="AE176" s="151"/>
      <c r="AF176" s="151"/>
      <c r="AG176" s="151" t="s">
        <v>1412</v>
      </c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1" x14ac:dyDescent="0.2">
      <c r="A177" s="176">
        <v>105</v>
      </c>
      <c r="B177" s="177" t="s">
        <v>2158</v>
      </c>
      <c r="C177" s="185" t="s">
        <v>2159</v>
      </c>
      <c r="D177" s="178" t="s">
        <v>359</v>
      </c>
      <c r="E177" s="179">
        <v>20</v>
      </c>
      <c r="F177" s="180"/>
      <c r="G177" s="181">
        <f>ROUND(E177*F177,2)</f>
        <v>0</v>
      </c>
      <c r="H177" s="180"/>
      <c r="I177" s="181">
        <f>ROUND(E177*H177,2)</f>
        <v>0</v>
      </c>
      <c r="J177" s="180"/>
      <c r="K177" s="181">
        <f>ROUND(E177*J177,2)</f>
        <v>0</v>
      </c>
      <c r="L177" s="181">
        <v>21</v>
      </c>
      <c r="M177" s="181">
        <f>G177*(1+L177/100)</f>
        <v>0</v>
      </c>
      <c r="N177" s="179">
        <v>0</v>
      </c>
      <c r="O177" s="179">
        <f>ROUND(E177*N177,2)</f>
        <v>0</v>
      </c>
      <c r="P177" s="179">
        <v>0</v>
      </c>
      <c r="Q177" s="179">
        <f>ROUND(E177*P177,2)</f>
        <v>0</v>
      </c>
      <c r="R177" s="181"/>
      <c r="S177" s="181" t="s">
        <v>209</v>
      </c>
      <c r="T177" s="182" t="s">
        <v>210</v>
      </c>
      <c r="U177" s="161">
        <v>0</v>
      </c>
      <c r="V177" s="161">
        <f>ROUND(E177*U177,2)</f>
        <v>0</v>
      </c>
      <c r="W177" s="161"/>
      <c r="X177" s="161" t="s">
        <v>258</v>
      </c>
      <c r="Y177" s="161" t="s">
        <v>211</v>
      </c>
      <c r="Z177" s="151"/>
      <c r="AA177" s="151"/>
      <c r="AB177" s="151"/>
      <c r="AC177" s="151"/>
      <c r="AD177" s="151"/>
      <c r="AE177" s="151"/>
      <c r="AF177" s="151"/>
      <c r="AG177" s="151" t="s">
        <v>1412</v>
      </c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outlineLevel="2" x14ac:dyDescent="0.2">
      <c r="A178" s="158"/>
      <c r="B178" s="159"/>
      <c r="C178" s="262" t="s">
        <v>2160</v>
      </c>
      <c r="D178" s="263"/>
      <c r="E178" s="263"/>
      <c r="F178" s="263"/>
      <c r="G178" s="263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1"/>
      <c r="AA178" s="151"/>
      <c r="AB178" s="151"/>
      <c r="AC178" s="151"/>
      <c r="AD178" s="151"/>
      <c r="AE178" s="151"/>
      <c r="AF178" s="151"/>
      <c r="AG178" s="151" t="s">
        <v>214</v>
      </c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83" t="str">
        <f>C178</f>
        <v>Elektroinstalačním lištám PVC 20x20 vč. spojek, rohů a spojovacího materiálu,  vč.uchycení (vrtání, hmoždinky)</v>
      </c>
      <c r="BB178" s="151"/>
      <c r="BC178" s="151"/>
      <c r="BD178" s="151"/>
      <c r="BE178" s="151"/>
      <c r="BF178" s="151"/>
      <c r="BG178" s="151"/>
      <c r="BH178" s="151"/>
    </row>
    <row r="179" spans="1:60" x14ac:dyDescent="0.2">
      <c r="A179" s="166" t="s">
        <v>204</v>
      </c>
      <c r="B179" s="167" t="s">
        <v>162</v>
      </c>
      <c r="C179" s="184" t="s">
        <v>107</v>
      </c>
      <c r="D179" s="168"/>
      <c r="E179" s="169"/>
      <c r="F179" s="170"/>
      <c r="G179" s="170">
        <f>SUMIF(AG180:AG183,"&lt;&gt;NOR",G180:G183)</f>
        <v>0</v>
      </c>
      <c r="H179" s="170"/>
      <c r="I179" s="170">
        <f>SUM(I180:I183)</f>
        <v>0</v>
      </c>
      <c r="J179" s="170"/>
      <c r="K179" s="170">
        <f>SUM(K180:K183)</f>
        <v>0</v>
      </c>
      <c r="L179" s="170"/>
      <c r="M179" s="170">
        <f>SUM(M180:M183)</f>
        <v>0</v>
      </c>
      <c r="N179" s="169"/>
      <c r="O179" s="169">
        <f>SUM(O180:O183)</f>
        <v>0</v>
      </c>
      <c r="P179" s="169"/>
      <c r="Q179" s="169">
        <f>SUM(Q180:Q183)</f>
        <v>0</v>
      </c>
      <c r="R179" s="170"/>
      <c r="S179" s="170"/>
      <c r="T179" s="171"/>
      <c r="U179" s="165"/>
      <c r="V179" s="165">
        <f>SUM(V180:V183)</f>
        <v>0</v>
      </c>
      <c r="W179" s="165"/>
      <c r="X179" s="165"/>
      <c r="Y179" s="165"/>
      <c r="AG179" t="s">
        <v>205</v>
      </c>
    </row>
    <row r="180" spans="1:60" outlineLevel="1" x14ac:dyDescent="0.2">
      <c r="A180" s="200">
        <v>106</v>
      </c>
      <c r="B180" s="201" t="s">
        <v>2161</v>
      </c>
      <c r="C180" s="207" t="s">
        <v>2162</v>
      </c>
      <c r="D180" s="202" t="s">
        <v>1386</v>
      </c>
      <c r="E180" s="203">
        <v>1</v>
      </c>
      <c r="F180" s="204"/>
      <c r="G180" s="205">
        <f>ROUND(E180*F180,2)</f>
        <v>0</v>
      </c>
      <c r="H180" s="204"/>
      <c r="I180" s="205">
        <f>ROUND(E180*H180,2)</f>
        <v>0</v>
      </c>
      <c r="J180" s="204"/>
      <c r="K180" s="205">
        <f>ROUND(E180*J180,2)</f>
        <v>0</v>
      </c>
      <c r="L180" s="205">
        <v>21</v>
      </c>
      <c r="M180" s="205">
        <f>G180*(1+L180/100)</f>
        <v>0</v>
      </c>
      <c r="N180" s="203">
        <v>0</v>
      </c>
      <c r="O180" s="203">
        <f>ROUND(E180*N180,2)</f>
        <v>0</v>
      </c>
      <c r="P180" s="203">
        <v>0</v>
      </c>
      <c r="Q180" s="203">
        <f>ROUND(E180*P180,2)</f>
        <v>0</v>
      </c>
      <c r="R180" s="205"/>
      <c r="S180" s="205" t="s">
        <v>209</v>
      </c>
      <c r="T180" s="206" t="s">
        <v>210</v>
      </c>
      <c r="U180" s="161">
        <v>0</v>
      </c>
      <c r="V180" s="161">
        <f>ROUND(E180*U180,2)</f>
        <v>0</v>
      </c>
      <c r="W180" s="161"/>
      <c r="X180" s="161" t="s">
        <v>258</v>
      </c>
      <c r="Y180" s="161" t="s">
        <v>211</v>
      </c>
      <c r="Z180" s="151"/>
      <c r="AA180" s="151"/>
      <c r="AB180" s="151"/>
      <c r="AC180" s="151"/>
      <c r="AD180" s="151"/>
      <c r="AE180" s="151"/>
      <c r="AF180" s="151"/>
      <c r="AG180" s="151" t="s">
        <v>1412</v>
      </c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outlineLevel="1" x14ac:dyDescent="0.2">
      <c r="A181" s="176">
        <v>107</v>
      </c>
      <c r="B181" s="177" t="s">
        <v>2163</v>
      </c>
      <c r="C181" s="185" t="s">
        <v>2164</v>
      </c>
      <c r="D181" s="178" t="s">
        <v>359</v>
      </c>
      <c r="E181" s="179">
        <v>7</v>
      </c>
      <c r="F181" s="180"/>
      <c r="G181" s="181">
        <f>ROUND(E181*F181,2)</f>
        <v>0</v>
      </c>
      <c r="H181" s="180"/>
      <c r="I181" s="181">
        <f>ROUND(E181*H181,2)</f>
        <v>0</v>
      </c>
      <c r="J181" s="180"/>
      <c r="K181" s="181">
        <f>ROUND(E181*J181,2)</f>
        <v>0</v>
      </c>
      <c r="L181" s="181">
        <v>21</v>
      </c>
      <c r="M181" s="181">
        <f>G181*(1+L181/100)</f>
        <v>0</v>
      </c>
      <c r="N181" s="179">
        <v>0</v>
      </c>
      <c r="O181" s="179">
        <f>ROUND(E181*N181,2)</f>
        <v>0</v>
      </c>
      <c r="P181" s="179">
        <v>0</v>
      </c>
      <c r="Q181" s="179">
        <f>ROUND(E181*P181,2)</f>
        <v>0</v>
      </c>
      <c r="R181" s="181"/>
      <c r="S181" s="181" t="s">
        <v>209</v>
      </c>
      <c r="T181" s="182" t="s">
        <v>210</v>
      </c>
      <c r="U181" s="161">
        <v>0</v>
      </c>
      <c r="V181" s="161">
        <f>ROUND(E181*U181,2)</f>
        <v>0</v>
      </c>
      <c r="W181" s="161"/>
      <c r="X181" s="161" t="s">
        <v>258</v>
      </c>
      <c r="Y181" s="161" t="s">
        <v>211</v>
      </c>
      <c r="Z181" s="151"/>
      <c r="AA181" s="151"/>
      <c r="AB181" s="151"/>
      <c r="AC181" s="151"/>
      <c r="AD181" s="151"/>
      <c r="AE181" s="151"/>
      <c r="AF181" s="151"/>
      <c r="AG181" s="151" t="s">
        <v>1412</v>
      </c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2" x14ac:dyDescent="0.2">
      <c r="A182" s="158"/>
      <c r="B182" s="159"/>
      <c r="C182" s="262" t="s">
        <v>2165</v>
      </c>
      <c r="D182" s="263"/>
      <c r="E182" s="263"/>
      <c r="F182" s="263"/>
      <c r="G182" s="263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1"/>
      <c r="AA182" s="151"/>
      <c r="AB182" s="151"/>
      <c r="AC182" s="151"/>
      <c r="AD182" s="151"/>
      <c r="AE182" s="151"/>
      <c r="AF182" s="151"/>
      <c r="AG182" s="151" t="s">
        <v>214</v>
      </c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83" t="str">
        <f>C182</f>
        <v>Kompletní výkop 350x800mm, zához 350x600mm, vč. pískového lože 100/100mm, hutnění a úpravy terénu (osetí).</v>
      </c>
      <c r="BB182" s="151"/>
      <c r="BC182" s="151"/>
      <c r="BD182" s="151"/>
      <c r="BE182" s="151"/>
      <c r="BF182" s="151"/>
      <c r="BG182" s="151"/>
      <c r="BH182" s="151"/>
    </row>
    <row r="183" spans="1:60" outlineLevel="1" x14ac:dyDescent="0.2">
      <c r="A183" s="200">
        <v>108</v>
      </c>
      <c r="B183" s="201" t="s">
        <v>2166</v>
      </c>
      <c r="C183" s="207" t="s">
        <v>2167</v>
      </c>
      <c r="D183" s="202" t="s">
        <v>359</v>
      </c>
      <c r="E183" s="203">
        <v>7</v>
      </c>
      <c r="F183" s="204"/>
      <c r="G183" s="205">
        <f>ROUND(E183*F183,2)</f>
        <v>0</v>
      </c>
      <c r="H183" s="204"/>
      <c r="I183" s="205">
        <f>ROUND(E183*H183,2)</f>
        <v>0</v>
      </c>
      <c r="J183" s="204"/>
      <c r="K183" s="205">
        <f>ROUND(E183*J183,2)</f>
        <v>0</v>
      </c>
      <c r="L183" s="205">
        <v>21</v>
      </c>
      <c r="M183" s="205">
        <f>G183*(1+L183/100)</f>
        <v>0</v>
      </c>
      <c r="N183" s="203">
        <v>0</v>
      </c>
      <c r="O183" s="203">
        <f>ROUND(E183*N183,2)</f>
        <v>0</v>
      </c>
      <c r="P183" s="203">
        <v>0</v>
      </c>
      <c r="Q183" s="203">
        <f>ROUND(E183*P183,2)</f>
        <v>0</v>
      </c>
      <c r="R183" s="205"/>
      <c r="S183" s="205" t="s">
        <v>209</v>
      </c>
      <c r="T183" s="206" t="s">
        <v>210</v>
      </c>
      <c r="U183" s="161">
        <v>0</v>
      </c>
      <c r="V183" s="161">
        <f>ROUND(E183*U183,2)</f>
        <v>0</v>
      </c>
      <c r="W183" s="161"/>
      <c r="X183" s="161" t="s">
        <v>258</v>
      </c>
      <c r="Y183" s="161" t="s">
        <v>211</v>
      </c>
      <c r="Z183" s="151"/>
      <c r="AA183" s="151"/>
      <c r="AB183" s="151"/>
      <c r="AC183" s="151"/>
      <c r="AD183" s="151"/>
      <c r="AE183" s="151"/>
      <c r="AF183" s="151"/>
      <c r="AG183" s="151" t="s">
        <v>1412</v>
      </c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x14ac:dyDescent="0.2">
      <c r="A184" s="166" t="s">
        <v>204</v>
      </c>
      <c r="B184" s="167" t="s">
        <v>163</v>
      </c>
      <c r="C184" s="184" t="s">
        <v>164</v>
      </c>
      <c r="D184" s="168"/>
      <c r="E184" s="169"/>
      <c r="F184" s="170"/>
      <c r="G184" s="170">
        <f>SUMIF(AG185:AG187,"&lt;&gt;NOR",G185:G187)</f>
        <v>0</v>
      </c>
      <c r="H184" s="170"/>
      <c r="I184" s="170">
        <f>SUM(I185:I187)</f>
        <v>0</v>
      </c>
      <c r="J184" s="170"/>
      <c r="K184" s="170">
        <f>SUM(K185:K187)</f>
        <v>0</v>
      </c>
      <c r="L184" s="170"/>
      <c r="M184" s="170">
        <f>SUM(M185:M187)</f>
        <v>0</v>
      </c>
      <c r="N184" s="169"/>
      <c r="O184" s="169">
        <f>SUM(O185:O187)</f>
        <v>0</v>
      </c>
      <c r="P184" s="169"/>
      <c r="Q184" s="169">
        <f>SUM(Q185:Q187)</f>
        <v>0</v>
      </c>
      <c r="R184" s="170"/>
      <c r="S184" s="170"/>
      <c r="T184" s="171"/>
      <c r="U184" s="165"/>
      <c r="V184" s="165">
        <f>SUM(V185:V187)</f>
        <v>0</v>
      </c>
      <c r="W184" s="165"/>
      <c r="X184" s="165"/>
      <c r="Y184" s="165"/>
      <c r="AG184" t="s">
        <v>205</v>
      </c>
    </row>
    <row r="185" spans="1:60" outlineLevel="1" x14ac:dyDescent="0.2">
      <c r="A185" s="176">
        <v>109</v>
      </c>
      <c r="B185" s="177" t="s">
        <v>2168</v>
      </c>
      <c r="C185" s="185" t="s">
        <v>2169</v>
      </c>
      <c r="D185" s="178" t="s">
        <v>1386</v>
      </c>
      <c r="E185" s="179">
        <v>1</v>
      </c>
      <c r="F185" s="180"/>
      <c r="G185" s="181">
        <f>ROUND(E185*F185,2)</f>
        <v>0</v>
      </c>
      <c r="H185" s="180"/>
      <c r="I185" s="181">
        <f>ROUND(E185*H185,2)</f>
        <v>0</v>
      </c>
      <c r="J185" s="180"/>
      <c r="K185" s="181">
        <f>ROUND(E185*J185,2)</f>
        <v>0</v>
      </c>
      <c r="L185" s="181">
        <v>21</v>
      </c>
      <c r="M185" s="181">
        <f>G185*(1+L185/100)</f>
        <v>0</v>
      </c>
      <c r="N185" s="179">
        <v>0</v>
      </c>
      <c r="O185" s="179">
        <f>ROUND(E185*N185,2)</f>
        <v>0</v>
      </c>
      <c r="P185" s="179">
        <v>0</v>
      </c>
      <c r="Q185" s="179">
        <f>ROUND(E185*P185,2)</f>
        <v>0</v>
      </c>
      <c r="R185" s="181"/>
      <c r="S185" s="181" t="s">
        <v>209</v>
      </c>
      <c r="T185" s="182" t="s">
        <v>210</v>
      </c>
      <c r="U185" s="161">
        <v>0</v>
      </c>
      <c r="V185" s="161">
        <f>ROUND(E185*U185,2)</f>
        <v>0</v>
      </c>
      <c r="W185" s="161"/>
      <c r="X185" s="161" t="s">
        <v>258</v>
      </c>
      <c r="Y185" s="161" t="s">
        <v>211</v>
      </c>
      <c r="Z185" s="151"/>
      <c r="AA185" s="151"/>
      <c r="AB185" s="151"/>
      <c r="AC185" s="151"/>
      <c r="AD185" s="151"/>
      <c r="AE185" s="151"/>
      <c r="AF185" s="151"/>
      <c r="AG185" s="151" t="s">
        <v>1412</v>
      </c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ht="22.5" outlineLevel="2" x14ac:dyDescent="0.2">
      <c r="A186" s="158"/>
      <c r="B186" s="159"/>
      <c r="C186" s="262" t="s">
        <v>2170</v>
      </c>
      <c r="D186" s="263"/>
      <c r="E186" s="263"/>
      <c r="F186" s="263"/>
      <c r="G186" s="263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1"/>
      <c r="AA186" s="151"/>
      <c r="AB186" s="151"/>
      <c r="AC186" s="151"/>
      <c r="AD186" s="151"/>
      <c r="AE186" s="151"/>
      <c r="AF186" s="151"/>
      <c r="AG186" s="151" t="s">
        <v>214</v>
      </c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83" t="str">
        <f>C186</f>
        <v>Položka zahrnuje demontáž stávajícího rozvaděče R1, RA1, demontáž elektrozařízení v prostoru ČS a prostoru vrtu včetně stavební elektroinstalace.</v>
      </c>
      <c r="BB186" s="151"/>
      <c r="BC186" s="151"/>
      <c r="BD186" s="151"/>
      <c r="BE186" s="151"/>
      <c r="BF186" s="151"/>
      <c r="BG186" s="151"/>
      <c r="BH186" s="151"/>
    </row>
    <row r="187" spans="1:60" outlineLevel="3" x14ac:dyDescent="0.2">
      <c r="A187" s="158"/>
      <c r="B187" s="159"/>
      <c r="C187" s="264" t="s">
        <v>2171</v>
      </c>
      <c r="D187" s="265"/>
      <c r="E187" s="265"/>
      <c r="F187" s="265"/>
      <c r="G187" s="265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1"/>
      <c r="AA187" s="151"/>
      <c r="AB187" s="151"/>
      <c r="AC187" s="151"/>
      <c r="AD187" s="151"/>
      <c r="AE187" s="151"/>
      <c r="AF187" s="151"/>
      <c r="AG187" s="151" t="s">
        <v>214</v>
      </c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83" t="str">
        <f>C187</f>
        <v>Po dohodě s provozovatelem je možné využití některých komponent na náhradní díly, zbývající materiál bude ekologicky zlikvidován.</v>
      </c>
      <c r="BB187" s="151"/>
      <c r="BC187" s="151"/>
      <c r="BD187" s="151"/>
      <c r="BE187" s="151"/>
      <c r="BF187" s="151"/>
      <c r="BG187" s="151"/>
      <c r="BH187" s="151"/>
    </row>
    <row r="188" spans="1:60" x14ac:dyDescent="0.2">
      <c r="A188" s="166" t="s">
        <v>204</v>
      </c>
      <c r="B188" s="167" t="s">
        <v>169</v>
      </c>
      <c r="C188" s="184" t="s">
        <v>170</v>
      </c>
      <c r="D188" s="168"/>
      <c r="E188" s="169"/>
      <c r="F188" s="170"/>
      <c r="G188" s="170">
        <f>SUMIF(AG189:AG190,"&lt;&gt;NOR",G189:G190)</f>
        <v>0</v>
      </c>
      <c r="H188" s="170"/>
      <c r="I188" s="170">
        <f>SUM(I189:I190)</f>
        <v>0</v>
      </c>
      <c r="J188" s="170"/>
      <c r="K188" s="170">
        <f>SUM(K189:K190)</f>
        <v>0</v>
      </c>
      <c r="L188" s="170"/>
      <c r="M188" s="170">
        <f>SUM(M189:M190)</f>
        <v>0</v>
      </c>
      <c r="N188" s="169"/>
      <c r="O188" s="169">
        <f>SUM(O189:O190)</f>
        <v>0</v>
      </c>
      <c r="P188" s="169"/>
      <c r="Q188" s="169">
        <f>SUM(Q189:Q190)</f>
        <v>0</v>
      </c>
      <c r="R188" s="170"/>
      <c r="S188" s="170"/>
      <c r="T188" s="171"/>
      <c r="U188" s="165"/>
      <c r="V188" s="165">
        <f>SUM(V189:V190)</f>
        <v>0</v>
      </c>
      <c r="W188" s="165"/>
      <c r="X188" s="165"/>
      <c r="Y188" s="165"/>
      <c r="AG188" t="s">
        <v>205</v>
      </c>
    </row>
    <row r="189" spans="1:60" outlineLevel="1" x14ac:dyDescent="0.2">
      <c r="A189" s="176">
        <v>110</v>
      </c>
      <c r="B189" s="177" t="s">
        <v>2172</v>
      </c>
      <c r="C189" s="185" t="s">
        <v>2173</v>
      </c>
      <c r="D189" s="178" t="s">
        <v>1386</v>
      </c>
      <c r="E189" s="179">
        <v>1</v>
      </c>
      <c r="F189" s="180"/>
      <c r="G189" s="181">
        <f>ROUND(E189*F189,2)</f>
        <v>0</v>
      </c>
      <c r="H189" s="180"/>
      <c r="I189" s="181">
        <f>ROUND(E189*H189,2)</f>
        <v>0</v>
      </c>
      <c r="J189" s="180"/>
      <c r="K189" s="181">
        <f>ROUND(E189*J189,2)</f>
        <v>0</v>
      </c>
      <c r="L189" s="181">
        <v>21</v>
      </c>
      <c r="M189" s="181">
        <f>G189*(1+L189/100)</f>
        <v>0</v>
      </c>
      <c r="N189" s="179">
        <v>0</v>
      </c>
      <c r="O189" s="179">
        <f>ROUND(E189*N189,2)</f>
        <v>0</v>
      </c>
      <c r="P189" s="179">
        <v>0</v>
      </c>
      <c r="Q189" s="179">
        <f>ROUND(E189*P189,2)</f>
        <v>0</v>
      </c>
      <c r="R189" s="181"/>
      <c r="S189" s="181" t="s">
        <v>209</v>
      </c>
      <c r="T189" s="182" t="s">
        <v>210</v>
      </c>
      <c r="U189" s="161">
        <v>0</v>
      </c>
      <c r="V189" s="161">
        <f>ROUND(E189*U189,2)</f>
        <v>0</v>
      </c>
      <c r="W189" s="161"/>
      <c r="X189" s="161" t="s">
        <v>258</v>
      </c>
      <c r="Y189" s="161" t="s">
        <v>211</v>
      </c>
      <c r="Z189" s="151"/>
      <c r="AA189" s="151"/>
      <c r="AB189" s="151"/>
      <c r="AC189" s="151"/>
      <c r="AD189" s="151"/>
      <c r="AE189" s="151"/>
      <c r="AF189" s="151"/>
      <c r="AG189" s="151" t="s">
        <v>1412</v>
      </c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2" x14ac:dyDescent="0.2">
      <c r="A190" s="158"/>
      <c r="B190" s="159"/>
      <c r="C190" s="262" t="s">
        <v>2174</v>
      </c>
      <c r="D190" s="263"/>
      <c r="E190" s="263"/>
      <c r="F190" s="263"/>
      <c r="G190" s="263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1"/>
      <c r="AA190" s="151"/>
      <c r="AB190" s="151"/>
      <c r="AC190" s="151"/>
      <c r="AD190" s="151"/>
      <c r="AE190" s="151"/>
      <c r="AF190" s="151"/>
      <c r="AG190" s="151" t="s">
        <v>214</v>
      </c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x14ac:dyDescent="0.2">
      <c r="A191" s="3"/>
      <c r="B191" s="4"/>
      <c r="C191" s="187"/>
      <c r="D191" s="6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AE191">
        <v>12</v>
      </c>
      <c r="AF191">
        <v>21</v>
      </c>
      <c r="AG191" t="s">
        <v>190</v>
      </c>
    </row>
    <row r="192" spans="1:60" x14ac:dyDescent="0.2">
      <c r="A192" s="154"/>
      <c r="B192" s="155" t="s">
        <v>29</v>
      </c>
      <c r="C192" s="188"/>
      <c r="D192" s="156"/>
      <c r="E192" s="157"/>
      <c r="F192" s="157"/>
      <c r="G192" s="175">
        <f>G8+G96+G138+G152+G161+G168+G179+G184+G188</f>
        <v>0</v>
      </c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AE192">
        <f>SUMIF(L7:L190,AE191,G7:G190)</f>
        <v>0</v>
      </c>
      <c r="AF192">
        <f>SUMIF(L7:L190,AF191,G7:G190)</f>
        <v>0</v>
      </c>
      <c r="AG192" t="s">
        <v>248</v>
      </c>
    </row>
    <row r="193" spans="1:33" x14ac:dyDescent="0.2">
      <c r="A193" s="275" t="s">
        <v>748</v>
      </c>
      <c r="B193" s="275"/>
      <c r="C193" s="187"/>
      <c r="D193" s="6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</row>
    <row r="194" spans="1:33" x14ac:dyDescent="0.2">
      <c r="A194" s="3"/>
      <c r="B194" s="4" t="s">
        <v>749</v>
      </c>
      <c r="C194" s="187" t="s">
        <v>750</v>
      </c>
      <c r="D194" s="6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AG194" t="s">
        <v>751</v>
      </c>
    </row>
    <row r="195" spans="1:33" x14ac:dyDescent="0.2">
      <c r="A195" s="3"/>
      <c r="B195" s="4" t="s">
        <v>752</v>
      </c>
      <c r="C195" s="187" t="s">
        <v>753</v>
      </c>
      <c r="D195" s="6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AG195" t="s">
        <v>754</v>
      </c>
    </row>
    <row r="196" spans="1:33" x14ac:dyDescent="0.2">
      <c r="A196" s="3"/>
      <c r="B196" s="4"/>
      <c r="C196" s="187" t="s">
        <v>755</v>
      </c>
      <c r="D196" s="6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AG196" t="s">
        <v>756</v>
      </c>
    </row>
    <row r="197" spans="1:33" x14ac:dyDescent="0.2">
      <c r="A197" s="3"/>
      <c r="B197" s="4"/>
      <c r="C197" s="187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</row>
    <row r="198" spans="1:33" x14ac:dyDescent="0.2">
      <c r="C198" s="189"/>
      <c r="D198" s="10"/>
      <c r="AG198" t="s">
        <v>250</v>
      </c>
    </row>
    <row r="199" spans="1:33" x14ac:dyDescent="0.2">
      <c r="D199" s="10"/>
    </row>
    <row r="200" spans="1:33" x14ac:dyDescent="0.2">
      <c r="D200" s="10"/>
    </row>
    <row r="201" spans="1:33" x14ac:dyDescent="0.2">
      <c r="D201" s="10"/>
    </row>
    <row r="202" spans="1:33" x14ac:dyDescent="0.2">
      <c r="D202" s="10"/>
    </row>
    <row r="203" spans="1:33" x14ac:dyDescent="0.2">
      <c r="D203" s="10"/>
    </row>
    <row r="204" spans="1:33" x14ac:dyDescent="0.2">
      <c r="D204" s="10"/>
    </row>
    <row r="205" spans="1:33" x14ac:dyDescent="0.2">
      <c r="D205" s="10"/>
    </row>
    <row r="206" spans="1:33" x14ac:dyDescent="0.2">
      <c r="D206" s="10"/>
    </row>
    <row r="207" spans="1:33" x14ac:dyDescent="0.2">
      <c r="D207" s="10"/>
    </row>
    <row r="208" spans="1:33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x3/Ej1ZDxFKEgpFNy5zxQ8yRIVk8zZHfK2cT0d8ALEacA/ijKh1DDYOabx9a1TY5rMBbXL1u2g87zz0qjLtRg==" saltValue="wvNfjcMuOMix03xFguMYLg==" spinCount="100000" sheet="1" formatRows="0"/>
  <mergeCells count="69">
    <mergeCell ref="A193:B193"/>
    <mergeCell ref="C9:G9"/>
    <mergeCell ref="C11:G11"/>
    <mergeCell ref="C14:G14"/>
    <mergeCell ref="C17:G17"/>
    <mergeCell ref="C21:G21"/>
    <mergeCell ref="C37:G37"/>
    <mergeCell ref="C25:G25"/>
    <mergeCell ref="C27:G27"/>
    <mergeCell ref="C29:G29"/>
    <mergeCell ref="C35:G35"/>
    <mergeCell ref="C59:G59"/>
    <mergeCell ref="C39:G39"/>
    <mergeCell ref="C41:G41"/>
    <mergeCell ref="C42:G42"/>
    <mergeCell ref="C44:G44"/>
    <mergeCell ref="A1:G1"/>
    <mergeCell ref="C2:G2"/>
    <mergeCell ref="C3:G3"/>
    <mergeCell ref="C4:G4"/>
    <mergeCell ref="C23:G23"/>
    <mergeCell ref="C45:G45"/>
    <mergeCell ref="C47:G47"/>
    <mergeCell ref="C49:G49"/>
    <mergeCell ref="C51:G51"/>
    <mergeCell ref="C53:G53"/>
    <mergeCell ref="C55:G55"/>
    <mergeCell ref="C57:G57"/>
    <mergeCell ref="C89:G89"/>
    <mergeCell ref="C61:G61"/>
    <mergeCell ref="C63:G63"/>
    <mergeCell ref="C69:G69"/>
    <mergeCell ref="C81:G81"/>
    <mergeCell ref="C82:G82"/>
    <mergeCell ref="C83:G83"/>
    <mergeCell ref="C84:G84"/>
    <mergeCell ref="C85:G85"/>
    <mergeCell ref="C86:G86"/>
    <mergeCell ref="C87:G87"/>
    <mergeCell ref="C88:G88"/>
    <mergeCell ref="C132:G132"/>
    <mergeCell ref="C90:G90"/>
    <mergeCell ref="C91:G91"/>
    <mergeCell ref="C92:G92"/>
    <mergeCell ref="C93:G93"/>
    <mergeCell ref="C94:G94"/>
    <mergeCell ref="C95:G95"/>
    <mergeCell ref="C111:G111"/>
    <mergeCell ref="C113:G113"/>
    <mergeCell ref="C115:G115"/>
    <mergeCell ref="C124:G124"/>
    <mergeCell ref="C127:G127"/>
    <mergeCell ref="C173:G173"/>
    <mergeCell ref="C134:G134"/>
    <mergeCell ref="C140:G140"/>
    <mergeCell ref="C142:G142"/>
    <mergeCell ref="C144:G144"/>
    <mergeCell ref="C146:G146"/>
    <mergeCell ref="C149:G149"/>
    <mergeCell ref="C151:G151"/>
    <mergeCell ref="C154:G154"/>
    <mergeCell ref="C155:G155"/>
    <mergeCell ref="C156:G156"/>
    <mergeCell ref="C171:G171"/>
    <mergeCell ref="C178:G178"/>
    <mergeCell ref="C182:G182"/>
    <mergeCell ref="C186:G186"/>
    <mergeCell ref="C187:G187"/>
    <mergeCell ref="C190:G19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8" t="s">
        <v>6</v>
      </c>
      <c r="B1" s="258"/>
      <c r="C1" s="259"/>
      <c r="D1" s="258"/>
      <c r="E1" s="258"/>
      <c r="F1" s="258"/>
      <c r="G1" s="258"/>
    </row>
    <row r="2" spans="1:7" ht="24.95" customHeight="1" x14ac:dyDescent="0.2">
      <c r="A2" s="49" t="s">
        <v>7</v>
      </c>
      <c r="B2" s="48"/>
      <c r="C2" s="260"/>
      <c r="D2" s="260"/>
      <c r="E2" s="260"/>
      <c r="F2" s="260"/>
      <c r="G2" s="261"/>
    </row>
    <row r="3" spans="1:7" ht="24.95" customHeight="1" x14ac:dyDescent="0.2">
      <c r="A3" s="49" t="s">
        <v>8</v>
      </c>
      <c r="B3" s="48"/>
      <c r="C3" s="260"/>
      <c r="D3" s="260"/>
      <c r="E3" s="260"/>
      <c r="F3" s="260"/>
      <c r="G3" s="261"/>
    </row>
    <row r="4" spans="1:7" ht="24.95" customHeight="1" x14ac:dyDescent="0.2">
      <c r="A4" s="49" t="s">
        <v>9</v>
      </c>
      <c r="B4" s="48"/>
      <c r="C4" s="260"/>
      <c r="D4" s="260"/>
      <c r="E4" s="260"/>
      <c r="F4" s="260"/>
      <c r="G4" s="261"/>
    </row>
    <row r="5" spans="1:7" x14ac:dyDescent="0.2">
      <c r="B5" s="4"/>
      <c r="C5" s="5"/>
      <c r="D5" s="6"/>
    </row>
  </sheetData>
  <sheetProtection algorithmName="SHA-512" hashValue="BKwwyNdwZlHWUT8eN3JP4lg9jdVmRsM/6dybNyAQVvXbApr6qBooJhMF1zZ4EimezE0eDQq8R7prL/bQth7gYA==" saltValue="nFs3Nmx2OSv+2OwHpsQsb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4"/>
  <sheetViews>
    <sheetView workbookViewId="0">
      <selection activeCell="F42" sqref="F42"/>
    </sheetView>
  </sheetViews>
  <sheetFormatPr defaultRowHeight="12.75" x14ac:dyDescent="0.2"/>
  <cols>
    <col min="1" max="1" width="16.5703125" customWidth="1"/>
  </cols>
  <sheetData>
    <row r="1" spans="1:7" x14ac:dyDescent="0.2">
      <c r="A1" s="21" t="s">
        <v>38</v>
      </c>
    </row>
    <row r="2" spans="1:7" ht="57" customHeight="1" x14ac:dyDescent="0.2">
      <c r="A2" s="276" t="s">
        <v>39</v>
      </c>
      <c r="B2" s="276"/>
      <c r="C2" s="276"/>
      <c r="D2" s="276"/>
      <c r="E2" s="276"/>
      <c r="F2" s="276"/>
      <c r="G2" s="276"/>
    </row>
    <row r="4" spans="1:7" x14ac:dyDescent="0.2">
      <c r="A4" s="276" t="s">
        <v>2185</v>
      </c>
      <c r="B4" s="276"/>
      <c r="C4" s="276"/>
      <c r="D4" s="276"/>
      <c r="E4" s="276"/>
      <c r="F4" s="276"/>
      <c r="G4" s="276"/>
    </row>
  </sheetData>
  <sheetProtection algorithmName="SHA-512" hashValue="q3HE9gUCxgmJ0m5sQgpuU0XakO8wwqNv0jA8ZZ8hJBBqAi2WQrwE1WhHTNij0eXUpTmG/kEFwnAiOQ4JaYRz/A==" saltValue="r/VS3p09K9wp+95PpqWq6Q==" spinCount="100000" sheet="1" formatRows="0"/>
  <mergeCells count="2">
    <mergeCell ref="A2:G2"/>
    <mergeCell ref="A4:G4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5070F-A3B6-473B-842C-A8311982E9E5}">
  <sheetPr>
    <outlinePr summaryBelow="0"/>
  </sheetPr>
  <dimension ref="A1:BH5005"/>
  <sheetViews>
    <sheetView workbookViewId="0">
      <pane ySplit="7" topLeftCell="A26" activePane="bottomLeft" state="frozen"/>
      <selection pane="bottomLeft" activeCell="BA42" sqref="BA42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9.140625" hidden="1" customWidth="1"/>
    <col min="18" max="18" width="6.85546875" hidden="1" customWidth="1"/>
    <col min="19" max="41" width="9.140625" hidden="1" customWidth="1"/>
    <col min="42" max="52" width="0" hidden="1" customWidth="1"/>
    <col min="53" max="53" width="98.7109375" customWidth="1"/>
  </cols>
  <sheetData>
    <row r="1" spans="1:60" ht="15.75" customHeight="1" x14ac:dyDescent="0.25">
      <c r="A1" s="266" t="s">
        <v>175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178</v>
      </c>
      <c r="C3" s="267" t="s">
        <v>58</v>
      </c>
      <c r="D3" s="268"/>
      <c r="E3" s="268"/>
      <c r="F3" s="268"/>
      <c r="G3" s="269"/>
      <c r="AC3" s="124" t="s">
        <v>179</v>
      </c>
      <c r="AG3" t="s">
        <v>180</v>
      </c>
    </row>
    <row r="4" spans="1:60" ht="24.95" customHeight="1" x14ac:dyDescent="0.2">
      <c r="A4" s="144" t="s">
        <v>9</v>
      </c>
      <c r="B4" s="145" t="s">
        <v>59</v>
      </c>
      <c r="C4" s="270" t="s">
        <v>58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6" t="s">
        <v>204</v>
      </c>
      <c r="B8" s="167" t="s">
        <v>173</v>
      </c>
      <c r="C8" s="184" t="s">
        <v>27</v>
      </c>
      <c r="D8" s="168"/>
      <c r="E8" s="169"/>
      <c r="F8" s="170"/>
      <c r="G8" s="170">
        <f>SUMIF(AG9:AG16,"&lt;&gt;NOR",G9:G16)</f>
        <v>0</v>
      </c>
      <c r="H8" s="170"/>
      <c r="I8" s="170">
        <f>SUM(I9:I16)</f>
        <v>0</v>
      </c>
      <c r="J8" s="170"/>
      <c r="K8" s="170">
        <f>SUM(K9:K16)</f>
        <v>0</v>
      </c>
      <c r="L8" s="170"/>
      <c r="M8" s="170">
        <f>SUM(M9:M16)</f>
        <v>0</v>
      </c>
      <c r="N8" s="169"/>
      <c r="O8" s="169">
        <f>SUM(O9:O16)</f>
        <v>0</v>
      </c>
      <c r="P8" s="169"/>
      <c r="Q8" s="169">
        <f>SUM(Q9:Q16)</f>
        <v>0</v>
      </c>
      <c r="R8" s="170"/>
      <c r="S8" s="170"/>
      <c r="T8" s="171"/>
      <c r="U8" s="165"/>
      <c r="V8" s="165">
        <f>SUM(V9:V16)</f>
        <v>0</v>
      </c>
      <c r="W8" s="165"/>
      <c r="X8" s="165"/>
      <c r="Y8" s="165"/>
      <c r="AG8" t="s">
        <v>205</v>
      </c>
    </row>
    <row r="9" spans="1:60" outlineLevel="1" x14ac:dyDescent="0.2">
      <c r="A9" s="176">
        <v>1</v>
      </c>
      <c r="B9" s="177" t="s">
        <v>206</v>
      </c>
      <c r="C9" s="185" t="s">
        <v>207</v>
      </c>
      <c r="D9" s="178" t="s">
        <v>208</v>
      </c>
      <c r="E9" s="179">
        <v>1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81"/>
      <c r="S9" s="181" t="s">
        <v>209</v>
      </c>
      <c r="T9" s="182" t="s">
        <v>210</v>
      </c>
      <c r="U9" s="161">
        <v>0</v>
      </c>
      <c r="V9" s="161">
        <f>ROUND(E9*U9,2)</f>
        <v>0</v>
      </c>
      <c r="W9" s="161"/>
      <c r="X9" s="161" t="s">
        <v>178</v>
      </c>
      <c r="Y9" s="161" t="s">
        <v>211</v>
      </c>
      <c r="Z9" s="151"/>
      <c r="AA9" s="151"/>
      <c r="AB9" s="151"/>
      <c r="AC9" s="151"/>
      <c r="AD9" s="151"/>
      <c r="AE9" s="151"/>
      <c r="AF9" s="151"/>
      <c r="AG9" s="151" t="s">
        <v>212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62" t="s">
        <v>213</v>
      </c>
      <c r="D10" s="263"/>
      <c r="E10" s="263"/>
      <c r="F10" s="263"/>
      <c r="G10" s="263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214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3" x14ac:dyDescent="0.2">
      <c r="A11" s="158"/>
      <c r="B11" s="159"/>
      <c r="C11" s="264" t="s">
        <v>215</v>
      </c>
      <c r="D11" s="265"/>
      <c r="E11" s="265"/>
      <c r="F11" s="265"/>
      <c r="G11" s="265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214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6">
        <v>2</v>
      </c>
      <c r="B12" s="177" t="s">
        <v>216</v>
      </c>
      <c r="C12" s="185" t="s">
        <v>217</v>
      </c>
      <c r="D12" s="178" t="s">
        <v>208</v>
      </c>
      <c r="E12" s="179">
        <v>1</v>
      </c>
      <c r="F12" s="180"/>
      <c r="G12" s="181">
        <f>ROUND(E12*F12,2)</f>
        <v>0</v>
      </c>
      <c r="H12" s="180"/>
      <c r="I12" s="181">
        <f>ROUND(E12*H12,2)</f>
        <v>0</v>
      </c>
      <c r="J12" s="180"/>
      <c r="K12" s="181">
        <f>ROUND(E12*J12,2)</f>
        <v>0</v>
      </c>
      <c r="L12" s="181">
        <v>21</v>
      </c>
      <c r="M12" s="181">
        <f>G12*(1+L12/100)</f>
        <v>0</v>
      </c>
      <c r="N12" s="179">
        <v>0</v>
      </c>
      <c r="O12" s="179">
        <f>ROUND(E12*N12,2)</f>
        <v>0</v>
      </c>
      <c r="P12" s="179">
        <v>0</v>
      </c>
      <c r="Q12" s="179">
        <f>ROUND(E12*P12,2)</f>
        <v>0</v>
      </c>
      <c r="R12" s="181"/>
      <c r="S12" s="181" t="s">
        <v>209</v>
      </c>
      <c r="T12" s="182" t="s">
        <v>210</v>
      </c>
      <c r="U12" s="161">
        <v>0</v>
      </c>
      <c r="V12" s="161">
        <f>ROUND(E12*U12,2)</f>
        <v>0</v>
      </c>
      <c r="W12" s="161"/>
      <c r="X12" s="161" t="s">
        <v>178</v>
      </c>
      <c r="Y12" s="161" t="s">
        <v>211</v>
      </c>
      <c r="Z12" s="151"/>
      <c r="AA12" s="151"/>
      <c r="AB12" s="151"/>
      <c r="AC12" s="151"/>
      <c r="AD12" s="151"/>
      <c r="AE12" s="151"/>
      <c r="AF12" s="151"/>
      <c r="AG12" s="151" t="s">
        <v>212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2" x14ac:dyDescent="0.2">
      <c r="A13" s="158"/>
      <c r="B13" s="159"/>
      <c r="C13" s="186" t="s">
        <v>218</v>
      </c>
      <c r="D13" s="162"/>
      <c r="E13" s="163"/>
      <c r="F13" s="164"/>
      <c r="G13" s="164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214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3" x14ac:dyDescent="0.2">
      <c r="A14" s="158"/>
      <c r="B14" s="159"/>
      <c r="C14" s="264" t="s">
        <v>213</v>
      </c>
      <c r="D14" s="265"/>
      <c r="E14" s="265"/>
      <c r="F14" s="265"/>
      <c r="G14" s="265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214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3" x14ac:dyDescent="0.2">
      <c r="A15" s="158"/>
      <c r="B15" s="159"/>
      <c r="C15" s="264" t="s">
        <v>249</v>
      </c>
      <c r="D15" s="265"/>
      <c r="E15" s="265"/>
      <c r="F15" s="265"/>
      <c r="G15" s="265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214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ht="22.5" outlineLevel="3" x14ac:dyDescent="0.2">
      <c r="A16" s="158"/>
      <c r="B16" s="159"/>
      <c r="C16" s="264" t="s">
        <v>219</v>
      </c>
      <c r="D16" s="265"/>
      <c r="E16" s="265"/>
      <c r="F16" s="265"/>
      <c r="G16" s="265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214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83" t="str">
        <f>C16</f>
        <v>Vyhotovení protokolu o vytyčení stavby se seznamem souřadnic vytyčených bodů a jejich polohopisnými (S-JTSK) a výškopisnými (Bpv) hodnotami.</v>
      </c>
      <c r="BB16" s="151"/>
      <c r="BC16" s="151"/>
      <c r="BD16" s="151"/>
      <c r="BE16" s="151"/>
      <c r="BF16" s="151"/>
      <c r="BG16" s="151"/>
      <c r="BH16" s="151"/>
    </row>
    <row r="17" spans="1:60" x14ac:dyDescent="0.2">
      <c r="A17" s="166" t="s">
        <v>204</v>
      </c>
      <c r="B17" s="167" t="s">
        <v>174</v>
      </c>
      <c r="C17" s="184" t="s">
        <v>28</v>
      </c>
      <c r="D17" s="168"/>
      <c r="E17" s="169"/>
      <c r="F17" s="170"/>
      <c r="G17" s="170">
        <f>SUMIF(AG18:AG50,"&lt;&gt;NOR",G18:G50)</f>
        <v>350000</v>
      </c>
      <c r="H17" s="170"/>
      <c r="I17" s="170">
        <f>SUM(I18:I45)</f>
        <v>0</v>
      </c>
      <c r="J17" s="170"/>
      <c r="K17" s="170">
        <f>SUM(K18:K45)</f>
        <v>0</v>
      </c>
      <c r="L17" s="170"/>
      <c r="M17" s="170">
        <f>SUM(M18:M45)</f>
        <v>0</v>
      </c>
      <c r="N17" s="169"/>
      <c r="O17" s="169">
        <f>SUM(O18:O45)</f>
        <v>0</v>
      </c>
      <c r="P17" s="169"/>
      <c r="Q17" s="169">
        <f>SUM(Q18:Q45)</f>
        <v>0</v>
      </c>
      <c r="R17" s="170"/>
      <c r="S17" s="170"/>
      <c r="T17" s="171"/>
      <c r="U17" s="165"/>
      <c r="V17" s="165">
        <f>SUM(V18:V45)</f>
        <v>0</v>
      </c>
      <c r="W17" s="165"/>
      <c r="X17" s="165"/>
      <c r="Y17" s="165"/>
      <c r="AG17" t="s">
        <v>205</v>
      </c>
    </row>
    <row r="18" spans="1:60" outlineLevel="1" x14ac:dyDescent="0.2">
      <c r="A18" s="176">
        <v>3</v>
      </c>
      <c r="B18" s="177" t="s">
        <v>220</v>
      </c>
      <c r="C18" s="185" t="s">
        <v>221</v>
      </c>
      <c r="D18" s="178" t="s">
        <v>222</v>
      </c>
      <c r="E18" s="179">
        <v>1</v>
      </c>
      <c r="F18" s="180"/>
      <c r="G18" s="181">
        <f>ROUND(E18*F18,2)</f>
        <v>0</v>
      </c>
      <c r="H18" s="180"/>
      <c r="I18" s="181">
        <f>ROUND(E18*H18,2)</f>
        <v>0</v>
      </c>
      <c r="J18" s="180"/>
      <c r="K18" s="181">
        <f>ROUND(E18*J18,2)</f>
        <v>0</v>
      </c>
      <c r="L18" s="181">
        <v>21</v>
      </c>
      <c r="M18" s="181">
        <f>G18*(1+L18/100)</f>
        <v>0</v>
      </c>
      <c r="N18" s="179">
        <v>0</v>
      </c>
      <c r="O18" s="179">
        <f>ROUND(E18*N18,2)</f>
        <v>0</v>
      </c>
      <c r="P18" s="179">
        <v>0</v>
      </c>
      <c r="Q18" s="179">
        <f>ROUND(E18*P18,2)</f>
        <v>0</v>
      </c>
      <c r="R18" s="181"/>
      <c r="S18" s="181" t="s">
        <v>209</v>
      </c>
      <c r="T18" s="182" t="s">
        <v>210</v>
      </c>
      <c r="U18" s="161">
        <v>0</v>
      </c>
      <c r="V18" s="161">
        <f>ROUND(E18*U18,2)</f>
        <v>0</v>
      </c>
      <c r="W18" s="161"/>
      <c r="X18" s="161" t="s">
        <v>178</v>
      </c>
      <c r="Y18" s="161" t="s">
        <v>211</v>
      </c>
      <c r="Z18" s="151"/>
      <c r="AA18" s="151"/>
      <c r="AB18" s="151"/>
      <c r="AC18" s="151"/>
      <c r="AD18" s="151"/>
      <c r="AE18" s="151"/>
      <c r="AF18" s="151"/>
      <c r="AG18" s="151" t="s">
        <v>212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262" t="s">
        <v>213</v>
      </c>
      <c r="D19" s="263"/>
      <c r="E19" s="263"/>
      <c r="F19" s="263"/>
      <c r="G19" s="263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1"/>
      <c r="AA19" s="151"/>
      <c r="AB19" s="151"/>
      <c r="AC19" s="151"/>
      <c r="AD19" s="151"/>
      <c r="AE19" s="151"/>
      <c r="AF19" s="151"/>
      <c r="AG19" s="151" t="s">
        <v>214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ht="22.5" outlineLevel="3" x14ac:dyDescent="0.2">
      <c r="A20" s="158"/>
      <c r="B20" s="159"/>
      <c r="C20" s="264" t="s">
        <v>223</v>
      </c>
      <c r="D20" s="265"/>
      <c r="E20" s="265"/>
      <c r="F20" s="265"/>
      <c r="G20" s="265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214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83" t="str">
        <f>C20</f>
        <v>Náklady na provedení skutečného zaměření stavby v rozsahu nezbytném pro zápis změny do katastru nemovitostí včetně zákresů, vyhotovení v požadovaném formátu a počtu</v>
      </c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6">
        <v>4</v>
      </c>
      <c r="B21" s="177" t="s">
        <v>224</v>
      </c>
      <c r="C21" s="185" t="s">
        <v>225</v>
      </c>
      <c r="D21" s="178" t="s">
        <v>208</v>
      </c>
      <c r="E21" s="179">
        <v>1</v>
      </c>
      <c r="F21" s="180"/>
      <c r="G21" s="181">
        <f>ROUND(E21*F21,2)</f>
        <v>0</v>
      </c>
      <c r="H21" s="180"/>
      <c r="I21" s="181">
        <f>ROUND(E21*H21,2)</f>
        <v>0</v>
      </c>
      <c r="J21" s="180"/>
      <c r="K21" s="181">
        <f>ROUND(E21*J21,2)</f>
        <v>0</v>
      </c>
      <c r="L21" s="181">
        <v>21</v>
      </c>
      <c r="M21" s="181">
        <f>G21*(1+L21/100)</f>
        <v>0</v>
      </c>
      <c r="N21" s="179">
        <v>0</v>
      </c>
      <c r="O21" s="179">
        <f>ROUND(E21*N21,2)</f>
        <v>0</v>
      </c>
      <c r="P21" s="179">
        <v>0</v>
      </c>
      <c r="Q21" s="179">
        <f>ROUND(E21*P21,2)</f>
        <v>0</v>
      </c>
      <c r="R21" s="181"/>
      <c r="S21" s="181" t="s">
        <v>209</v>
      </c>
      <c r="T21" s="182" t="s">
        <v>210</v>
      </c>
      <c r="U21" s="161">
        <v>0</v>
      </c>
      <c r="V21" s="161">
        <f>ROUND(E21*U21,2)</f>
        <v>0</v>
      </c>
      <c r="W21" s="161"/>
      <c r="X21" s="161" t="s">
        <v>178</v>
      </c>
      <c r="Y21" s="161" t="s">
        <v>211</v>
      </c>
      <c r="Z21" s="151"/>
      <c r="AA21" s="151"/>
      <c r="AB21" s="151"/>
      <c r="AC21" s="151"/>
      <c r="AD21" s="151"/>
      <c r="AE21" s="151"/>
      <c r="AF21" s="151"/>
      <c r="AG21" s="151" t="s">
        <v>212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2" x14ac:dyDescent="0.2">
      <c r="A22" s="158"/>
      <c r="B22" s="159"/>
      <c r="C22" s="262" t="s">
        <v>213</v>
      </c>
      <c r="D22" s="263"/>
      <c r="E22" s="263"/>
      <c r="F22" s="263"/>
      <c r="G22" s="263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214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ht="22.5" outlineLevel="3" x14ac:dyDescent="0.2">
      <c r="A23" s="158"/>
      <c r="B23" s="159"/>
      <c r="C23" s="264" t="s">
        <v>226</v>
      </c>
      <c r="D23" s="265"/>
      <c r="E23" s="265"/>
      <c r="F23" s="265"/>
      <c r="G23" s="265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214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83" t="str">
        <f>C23</f>
        <v>Náklady spojené s vypracováním projektové dokumentace, většinou v obsahu a rozsahu projektové dokumentace pro provádění stavby, ale mohou zde být obsaženy i náklady na jiné stupně projektové dokumentace, pokud jsou součástí požadavků objednatele.</v>
      </c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6">
        <v>5</v>
      </c>
      <c r="B24" s="177" t="s">
        <v>227</v>
      </c>
      <c r="C24" s="185" t="s">
        <v>228</v>
      </c>
      <c r="D24" s="178" t="s">
        <v>222</v>
      </c>
      <c r="E24" s="179">
        <v>1</v>
      </c>
      <c r="F24" s="180"/>
      <c r="G24" s="181">
        <f>ROUND(E24*F24,2)</f>
        <v>0</v>
      </c>
      <c r="H24" s="180"/>
      <c r="I24" s="181">
        <f>ROUND(E24*H24,2)</f>
        <v>0</v>
      </c>
      <c r="J24" s="180"/>
      <c r="K24" s="181">
        <f>ROUND(E24*J24,2)</f>
        <v>0</v>
      </c>
      <c r="L24" s="181">
        <v>21</v>
      </c>
      <c r="M24" s="181">
        <f>G24*(1+L24/100)</f>
        <v>0</v>
      </c>
      <c r="N24" s="179">
        <v>0</v>
      </c>
      <c r="O24" s="179">
        <f>ROUND(E24*N24,2)</f>
        <v>0</v>
      </c>
      <c r="P24" s="179">
        <v>0</v>
      </c>
      <c r="Q24" s="179">
        <f>ROUND(E24*P24,2)</f>
        <v>0</v>
      </c>
      <c r="R24" s="181"/>
      <c r="S24" s="181" t="s">
        <v>209</v>
      </c>
      <c r="T24" s="182" t="s">
        <v>210</v>
      </c>
      <c r="U24" s="161">
        <v>0</v>
      </c>
      <c r="V24" s="161">
        <f>ROUND(E24*U24,2)</f>
        <v>0</v>
      </c>
      <c r="W24" s="161"/>
      <c r="X24" s="161" t="s">
        <v>178</v>
      </c>
      <c r="Y24" s="161" t="s">
        <v>211</v>
      </c>
      <c r="Z24" s="151"/>
      <c r="AA24" s="151"/>
      <c r="AB24" s="151"/>
      <c r="AC24" s="151"/>
      <c r="AD24" s="151"/>
      <c r="AE24" s="151"/>
      <c r="AF24" s="151"/>
      <c r="AG24" s="151" t="s">
        <v>212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2" x14ac:dyDescent="0.2">
      <c r="A25" s="158"/>
      <c r="B25" s="159"/>
      <c r="C25" s="262" t="s">
        <v>213</v>
      </c>
      <c r="D25" s="263"/>
      <c r="E25" s="263"/>
      <c r="F25" s="263"/>
      <c r="G25" s="263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214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264" t="s">
        <v>229</v>
      </c>
      <c r="D26" s="265"/>
      <c r="E26" s="265"/>
      <c r="F26" s="265"/>
      <c r="G26" s="265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214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83" t="str">
        <f>C26</f>
        <v>Náklady na vyhotovení dokumentace skutečného provedení stavby a její předání objednateli v požadované formě a požadovaném počtu.</v>
      </c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6">
        <v>6</v>
      </c>
      <c r="B27" s="177" t="s">
        <v>230</v>
      </c>
      <c r="C27" s="185" t="s">
        <v>231</v>
      </c>
      <c r="D27" s="178" t="s">
        <v>208</v>
      </c>
      <c r="E27" s="179">
        <v>1</v>
      </c>
      <c r="F27" s="180"/>
      <c r="G27" s="181">
        <f>ROUND(E27*F27,2)</f>
        <v>0</v>
      </c>
      <c r="H27" s="180"/>
      <c r="I27" s="181">
        <f>ROUND(E27*H27,2)</f>
        <v>0</v>
      </c>
      <c r="J27" s="180"/>
      <c r="K27" s="181">
        <f>ROUND(E27*J27,2)</f>
        <v>0</v>
      </c>
      <c r="L27" s="181">
        <v>21</v>
      </c>
      <c r="M27" s="181">
        <f>G27*(1+L27/100)</f>
        <v>0</v>
      </c>
      <c r="N27" s="179">
        <v>0</v>
      </c>
      <c r="O27" s="179">
        <f>ROUND(E27*N27,2)</f>
        <v>0</v>
      </c>
      <c r="P27" s="179">
        <v>0</v>
      </c>
      <c r="Q27" s="179">
        <f>ROUND(E27*P27,2)</f>
        <v>0</v>
      </c>
      <c r="R27" s="181"/>
      <c r="S27" s="181" t="s">
        <v>209</v>
      </c>
      <c r="T27" s="182" t="s">
        <v>210</v>
      </c>
      <c r="U27" s="161">
        <v>0</v>
      </c>
      <c r="V27" s="161">
        <f>ROUND(E27*U27,2)</f>
        <v>0</v>
      </c>
      <c r="W27" s="161"/>
      <c r="X27" s="161" t="s">
        <v>178</v>
      </c>
      <c r="Y27" s="161" t="s">
        <v>211</v>
      </c>
      <c r="Z27" s="151"/>
      <c r="AA27" s="151"/>
      <c r="AB27" s="151"/>
      <c r="AC27" s="151"/>
      <c r="AD27" s="151"/>
      <c r="AE27" s="151"/>
      <c r="AF27" s="151"/>
      <c r="AG27" s="151" t="s">
        <v>212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2" x14ac:dyDescent="0.2">
      <c r="A28" s="158"/>
      <c r="B28" s="159"/>
      <c r="C28" s="262" t="s">
        <v>213</v>
      </c>
      <c r="D28" s="263"/>
      <c r="E28" s="263"/>
      <c r="F28" s="263"/>
      <c r="G28" s="263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214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ht="22.5" outlineLevel="3" x14ac:dyDescent="0.2">
      <c r="A29" s="158"/>
      <c r="B29" s="159"/>
      <c r="C29" s="264" t="s">
        <v>232</v>
      </c>
      <c r="D29" s="265"/>
      <c r="E29" s="265"/>
      <c r="F29" s="265"/>
      <c r="G29" s="265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214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83" t="str">
        <f>C29</f>
        <v>Nákady na všechna provizorní zařízení, činnosti a opatření související se zajištěním zásobování pitnou vodou po dobu odstávek vodovodu vyvolaných prováděním stavby</v>
      </c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6">
        <v>7</v>
      </c>
      <c r="B30" s="177" t="s">
        <v>233</v>
      </c>
      <c r="C30" s="185" t="s">
        <v>234</v>
      </c>
      <c r="D30" s="178" t="s">
        <v>208</v>
      </c>
      <c r="E30" s="179">
        <v>1</v>
      </c>
      <c r="F30" s="180"/>
      <c r="G30" s="181">
        <f>ROUND(E30*F30,2)</f>
        <v>0</v>
      </c>
      <c r="H30" s="180"/>
      <c r="I30" s="181">
        <f>ROUND(E30*H30,2)</f>
        <v>0</v>
      </c>
      <c r="J30" s="180"/>
      <c r="K30" s="181">
        <f>ROUND(E30*J30,2)</f>
        <v>0</v>
      </c>
      <c r="L30" s="181">
        <v>21</v>
      </c>
      <c r="M30" s="181">
        <f>G30*(1+L30/100)</f>
        <v>0</v>
      </c>
      <c r="N30" s="179">
        <v>0</v>
      </c>
      <c r="O30" s="179">
        <f>ROUND(E30*N30,2)</f>
        <v>0</v>
      </c>
      <c r="P30" s="179">
        <v>0</v>
      </c>
      <c r="Q30" s="179">
        <f>ROUND(E30*P30,2)</f>
        <v>0</v>
      </c>
      <c r="R30" s="181"/>
      <c r="S30" s="181" t="s">
        <v>209</v>
      </c>
      <c r="T30" s="182" t="s">
        <v>210</v>
      </c>
      <c r="U30" s="161">
        <v>0</v>
      </c>
      <c r="V30" s="161">
        <f>ROUND(E30*U30,2)</f>
        <v>0</v>
      </c>
      <c r="W30" s="161"/>
      <c r="X30" s="161" t="s">
        <v>178</v>
      </c>
      <c r="Y30" s="161" t="s">
        <v>211</v>
      </c>
      <c r="Z30" s="151"/>
      <c r="AA30" s="151"/>
      <c r="AB30" s="151"/>
      <c r="AC30" s="151"/>
      <c r="AD30" s="151"/>
      <c r="AE30" s="151"/>
      <c r="AF30" s="151"/>
      <c r="AG30" s="151" t="s">
        <v>212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2" x14ac:dyDescent="0.2">
      <c r="A31" s="158"/>
      <c r="B31" s="159"/>
      <c r="C31" s="262" t="s">
        <v>213</v>
      </c>
      <c r="D31" s="263"/>
      <c r="E31" s="263"/>
      <c r="F31" s="263"/>
      <c r="G31" s="263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1"/>
      <c r="AA31" s="151"/>
      <c r="AB31" s="151"/>
      <c r="AC31" s="151"/>
      <c r="AD31" s="151"/>
      <c r="AE31" s="151"/>
      <c r="AF31" s="151"/>
      <c r="AG31" s="151" t="s">
        <v>214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3" x14ac:dyDescent="0.2">
      <c r="A32" s="158"/>
      <c r="B32" s="159"/>
      <c r="C32" s="264" t="s">
        <v>235</v>
      </c>
      <c r="D32" s="265"/>
      <c r="E32" s="265"/>
      <c r="F32" s="265"/>
      <c r="G32" s="265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214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83" t="str">
        <f>C32</f>
        <v>Nákady spojené s provedením a údržbou dočasného dopravního opatření včetně projekčních prací a projednání s dotčenými orgány</v>
      </c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6">
        <v>8</v>
      </c>
      <c r="B33" s="177" t="s">
        <v>236</v>
      </c>
      <c r="C33" s="185" t="s">
        <v>237</v>
      </c>
      <c r="D33" s="178" t="s">
        <v>208</v>
      </c>
      <c r="E33" s="179">
        <v>1</v>
      </c>
      <c r="F33" s="180"/>
      <c r="G33" s="181">
        <f>ROUND(E33*F33,2)</f>
        <v>0</v>
      </c>
      <c r="H33" s="180"/>
      <c r="I33" s="181">
        <f>ROUND(E33*H33,2)</f>
        <v>0</v>
      </c>
      <c r="J33" s="180"/>
      <c r="K33" s="181">
        <f>ROUND(E33*J33,2)</f>
        <v>0</v>
      </c>
      <c r="L33" s="181">
        <v>21</v>
      </c>
      <c r="M33" s="181">
        <f>G33*(1+L33/100)</f>
        <v>0</v>
      </c>
      <c r="N33" s="179">
        <v>0</v>
      </c>
      <c r="O33" s="179">
        <f>ROUND(E33*N33,2)</f>
        <v>0</v>
      </c>
      <c r="P33" s="179">
        <v>0</v>
      </c>
      <c r="Q33" s="179">
        <f>ROUND(E33*P33,2)</f>
        <v>0</v>
      </c>
      <c r="R33" s="181"/>
      <c r="S33" s="181" t="s">
        <v>209</v>
      </c>
      <c r="T33" s="182" t="s">
        <v>210</v>
      </c>
      <c r="U33" s="161">
        <v>0</v>
      </c>
      <c r="V33" s="161">
        <f>ROUND(E33*U33,2)</f>
        <v>0</v>
      </c>
      <c r="W33" s="161"/>
      <c r="X33" s="161" t="s">
        <v>178</v>
      </c>
      <c r="Y33" s="161" t="s">
        <v>211</v>
      </c>
      <c r="Z33" s="151"/>
      <c r="AA33" s="151"/>
      <c r="AB33" s="151"/>
      <c r="AC33" s="151"/>
      <c r="AD33" s="151"/>
      <c r="AE33" s="151"/>
      <c r="AF33" s="151"/>
      <c r="AG33" s="151" t="s">
        <v>212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2" x14ac:dyDescent="0.2">
      <c r="A34" s="158"/>
      <c r="B34" s="159"/>
      <c r="C34" s="262" t="s">
        <v>213</v>
      </c>
      <c r="D34" s="263"/>
      <c r="E34" s="263"/>
      <c r="F34" s="263"/>
      <c r="G34" s="263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1"/>
      <c r="AA34" s="151"/>
      <c r="AB34" s="151"/>
      <c r="AC34" s="151"/>
      <c r="AD34" s="151"/>
      <c r="AE34" s="151"/>
      <c r="AF34" s="151"/>
      <c r="AG34" s="151" t="s">
        <v>214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ht="22.5" outlineLevel="3" x14ac:dyDescent="0.2">
      <c r="A35" s="158"/>
      <c r="B35" s="159"/>
      <c r="C35" s="264" t="s">
        <v>238</v>
      </c>
      <c r="D35" s="265"/>
      <c r="E35" s="265"/>
      <c r="F35" s="265"/>
      <c r="G35" s="265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214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83" t="str">
        <f>C35</f>
        <v>Náklady zhotovitele na vypracování provozních řádů pro zkušební či trvalý provoz včetně nákladů na předání všech návodů k obsluze a údržbě pro technologická zařízení a včetně zaškolení obsluhy objednatele.</v>
      </c>
      <c r="BB35" s="151"/>
      <c r="BC35" s="151"/>
      <c r="BD35" s="151"/>
      <c r="BE35" s="151"/>
      <c r="BF35" s="151"/>
      <c r="BG35" s="151"/>
      <c r="BH35" s="151"/>
    </row>
    <row r="36" spans="1:60" ht="22.5" outlineLevel="1" x14ac:dyDescent="0.2">
      <c r="A36" s="176">
        <v>9</v>
      </c>
      <c r="B36" s="177" t="s">
        <v>239</v>
      </c>
      <c r="C36" s="185" t="s">
        <v>2179</v>
      </c>
      <c r="D36" s="178" t="s">
        <v>222</v>
      </c>
      <c r="E36" s="179">
        <v>1</v>
      </c>
      <c r="F36" s="180"/>
      <c r="G36" s="181">
        <f>ROUND(E36*F36,2)</f>
        <v>0</v>
      </c>
      <c r="H36" s="180"/>
      <c r="I36" s="181">
        <f>ROUND(E36*H36,2)</f>
        <v>0</v>
      </c>
      <c r="J36" s="180"/>
      <c r="K36" s="181">
        <f>ROUND(E36*J36,2)</f>
        <v>0</v>
      </c>
      <c r="L36" s="181">
        <v>21</v>
      </c>
      <c r="M36" s="181">
        <f>G36*(1+L36/100)</f>
        <v>0</v>
      </c>
      <c r="N36" s="179">
        <v>0</v>
      </c>
      <c r="O36" s="179">
        <f>ROUND(E36*N36,2)</f>
        <v>0</v>
      </c>
      <c r="P36" s="179">
        <v>0</v>
      </c>
      <c r="Q36" s="179">
        <f>ROUND(E36*P36,2)</f>
        <v>0</v>
      </c>
      <c r="R36" s="181"/>
      <c r="S36" s="181" t="s">
        <v>209</v>
      </c>
      <c r="T36" s="182" t="s">
        <v>210</v>
      </c>
      <c r="U36" s="161">
        <v>0</v>
      </c>
      <c r="V36" s="161">
        <f>ROUND(E36*U36,2)</f>
        <v>0</v>
      </c>
      <c r="W36" s="161"/>
      <c r="X36" s="161" t="s">
        <v>178</v>
      </c>
      <c r="Y36" s="161" t="s">
        <v>211</v>
      </c>
      <c r="Z36" s="151"/>
      <c r="AA36" s="151"/>
      <c r="AB36" s="151"/>
      <c r="AC36" s="151"/>
      <c r="AD36" s="151"/>
      <c r="AE36" s="151"/>
      <c r="AF36" s="151"/>
      <c r="AG36" s="151" t="s">
        <v>212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2" x14ac:dyDescent="0.2">
      <c r="A37" s="158"/>
      <c r="B37" s="159"/>
      <c r="C37" s="262"/>
      <c r="D37" s="263"/>
      <c r="E37" s="263"/>
      <c r="F37" s="263"/>
      <c r="G37" s="263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214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 x14ac:dyDescent="0.2">
      <c r="A38" s="176">
        <v>10</v>
      </c>
      <c r="B38" s="177" t="s">
        <v>240</v>
      </c>
      <c r="C38" s="185" t="s">
        <v>241</v>
      </c>
      <c r="D38" s="178" t="s">
        <v>208</v>
      </c>
      <c r="E38" s="179">
        <v>1</v>
      </c>
      <c r="F38" s="180"/>
      <c r="G38" s="181">
        <f>ROUND(E38*F38,2)</f>
        <v>0</v>
      </c>
      <c r="H38" s="180"/>
      <c r="I38" s="181">
        <f>ROUND(E38*H38,2)</f>
        <v>0</v>
      </c>
      <c r="J38" s="180"/>
      <c r="K38" s="181">
        <f>ROUND(E38*J38,2)</f>
        <v>0</v>
      </c>
      <c r="L38" s="181">
        <v>21</v>
      </c>
      <c r="M38" s="181">
        <f>G38*(1+L38/100)</f>
        <v>0</v>
      </c>
      <c r="N38" s="179">
        <v>0</v>
      </c>
      <c r="O38" s="179">
        <f>ROUND(E38*N38,2)</f>
        <v>0</v>
      </c>
      <c r="P38" s="179">
        <v>0</v>
      </c>
      <c r="Q38" s="179">
        <f>ROUND(E38*P38,2)</f>
        <v>0</v>
      </c>
      <c r="R38" s="181"/>
      <c r="S38" s="181" t="s">
        <v>209</v>
      </c>
      <c r="T38" s="182" t="s">
        <v>210</v>
      </c>
      <c r="U38" s="161">
        <v>0</v>
      </c>
      <c r="V38" s="161">
        <f>ROUND(E38*U38,2)</f>
        <v>0</v>
      </c>
      <c r="W38" s="161"/>
      <c r="X38" s="161" t="s">
        <v>178</v>
      </c>
      <c r="Y38" s="161" t="s">
        <v>211</v>
      </c>
      <c r="Z38" s="151"/>
      <c r="AA38" s="151"/>
      <c r="AB38" s="151"/>
      <c r="AC38" s="151"/>
      <c r="AD38" s="151"/>
      <c r="AE38" s="151"/>
      <c r="AF38" s="151"/>
      <c r="AG38" s="151" t="s">
        <v>212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2" x14ac:dyDescent="0.2">
      <c r="A39" s="158"/>
      <c r="B39" s="159"/>
      <c r="C39" s="262" t="s">
        <v>213</v>
      </c>
      <c r="D39" s="263"/>
      <c r="E39" s="263"/>
      <c r="F39" s="263"/>
      <c r="G39" s="263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214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ht="22.5" outlineLevel="3" x14ac:dyDescent="0.2">
      <c r="A40" s="158"/>
      <c r="B40" s="159"/>
      <c r="C40" s="264" t="s">
        <v>242</v>
      </c>
      <c r="D40" s="265"/>
      <c r="E40" s="265"/>
      <c r="F40" s="265"/>
      <c r="G40" s="265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1"/>
      <c r="AA40" s="151"/>
      <c r="AB40" s="151"/>
      <c r="AC40" s="151"/>
      <c r="AD40" s="151"/>
      <c r="AE40" s="151"/>
      <c r="AF40" s="151"/>
      <c r="AG40" s="151" t="s">
        <v>214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83" t="str">
        <f>C40</f>
        <v>Náklady nutné pro k odzkoušení objektů a jejich technických a technologických zařízení, elektrozařízení, řídících systémů a dispečinku ap. včetně vystavení dokladů o provedení zkoušek.</v>
      </c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6">
        <v>11</v>
      </c>
      <c r="B41" s="177" t="s">
        <v>243</v>
      </c>
      <c r="C41" s="185" t="s">
        <v>244</v>
      </c>
      <c r="D41" s="178" t="s">
        <v>208</v>
      </c>
      <c r="E41" s="179">
        <v>1</v>
      </c>
      <c r="F41" s="180"/>
      <c r="G41" s="181">
        <f>ROUND(E41*F41,2)</f>
        <v>0</v>
      </c>
      <c r="H41" s="180"/>
      <c r="I41" s="181">
        <f>ROUND(E41*H41,2)</f>
        <v>0</v>
      </c>
      <c r="J41" s="180"/>
      <c r="K41" s="181">
        <f>ROUND(E41*J41,2)</f>
        <v>0</v>
      </c>
      <c r="L41" s="181">
        <v>21</v>
      </c>
      <c r="M41" s="181">
        <f>G41*(1+L41/100)</f>
        <v>0</v>
      </c>
      <c r="N41" s="179">
        <v>0</v>
      </c>
      <c r="O41" s="179">
        <f>ROUND(E41*N41,2)</f>
        <v>0</v>
      </c>
      <c r="P41" s="179">
        <v>0</v>
      </c>
      <c r="Q41" s="179">
        <f>ROUND(E41*P41,2)</f>
        <v>0</v>
      </c>
      <c r="R41" s="181"/>
      <c r="S41" s="181" t="s">
        <v>209</v>
      </c>
      <c r="T41" s="182" t="s">
        <v>210</v>
      </c>
      <c r="U41" s="161">
        <v>0</v>
      </c>
      <c r="V41" s="161">
        <f>ROUND(E41*U41,2)</f>
        <v>0</v>
      </c>
      <c r="W41" s="161"/>
      <c r="X41" s="161" t="s">
        <v>178</v>
      </c>
      <c r="Y41" s="161" t="s">
        <v>211</v>
      </c>
      <c r="Z41" s="151"/>
      <c r="AA41" s="151"/>
      <c r="AB41" s="151"/>
      <c r="AC41" s="151"/>
      <c r="AD41" s="151"/>
      <c r="AE41" s="151"/>
      <c r="AF41" s="151"/>
      <c r="AG41" s="151" t="s">
        <v>212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2" x14ac:dyDescent="0.2">
      <c r="A42" s="158"/>
      <c r="B42" s="159"/>
      <c r="C42" s="262" t="s">
        <v>213</v>
      </c>
      <c r="D42" s="263"/>
      <c r="E42" s="263"/>
      <c r="F42" s="263"/>
      <c r="G42" s="263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214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3" x14ac:dyDescent="0.2">
      <c r="A43" s="158"/>
      <c r="B43" s="159"/>
      <c r="C43" s="264" t="s">
        <v>245</v>
      </c>
      <c r="D43" s="265"/>
      <c r="E43" s="265"/>
      <c r="F43" s="265"/>
      <c r="G43" s="265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214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83" t="str">
        <f>C43</f>
        <v>Náklady na zkoušky neuvedené v samostatných položkách soupisu prací včetně vyhotovení protokolů v požadovaném formátu a počtu.</v>
      </c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6">
        <v>12</v>
      </c>
      <c r="B44" s="177" t="s">
        <v>246</v>
      </c>
      <c r="C44" s="185" t="s">
        <v>247</v>
      </c>
      <c r="D44" s="178" t="s">
        <v>208</v>
      </c>
      <c r="E44" s="179">
        <v>1</v>
      </c>
      <c r="F44" s="180"/>
      <c r="G44" s="181">
        <f>ROUND(E44*F44,2)</f>
        <v>0</v>
      </c>
      <c r="H44" s="180"/>
      <c r="I44" s="181">
        <f>ROUND(E44*H44,2)</f>
        <v>0</v>
      </c>
      <c r="J44" s="180"/>
      <c r="K44" s="181">
        <f>ROUND(E44*J44,2)</f>
        <v>0</v>
      </c>
      <c r="L44" s="181">
        <v>21</v>
      </c>
      <c r="M44" s="181">
        <f>G44*(1+L44/100)</f>
        <v>0</v>
      </c>
      <c r="N44" s="179">
        <v>0</v>
      </c>
      <c r="O44" s="179">
        <f>ROUND(E44*N44,2)</f>
        <v>0</v>
      </c>
      <c r="P44" s="179">
        <v>0</v>
      </c>
      <c r="Q44" s="179">
        <f>ROUND(E44*P44,2)</f>
        <v>0</v>
      </c>
      <c r="R44" s="181"/>
      <c r="S44" s="181" t="s">
        <v>209</v>
      </c>
      <c r="T44" s="182" t="s">
        <v>210</v>
      </c>
      <c r="U44" s="161">
        <v>0</v>
      </c>
      <c r="V44" s="161">
        <f>ROUND(E44*U44,2)</f>
        <v>0</v>
      </c>
      <c r="W44" s="161"/>
      <c r="X44" s="161" t="s">
        <v>178</v>
      </c>
      <c r="Y44" s="161" t="s">
        <v>211</v>
      </c>
      <c r="Z44" s="151"/>
      <c r="AA44" s="151"/>
      <c r="AB44" s="151"/>
      <c r="AC44" s="151"/>
      <c r="AD44" s="151"/>
      <c r="AE44" s="151"/>
      <c r="AF44" s="151"/>
      <c r="AG44" s="151" t="s">
        <v>212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2" x14ac:dyDescent="0.2">
      <c r="A45" s="158"/>
      <c r="B45" s="159"/>
      <c r="C45" s="262" t="s">
        <v>213</v>
      </c>
      <c r="D45" s="263"/>
      <c r="E45" s="263"/>
      <c r="F45" s="263"/>
      <c r="G45" s="263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214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76">
        <v>13</v>
      </c>
      <c r="B46" s="177" t="s">
        <v>2178</v>
      </c>
      <c r="C46" s="185" t="s">
        <v>2180</v>
      </c>
      <c r="D46" s="178" t="s">
        <v>208</v>
      </c>
      <c r="E46" s="179">
        <v>1</v>
      </c>
      <c r="F46" s="180"/>
      <c r="G46" s="181">
        <f>ROUND(E46*F46,2)</f>
        <v>0</v>
      </c>
      <c r="H46" s="180"/>
      <c r="I46" s="181">
        <v>0</v>
      </c>
      <c r="J46" s="180"/>
      <c r="K46" s="181">
        <v>0</v>
      </c>
      <c r="L46" s="181">
        <v>21</v>
      </c>
      <c r="M46" s="181">
        <v>0</v>
      </c>
      <c r="N46" s="179">
        <v>0</v>
      </c>
      <c r="O46" s="179">
        <v>0</v>
      </c>
      <c r="P46" s="179">
        <v>0</v>
      </c>
      <c r="Q46" s="179">
        <v>0</v>
      </c>
      <c r="R46" s="181"/>
      <c r="S46" s="181" t="s">
        <v>209</v>
      </c>
      <c r="T46" s="182" t="s">
        <v>210</v>
      </c>
      <c r="U46" s="161">
        <v>0</v>
      </c>
      <c r="V46" s="161">
        <f>ROUND(E46*U46,2)</f>
        <v>0</v>
      </c>
      <c r="W46" s="161"/>
      <c r="X46" s="161" t="s">
        <v>178</v>
      </c>
      <c r="Y46" s="161" t="s">
        <v>211</v>
      </c>
      <c r="Z46" s="151"/>
      <c r="AA46" s="151"/>
      <c r="AB46" s="151"/>
      <c r="AC46" s="151"/>
      <c r="AD46" s="151"/>
      <c r="AE46" s="151"/>
      <c r="AF46" s="151"/>
      <c r="AG46" s="151" t="s">
        <v>212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2" x14ac:dyDescent="0.2">
      <c r="A47" s="158"/>
      <c r="B47" s="159"/>
      <c r="C47" s="262"/>
      <c r="D47" s="263"/>
      <c r="E47" s="263"/>
      <c r="F47" s="263"/>
      <c r="G47" s="263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214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2" x14ac:dyDescent="0.2">
      <c r="A48" s="176">
        <v>14</v>
      </c>
      <c r="B48" s="177" t="s">
        <v>2181</v>
      </c>
      <c r="C48" s="185" t="s">
        <v>2183</v>
      </c>
      <c r="D48" s="178" t="s">
        <v>208</v>
      </c>
      <c r="E48" s="179">
        <v>1</v>
      </c>
      <c r="F48" s="180">
        <v>100000</v>
      </c>
      <c r="G48" s="181">
        <f>ROUND(E48*F48,2)</f>
        <v>100000</v>
      </c>
      <c r="H48" s="180"/>
      <c r="I48" s="181">
        <v>0</v>
      </c>
      <c r="J48" s="180"/>
      <c r="K48" s="181">
        <v>0</v>
      </c>
      <c r="L48" s="181">
        <v>21</v>
      </c>
      <c r="M48" s="181">
        <v>0</v>
      </c>
      <c r="N48" s="179">
        <v>0</v>
      </c>
      <c r="O48" s="179">
        <v>0</v>
      </c>
      <c r="P48" s="179">
        <v>0</v>
      </c>
      <c r="Q48" s="179">
        <v>0</v>
      </c>
      <c r="R48" s="181"/>
      <c r="S48" s="181" t="s">
        <v>209</v>
      </c>
      <c r="T48" s="182" t="s">
        <v>210</v>
      </c>
      <c r="U48" s="161">
        <v>0</v>
      </c>
      <c r="V48" s="161">
        <f>ROUND(E48*U48,2)</f>
        <v>0</v>
      </c>
      <c r="W48" s="161"/>
      <c r="X48" s="161" t="s">
        <v>178</v>
      </c>
      <c r="Y48" s="161" t="s">
        <v>211</v>
      </c>
      <c r="Z48" s="151"/>
      <c r="AA48" s="151"/>
      <c r="AB48" s="151"/>
      <c r="AC48" s="151"/>
      <c r="AD48" s="151"/>
      <c r="AE48" s="151"/>
      <c r="AF48" s="151"/>
      <c r="AG48" s="151" t="s">
        <v>212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2" x14ac:dyDescent="0.2">
      <c r="A49" s="158"/>
      <c r="B49" s="159"/>
      <c r="C49" s="262"/>
      <c r="D49" s="263"/>
      <c r="E49" s="263"/>
      <c r="F49" s="263"/>
      <c r="G49" s="263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1"/>
      <c r="AA49" s="151"/>
      <c r="AB49" s="151"/>
      <c r="AC49" s="151"/>
      <c r="AD49" s="151"/>
      <c r="AE49" s="151"/>
      <c r="AF49" s="151"/>
      <c r="AG49" s="151" t="s">
        <v>214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2" x14ac:dyDescent="0.2">
      <c r="A50" s="176">
        <v>15</v>
      </c>
      <c r="B50" s="177" t="s">
        <v>2182</v>
      </c>
      <c r="C50" s="185" t="s">
        <v>2184</v>
      </c>
      <c r="D50" s="178" t="s">
        <v>208</v>
      </c>
      <c r="E50" s="179">
        <v>1</v>
      </c>
      <c r="F50" s="180">
        <v>250000</v>
      </c>
      <c r="G50" s="181">
        <f>ROUND(E50*F50,2)</f>
        <v>250000</v>
      </c>
      <c r="H50" s="180"/>
      <c r="I50" s="181">
        <f>ROUND(E50*H50,2)</f>
        <v>0</v>
      </c>
      <c r="J50" s="180"/>
      <c r="K50" s="181">
        <f>ROUND(E50*J50,2)</f>
        <v>0</v>
      </c>
      <c r="L50" s="181">
        <v>21</v>
      </c>
      <c r="M50" s="181">
        <f>G50*(1+L50/100)</f>
        <v>302500</v>
      </c>
      <c r="N50" s="179">
        <v>0</v>
      </c>
      <c r="O50" s="179">
        <f>ROUND(E50*N50,2)</f>
        <v>0</v>
      </c>
      <c r="P50" s="179">
        <v>0</v>
      </c>
      <c r="Q50" s="179">
        <f>ROUND(E50*P50,2)</f>
        <v>0</v>
      </c>
      <c r="R50" s="181"/>
      <c r="S50" s="181" t="s">
        <v>209</v>
      </c>
      <c r="T50" s="182" t="s">
        <v>210</v>
      </c>
      <c r="U50" s="161">
        <v>0</v>
      </c>
      <c r="V50" s="161">
        <f>ROUND(E50*U50,2)</f>
        <v>0</v>
      </c>
      <c r="W50" s="161"/>
      <c r="X50" s="161" t="s">
        <v>178</v>
      </c>
      <c r="Y50" s="161" t="s">
        <v>211</v>
      </c>
      <c r="Z50" s="151"/>
      <c r="AA50" s="151"/>
      <c r="AB50" s="151"/>
      <c r="AC50" s="151"/>
      <c r="AD50" s="151"/>
      <c r="AE50" s="151"/>
      <c r="AF50" s="151"/>
      <c r="AG50" s="151" t="s">
        <v>212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x14ac:dyDescent="0.2">
      <c r="A51" s="3"/>
      <c r="B51" s="4"/>
      <c r="C51" s="187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v>12</v>
      </c>
      <c r="AF51">
        <v>21</v>
      </c>
      <c r="AG51" t="s">
        <v>190</v>
      </c>
    </row>
    <row r="52" spans="1:60" x14ac:dyDescent="0.2">
      <c r="A52" s="154"/>
      <c r="B52" s="155" t="s">
        <v>29</v>
      </c>
      <c r="C52" s="188"/>
      <c r="D52" s="156"/>
      <c r="E52" s="157"/>
      <c r="F52" s="157"/>
      <c r="G52" s="175">
        <f>G8+G17</f>
        <v>350000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 s="86">
        <f>SUMIF(L7:L50,AE51,G7:G50)</f>
        <v>0</v>
      </c>
      <c r="AF52">
        <f>SUMIF(L7:L50,AF51,G7:G50)</f>
        <v>350000</v>
      </c>
      <c r="AG52" t="s">
        <v>248</v>
      </c>
    </row>
    <row r="53" spans="1:60" x14ac:dyDescent="0.2">
      <c r="C53" s="189"/>
      <c r="D53" s="10"/>
      <c r="AG53" t="s">
        <v>250</v>
      </c>
    </row>
    <row r="54" spans="1:60" x14ac:dyDescent="0.2">
      <c r="D54" s="10"/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</sheetData>
  <sheetProtection algorithmName="SHA-512" hashValue="RSVeh2vNKnbh+QEOQJjQxZPCmia91zYlhvJUk4UElkfbssnLZ806xE9HkVKl93/2KVqcTAA4DbG2KEiL6L/SBw==" saltValue="at+o4YWIP/qqR7nRRJeJpA==" spinCount="100000" sheet="1" formatRows="0"/>
  <mergeCells count="29">
    <mergeCell ref="C47:G47"/>
    <mergeCell ref="C49:G49"/>
    <mergeCell ref="C11:G11"/>
    <mergeCell ref="A1:G1"/>
    <mergeCell ref="C2:G2"/>
    <mergeCell ref="C3:G3"/>
    <mergeCell ref="C4:G4"/>
    <mergeCell ref="C10:G10"/>
    <mergeCell ref="C31:G31"/>
    <mergeCell ref="C14:G14"/>
    <mergeCell ref="C15:G15"/>
    <mergeCell ref="C16:G16"/>
    <mergeCell ref="C19:G19"/>
    <mergeCell ref="C20:G20"/>
    <mergeCell ref="C22:G22"/>
    <mergeCell ref="C23:G23"/>
    <mergeCell ref="C25:G25"/>
    <mergeCell ref="C26:G26"/>
    <mergeCell ref="C28:G28"/>
    <mergeCell ref="C29:G29"/>
    <mergeCell ref="C42:G42"/>
    <mergeCell ref="C43:G43"/>
    <mergeCell ref="C45:G45"/>
    <mergeCell ref="C32:G32"/>
    <mergeCell ref="C34:G34"/>
    <mergeCell ref="C35:G35"/>
    <mergeCell ref="C37:G37"/>
    <mergeCell ref="C39:G39"/>
    <mergeCell ref="C40:G4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F0942-5026-45AC-BDDD-E8D8FD179DC9}">
  <sheetPr>
    <outlinePr summaryBelow="0"/>
  </sheetPr>
  <dimension ref="A1:BH5000"/>
  <sheetViews>
    <sheetView workbookViewId="0">
      <pane ySplit="7" topLeftCell="A263" activePane="bottomLeft" state="frozen"/>
      <selection pane="bottomLeft" activeCell="AP44" sqref="AP44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6" t="s">
        <v>251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61</v>
      </c>
      <c r="C3" s="267" t="s">
        <v>62</v>
      </c>
      <c r="D3" s="268"/>
      <c r="E3" s="268"/>
      <c r="F3" s="268"/>
      <c r="G3" s="269"/>
      <c r="AC3" s="124" t="s">
        <v>252</v>
      </c>
      <c r="AG3" t="s">
        <v>180</v>
      </c>
    </row>
    <row r="4" spans="1:60" ht="24.95" customHeight="1" x14ac:dyDescent="0.2">
      <c r="A4" s="144" t="s">
        <v>9</v>
      </c>
      <c r="B4" s="145" t="s">
        <v>63</v>
      </c>
      <c r="C4" s="270" t="s">
        <v>62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6" t="s">
        <v>204</v>
      </c>
      <c r="B8" s="167" t="s">
        <v>106</v>
      </c>
      <c r="C8" s="184" t="s">
        <v>107</v>
      </c>
      <c r="D8" s="168"/>
      <c r="E8" s="169"/>
      <c r="F8" s="170"/>
      <c r="G8" s="170">
        <f>SUMIF(AG9:AG48,"&lt;&gt;NOR",G9:G48)</f>
        <v>0</v>
      </c>
      <c r="H8" s="170"/>
      <c r="I8" s="170">
        <f>SUM(I9:I48)</f>
        <v>0</v>
      </c>
      <c r="J8" s="170"/>
      <c r="K8" s="170">
        <f>SUM(K9:K48)</f>
        <v>0</v>
      </c>
      <c r="L8" s="170"/>
      <c r="M8" s="170">
        <f>SUM(M9:M48)</f>
        <v>0</v>
      </c>
      <c r="N8" s="169"/>
      <c r="O8" s="169">
        <f>SUM(O9:O48)</f>
        <v>0</v>
      </c>
      <c r="P8" s="169"/>
      <c r="Q8" s="169">
        <f>SUM(Q9:Q48)</f>
        <v>0</v>
      </c>
      <c r="R8" s="170"/>
      <c r="S8" s="170"/>
      <c r="T8" s="171"/>
      <c r="U8" s="165"/>
      <c r="V8" s="165">
        <f>SUM(V9:V48)</f>
        <v>33.6</v>
      </c>
      <c r="W8" s="165"/>
      <c r="X8" s="165"/>
      <c r="Y8" s="165"/>
      <c r="AG8" t="s">
        <v>205</v>
      </c>
    </row>
    <row r="9" spans="1:60" outlineLevel="1" x14ac:dyDescent="0.2">
      <c r="A9" s="176">
        <v>1</v>
      </c>
      <c r="B9" s="177" t="s">
        <v>253</v>
      </c>
      <c r="C9" s="185" t="s">
        <v>254</v>
      </c>
      <c r="D9" s="178" t="s">
        <v>255</v>
      </c>
      <c r="E9" s="179">
        <v>4.625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81" t="s">
        <v>256</v>
      </c>
      <c r="S9" s="181" t="s">
        <v>257</v>
      </c>
      <c r="T9" s="182" t="s">
        <v>257</v>
      </c>
      <c r="U9" s="161">
        <v>9.7000000000000003E-2</v>
      </c>
      <c r="V9" s="161">
        <f>ROUND(E9*U9,2)</f>
        <v>0.45</v>
      </c>
      <c r="W9" s="161"/>
      <c r="X9" s="161" t="s">
        <v>258</v>
      </c>
      <c r="Y9" s="161" t="s">
        <v>211</v>
      </c>
      <c r="Z9" s="151"/>
      <c r="AA9" s="151"/>
      <c r="AB9" s="151"/>
      <c r="AC9" s="151"/>
      <c r="AD9" s="151"/>
      <c r="AE9" s="151"/>
      <c r="AF9" s="151"/>
      <c r="AG9" s="151" t="s">
        <v>259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273" t="s">
        <v>260</v>
      </c>
      <c r="D10" s="274"/>
      <c r="E10" s="274"/>
      <c r="F10" s="274"/>
      <c r="G10" s="274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261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83" t="str">
        <f>C10</f>
        <v>nebo lesní půdy, s vodorovným přemístěním na hromady v místě upotřebení nebo na dočasné či trvalé skládky se složením</v>
      </c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196" t="s">
        <v>262</v>
      </c>
      <c r="D11" s="190"/>
      <c r="E11" s="191">
        <v>4.625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263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6">
        <v>2</v>
      </c>
      <c r="B12" s="177" t="s">
        <v>264</v>
      </c>
      <c r="C12" s="185" t="s">
        <v>265</v>
      </c>
      <c r="D12" s="178" t="s">
        <v>255</v>
      </c>
      <c r="E12" s="179">
        <v>4.625</v>
      </c>
      <c r="F12" s="180"/>
      <c r="G12" s="181">
        <f>ROUND(E12*F12,2)</f>
        <v>0</v>
      </c>
      <c r="H12" s="180"/>
      <c r="I12" s="181">
        <f>ROUND(E12*H12,2)</f>
        <v>0</v>
      </c>
      <c r="J12" s="180"/>
      <c r="K12" s="181">
        <f>ROUND(E12*J12,2)</f>
        <v>0</v>
      </c>
      <c r="L12" s="181">
        <v>21</v>
      </c>
      <c r="M12" s="181">
        <f>G12*(1+L12/100)</f>
        <v>0</v>
      </c>
      <c r="N12" s="179">
        <v>0</v>
      </c>
      <c r="O12" s="179">
        <f>ROUND(E12*N12,2)</f>
        <v>0</v>
      </c>
      <c r="P12" s="179">
        <v>0</v>
      </c>
      <c r="Q12" s="179">
        <f>ROUND(E12*P12,2)</f>
        <v>0</v>
      </c>
      <c r="R12" s="181" t="s">
        <v>256</v>
      </c>
      <c r="S12" s="181" t="s">
        <v>257</v>
      </c>
      <c r="T12" s="182" t="s">
        <v>257</v>
      </c>
      <c r="U12" s="161">
        <v>0.36799999999999999</v>
      </c>
      <c r="V12" s="161">
        <f>ROUND(E12*U12,2)</f>
        <v>1.7</v>
      </c>
      <c r="W12" s="161"/>
      <c r="X12" s="161" t="s">
        <v>258</v>
      </c>
      <c r="Y12" s="161" t="s">
        <v>211</v>
      </c>
      <c r="Z12" s="151"/>
      <c r="AA12" s="151"/>
      <c r="AB12" s="151"/>
      <c r="AC12" s="151"/>
      <c r="AD12" s="151"/>
      <c r="AE12" s="151"/>
      <c r="AF12" s="151"/>
      <c r="AG12" s="151" t="s">
        <v>259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2" x14ac:dyDescent="0.2">
      <c r="A13" s="158"/>
      <c r="B13" s="159"/>
      <c r="C13" s="273" t="s">
        <v>266</v>
      </c>
      <c r="D13" s="274"/>
      <c r="E13" s="274"/>
      <c r="F13" s="274"/>
      <c r="G13" s="274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261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264" t="s">
        <v>267</v>
      </c>
      <c r="D14" s="265"/>
      <c r="E14" s="265"/>
      <c r="F14" s="265"/>
      <c r="G14" s="265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214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2" x14ac:dyDescent="0.2">
      <c r="A15" s="158"/>
      <c r="B15" s="159"/>
      <c r="C15" s="196" t="s">
        <v>268</v>
      </c>
      <c r="D15" s="190"/>
      <c r="E15" s="191"/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263</v>
      </c>
      <c r="AH15" s="151">
        <v>0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3" x14ac:dyDescent="0.2">
      <c r="A16" s="158"/>
      <c r="B16" s="159"/>
      <c r="C16" s="196" t="s">
        <v>269</v>
      </c>
      <c r="D16" s="190"/>
      <c r="E16" s="191">
        <v>4.625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263</v>
      </c>
      <c r="AH16" s="151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6">
        <v>3</v>
      </c>
      <c r="B17" s="177" t="s">
        <v>270</v>
      </c>
      <c r="C17" s="185" t="s">
        <v>271</v>
      </c>
      <c r="D17" s="178" t="s">
        <v>255</v>
      </c>
      <c r="E17" s="179">
        <v>6.7359999999999998</v>
      </c>
      <c r="F17" s="180"/>
      <c r="G17" s="181">
        <f>ROUND(E17*F17,2)</f>
        <v>0</v>
      </c>
      <c r="H17" s="180"/>
      <c r="I17" s="181">
        <f>ROUND(E17*H17,2)</f>
        <v>0</v>
      </c>
      <c r="J17" s="180"/>
      <c r="K17" s="181">
        <f>ROUND(E17*J17,2)</f>
        <v>0</v>
      </c>
      <c r="L17" s="181">
        <v>21</v>
      </c>
      <c r="M17" s="181">
        <f>G17*(1+L17/100)</f>
        <v>0</v>
      </c>
      <c r="N17" s="179">
        <v>0</v>
      </c>
      <c r="O17" s="179">
        <f>ROUND(E17*N17,2)</f>
        <v>0</v>
      </c>
      <c r="P17" s="179">
        <v>0</v>
      </c>
      <c r="Q17" s="179">
        <f>ROUND(E17*P17,2)</f>
        <v>0</v>
      </c>
      <c r="R17" s="181" t="s">
        <v>256</v>
      </c>
      <c r="S17" s="181" t="s">
        <v>257</v>
      </c>
      <c r="T17" s="182" t="s">
        <v>257</v>
      </c>
      <c r="U17" s="161">
        <v>3.5329999999999999</v>
      </c>
      <c r="V17" s="161">
        <f>ROUND(E17*U17,2)</f>
        <v>23.8</v>
      </c>
      <c r="W17" s="161"/>
      <c r="X17" s="161" t="s">
        <v>258</v>
      </c>
      <c r="Y17" s="161" t="s">
        <v>211</v>
      </c>
      <c r="Z17" s="151"/>
      <c r="AA17" s="151"/>
      <c r="AB17" s="151"/>
      <c r="AC17" s="151"/>
      <c r="AD17" s="151"/>
      <c r="AE17" s="151"/>
      <c r="AF17" s="151"/>
      <c r="AG17" s="151" t="s">
        <v>259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2" x14ac:dyDescent="0.2">
      <c r="A18" s="158"/>
      <c r="B18" s="159"/>
      <c r="C18" s="273" t="s">
        <v>272</v>
      </c>
      <c r="D18" s="274"/>
      <c r="E18" s="274"/>
      <c r="F18" s="274"/>
      <c r="G18" s="274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261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264" t="s">
        <v>267</v>
      </c>
      <c r="D19" s="265"/>
      <c r="E19" s="265"/>
      <c r="F19" s="265"/>
      <c r="G19" s="265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1"/>
      <c r="AA19" s="151"/>
      <c r="AB19" s="151"/>
      <c r="AC19" s="151"/>
      <c r="AD19" s="151"/>
      <c r="AE19" s="151"/>
      <c r="AF19" s="151"/>
      <c r="AG19" s="151" t="s">
        <v>214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2" x14ac:dyDescent="0.2">
      <c r="A20" s="158"/>
      <c r="B20" s="159"/>
      <c r="C20" s="196" t="s">
        <v>273</v>
      </c>
      <c r="D20" s="190"/>
      <c r="E20" s="191"/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263</v>
      </c>
      <c r="AH20" s="151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196" t="s">
        <v>274</v>
      </c>
      <c r="D21" s="190"/>
      <c r="E21" s="191">
        <v>3.472</v>
      </c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263</v>
      </c>
      <c r="AH21" s="151">
        <v>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3" x14ac:dyDescent="0.2">
      <c r="A22" s="158"/>
      <c r="B22" s="159"/>
      <c r="C22" s="196" t="s">
        <v>275</v>
      </c>
      <c r="D22" s="190"/>
      <c r="E22" s="191">
        <v>0.76800000000000002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263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3" x14ac:dyDescent="0.2">
      <c r="A23" s="158"/>
      <c r="B23" s="159"/>
      <c r="C23" s="196" t="s">
        <v>276</v>
      </c>
      <c r="D23" s="190"/>
      <c r="E23" s="191">
        <v>2.496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263</v>
      </c>
      <c r="AH23" s="151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6">
        <v>4</v>
      </c>
      <c r="B24" s="177" t="s">
        <v>277</v>
      </c>
      <c r="C24" s="185" t="s">
        <v>278</v>
      </c>
      <c r="D24" s="178" t="s">
        <v>255</v>
      </c>
      <c r="E24" s="179">
        <v>4.625</v>
      </c>
      <c r="F24" s="180"/>
      <c r="G24" s="181">
        <f>ROUND(E24*F24,2)</f>
        <v>0</v>
      </c>
      <c r="H24" s="180"/>
      <c r="I24" s="181">
        <f>ROUND(E24*H24,2)</f>
        <v>0</v>
      </c>
      <c r="J24" s="180"/>
      <c r="K24" s="181">
        <f>ROUND(E24*J24,2)</f>
        <v>0</v>
      </c>
      <c r="L24" s="181">
        <v>21</v>
      </c>
      <c r="M24" s="181">
        <f>G24*(1+L24/100)</f>
        <v>0</v>
      </c>
      <c r="N24" s="179">
        <v>0</v>
      </c>
      <c r="O24" s="179">
        <f>ROUND(E24*N24,2)</f>
        <v>0</v>
      </c>
      <c r="P24" s="179">
        <v>0</v>
      </c>
      <c r="Q24" s="179">
        <f>ROUND(E24*P24,2)</f>
        <v>0</v>
      </c>
      <c r="R24" s="181" t="s">
        <v>256</v>
      </c>
      <c r="S24" s="181" t="s">
        <v>257</v>
      </c>
      <c r="T24" s="182" t="s">
        <v>257</v>
      </c>
      <c r="U24" s="161">
        <v>7.3999999999999996E-2</v>
      </c>
      <c r="V24" s="161">
        <f>ROUND(E24*U24,2)</f>
        <v>0.34</v>
      </c>
      <c r="W24" s="161"/>
      <c r="X24" s="161" t="s">
        <v>258</v>
      </c>
      <c r="Y24" s="161" t="s">
        <v>211</v>
      </c>
      <c r="Z24" s="151"/>
      <c r="AA24" s="151"/>
      <c r="AB24" s="151"/>
      <c r="AC24" s="151"/>
      <c r="AD24" s="151"/>
      <c r="AE24" s="151"/>
      <c r="AF24" s="151"/>
      <c r="AG24" s="151" t="s">
        <v>259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2" x14ac:dyDescent="0.2">
      <c r="A25" s="158"/>
      <c r="B25" s="159"/>
      <c r="C25" s="273" t="s">
        <v>279</v>
      </c>
      <c r="D25" s="274"/>
      <c r="E25" s="274"/>
      <c r="F25" s="274"/>
      <c r="G25" s="274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261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2" x14ac:dyDescent="0.2">
      <c r="A26" s="158"/>
      <c r="B26" s="159"/>
      <c r="C26" s="196" t="s">
        <v>262</v>
      </c>
      <c r="D26" s="190"/>
      <c r="E26" s="191">
        <v>4.625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263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ht="22.5" outlineLevel="1" x14ac:dyDescent="0.2">
      <c r="A27" s="176">
        <v>5</v>
      </c>
      <c r="B27" s="177" t="s">
        <v>280</v>
      </c>
      <c r="C27" s="185" t="s">
        <v>281</v>
      </c>
      <c r="D27" s="178" t="s">
        <v>255</v>
      </c>
      <c r="E27" s="179">
        <v>11.361000000000001</v>
      </c>
      <c r="F27" s="180"/>
      <c r="G27" s="181">
        <f>ROUND(E27*F27,2)</f>
        <v>0</v>
      </c>
      <c r="H27" s="180"/>
      <c r="I27" s="181">
        <f>ROUND(E27*H27,2)</f>
        <v>0</v>
      </c>
      <c r="J27" s="180"/>
      <c r="K27" s="181">
        <f>ROUND(E27*J27,2)</f>
        <v>0</v>
      </c>
      <c r="L27" s="181">
        <v>21</v>
      </c>
      <c r="M27" s="181">
        <f>G27*(1+L27/100)</f>
        <v>0</v>
      </c>
      <c r="N27" s="179">
        <v>0</v>
      </c>
      <c r="O27" s="179">
        <f>ROUND(E27*N27,2)</f>
        <v>0</v>
      </c>
      <c r="P27" s="179">
        <v>0</v>
      </c>
      <c r="Q27" s="179">
        <f>ROUND(E27*P27,2)</f>
        <v>0</v>
      </c>
      <c r="R27" s="181" t="s">
        <v>256</v>
      </c>
      <c r="S27" s="181" t="s">
        <v>257</v>
      </c>
      <c r="T27" s="182" t="s">
        <v>257</v>
      </c>
      <c r="U27" s="161">
        <v>1.0999999999999999E-2</v>
      </c>
      <c r="V27" s="161">
        <f>ROUND(E27*U27,2)</f>
        <v>0.12</v>
      </c>
      <c r="W27" s="161"/>
      <c r="X27" s="161" t="s">
        <v>258</v>
      </c>
      <c r="Y27" s="161" t="s">
        <v>211</v>
      </c>
      <c r="Z27" s="151"/>
      <c r="AA27" s="151"/>
      <c r="AB27" s="151"/>
      <c r="AC27" s="151"/>
      <c r="AD27" s="151"/>
      <c r="AE27" s="151"/>
      <c r="AF27" s="151"/>
      <c r="AG27" s="151" t="s">
        <v>259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2" x14ac:dyDescent="0.2">
      <c r="A28" s="158"/>
      <c r="B28" s="159"/>
      <c r="C28" s="273" t="s">
        <v>279</v>
      </c>
      <c r="D28" s="274"/>
      <c r="E28" s="274"/>
      <c r="F28" s="274"/>
      <c r="G28" s="274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261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2" x14ac:dyDescent="0.2">
      <c r="A29" s="158"/>
      <c r="B29" s="159"/>
      <c r="C29" s="196" t="s">
        <v>282</v>
      </c>
      <c r="D29" s="190"/>
      <c r="E29" s="191">
        <v>4.625</v>
      </c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263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196" t="s">
        <v>283</v>
      </c>
      <c r="D30" s="190"/>
      <c r="E30" s="191">
        <v>6.7359999999999998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263</v>
      </c>
      <c r="AH30" s="151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ht="22.5" outlineLevel="1" x14ac:dyDescent="0.2">
      <c r="A31" s="176">
        <v>6</v>
      </c>
      <c r="B31" s="177" t="s">
        <v>284</v>
      </c>
      <c r="C31" s="185" t="s">
        <v>285</v>
      </c>
      <c r="D31" s="178" t="s">
        <v>255</v>
      </c>
      <c r="E31" s="179">
        <v>45.444000000000003</v>
      </c>
      <c r="F31" s="180"/>
      <c r="G31" s="181">
        <f>ROUND(E31*F31,2)</f>
        <v>0</v>
      </c>
      <c r="H31" s="180"/>
      <c r="I31" s="181">
        <f>ROUND(E31*H31,2)</f>
        <v>0</v>
      </c>
      <c r="J31" s="180"/>
      <c r="K31" s="181">
        <f>ROUND(E31*J31,2)</f>
        <v>0</v>
      </c>
      <c r="L31" s="181">
        <v>21</v>
      </c>
      <c r="M31" s="181">
        <f>G31*(1+L31/100)</f>
        <v>0</v>
      </c>
      <c r="N31" s="179">
        <v>0</v>
      </c>
      <c r="O31" s="179">
        <f>ROUND(E31*N31,2)</f>
        <v>0</v>
      </c>
      <c r="P31" s="179">
        <v>0</v>
      </c>
      <c r="Q31" s="179">
        <f>ROUND(E31*P31,2)</f>
        <v>0</v>
      </c>
      <c r="R31" s="181" t="s">
        <v>256</v>
      </c>
      <c r="S31" s="181" t="s">
        <v>257</v>
      </c>
      <c r="T31" s="182" t="s">
        <v>257</v>
      </c>
      <c r="U31" s="161">
        <v>0</v>
      </c>
      <c r="V31" s="161">
        <f>ROUND(E31*U31,2)</f>
        <v>0</v>
      </c>
      <c r="W31" s="161"/>
      <c r="X31" s="161" t="s">
        <v>258</v>
      </c>
      <c r="Y31" s="161" t="s">
        <v>211</v>
      </c>
      <c r="Z31" s="151"/>
      <c r="AA31" s="151"/>
      <c r="AB31" s="151"/>
      <c r="AC31" s="151"/>
      <c r="AD31" s="151"/>
      <c r="AE31" s="151"/>
      <c r="AF31" s="151"/>
      <c r="AG31" s="151" t="s">
        <v>259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2" x14ac:dyDescent="0.2">
      <c r="A32" s="158"/>
      <c r="B32" s="159"/>
      <c r="C32" s="273" t="s">
        <v>279</v>
      </c>
      <c r="D32" s="274"/>
      <c r="E32" s="274"/>
      <c r="F32" s="274"/>
      <c r="G32" s="274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261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2" x14ac:dyDescent="0.2">
      <c r="A33" s="158"/>
      <c r="B33" s="159"/>
      <c r="C33" s="196" t="s">
        <v>286</v>
      </c>
      <c r="D33" s="190"/>
      <c r="E33" s="191">
        <v>45.444000000000003</v>
      </c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1"/>
      <c r="AA33" s="151"/>
      <c r="AB33" s="151"/>
      <c r="AC33" s="151"/>
      <c r="AD33" s="151"/>
      <c r="AE33" s="151"/>
      <c r="AF33" s="151"/>
      <c r="AG33" s="151" t="s">
        <v>263</v>
      </c>
      <c r="AH33" s="151">
        <v>0</v>
      </c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 x14ac:dyDescent="0.2">
      <c r="A34" s="176">
        <v>7</v>
      </c>
      <c r="B34" s="177" t="s">
        <v>287</v>
      </c>
      <c r="C34" s="185" t="s">
        <v>288</v>
      </c>
      <c r="D34" s="178" t="s">
        <v>255</v>
      </c>
      <c r="E34" s="179">
        <v>11.361000000000001</v>
      </c>
      <c r="F34" s="180"/>
      <c r="G34" s="181">
        <f>ROUND(E34*F34,2)</f>
        <v>0</v>
      </c>
      <c r="H34" s="180"/>
      <c r="I34" s="181">
        <f>ROUND(E34*H34,2)</f>
        <v>0</v>
      </c>
      <c r="J34" s="180"/>
      <c r="K34" s="181">
        <f>ROUND(E34*J34,2)</f>
        <v>0</v>
      </c>
      <c r="L34" s="181">
        <v>21</v>
      </c>
      <c r="M34" s="181">
        <f>G34*(1+L34/100)</f>
        <v>0</v>
      </c>
      <c r="N34" s="179">
        <v>0</v>
      </c>
      <c r="O34" s="179">
        <f>ROUND(E34*N34,2)</f>
        <v>0</v>
      </c>
      <c r="P34" s="179">
        <v>0</v>
      </c>
      <c r="Q34" s="179">
        <f>ROUND(E34*P34,2)</f>
        <v>0</v>
      </c>
      <c r="R34" s="181" t="s">
        <v>256</v>
      </c>
      <c r="S34" s="181" t="s">
        <v>257</v>
      </c>
      <c r="T34" s="182" t="s">
        <v>257</v>
      </c>
      <c r="U34" s="161">
        <v>3.1E-2</v>
      </c>
      <c r="V34" s="161">
        <f>ROUND(E34*U34,2)</f>
        <v>0.35</v>
      </c>
      <c r="W34" s="161"/>
      <c r="X34" s="161" t="s">
        <v>258</v>
      </c>
      <c r="Y34" s="161" t="s">
        <v>211</v>
      </c>
      <c r="Z34" s="151"/>
      <c r="AA34" s="151"/>
      <c r="AB34" s="151"/>
      <c r="AC34" s="151"/>
      <c r="AD34" s="151"/>
      <c r="AE34" s="151"/>
      <c r="AF34" s="151"/>
      <c r="AG34" s="151" t="s">
        <v>259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2" x14ac:dyDescent="0.2">
      <c r="A35" s="158"/>
      <c r="B35" s="159"/>
      <c r="C35" s="262" t="s">
        <v>289</v>
      </c>
      <c r="D35" s="263"/>
      <c r="E35" s="263"/>
      <c r="F35" s="263"/>
      <c r="G35" s="263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214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83" t="str">
        <f>C35</f>
        <v>Uložení sypaniny do násypů nebo na skládku s rozprostřením sypaniny ve vrstvách a s hrubým urovnáním.</v>
      </c>
      <c r="BB35" s="151"/>
      <c r="BC35" s="151"/>
      <c r="BD35" s="151"/>
      <c r="BE35" s="151"/>
      <c r="BF35" s="151"/>
      <c r="BG35" s="151"/>
      <c r="BH35" s="151"/>
    </row>
    <row r="36" spans="1:60" outlineLevel="2" x14ac:dyDescent="0.2">
      <c r="A36" s="158"/>
      <c r="B36" s="159"/>
      <c r="C36" s="196" t="s">
        <v>290</v>
      </c>
      <c r="D36" s="190"/>
      <c r="E36" s="191">
        <v>11.361000000000001</v>
      </c>
      <c r="F36" s="161"/>
      <c r="G36" s="161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1"/>
      <c r="AA36" s="151"/>
      <c r="AB36" s="151"/>
      <c r="AC36" s="151"/>
      <c r="AD36" s="151"/>
      <c r="AE36" s="151"/>
      <c r="AF36" s="151"/>
      <c r="AG36" s="151" t="s">
        <v>263</v>
      </c>
      <c r="AH36" s="151">
        <v>0</v>
      </c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 x14ac:dyDescent="0.2">
      <c r="A37" s="176">
        <v>8</v>
      </c>
      <c r="B37" s="177" t="s">
        <v>291</v>
      </c>
      <c r="C37" s="185" t="s">
        <v>292</v>
      </c>
      <c r="D37" s="178" t="s">
        <v>255</v>
      </c>
      <c r="E37" s="179">
        <v>11.361000000000001</v>
      </c>
      <c r="F37" s="180"/>
      <c r="G37" s="181">
        <f>ROUND(E37*F37,2)</f>
        <v>0</v>
      </c>
      <c r="H37" s="180"/>
      <c r="I37" s="181">
        <f>ROUND(E37*H37,2)</f>
        <v>0</v>
      </c>
      <c r="J37" s="180"/>
      <c r="K37" s="181">
        <f>ROUND(E37*J37,2)</f>
        <v>0</v>
      </c>
      <c r="L37" s="181">
        <v>21</v>
      </c>
      <c r="M37" s="181">
        <f>G37*(1+L37/100)</f>
        <v>0</v>
      </c>
      <c r="N37" s="179">
        <v>0</v>
      </c>
      <c r="O37" s="179">
        <f>ROUND(E37*N37,2)</f>
        <v>0</v>
      </c>
      <c r="P37" s="179">
        <v>0</v>
      </c>
      <c r="Q37" s="179">
        <f>ROUND(E37*P37,2)</f>
        <v>0</v>
      </c>
      <c r="R37" s="181" t="s">
        <v>256</v>
      </c>
      <c r="S37" s="181" t="s">
        <v>257</v>
      </c>
      <c r="T37" s="182" t="s">
        <v>257</v>
      </c>
      <c r="U37" s="161">
        <v>0</v>
      </c>
      <c r="V37" s="161">
        <f>ROUND(E37*U37,2)</f>
        <v>0</v>
      </c>
      <c r="W37" s="161"/>
      <c r="X37" s="161" t="s">
        <v>258</v>
      </c>
      <c r="Y37" s="161" t="s">
        <v>211</v>
      </c>
      <c r="Z37" s="151"/>
      <c r="AA37" s="151"/>
      <c r="AB37" s="151"/>
      <c r="AC37" s="151"/>
      <c r="AD37" s="151"/>
      <c r="AE37" s="151"/>
      <c r="AF37" s="151"/>
      <c r="AG37" s="151" t="s">
        <v>259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262" t="s">
        <v>293</v>
      </c>
      <c r="D38" s="263"/>
      <c r="E38" s="263"/>
      <c r="F38" s="263"/>
      <c r="G38" s="263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214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2" x14ac:dyDescent="0.2">
      <c r="A39" s="158"/>
      <c r="B39" s="159"/>
      <c r="C39" s="196" t="s">
        <v>282</v>
      </c>
      <c r="D39" s="190"/>
      <c r="E39" s="191">
        <v>4.625</v>
      </c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263</v>
      </c>
      <c r="AH39" s="151">
        <v>0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3" x14ac:dyDescent="0.2">
      <c r="A40" s="158"/>
      <c r="B40" s="159"/>
      <c r="C40" s="196" t="s">
        <v>283</v>
      </c>
      <c r="D40" s="190"/>
      <c r="E40" s="191">
        <v>6.7359999999999998</v>
      </c>
      <c r="F40" s="161"/>
      <c r="G40" s="16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1"/>
      <c r="AA40" s="151"/>
      <c r="AB40" s="151"/>
      <c r="AC40" s="151"/>
      <c r="AD40" s="151"/>
      <c r="AE40" s="151"/>
      <c r="AF40" s="151"/>
      <c r="AG40" s="151" t="s">
        <v>263</v>
      </c>
      <c r="AH40" s="151">
        <v>0</v>
      </c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 x14ac:dyDescent="0.2">
      <c r="A41" s="176">
        <v>9</v>
      </c>
      <c r="B41" s="177" t="s">
        <v>294</v>
      </c>
      <c r="C41" s="185" t="s">
        <v>295</v>
      </c>
      <c r="D41" s="178" t="s">
        <v>296</v>
      </c>
      <c r="E41" s="179">
        <v>46.25</v>
      </c>
      <c r="F41" s="180"/>
      <c r="G41" s="181">
        <f>ROUND(E41*F41,2)</f>
        <v>0</v>
      </c>
      <c r="H41" s="180"/>
      <c r="I41" s="181">
        <f>ROUND(E41*H41,2)</f>
        <v>0</v>
      </c>
      <c r="J41" s="180"/>
      <c r="K41" s="181">
        <f>ROUND(E41*J41,2)</f>
        <v>0</v>
      </c>
      <c r="L41" s="181">
        <v>21</v>
      </c>
      <c r="M41" s="181">
        <f>G41*(1+L41/100)</f>
        <v>0</v>
      </c>
      <c r="N41" s="179">
        <v>0</v>
      </c>
      <c r="O41" s="179">
        <f>ROUND(E41*N41,2)</f>
        <v>0</v>
      </c>
      <c r="P41" s="179">
        <v>0</v>
      </c>
      <c r="Q41" s="179">
        <f>ROUND(E41*P41,2)</f>
        <v>0</v>
      </c>
      <c r="R41" s="181" t="s">
        <v>256</v>
      </c>
      <c r="S41" s="181" t="s">
        <v>257</v>
      </c>
      <c r="T41" s="182" t="s">
        <v>257</v>
      </c>
      <c r="U41" s="161">
        <v>1.7999999999999999E-2</v>
      </c>
      <c r="V41" s="161">
        <f>ROUND(E41*U41,2)</f>
        <v>0.83</v>
      </c>
      <c r="W41" s="161"/>
      <c r="X41" s="161" t="s">
        <v>258</v>
      </c>
      <c r="Y41" s="161" t="s">
        <v>211</v>
      </c>
      <c r="Z41" s="151"/>
      <c r="AA41" s="151"/>
      <c r="AB41" s="151"/>
      <c r="AC41" s="151"/>
      <c r="AD41" s="151"/>
      <c r="AE41" s="151"/>
      <c r="AF41" s="151"/>
      <c r="AG41" s="151" t="s">
        <v>259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2" x14ac:dyDescent="0.2">
      <c r="A42" s="158"/>
      <c r="B42" s="159"/>
      <c r="C42" s="273" t="s">
        <v>297</v>
      </c>
      <c r="D42" s="274"/>
      <c r="E42" s="274"/>
      <c r="F42" s="274"/>
      <c r="G42" s="274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261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2" x14ac:dyDescent="0.2">
      <c r="A43" s="158"/>
      <c r="B43" s="159"/>
      <c r="C43" s="196" t="s">
        <v>298</v>
      </c>
      <c r="D43" s="190"/>
      <c r="E43" s="191">
        <v>46.25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263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ht="22.5" outlineLevel="1" x14ac:dyDescent="0.2">
      <c r="A44" s="176">
        <v>10</v>
      </c>
      <c r="B44" s="177" t="s">
        <v>299</v>
      </c>
      <c r="C44" s="185" t="s">
        <v>300</v>
      </c>
      <c r="D44" s="178" t="s">
        <v>296</v>
      </c>
      <c r="E44" s="179">
        <v>46.25</v>
      </c>
      <c r="F44" s="180"/>
      <c r="G44" s="181">
        <f>ROUND(E44*F44,2)</f>
        <v>0</v>
      </c>
      <c r="H44" s="180"/>
      <c r="I44" s="181">
        <f>ROUND(E44*H44,2)</f>
        <v>0</v>
      </c>
      <c r="J44" s="180"/>
      <c r="K44" s="181">
        <f>ROUND(E44*J44,2)</f>
        <v>0</v>
      </c>
      <c r="L44" s="181">
        <v>21</v>
      </c>
      <c r="M44" s="181">
        <f>G44*(1+L44/100)</f>
        <v>0</v>
      </c>
      <c r="N44" s="179">
        <v>0</v>
      </c>
      <c r="O44" s="179">
        <f>ROUND(E44*N44,2)</f>
        <v>0</v>
      </c>
      <c r="P44" s="179">
        <v>0</v>
      </c>
      <c r="Q44" s="179">
        <f>ROUND(E44*P44,2)</f>
        <v>0</v>
      </c>
      <c r="R44" s="181" t="s">
        <v>256</v>
      </c>
      <c r="S44" s="181" t="s">
        <v>257</v>
      </c>
      <c r="T44" s="182" t="s">
        <v>257</v>
      </c>
      <c r="U44" s="161">
        <v>0.13</v>
      </c>
      <c r="V44" s="161">
        <f>ROUND(E44*U44,2)</f>
        <v>6.01</v>
      </c>
      <c r="W44" s="161"/>
      <c r="X44" s="161" t="s">
        <v>258</v>
      </c>
      <c r="Y44" s="161" t="s">
        <v>211</v>
      </c>
      <c r="Z44" s="151"/>
      <c r="AA44" s="151"/>
      <c r="AB44" s="151"/>
      <c r="AC44" s="151"/>
      <c r="AD44" s="151"/>
      <c r="AE44" s="151"/>
      <c r="AF44" s="151"/>
      <c r="AG44" s="151" t="s">
        <v>259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ht="22.5" outlineLevel="2" x14ac:dyDescent="0.2">
      <c r="A45" s="158"/>
      <c r="B45" s="159"/>
      <c r="C45" s="273" t="s">
        <v>301</v>
      </c>
      <c r="D45" s="274"/>
      <c r="E45" s="274"/>
      <c r="F45" s="274"/>
      <c r="G45" s="274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261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83" t="str">
        <f>C45</f>
        <v>s případným nutným přemístěním hromad nebo dočasných skládek na místo potřeby ze vzdálenosti do 30 m, v rovině nebo ve svahu do 1 : 5,</v>
      </c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58"/>
      <c r="B46" s="159"/>
      <c r="C46" s="196" t="s">
        <v>298</v>
      </c>
      <c r="D46" s="190"/>
      <c r="E46" s="191">
        <v>46.25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263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6">
        <v>11</v>
      </c>
      <c r="B47" s="177" t="s">
        <v>302</v>
      </c>
      <c r="C47" s="185" t="s">
        <v>303</v>
      </c>
      <c r="D47" s="178" t="s">
        <v>304</v>
      </c>
      <c r="E47" s="179">
        <v>1.91475</v>
      </c>
      <c r="F47" s="180"/>
      <c r="G47" s="181">
        <f>ROUND(E47*F47,2)</f>
        <v>0</v>
      </c>
      <c r="H47" s="180"/>
      <c r="I47" s="181">
        <f>ROUND(E47*H47,2)</f>
        <v>0</v>
      </c>
      <c r="J47" s="180"/>
      <c r="K47" s="181">
        <f>ROUND(E47*J47,2)</f>
        <v>0</v>
      </c>
      <c r="L47" s="181">
        <v>21</v>
      </c>
      <c r="M47" s="181">
        <f>G47*(1+L47/100)</f>
        <v>0</v>
      </c>
      <c r="N47" s="179">
        <v>1E-3</v>
      </c>
      <c r="O47" s="179">
        <f>ROUND(E47*N47,2)</f>
        <v>0</v>
      </c>
      <c r="P47" s="179">
        <v>0</v>
      </c>
      <c r="Q47" s="179">
        <f>ROUND(E47*P47,2)</f>
        <v>0</v>
      </c>
      <c r="R47" s="181" t="s">
        <v>305</v>
      </c>
      <c r="S47" s="181" t="s">
        <v>257</v>
      </c>
      <c r="T47" s="182" t="s">
        <v>257</v>
      </c>
      <c r="U47" s="161">
        <v>0</v>
      </c>
      <c r="V47" s="161">
        <f>ROUND(E47*U47,2)</f>
        <v>0</v>
      </c>
      <c r="W47" s="161"/>
      <c r="X47" s="161" t="s">
        <v>306</v>
      </c>
      <c r="Y47" s="161" t="s">
        <v>211</v>
      </c>
      <c r="Z47" s="151"/>
      <c r="AA47" s="151"/>
      <c r="AB47" s="151"/>
      <c r="AC47" s="151"/>
      <c r="AD47" s="151"/>
      <c r="AE47" s="151"/>
      <c r="AF47" s="151"/>
      <c r="AG47" s="151" t="s">
        <v>307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2" x14ac:dyDescent="0.2">
      <c r="A48" s="158"/>
      <c r="B48" s="159"/>
      <c r="C48" s="196" t="s">
        <v>308</v>
      </c>
      <c r="D48" s="190"/>
      <c r="E48" s="191">
        <v>1.91475</v>
      </c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1"/>
      <c r="AA48" s="151"/>
      <c r="AB48" s="151"/>
      <c r="AC48" s="151"/>
      <c r="AD48" s="151"/>
      <c r="AE48" s="151"/>
      <c r="AF48" s="151"/>
      <c r="AG48" s="151" t="s">
        <v>263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x14ac:dyDescent="0.2">
      <c r="A49" s="166" t="s">
        <v>204</v>
      </c>
      <c r="B49" s="167" t="s">
        <v>108</v>
      </c>
      <c r="C49" s="184" t="s">
        <v>109</v>
      </c>
      <c r="D49" s="168"/>
      <c r="E49" s="169"/>
      <c r="F49" s="170"/>
      <c r="G49" s="170">
        <f>SUMIF(AG50:AG62,"&lt;&gt;NOR",G50:G62)</f>
        <v>0</v>
      </c>
      <c r="H49" s="170"/>
      <c r="I49" s="170">
        <f>SUM(I50:I62)</f>
        <v>0</v>
      </c>
      <c r="J49" s="170"/>
      <c r="K49" s="170">
        <f>SUM(K50:K62)</f>
        <v>0</v>
      </c>
      <c r="L49" s="170"/>
      <c r="M49" s="170">
        <f>SUM(M50:M62)</f>
        <v>0</v>
      </c>
      <c r="N49" s="169"/>
      <c r="O49" s="169">
        <f>SUM(O50:O62)</f>
        <v>0.21</v>
      </c>
      <c r="P49" s="169"/>
      <c r="Q49" s="169">
        <f>SUM(Q50:Q62)</f>
        <v>0</v>
      </c>
      <c r="R49" s="170"/>
      <c r="S49" s="170"/>
      <c r="T49" s="171"/>
      <c r="U49" s="165"/>
      <c r="V49" s="165">
        <f>SUM(V50:V62)</f>
        <v>0.56000000000000005</v>
      </c>
      <c r="W49" s="165"/>
      <c r="X49" s="165"/>
      <c r="Y49" s="165"/>
      <c r="AG49" t="s">
        <v>205</v>
      </c>
    </row>
    <row r="50" spans="1:60" outlineLevel="1" x14ac:dyDescent="0.2">
      <c r="A50" s="176">
        <v>12</v>
      </c>
      <c r="B50" s="177" t="s">
        <v>309</v>
      </c>
      <c r="C50" s="185" t="s">
        <v>310</v>
      </c>
      <c r="D50" s="178" t="s">
        <v>255</v>
      </c>
      <c r="E50" s="179">
        <v>7.6950000000000005E-2</v>
      </c>
      <c r="F50" s="180"/>
      <c r="G50" s="181">
        <f>ROUND(E50*F50,2)</f>
        <v>0</v>
      </c>
      <c r="H50" s="180"/>
      <c r="I50" s="181">
        <f>ROUND(E50*H50,2)</f>
        <v>0</v>
      </c>
      <c r="J50" s="180"/>
      <c r="K50" s="181">
        <f>ROUND(E50*J50,2)</f>
        <v>0</v>
      </c>
      <c r="L50" s="181">
        <v>21</v>
      </c>
      <c r="M50" s="181">
        <f>G50*(1+L50/100)</f>
        <v>0</v>
      </c>
      <c r="N50" s="179">
        <v>2.5249999999999999</v>
      </c>
      <c r="O50" s="179">
        <f>ROUND(E50*N50,2)</f>
        <v>0.19</v>
      </c>
      <c r="P50" s="179">
        <v>0</v>
      </c>
      <c r="Q50" s="179">
        <f>ROUND(E50*P50,2)</f>
        <v>0</v>
      </c>
      <c r="R50" s="181" t="s">
        <v>311</v>
      </c>
      <c r="S50" s="181" t="s">
        <v>257</v>
      </c>
      <c r="T50" s="182" t="s">
        <v>257</v>
      </c>
      <c r="U50" s="161">
        <v>0.58899999999999997</v>
      </c>
      <c r="V50" s="161">
        <f>ROUND(E50*U50,2)</f>
        <v>0.05</v>
      </c>
      <c r="W50" s="161"/>
      <c r="X50" s="161" t="s">
        <v>258</v>
      </c>
      <c r="Y50" s="161" t="s">
        <v>211</v>
      </c>
      <c r="Z50" s="151"/>
      <c r="AA50" s="151"/>
      <c r="AB50" s="151"/>
      <c r="AC50" s="151"/>
      <c r="AD50" s="151"/>
      <c r="AE50" s="151"/>
      <c r="AF50" s="151"/>
      <c r="AG50" s="151" t="s">
        <v>259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2" x14ac:dyDescent="0.2">
      <c r="A51" s="158"/>
      <c r="B51" s="159"/>
      <c r="C51" s="262" t="s">
        <v>312</v>
      </c>
      <c r="D51" s="263"/>
      <c r="E51" s="263"/>
      <c r="F51" s="263"/>
      <c r="G51" s="263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1"/>
      <c r="AA51" s="151"/>
      <c r="AB51" s="151"/>
      <c r="AC51" s="151"/>
      <c r="AD51" s="151"/>
      <c r="AE51" s="151"/>
      <c r="AF51" s="151"/>
      <c r="AG51" s="151" t="s">
        <v>214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2" x14ac:dyDescent="0.2">
      <c r="A52" s="158"/>
      <c r="B52" s="159"/>
      <c r="C52" s="196" t="s">
        <v>313</v>
      </c>
      <c r="D52" s="190"/>
      <c r="E52" s="191"/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263</v>
      </c>
      <c r="AH52" s="151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ht="22.5" outlineLevel="3" x14ac:dyDescent="0.2">
      <c r="A53" s="158"/>
      <c r="B53" s="159"/>
      <c r="C53" s="196" t="s">
        <v>314</v>
      </c>
      <c r="D53" s="190"/>
      <c r="E53" s="191">
        <v>7.6950000000000005E-2</v>
      </c>
      <c r="F53" s="161"/>
      <c r="G53" s="161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1"/>
      <c r="AA53" s="151"/>
      <c r="AB53" s="151"/>
      <c r="AC53" s="151"/>
      <c r="AD53" s="151"/>
      <c r="AE53" s="151"/>
      <c r="AF53" s="151"/>
      <c r="AG53" s="151" t="s">
        <v>263</v>
      </c>
      <c r="AH53" s="151">
        <v>0</v>
      </c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6">
        <v>13</v>
      </c>
      <c r="B54" s="177" t="s">
        <v>315</v>
      </c>
      <c r="C54" s="185" t="s">
        <v>316</v>
      </c>
      <c r="D54" s="178" t="s">
        <v>296</v>
      </c>
      <c r="E54" s="179">
        <v>0.51300000000000001</v>
      </c>
      <c r="F54" s="180"/>
      <c r="G54" s="181">
        <f>ROUND(E54*F54,2)</f>
        <v>0</v>
      </c>
      <c r="H54" s="180"/>
      <c r="I54" s="181">
        <f>ROUND(E54*H54,2)</f>
        <v>0</v>
      </c>
      <c r="J54" s="180"/>
      <c r="K54" s="181">
        <f>ROUND(E54*J54,2)</f>
        <v>0</v>
      </c>
      <c r="L54" s="181">
        <v>21</v>
      </c>
      <c r="M54" s="181">
        <f>G54*(1+L54/100)</f>
        <v>0</v>
      </c>
      <c r="N54" s="179">
        <v>3.9309999999999998E-2</v>
      </c>
      <c r="O54" s="179">
        <f>ROUND(E54*N54,2)</f>
        <v>0.02</v>
      </c>
      <c r="P54" s="179">
        <v>0</v>
      </c>
      <c r="Q54" s="179">
        <f>ROUND(E54*P54,2)</f>
        <v>0</v>
      </c>
      <c r="R54" s="181" t="s">
        <v>311</v>
      </c>
      <c r="S54" s="181" t="s">
        <v>257</v>
      </c>
      <c r="T54" s="182" t="s">
        <v>257</v>
      </c>
      <c r="U54" s="161">
        <v>0.65</v>
      </c>
      <c r="V54" s="161">
        <f>ROUND(E54*U54,2)</f>
        <v>0.33</v>
      </c>
      <c r="W54" s="161"/>
      <c r="X54" s="161" t="s">
        <v>258</v>
      </c>
      <c r="Y54" s="161" t="s">
        <v>211</v>
      </c>
      <c r="Z54" s="151"/>
      <c r="AA54" s="151"/>
      <c r="AB54" s="151"/>
      <c r="AC54" s="151"/>
      <c r="AD54" s="151"/>
      <c r="AE54" s="151"/>
      <c r="AF54" s="151"/>
      <c r="AG54" s="151" t="s">
        <v>259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ht="22.5" outlineLevel="2" x14ac:dyDescent="0.2">
      <c r="A55" s="158"/>
      <c r="B55" s="159"/>
      <c r="C55" s="273" t="s">
        <v>317</v>
      </c>
      <c r="D55" s="274"/>
      <c r="E55" s="274"/>
      <c r="F55" s="274"/>
      <c r="G55" s="274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261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83" t="str">
        <f>C55</f>
        <v>bednění svislé nebo šikmé (odkloněné), půdorysně přímé nebo zalomené základových zdí ve volných nebo zapažených jámách, rýhách, šachtách, včetně případných vzpěr,</v>
      </c>
      <c r="BB55" s="151"/>
      <c r="BC55" s="151"/>
      <c r="BD55" s="151"/>
      <c r="BE55" s="151"/>
      <c r="BF55" s="151"/>
      <c r="BG55" s="151"/>
      <c r="BH55" s="151"/>
    </row>
    <row r="56" spans="1:60" outlineLevel="2" x14ac:dyDescent="0.2">
      <c r="A56" s="158"/>
      <c r="B56" s="159"/>
      <c r="C56" s="196" t="s">
        <v>313</v>
      </c>
      <c r="D56" s="190"/>
      <c r="E56" s="191"/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1"/>
      <c r="AA56" s="151"/>
      <c r="AB56" s="151"/>
      <c r="AC56" s="151"/>
      <c r="AD56" s="151"/>
      <c r="AE56" s="151"/>
      <c r="AF56" s="151"/>
      <c r="AG56" s="151" t="s">
        <v>263</v>
      </c>
      <c r="AH56" s="151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3" x14ac:dyDescent="0.2">
      <c r="A57" s="158"/>
      <c r="B57" s="159"/>
      <c r="C57" s="196" t="s">
        <v>318</v>
      </c>
      <c r="D57" s="190"/>
      <c r="E57" s="191">
        <v>0.51300000000000001</v>
      </c>
      <c r="F57" s="161"/>
      <c r="G57" s="161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51"/>
      <c r="AA57" s="151"/>
      <c r="AB57" s="151"/>
      <c r="AC57" s="151"/>
      <c r="AD57" s="151"/>
      <c r="AE57" s="151"/>
      <c r="AF57" s="151"/>
      <c r="AG57" s="151" t="s">
        <v>263</v>
      </c>
      <c r="AH57" s="151">
        <v>0</v>
      </c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 x14ac:dyDescent="0.2">
      <c r="A58" s="176">
        <v>14</v>
      </c>
      <c r="B58" s="177" t="s">
        <v>319</v>
      </c>
      <c r="C58" s="185" t="s">
        <v>320</v>
      </c>
      <c r="D58" s="178" t="s">
        <v>296</v>
      </c>
      <c r="E58" s="179">
        <v>0.51300000000000001</v>
      </c>
      <c r="F58" s="180"/>
      <c r="G58" s="181">
        <f>ROUND(E58*F58,2)</f>
        <v>0</v>
      </c>
      <c r="H58" s="180"/>
      <c r="I58" s="181">
        <f>ROUND(E58*H58,2)</f>
        <v>0</v>
      </c>
      <c r="J58" s="180"/>
      <c r="K58" s="181">
        <f>ROUND(E58*J58,2)</f>
        <v>0</v>
      </c>
      <c r="L58" s="181">
        <v>21</v>
      </c>
      <c r="M58" s="181">
        <f>G58*(1+L58/100)</f>
        <v>0</v>
      </c>
      <c r="N58" s="179">
        <v>0</v>
      </c>
      <c r="O58" s="179">
        <f>ROUND(E58*N58,2)</f>
        <v>0</v>
      </c>
      <c r="P58" s="179">
        <v>0</v>
      </c>
      <c r="Q58" s="179">
        <f>ROUND(E58*P58,2)</f>
        <v>0</v>
      </c>
      <c r="R58" s="181" t="s">
        <v>311</v>
      </c>
      <c r="S58" s="181" t="s">
        <v>257</v>
      </c>
      <c r="T58" s="182" t="s">
        <v>257</v>
      </c>
      <c r="U58" s="161">
        <v>0.35</v>
      </c>
      <c r="V58" s="161">
        <f>ROUND(E58*U58,2)</f>
        <v>0.18</v>
      </c>
      <c r="W58" s="161"/>
      <c r="X58" s="161" t="s">
        <v>258</v>
      </c>
      <c r="Y58" s="161" t="s">
        <v>211</v>
      </c>
      <c r="Z58" s="151"/>
      <c r="AA58" s="151"/>
      <c r="AB58" s="151"/>
      <c r="AC58" s="151"/>
      <c r="AD58" s="151"/>
      <c r="AE58" s="151"/>
      <c r="AF58" s="151"/>
      <c r="AG58" s="151" t="s">
        <v>259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ht="22.5" outlineLevel="2" x14ac:dyDescent="0.2">
      <c r="A59" s="158"/>
      <c r="B59" s="159"/>
      <c r="C59" s="273" t="s">
        <v>317</v>
      </c>
      <c r="D59" s="274"/>
      <c r="E59" s="274"/>
      <c r="F59" s="274"/>
      <c r="G59" s="274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261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83" t="str">
        <f>C59</f>
        <v>bednění svislé nebo šikmé (odkloněné), půdorysně přímé nebo zalomené základových zdí ve volných nebo zapažených jámách, rýhách, šachtách, včetně případných vzpěr,</v>
      </c>
      <c r="BB59" s="151"/>
      <c r="BC59" s="151"/>
      <c r="BD59" s="151"/>
      <c r="BE59" s="151"/>
      <c r="BF59" s="151"/>
      <c r="BG59" s="151"/>
      <c r="BH59" s="151"/>
    </row>
    <row r="60" spans="1:60" outlineLevel="2" x14ac:dyDescent="0.2">
      <c r="A60" s="158"/>
      <c r="B60" s="159"/>
      <c r="C60" s="264" t="s">
        <v>321</v>
      </c>
      <c r="D60" s="265"/>
      <c r="E60" s="265"/>
      <c r="F60" s="265"/>
      <c r="G60" s="265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1"/>
      <c r="AA60" s="151"/>
      <c r="AB60" s="151"/>
      <c r="AC60" s="151"/>
      <c r="AD60" s="151"/>
      <c r="AE60" s="151"/>
      <c r="AF60" s="151"/>
      <c r="AG60" s="151" t="s">
        <v>214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2" x14ac:dyDescent="0.2">
      <c r="A61" s="158"/>
      <c r="B61" s="159"/>
      <c r="C61" s="196" t="s">
        <v>313</v>
      </c>
      <c r="D61" s="190"/>
      <c r="E61" s="191"/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1"/>
      <c r="AA61" s="151"/>
      <c r="AB61" s="151"/>
      <c r="AC61" s="151"/>
      <c r="AD61" s="151"/>
      <c r="AE61" s="151"/>
      <c r="AF61" s="151"/>
      <c r="AG61" s="151" t="s">
        <v>263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3" x14ac:dyDescent="0.2">
      <c r="A62" s="158"/>
      <c r="B62" s="159"/>
      <c r="C62" s="196" t="s">
        <v>318</v>
      </c>
      <c r="D62" s="190"/>
      <c r="E62" s="191">
        <v>0.51300000000000001</v>
      </c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1"/>
      <c r="AA62" s="151"/>
      <c r="AB62" s="151"/>
      <c r="AC62" s="151"/>
      <c r="AD62" s="151"/>
      <c r="AE62" s="151"/>
      <c r="AF62" s="151"/>
      <c r="AG62" s="151" t="s">
        <v>263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x14ac:dyDescent="0.2">
      <c r="A63" s="166" t="s">
        <v>204</v>
      </c>
      <c r="B63" s="167" t="s">
        <v>112</v>
      </c>
      <c r="C63" s="184" t="s">
        <v>113</v>
      </c>
      <c r="D63" s="168"/>
      <c r="E63" s="169"/>
      <c r="F63" s="170"/>
      <c r="G63" s="170">
        <f>SUMIF(AG64:AG78,"&lt;&gt;NOR",G64:G78)</f>
        <v>0</v>
      </c>
      <c r="H63" s="170"/>
      <c r="I63" s="170">
        <f>SUM(I64:I78)</f>
        <v>0</v>
      </c>
      <c r="J63" s="170"/>
      <c r="K63" s="170">
        <f>SUM(K64:K78)</f>
        <v>0</v>
      </c>
      <c r="L63" s="170"/>
      <c r="M63" s="170">
        <f>SUM(M64:M78)</f>
        <v>0</v>
      </c>
      <c r="N63" s="169"/>
      <c r="O63" s="169">
        <f>SUM(O64:O78)</f>
        <v>2.9299999999999997</v>
      </c>
      <c r="P63" s="169"/>
      <c r="Q63" s="169">
        <f>SUM(Q64:Q78)</f>
        <v>0</v>
      </c>
      <c r="R63" s="170"/>
      <c r="S63" s="170"/>
      <c r="T63" s="171"/>
      <c r="U63" s="165"/>
      <c r="V63" s="165">
        <f>SUM(V64:V78)</f>
        <v>6.99</v>
      </c>
      <c r="W63" s="165"/>
      <c r="X63" s="165"/>
      <c r="Y63" s="165"/>
      <c r="AG63" t="s">
        <v>205</v>
      </c>
    </row>
    <row r="64" spans="1:60" ht="22.5" outlineLevel="1" x14ac:dyDescent="0.2">
      <c r="A64" s="176">
        <v>15</v>
      </c>
      <c r="B64" s="177" t="s">
        <v>322</v>
      </c>
      <c r="C64" s="185" t="s">
        <v>323</v>
      </c>
      <c r="D64" s="178" t="s">
        <v>255</v>
      </c>
      <c r="E64" s="179">
        <v>1.4355</v>
      </c>
      <c r="F64" s="180"/>
      <c r="G64" s="181">
        <f>ROUND(E64*F64,2)</f>
        <v>0</v>
      </c>
      <c r="H64" s="180"/>
      <c r="I64" s="181">
        <f>ROUND(E64*H64,2)</f>
        <v>0</v>
      </c>
      <c r="J64" s="180"/>
      <c r="K64" s="181">
        <f>ROUND(E64*J64,2)</f>
        <v>0</v>
      </c>
      <c r="L64" s="181">
        <v>21</v>
      </c>
      <c r="M64" s="181">
        <f>G64*(1+L64/100)</f>
        <v>0</v>
      </c>
      <c r="N64" s="179">
        <v>1.80776</v>
      </c>
      <c r="O64" s="179">
        <f>ROUND(E64*N64,2)</f>
        <v>2.6</v>
      </c>
      <c r="P64" s="179">
        <v>0</v>
      </c>
      <c r="Q64" s="179">
        <f>ROUND(E64*P64,2)</f>
        <v>0</v>
      </c>
      <c r="R64" s="181" t="s">
        <v>311</v>
      </c>
      <c r="S64" s="181" t="s">
        <v>257</v>
      </c>
      <c r="T64" s="182" t="s">
        <v>257</v>
      </c>
      <c r="U64" s="161">
        <v>3.7650000000000001</v>
      </c>
      <c r="V64" s="161">
        <f>ROUND(E64*U64,2)</f>
        <v>5.4</v>
      </c>
      <c r="W64" s="161"/>
      <c r="X64" s="161" t="s">
        <v>258</v>
      </c>
      <c r="Y64" s="161" t="s">
        <v>211</v>
      </c>
      <c r="Z64" s="151"/>
      <c r="AA64" s="151"/>
      <c r="AB64" s="151"/>
      <c r="AC64" s="151"/>
      <c r="AD64" s="151"/>
      <c r="AE64" s="151"/>
      <c r="AF64" s="151"/>
      <c r="AG64" s="151" t="s">
        <v>259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2" x14ac:dyDescent="0.2">
      <c r="A65" s="158"/>
      <c r="B65" s="159"/>
      <c r="C65" s="262" t="s">
        <v>324</v>
      </c>
      <c r="D65" s="263"/>
      <c r="E65" s="263"/>
      <c r="F65" s="263"/>
      <c r="G65" s="263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1"/>
      <c r="AA65" s="151"/>
      <c r="AB65" s="151"/>
      <c r="AC65" s="151"/>
      <c r="AD65" s="151"/>
      <c r="AE65" s="151"/>
      <c r="AF65" s="151"/>
      <c r="AG65" s="151" t="s">
        <v>214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2" x14ac:dyDescent="0.2">
      <c r="A66" s="158"/>
      <c r="B66" s="159"/>
      <c r="C66" s="196" t="s">
        <v>313</v>
      </c>
      <c r="D66" s="190"/>
      <c r="E66" s="191"/>
      <c r="F66" s="161"/>
      <c r="G66" s="16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1"/>
      <c r="AA66" s="151"/>
      <c r="AB66" s="151"/>
      <c r="AC66" s="151"/>
      <c r="AD66" s="151"/>
      <c r="AE66" s="151"/>
      <c r="AF66" s="151"/>
      <c r="AG66" s="151" t="s">
        <v>263</v>
      </c>
      <c r="AH66" s="151">
        <v>0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3" x14ac:dyDescent="0.2">
      <c r="A67" s="158"/>
      <c r="B67" s="159"/>
      <c r="C67" s="196" t="s">
        <v>325</v>
      </c>
      <c r="D67" s="190"/>
      <c r="E67" s="191">
        <v>1.4355</v>
      </c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1"/>
      <c r="AA67" s="151"/>
      <c r="AB67" s="151"/>
      <c r="AC67" s="151"/>
      <c r="AD67" s="151"/>
      <c r="AE67" s="151"/>
      <c r="AF67" s="151"/>
      <c r="AG67" s="151" t="s">
        <v>263</v>
      </c>
      <c r="AH67" s="151">
        <v>0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ht="22.5" outlineLevel="1" x14ac:dyDescent="0.2">
      <c r="A68" s="176">
        <v>16</v>
      </c>
      <c r="B68" s="177" t="s">
        <v>326</v>
      </c>
      <c r="C68" s="185" t="s">
        <v>327</v>
      </c>
      <c r="D68" s="178" t="s">
        <v>296</v>
      </c>
      <c r="E68" s="179">
        <v>2.2749999999999999</v>
      </c>
      <c r="F68" s="180"/>
      <c r="G68" s="181">
        <f>ROUND(E68*F68,2)</f>
        <v>0</v>
      </c>
      <c r="H68" s="180"/>
      <c r="I68" s="181">
        <f>ROUND(E68*H68,2)</f>
        <v>0</v>
      </c>
      <c r="J68" s="180"/>
      <c r="K68" s="181">
        <f>ROUND(E68*J68,2)</f>
        <v>0</v>
      </c>
      <c r="L68" s="181">
        <v>21</v>
      </c>
      <c r="M68" s="181">
        <f>G68*(1+L68/100)</f>
        <v>0</v>
      </c>
      <c r="N68" s="179">
        <v>0.12817999999999999</v>
      </c>
      <c r="O68" s="179">
        <f>ROUND(E68*N68,2)</f>
        <v>0.28999999999999998</v>
      </c>
      <c r="P68" s="179">
        <v>0</v>
      </c>
      <c r="Q68" s="179">
        <f>ROUND(E68*P68,2)</f>
        <v>0</v>
      </c>
      <c r="R68" s="181" t="s">
        <v>311</v>
      </c>
      <c r="S68" s="181" t="s">
        <v>257</v>
      </c>
      <c r="T68" s="182" t="s">
        <v>257</v>
      </c>
      <c r="U68" s="161">
        <v>0.55674999999999997</v>
      </c>
      <c r="V68" s="161">
        <f>ROUND(E68*U68,2)</f>
        <v>1.27</v>
      </c>
      <c r="W68" s="161"/>
      <c r="X68" s="161" t="s">
        <v>258</v>
      </c>
      <c r="Y68" s="161" t="s">
        <v>211</v>
      </c>
      <c r="Z68" s="151"/>
      <c r="AA68" s="151"/>
      <c r="AB68" s="151"/>
      <c r="AC68" s="151"/>
      <c r="AD68" s="151"/>
      <c r="AE68" s="151"/>
      <c r="AF68" s="151"/>
      <c r="AG68" s="151" t="s">
        <v>259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ht="22.5" outlineLevel="2" x14ac:dyDescent="0.2">
      <c r="A69" s="158"/>
      <c r="B69" s="159"/>
      <c r="C69" s="273" t="s">
        <v>328</v>
      </c>
      <c r="D69" s="274"/>
      <c r="E69" s="274"/>
      <c r="F69" s="274"/>
      <c r="G69" s="274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1"/>
      <c r="AA69" s="151"/>
      <c r="AB69" s="151"/>
      <c r="AC69" s="151"/>
      <c r="AD69" s="151"/>
      <c r="AE69" s="151"/>
      <c r="AF69" s="151"/>
      <c r="AG69" s="151" t="s">
        <v>261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83" t="str">
        <f>C69</f>
        <v>jednoduché nebo příčky zděné do svislé dřevěné, cihelné, betonové nebo ocelové konstrukce na jakoukoliv maltu vápenocementovou (MVC) nebo cementovou (MC),</v>
      </c>
      <c r="BB69" s="151"/>
      <c r="BC69" s="151"/>
      <c r="BD69" s="151"/>
      <c r="BE69" s="151"/>
      <c r="BF69" s="151"/>
      <c r="BG69" s="151"/>
      <c r="BH69" s="151"/>
    </row>
    <row r="70" spans="1:60" outlineLevel="2" x14ac:dyDescent="0.2">
      <c r="A70" s="158"/>
      <c r="B70" s="159"/>
      <c r="C70" s="264" t="s">
        <v>329</v>
      </c>
      <c r="D70" s="265"/>
      <c r="E70" s="265"/>
      <c r="F70" s="265"/>
      <c r="G70" s="265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214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2" x14ac:dyDescent="0.2">
      <c r="A71" s="158"/>
      <c r="B71" s="159"/>
      <c r="C71" s="196" t="s">
        <v>313</v>
      </c>
      <c r="D71" s="190"/>
      <c r="E71" s="191"/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1"/>
      <c r="AA71" s="151"/>
      <c r="AB71" s="151"/>
      <c r="AC71" s="151"/>
      <c r="AD71" s="151"/>
      <c r="AE71" s="151"/>
      <c r="AF71" s="151"/>
      <c r="AG71" s="151" t="s">
        <v>263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3" x14ac:dyDescent="0.2">
      <c r="A72" s="158"/>
      <c r="B72" s="159"/>
      <c r="C72" s="196" t="s">
        <v>330</v>
      </c>
      <c r="D72" s="190"/>
      <c r="E72" s="191">
        <v>2.2749999999999999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1"/>
      <c r="AA72" s="151"/>
      <c r="AB72" s="151"/>
      <c r="AC72" s="151"/>
      <c r="AD72" s="151"/>
      <c r="AE72" s="151"/>
      <c r="AF72" s="151"/>
      <c r="AG72" s="151" t="s">
        <v>263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 x14ac:dyDescent="0.2">
      <c r="A73" s="176">
        <v>17</v>
      </c>
      <c r="B73" s="177" t="s">
        <v>331</v>
      </c>
      <c r="C73" s="185" t="s">
        <v>332</v>
      </c>
      <c r="D73" s="178" t="s">
        <v>333</v>
      </c>
      <c r="E73" s="179">
        <v>1</v>
      </c>
      <c r="F73" s="180"/>
      <c r="G73" s="181">
        <f>ROUND(E73*F73,2)</f>
        <v>0</v>
      </c>
      <c r="H73" s="180"/>
      <c r="I73" s="181">
        <f>ROUND(E73*H73,2)</f>
        <v>0</v>
      </c>
      <c r="J73" s="180"/>
      <c r="K73" s="181">
        <f>ROUND(E73*J73,2)</f>
        <v>0</v>
      </c>
      <c r="L73" s="181">
        <v>21</v>
      </c>
      <c r="M73" s="181">
        <f>G73*(1+L73/100)</f>
        <v>0</v>
      </c>
      <c r="N73" s="179">
        <v>7.1300000000000001E-3</v>
      </c>
      <c r="O73" s="179">
        <f>ROUND(E73*N73,2)</f>
        <v>0.01</v>
      </c>
      <c r="P73" s="179">
        <v>0</v>
      </c>
      <c r="Q73" s="179">
        <f>ROUND(E73*P73,2)</f>
        <v>0</v>
      </c>
      <c r="R73" s="181" t="s">
        <v>311</v>
      </c>
      <c r="S73" s="181" t="s">
        <v>257</v>
      </c>
      <c r="T73" s="182" t="s">
        <v>257</v>
      </c>
      <c r="U73" s="161">
        <v>0.3175</v>
      </c>
      <c r="V73" s="161">
        <f>ROUND(E73*U73,2)</f>
        <v>0.32</v>
      </c>
      <c r="W73" s="161"/>
      <c r="X73" s="161" t="s">
        <v>258</v>
      </c>
      <c r="Y73" s="161" t="s">
        <v>211</v>
      </c>
      <c r="Z73" s="151"/>
      <c r="AA73" s="151"/>
      <c r="AB73" s="151"/>
      <c r="AC73" s="151"/>
      <c r="AD73" s="151"/>
      <c r="AE73" s="151"/>
      <c r="AF73" s="151"/>
      <c r="AG73" s="151" t="s">
        <v>259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2" x14ac:dyDescent="0.2">
      <c r="A74" s="158"/>
      <c r="B74" s="159"/>
      <c r="C74" s="196" t="s">
        <v>313</v>
      </c>
      <c r="D74" s="190"/>
      <c r="E74" s="191"/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1"/>
      <c r="AA74" s="151"/>
      <c r="AB74" s="151"/>
      <c r="AC74" s="151"/>
      <c r="AD74" s="151"/>
      <c r="AE74" s="151"/>
      <c r="AF74" s="151"/>
      <c r="AG74" s="151" t="s">
        <v>263</v>
      </c>
      <c r="AH74" s="151">
        <v>0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3" x14ac:dyDescent="0.2">
      <c r="A75" s="158"/>
      <c r="B75" s="159"/>
      <c r="C75" s="196" t="s">
        <v>334</v>
      </c>
      <c r="D75" s="190"/>
      <c r="E75" s="191">
        <v>1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1"/>
      <c r="AA75" s="151"/>
      <c r="AB75" s="151"/>
      <c r="AC75" s="151"/>
      <c r="AD75" s="151"/>
      <c r="AE75" s="151"/>
      <c r="AF75" s="151"/>
      <c r="AG75" s="151" t="s">
        <v>263</v>
      </c>
      <c r="AH75" s="151">
        <v>0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ht="22.5" outlineLevel="1" x14ac:dyDescent="0.2">
      <c r="A76" s="176">
        <v>18</v>
      </c>
      <c r="B76" s="177" t="s">
        <v>335</v>
      </c>
      <c r="C76" s="185" t="s">
        <v>336</v>
      </c>
      <c r="D76" s="178" t="s">
        <v>333</v>
      </c>
      <c r="E76" s="179">
        <v>1.01</v>
      </c>
      <c r="F76" s="180"/>
      <c r="G76" s="181">
        <f>ROUND(E76*F76,2)</f>
        <v>0</v>
      </c>
      <c r="H76" s="180"/>
      <c r="I76" s="181">
        <f>ROUND(E76*H76,2)</f>
        <v>0</v>
      </c>
      <c r="J76" s="180"/>
      <c r="K76" s="181">
        <f>ROUND(E76*J76,2)</f>
        <v>0</v>
      </c>
      <c r="L76" s="181">
        <v>21</v>
      </c>
      <c r="M76" s="181">
        <f>G76*(1+L76/100)</f>
        <v>0</v>
      </c>
      <c r="N76" s="179">
        <v>2.7040000000000002E-2</v>
      </c>
      <c r="O76" s="179">
        <f>ROUND(E76*N76,2)</f>
        <v>0.03</v>
      </c>
      <c r="P76" s="179">
        <v>0</v>
      </c>
      <c r="Q76" s="179">
        <f>ROUND(E76*P76,2)</f>
        <v>0</v>
      </c>
      <c r="R76" s="181" t="s">
        <v>305</v>
      </c>
      <c r="S76" s="181" t="s">
        <v>257</v>
      </c>
      <c r="T76" s="182" t="s">
        <v>257</v>
      </c>
      <c r="U76" s="161">
        <v>0</v>
      </c>
      <c r="V76" s="161">
        <f>ROUND(E76*U76,2)</f>
        <v>0</v>
      </c>
      <c r="W76" s="161"/>
      <c r="X76" s="161" t="s">
        <v>306</v>
      </c>
      <c r="Y76" s="161" t="s">
        <v>211</v>
      </c>
      <c r="Z76" s="151"/>
      <c r="AA76" s="151"/>
      <c r="AB76" s="151"/>
      <c r="AC76" s="151"/>
      <c r="AD76" s="151"/>
      <c r="AE76" s="151"/>
      <c r="AF76" s="151"/>
      <c r="AG76" s="151" t="s">
        <v>337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2" x14ac:dyDescent="0.2">
      <c r="A77" s="158"/>
      <c r="B77" s="159"/>
      <c r="C77" s="196" t="s">
        <v>313</v>
      </c>
      <c r="D77" s="190"/>
      <c r="E77" s="191"/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1"/>
      <c r="AA77" s="151"/>
      <c r="AB77" s="151"/>
      <c r="AC77" s="151"/>
      <c r="AD77" s="151"/>
      <c r="AE77" s="151"/>
      <c r="AF77" s="151"/>
      <c r="AG77" s="151" t="s">
        <v>263</v>
      </c>
      <c r="AH77" s="151">
        <v>0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3" x14ac:dyDescent="0.2">
      <c r="A78" s="158"/>
      <c r="B78" s="159"/>
      <c r="C78" s="196" t="s">
        <v>338</v>
      </c>
      <c r="D78" s="190"/>
      <c r="E78" s="191">
        <v>1.01</v>
      </c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1"/>
      <c r="AA78" s="151"/>
      <c r="AB78" s="151"/>
      <c r="AC78" s="151"/>
      <c r="AD78" s="151"/>
      <c r="AE78" s="151"/>
      <c r="AF78" s="151"/>
      <c r="AG78" s="151" t="s">
        <v>263</v>
      </c>
      <c r="AH78" s="151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x14ac:dyDescent="0.2">
      <c r="A79" s="166" t="s">
        <v>204</v>
      </c>
      <c r="B79" s="167" t="s">
        <v>114</v>
      </c>
      <c r="C79" s="184" t="s">
        <v>115</v>
      </c>
      <c r="D79" s="168"/>
      <c r="E79" s="169"/>
      <c r="F79" s="170"/>
      <c r="G79" s="170">
        <f>SUMIF(AG80:AG127,"&lt;&gt;NOR",G80:G127)</f>
        <v>0</v>
      </c>
      <c r="H79" s="170"/>
      <c r="I79" s="170">
        <f>SUM(I80:I127)</f>
        <v>0</v>
      </c>
      <c r="J79" s="170"/>
      <c r="K79" s="170">
        <f>SUM(K80:K127)</f>
        <v>0</v>
      </c>
      <c r="L79" s="170"/>
      <c r="M79" s="170">
        <f>SUM(M80:M127)</f>
        <v>0</v>
      </c>
      <c r="N79" s="169"/>
      <c r="O79" s="169">
        <f>SUM(O80:O127)</f>
        <v>46.08</v>
      </c>
      <c r="P79" s="169"/>
      <c r="Q79" s="169">
        <f>SUM(Q80:Q127)</f>
        <v>0</v>
      </c>
      <c r="R79" s="170"/>
      <c r="S79" s="170"/>
      <c r="T79" s="171"/>
      <c r="U79" s="165"/>
      <c r="V79" s="165">
        <f>SUM(V80:V127)</f>
        <v>70.710000000000008</v>
      </c>
      <c r="W79" s="165"/>
      <c r="X79" s="165"/>
      <c r="Y79" s="165"/>
      <c r="AG79" t="s">
        <v>205</v>
      </c>
    </row>
    <row r="80" spans="1:60" outlineLevel="1" x14ac:dyDescent="0.2">
      <c r="A80" s="176">
        <v>19</v>
      </c>
      <c r="B80" s="177" t="s">
        <v>339</v>
      </c>
      <c r="C80" s="185" t="s">
        <v>340</v>
      </c>
      <c r="D80" s="178" t="s">
        <v>255</v>
      </c>
      <c r="E80" s="179">
        <v>6.9717599999999997</v>
      </c>
      <c r="F80" s="180"/>
      <c r="G80" s="181">
        <f>ROUND(E80*F80,2)</f>
        <v>0</v>
      </c>
      <c r="H80" s="180"/>
      <c r="I80" s="181">
        <f>ROUND(E80*H80,2)</f>
        <v>0</v>
      </c>
      <c r="J80" s="180"/>
      <c r="K80" s="181">
        <f>ROUND(E80*J80,2)</f>
        <v>0</v>
      </c>
      <c r="L80" s="181">
        <v>21</v>
      </c>
      <c r="M80" s="181">
        <f>G80*(1+L80/100)</f>
        <v>0</v>
      </c>
      <c r="N80" s="179">
        <v>2.5249999999999999</v>
      </c>
      <c r="O80" s="179">
        <f>ROUND(E80*N80,2)</f>
        <v>17.600000000000001</v>
      </c>
      <c r="P80" s="179">
        <v>0</v>
      </c>
      <c r="Q80" s="179">
        <f>ROUND(E80*P80,2)</f>
        <v>0</v>
      </c>
      <c r="R80" s="181" t="s">
        <v>311</v>
      </c>
      <c r="S80" s="181" t="s">
        <v>257</v>
      </c>
      <c r="T80" s="182" t="s">
        <v>257</v>
      </c>
      <c r="U80" s="161">
        <v>0.47699999999999998</v>
      </c>
      <c r="V80" s="161">
        <f>ROUND(E80*U80,2)</f>
        <v>3.33</v>
      </c>
      <c r="W80" s="161"/>
      <c r="X80" s="161" t="s">
        <v>258</v>
      </c>
      <c r="Y80" s="161" t="s">
        <v>211</v>
      </c>
      <c r="Z80" s="151"/>
      <c r="AA80" s="151"/>
      <c r="AB80" s="151"/>
      <c r="AC80" s="151"/>
      <c r="AD80" s="151"/>
      <c r="AE80" s="151"/>
      <c r="AF80" s="151"/>
      <c r="AG80" s="151" t="s">
        <v>259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2" x14ac:dyDescent="0.2">
      <c r="A81" s="158"/>
      <c r="B81" s="159"/>
      <c r="C81" s="262" t="s">
        <v>341</v>
      </c>
      <c r="D81" s="263"/>
      <c r="E81" s="263"/>
      <c r="F81" s="263"/>
      <c r="G81" s="263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51"/>
      <c r="AA81" s="151"/>
      <c r="AB81" s="151"/>
      <c r="AC81" s="151"/>
      <c r="AD81" s="151"/>
      <c r="AE81" s="151"/>
      <c r="AF81" s="151"/>
      <c r="AG81" s="151" t="s">
        <v>214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2" x14ac:dyDescent="0.2">
      <c r="A82" s="158"/>
      <c r="B82" s="159"/>
      <c r="C82" s="197" t="s">
        <v>342</v>
      </c>
      <c r="D82" s="192"/>
      <c r="E82" s="193"/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263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3" x14ac:dyDescent="0.2">
      <c r="A83" s="158"/>
      <c r="B83" s="159"/>
      <c r="C83" s="198" t="s">
        <v>343</v>
      </c>
      <c r="D83" s="192"/>
      <c r="E83" s="193"/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1"/>
      <c r="AA83" s="151"/>
      <c r="AB83" s="151"/>
      <c r="AC83" s="151"/>
      <c r="AD83" s="151"/>
      <c r="AE83" s="151"/>
      <c r="AF83" s="151"/>
      <c r="AG83" s="151" t="s">
        <v>263</v>
      </c>
      <c r="AH83" s="151">
        <v>2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3" x14ac:dyDescent="0.2">
      <c r="A84" s="158"/>
      <c r="B84" s="159"/>
      <c r="C84" s="198" t="s">
        <v>344</v>
      </c>
      <c r="D84" s="192"/>
      <c r="E84" s="193">
        <v>3.472</v>
      </c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1"/>
      <c r="AA84" s="151"/>
      <c r="AB84" s="151"/>
      <c r="AC84" s="151"/>
      <c r="AD84" s="151"/>
      <c r="AE84" s="151"/>
      <c r="AF84" s="151"/>
      <c r="AG84" s="151" t="s">
        <v>263</v>
      </c>
      <c r="AH84" s="151">
        <v>2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3" x14ac:dyDescent="0.2">
      <c r="A85" s="158"/>
      <c r="B85" s="159"/>
      <c r="C85" s="198" t="s">
        <v>345</v>
      </c>
      <c r="D85" s="192"/>
      <c r="E85" s="193">
        <v>0.76800000000000002</v>
      </c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1"/>
      <c r="AA85" s="151"/>
      <c r="AB85" s="151"/>
      <c r="AC85" s="151"/>
      <c r="AD85" s="151"/>
      <c r="AE85" s="151"/>
      <c r="AF85" s="151"/>
      <c r="AG85" s="151" t="s">
        <v>263</v>
      </c>
      <c r="AH85" s="151">
        <v>2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198" t="s">
        <v>346</v>
      </c>
      <c r="D86" s="192"/>
      <c r="E86" s="193">
        <v>2.496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263</v>
      </c>
      <c r="AH86" s="151">
        <v>2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3" x14ac:dyDescent="0.2">
      <c r="A87" s="158"/>
      <c r="B87" s="159"/>
      <c r="C87" s="199" t="s">
        <v>347</v>
      </c>
      <c r="D87" s="194"/>
      <c r="E87" s="195">
        <v>6.7359999999999998</v>
      </c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1"/>
      <c r="AA87" s="151"/>
      <c r="AB87" s="151"/>
      <c r="AC87" s="151"/>
      <c r="AD87" s="151"/>
      <c r="AE87" s="151"/>
      <c r="AF87" s="151"/>
      <c r="AG87" s="151" t="s">
        <v>263</v>
      </c>
      <c r="AH87" s="151">
        <v>3</v>
      </c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3" x14ac:dyDescent="0.2">
      <c r="A88" s="158"/>
      <c r="B88" s="159"/>
      <c r="C88" s="197" t="s">
        <v>348</v>
      </c>
      <c r="D88" s="192"/>
      <c r="E88" s="193"/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263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3" x14ac:dyDescent="0.2">
      <c r="A89" s="158"/>
      <c r="B89" s="159"/>
      <c r="C89" s="196" t="s">
        <v>349</v>
      </c>
      <c r="D89" s="190"/>
      <c r="E89" s="191">
        <v>6.9717599999999997</v>
      </c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1"/>
      <c r="AA89" s="151"/>
      <c r="AB89" s="151"/>
      <c r="AC89" s="151"/>
      <c r="AD89" s="151"/>
      <c r="AE89" s="151"/>
      <c r="AF89" s="151"/>
      <c r="AG89" s="151" t="s">
        <v>263</v>
      </c>
      <c r="AH89" s="151">
        <v>0</v>
      </c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ht="22.5" outlineLevel="1" x14ac:dyDescent="0.2">
      <c r="A90" s="176">
        <v>20</v>
      </c>
      <c r="B90" s="177" t="s">
        <v>350</v>
      </c>
      <c r="C90" s="185" t="s">
        <v>351</v>
      </c>
      <c r="D90" s="178" t="s">
        <v>333</v>
      </c>
      <c r="E90" s="179">
        <v>43</v>
      </c>
      <c r="F90" s="180"/>
      <c r="G90" s="181">
        <f>ROUND(E90*F90,2)</f>
        <v>0</v>
      </c>
      <c r="H90" s="180"/>
      <c r="I90" s="181">
        <f>ROUND(E90*H90,2)</f>
        <v>0</v>
      </c>
      <c r="J90" s="180"/>
      <c r="K90" s="181">
        <f>ROUND(E90*J90,2)</f>
        <v>0</v>
      </c>
      <c r="L90" s="181">
        <v>21</v>
      </c>
      <c r="M90" s="181">
        <f>G90*(1+L90/100)</f>
        <v>0</v>
      </c>
      <c r="N90" s="179">
        <v>0.125</v>
      </c>
      <c r="O90" s="179">
        <f>ROUND(E90*N90,2)</f>
        <v>5.38</v>
      </c>
      <c r="P90" s="179">
        <v>0</v>
      </c>
      <c r="Q90" s="179">
        <f>ROUND(E90*P90,2)</f>
        <v>0</v>
      </c>
      <c r="R90" s="181" t="s">
        <v>352</v>
      </c>
      <c r="S90" s="181" t="s">
        <v>257</v>
      </c>
      <c r="T90" s="182" t="s">
        <v>257</v>
      </c>
      <c r="U90" s="161">
        <v>0.52</v>
      </c>
      <c r="V90" s="161">
        <f>ROUND(E90*U90,2)</f>
        <v>22.36</v>
      </c>
      <c r="W90" s="161"/>
      <c r="X90" s="161" t="s">
        <v>258</v>
      </c>
      <c r="Y90" s="161" t="s">
        <v>211</v>
      </c>
      <c r="Z90" s="151"/>
      <c r="AA90" s="151"/>
      <c r="AB90" s="151"/>
      <c r="AC90" s="151"/>
      <c r="AD90" s="151"/>
      <c r="AE90" s="151"/>
      <c r="AF90" s="151"/>
      <c r="AG90" s="151" t="s">
        <v>259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2" x14ac:dyDescent="0.2">
      <c r="A91" s="158"/>
      <c r="B91" s="159"/>
      <c r="C91" s="273" t="s">
        <v>353</v>
      </c>
      <c r="D91" s="274"/>
      <c r="E91" s="274"/>
      <c r="F91" s="274"/>
      <c r="G91" s="274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1"/>
      <c r="AA91" s="151"/>
      <c r="AB91" s="151"/>
      <c r="AC91" s="151"/>
      <c r="AD91" s="151"/>
      <c r="AE91" s="151"/>
      <c r="AF91" s="151"/>
      <c r="AG91" s="151" t="s">
        <v>261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2" x14ac:dyDescent="0.2">
      <c r="A92" s="158"/>
      <c r="B92" s="159"/>
      <c r="C92" s="196" t="s">
        <v>354</v>
      </c>
      <c r="D92" s="190"/>
      <c r="E92" s="191"/>
      <c r="F92" s="161"/>
      <c r="G92" s="161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1"/>
      <c r="AA92" s="151"/>
      <c r="AB92" s="151"/>
      <c r="AC92" s="151"/>
      <c r="AD92" s="151"/>
      <c r="AE92" s="151"/>
      <c r="AF92" s="151"/>
      <c r="AG92" s="151" t="s">
        <v>263</v>
      </c>
      <c r="AH92" s="151">
        <v>0</v>
      </c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3" x14ac:dyDescent="0.2">
      <c r="A93" s="158"/>
      <c r="B93" s="159"/>
      <c r="C93" s="196" t="s">
        <v>355</v>
      </c>
      <c r="D93" s="190"/>
      <c r="E93" s="191">
        <v>31</v>
      </c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1"/>
      <c r="AA93" s="151"/>
      <c r="AB93" s="151"/>
      <c r="AC93" s="151"/>
      <c r="AD93" s="151"/>
      <c r="AE93" s="151"/>
      <c r="AF93" s="151"/>
      <c r="AG93" s="151" t="s">
        <v>263</v>
      </c>
      <c r="AH93" s="151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3" x14ac:dyDescent="0.2">
      <c r="A94" s="158"/>
      <c r="B94" s="159"/>
      <c r="C94" s="196" t="s">
        <v>356</v>
      </c>
      <c r="D94" s="190"/>
      <c r="E94" s="191">
        <v>12</v>
      </c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1"/>
      <c r="AA94" s="151"/>
      <c r="AB94" s="151"/>
      <c r="AC94" s="151"/>
      <c r="AD94" s="151"/>
      <c r="AE94" s="151"/>
      <c r="AF94" s="151"/>
      <c r="AG94" s="151" t="s">
        <v>263</v>
      </c>
      <c r="AH94" s="151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ht="22.5" outlineLevel="1" x14ac:dyDescent="0.2">
      <c r="A95" s="176">
        <v>21</v>
      </c>
      <c r="B95" s="177" t="s">
        <v>357</v>
      </c>
      <c r="C95" s="185" t="s">
        <v>358</v>
      </c>
      <c r="D95" s="178" t="s">
        <v>359</v>
      </c>
      <c r="E95" s="179">
        <v>89</v>
      </c>
      <c r="F95" s="180"/>
      <c r="G95" s="181">
        <f>ROUND(E95*F95,2)</f>
        <v>0</v>
      </c>
      <c r="H95" s="180"/>
      <c r="I95" s="181">
        <f>ROUND(E95*H95,2)</f>
        <v>0</v>
      </c>
      <c r="J95" s="180"/>
      <c r="K95" s="181">
        <f>ROUND(E95*J95,2)</f>
        <v>0</v>
      </c>
      <c r="L95" s="181">
        <v>21</v>
      </c>
      <c r="M95" s="181">
        <f>G95*(1+L95/100)</f>
        <v>0</v>
      </c>
      <c r="N95" s="179">
        <v>2.1700000000000001E-3</v>
      </c>
      <c r="O95" s="179">
        <f>ROUND(E95*N95,2)</f>
        <v>0.19</v>
      </c>
      <c r="P95" s="179">
        <v>0</v>
      </c>
      <c r="Q95" s="179">
        <f>ROUND(E95*P95,2)</f>
        <v>0</v>
      </c>
      <c r="R95" s="181" t="s">
        <v>360</v>
      </c>
      <c r="S95" s="181" t="s">
        <v>257</v>
      </c>
      <c r="T95" s="182" t="s">
        <v>257</v>
      </c>
      <c r="U95" s="161">
        <v>0.3</v>
      </c>
      <c r="V95" s="161">
        <f>ROUND(E95*U95,2)</f>
        <v>26.7</v>
      </c>
      <c r="W95" s="161"/>
      <c r="X95" s="161" t="s">
        <v>258</v>
      </c>
      <c r="Y95" s="161" t="s">
        <v>211</v>
      </c>
      <c r="Z95" s="151"/>
      <c r="AA95" s="151"/>
      <c r="AB95" s="151"/>
      <c r="AC95" s="151"/>
      <c r="AD95" s="151"/>
      <c r="AE95" s="151"/>
      <c r="AF95" s="151"/>
      <c r="AG95" s="151" t="s">
        <v>259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2" x14ac:dyDescent="0.2">
      <c r="A96" s="158"/>
      <c r="B96" s="159"/>
      <c r="C96" s="262" t="s">
        <v>361</v>
      </c>
      <c r="D96" s="263"/>
      <c r="E96" s="263"/>
      <c r="F96" s="263"/>
      <c r="G96" s="263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51"/>
      <c r="AA96" s="151"/>
      <c r="AB96" s="151"/>
      <c r="AC96" s="151"/>
      <c r="AD96" s="151"/>
      <c r="AE96" s="151"/>
      <c r="AF96" s="151"/>
      <c r="AG96" s="151" t="s">
        <v>214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83" t="str">
        <f>C96</f>
        <v>pozice 4 ... napínací drát ocelový d 3,8 mm pozinkovaný poplastovaný tmavě zelený včetně napínáků (303m)</v>
      </c>
      <c r="BB96" s="151"/>
      <c r="BC96" s="151"/>
      <c r="BD96" s="151"/>
      <c r="BE96" s="151"/>
      <c r="BF96" s="151"/>
      <c r="BG96" s="151"/>
      <c r="BH96" s="151"/>
    </row>
    <row r="97" spans="1:60" outlineLevel="2" x14ac:dyDescent="0.2">
      <c r="A97" s="158"/>
      <c r="B97" s="159"/>
      <c r="C97" s="196" t="s">
        <v>354</v>
      </c>
      <c r="D97" s="190"/>
      <c r="E97" s="191"/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1"/>
      <c r="AA97" s="151"/>
      <c r="AB97" s="151"/>
      <c r="AC97" s="151"/>
      <c r="AD97" s="151"/>
      <c r="AE97" s="151"/>
      <c r="AF97" s="151"/>
      <c r="AG97" s="151" t="s">
        <v>263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3" x14ac:dyDescent="0.2">
      <c r="A98" s="158"/>
      <c r="B98" s="159"/>
      <c r="C98" s="196" t="s">
        <v>362</v>
      </c>
      <c r="D98" s="190"/>
      <c r="E98" s="191">
        <v>89</v>
      </c>
      <c r="F98" s="161"/>
      <c r="G98" s="161"/>
      <c r="H98" s="161"/>
      <c r="I98" s="161"/>
      <c r="J98" s="161"/>
      <c r="K98" s="161"/>
      <c r="L98" s="161"/>
      <c r="M98" s="161"/>
      <c r="N98" s="160"/>
      <c r="O98" s="160"/>
      <c r="P98" s="160"/>
      <c r="Q98" s="160"/>
      <c r="R98" s="161"/>
      <c r="S98" s="161"/>
      <c r="T98" s="161"/>
      <c r="U98" s="161"/>
      <c r="V98" s="161"/>
      <c r="W98" s="161"/>
      <c r="X98" s="161"/>
      <c r="Y98" s="161"/>
      <c r="Z98" s="151"/>
      <c r="AA98" s="151"/>
      <c r="AB98" s="151"/>
      <c r="AC98" s="151"/>
      <c r="AD98" s="151"/>
      <c r="AE98" s="151"/>
      <c r="AF98" s="151"/>
      <c r="AG98" s="151" t="s">
        <v>263</v>
      </c>
      <c r="AH98" s="151">
        <v>0</v>
      </c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1" x14ac:dyDescent="0.2">
      <c r="A99" s="176">
        <v>22</v>
      </c>
      <c r="B99" s="177" t="s">
        <v>363</v>
      </c>
      <c r="C99" s="185" t="s">
        <v>364</v>
      </c>
      <c r="D99" s="178" t="s">
        <v>365</v>
      </c>
      <c r="E99" s="179">
        <v>4</v>
      </c>
      <c r="F99" s="180"/>
      <c r="G99" s="181">
        <f>ROUND(E99*F99,2)</f>
        <v>0</v>
      </c>
      <c r="H99" s="180"/>
      <c r="I99" s="181">
        <f>ROUND(E99*H99,2)</f>
        <v>0</v>
      </c>
      <c r="J99" s="180"/>
      <c r="K99" s="181">
        <f>ROUND(E99*J99,2)</f>
        <v>0</v>
      </c>
      <c r="L99" s="181">
        <v>21</v>
      </c>
      <c r="M99" s="181">
        <f>G99*(1+L99/100)</f>
        <v>0</v>
      </c>
      <c r="N99" s="179">
        <v>0</v>
      </c>
      <c r="O99" s="179">
        <f>ROUND(E99*N99,2)</f>
        <v>0</v>
      </c>
      <c r="P99" s="179">
        <v>0</v>
      </c>
      <c r="Q99" s="179">
        <f>ROUND(E99*P99,2)</f>
        <v>0</v>
      </c>
      <c r="R99" s="181"/>
      <c r="S99" s="181" t="s">
        <v>209</v>
      </c>
      <c r="T99" s="182" t="s">
        <v>210</v>
      </c>
      <c r="U99" s="161">
        <v>0</v>
      </c>
      <c r="V99" s="161">
        <f>ROUND(E99*U99,2)</f>
        <v>0</v>
      </c>
      <c r="W99" s="161"/>
      <c r="X99" s="161" t="s">
        <v>258</v>
      </c>
      <c r="Y99" s="161" t="s">
        <v>211</v>
      </c>
      <c r="Z99" s="151"/>
      <c r="AA99" s="151"/>
      <c r="AB99" s="151"/>
      <c r="AC99" s="151"/>
      <c r="AD99" s="151"/>
      <c r="AE99" s="151"/>
      <c r="AF99" s="151"/>
      <c r="AG99" s="151" t="s">
        <v>259</v>
      </c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2" x14ac:dyDescent="0.2">
      <c r="A100" s="158"/>
      <c r="B100" s="159"/>
      <c r="C100" s="262" t="s">
        <v>366</v>
      </c>
      <c r="D100" s="263"/>
      <c r="E100" s="263"/>
      <c r="F100" s="263"/>
      <c r="G100" s="263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1"/>
      <c r="AA100" s="151"/>
      <c r="AB100" s="151"/>
      <c r="AC100" s="151"/>
      <c r="AD100" s="151"/>
      <c r="AE100" s="151"/>
      <c r="AF100" s="151"/>
      <c r="AG100" s="151" t="s">
        <v>214</v>
      </c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2" x14ac:dyDescent="0.2">
      <c r="A101" s="158"/>
      <c r="B101" s="159"/>
      <c r="C101" s="196" t="s">
        <v>268</v>
      </c>
      <c r="D101" s="190"/>
      <c r="E101" s="191"/>
      <c r="F101" s="161"/>
      <c r="G101" s="161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1"/>
      <c r="AA101" s="151"/>
      <c r="AB101" s="151"/>
      <c r="AC101" s="151"/>
      <c r="AD101" s="151"/>
      <c r="AE101" s="151"/>
      <c r="AF101" s="151"/>
      <c r="AG101" s="151" t="s">
        <v>263</v>
      </c>
      <c r="AH101" s="151">
        <v>0</v>
      </c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3" x14ac:dyDescent="0.2">
      <c r="A102" s="158"/>
      <c r="B102" s="159"/>
      <c r="C102" s="196" t="s">
        <v>367</v>
      </c>
      <c r="D102" s="190"/>
      <c r="E102" s="191">
        <v>4</v>
      </c>
      <c r="F102" s="161"/>
      <c r="G102" s="161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1"/>
      <c r="AA102" s="151"/>
      <c r="AB102" s="151"/>
      <c r="AC102" s="151"/>
      <c r="AD102" s="151"/>
      <c r="AE102" s="151"/>
      <c r="AF102" s="151"/>
      <c r="AG102" s="151" t="s">
        <v>263</v>
      </c>
      <c r="AH102" s="151">
        <v>0</v>
      </c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ht="33.75" outlineLevel="1" x14ac:dyDescent="0.2">
      <c r="A103" s="176">
        <v>23</v>
      </c>
      <c r="B103" s="177" t="s">
        <v>368</v>
      </c>
      <c r="C103" s="185" t="s">
        <v>369</v>
      </c>
      <c r="D103" s="178" t="s">
        <v>333</v>
      </c>
      <c r="E103" s="179">
        <v>31</v>
      </c>
      <c r="F103" s="180"/>
      <c r="G103" s="181">
        <f>ROUND(E103*F103,2)</f>
        <v>0</v>
      </c>
      <c r="H103" s="180"/>
      <c r="I103" s="181">
        <f>ROUND(E103*H103,2)</f>
        <v>0</v>
      </c>
      <c r="J103" s="180"/>
      <c r="K103" s="181">
        <f>ROUND(E103*J103,2)</f>
        <v>0</v>
      </c>
      <c r="L103" s="181">
        <v>21</v>
      </c>
      <c r="M103" s="181">
        <f>G103*(1+L103/100)</f>
        <v>0</v>
      </c>
      <c r="N103" s="179">
        <v>7.4999999999999997E-3</v>
      </c>
      <c r="O103" s="179">
        <f>ROUND(E103*N103,2)</f>
        <v>0.23</v>
      </c>
      <c r="P103" s="179">
        <v>0</v>
      </c>
      <c r="Q103" s="179">
        <f>ROUND(E103*P103,2)</f>
        <v>0</v>
      </c>
      <c r="R103" s="181"/>
      <c r="S103" s="181" t="s">
        <v>209</v>
      </c>
      <c r="T103" s="182" t="s">
        <v>257</v>
      </c>
      <c r="U103" s="161">
        <v>0</v>
      </c>
      <c r="V103" s="161">
        <f>ROUND(E103*U103,2)</f>
        <v>0</v>
      </c>
      <c r="W103" s="161"/>
      <c r="X103" s="161" t="s">
        <v>306</v>
      </c>
      <c r="Y103" s="161" t="s">
        <v>211</v>
      </c>
      <c r="Z103" s="151"/>
      <c r="AA103" s="151"/>
      <c r="AB103" s="151"/>
      <c r="AC103" s="151"/>
      <c r="AD103" s="151"/>
      <c r="AE103" s="151"/>
      <c r="AF103" s="151"/>
      <c r="AG103" s="151" t="s">
        <v>337</v>
      </c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2" x14ac:dyDescent="0.2">
      <c r="A104" s="158"/>
      <c r="B104" s="159"/>
      <c r="C104" s="196" t="s">
        <v>354</v>
      </c>
      <c r="D104" s="190"/>
      <c r="E104" s="191"/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1"/>
      <c r="AA104" s="151"/>
      <c r="AB104" s="151"/>
      <c r="AC104" s="151"/>
      <c r="AD104" s="151"/>
      <c r="AE104" s="151"/>
      <c r="AF104" s="151"/>
      <c r="AG104" s="151" t="s">
        <v>263</v>
      </c>
      <c r="AH104" s="151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3" x14ac:dyDescent="0.2">
      <c r="A105" s="158"/>
      <c r="B105" s="159"/>
      <c r="C105" s="196" t="s">
        <v>355</v>
      </c>
      <c r="D105" s="190"/>
      <c r="E105" s="191">
        <v>31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1"/>
      <c r="AA105" s="151"/>
      <c r="AB105" s="151"/>
      <c r="AC105" s="151"/>
      <c r="AD105" s="151"/>
      <c r="AE105" s="151"/>
      <c r="AF105" s="151"/>
      <c r="AG105" s="151" t="s">
        <v>263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ht="22.5" outlineLevel="1" x14ac:dyDescent="0.2">
      <c r="A106" s="176">
        <v>24</v>
      </c>
      <c r="B106" s="177" t="s">
        <v>370</v>
      </c>
      <c r="C106" s="185" t="s">
        <v>371</v>
      </c>
      <c r="D106" s="178" t="s">
        <v>333</v>
      </c>
      <c r="E106" s="179">
        <v>12</v>
      </c>
      <c r="F106" s="180"/>
      <c r="G106" s="181">
        <f>ROUND(E106*F106,2)</f>
        <v>0</v>
      </c>
      <c r="H106" s="180"/>
      <c r="I106" s="181">
        <f>ROUND(E106*H106,2)</f>
        <v>0</v>
      </c>
      <c r="J106" s="180"/>
      <c r="K106" s="181">
        <f>ROUND(E106*J106,2)</f>
        <v>0</v>
      </c>
      <c r="L106" s="181">
        <v>21</v>
      </c>
      <c r="M106" s="181">
        <f>G106*(1+L106/100)</f>
        <v>0</v>
      </c>
      <c r="N106" s="179">
        <v>7.4999999999999997E-3</v>
      </c>
      <c r="O106" s="179">
        <f>ROUND(E106*N106,2)</f>
        <v>0.09</v>
      </c>
      <c r="P106" s="179">
        <v>0</v>
      </c>
      <c r="Q106" s="179">
        <f>ROUND(E106*P106,2)</f>
        <v>0</v>
      </c>
      <c r="R106" s="181"/>
      <c r="S106" s="181" t="s">
        <v>209</v>
      </c>
      <c r="T106" s="182" t="s">
        <v>257</v>
      </c>
      <c r="U106" s="161">
        <v>0</v>
      </c>
      <c r="V106" s="161">
        <f>ROUND(E106*U106,2)</f>
        <v>0</v>
      </c>
      <c r="W106" s="161"/>
      <c r="X106" s="161" t="s">
        <v>306</v>
      </c>
      <c r="Y106" s="161" t="s">
        <v>211</v>
      </c>
      <c r="Z106" s="151"/>
      <c r="AA106" s="151"/>
      <c r="AB106" s="151"/>
      <c r="AC106" s="151"/>
      <c r="AD106" s="151"/>
      <c r="AE106" s="151"/>
      <c r="AF106" s="151"/>
      <c r="AG106" s="151" t="s">
        <v>337</v>
      </c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2" x14ac:dyDescent="0.2">
      <c r="A107" s="158"/>
      <c r="B107" s="159"/>
      <c r="C107" s="196" t="s">
        <v>354</v>
      </c>
      <c r="D107" s="190"/>
      <c r="E107" s="191"/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1"/>
      <c r="AA107" s="151"/>
      <c r="AB107" s="151"/>
      <c r="AC107" s="151"/>
      <c r="AD107" s="151"/>
      <c r="AE107" s="151"/>
      <c r="AF107" s="151"/>
      <c r="AG107" s="151" t="s">
        <v>263</v>
      </c>
      <c r="AH107" s="151">
        <v>0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3" x14ac:dyDescent="0.2">
      <c r="A108" s="158"/>
      <c r="B108" s="159"/>
      <c r="C108" s="196" t="s">
        <v>356</v>
      </c>
      <c r="D108" s="190"/>
      <c r="E108" s="191">
        <v>12</v>
      </c>
      <c r="F108" s="161"/>
      <c r="G108" s="161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1"/>
      <c r="AA108" s="151"/>
      <c r="AB108" s="151"/>
      <c r="AC108" s="151"/>
      <c r="AD108" s="151"/>
      <c r="AE108" s="151"/>
      <c r="AF108" s="151"/>
      <c r="AG108" s="151" t="s">
        <v>263</v>
      </c>
      <c r="AH108" s="151">
        <v>0</v>
      </c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1" x14ac:dyDescent="0.2">
      <c r="A109" s="176">
        <v>25</v>
      </c>
      <c r="B109" s="177" t="s">
        <v>372</v>
      </c>
      <c r="C109" s="185" t="s">
        <v>373</v>
      </c>
      <c r="D109" s="178" t="s">
        <v>333</v>
      </c>
      <c r="E109" s="179">
        <v>12</v>
      </c>
      <c r="F109" s="180"/>
      <c r="G109" s="181">
        <f>ROUND(E109*F109,2)</f>
        <v>0</v>
      </c>
      <c r="H109" s="180"/>
      <c r="I109" s="181">
        <f>ROUND(E109*H109,2)</f>
        <v>0</v>
      </c>
      <c r="J109" s="180"/>
      <c r="K109" s="181">
        <f>ROUND(E109*J109,2)</f>
        <v>0</v>
      </c>
      <c r="L109" s="181">
        <v>21</v>
      </c>
      <c r="M109" s="181">
        <f>G109*(1+L109/100)</f>
        <v>0</v>
      </c>
      <c r="N109" s="179">
        <v>2.0000000000000001E-4</v>
      </c>
      <c r="O109" s="179">
        <f>ROUND(E109*N109,2)</f>
        <v>0</v>
      </c>
      <c r="P109" s="179">
        <v>0</v>
      </c>
      <c r="Q109" s="179">
        <f>ROUND(E109*P109,2)</f>
        <v>0</v>
      </c>
      <c r="R109" s="181"/>
      <c r="S109" s="181" t="s">
        <v>209</v>
      </c>
      <c r="T109" s="182" t="s">
        <v>257</v>
      </c>
      <c r="U109" s="161">
        <v>0</v>
      </c>
      <c r="V109" s="161">
        <f>ROUND(E109*U109,2)</f>
        <v>0</v>
      </c>
      <c r="W109" s="161"/>
      <c r="X109" s="161" t="s">
        <v>306</v>
      </c>
      <c r="Y109" s="161" t="s">
        <v>211</v>
      </c>
      <c r="Z109" s="151"/>
      <c r="AA109" s="151"/>
      <c r="AB109" s="151"/>
      <c r="AC109" s="151"/>
      <c r="AD109" s="151"/>
      <c r="AE109" s="151"/>
      <c r="AF109" s="151"/>
      <c r="AG109" s="151" t="s">
        <v>337</v>
      </c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2" x14ac:dyDescent="0.2">
      <c r="A110" s="158"/>
      <c r="B110" s="159"/>
      <c r="C110" s="196" t="s">
        <v>354</v>
      </c>
      <c r="D110" s="190"/>
      <c r="E110" s="191"/>
      <c r="F110" s="161"/>
      <c r="G110" s="161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51"/>
      <c r="AA110" s="151"/>
      <c r="AB110" s="151"/>
      <c r="AC110" s="151"/>
      <c r="AD110" s="151"/>
      <c r="AE110" s="151"/>
      <c r="AF110" s="151"/>
      <c r="AG110" s="151" t="s">
        <v>263</v>
      </c>
      <c r="AH110" s="151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3" x14ac:dyDescent="0.2">
      <c r="A111" s="158"/>
      <c r="B111" s="159"/>
      <c r="C111" s="196" t="s">
        <v>356</v>
      </c>
      <c r="D111" s="190"/>
      <c r="E111" s="191">
        <v>12</v>
      </c>
      <c r="F111" s="161"/>
      <c r="G111" s="161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1"/>
      <c r="AA111" s="151"/>
      <c r="AB111" s="151"/>
      <c r="AC111" s="151"/>
      <c r="AD111" s="151"/>
      <c r="AE111" s="151"/>
      <c r="AF111" s="151"/>
      <c r="AG111" s="151" t="s">
        <v>263</v>
      </c>
      <c r="AH111" s="151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ht="22.5" outlineLevel="1" x14ac:dyDescent="0.2">
      <c r="A112" s="176">
        <v>26</v>
      </c>
      <c r="B112" s="177" t="s">
        <v>374</v>
      </c>
      <c r="C112" s="185" t="s">
        <v>375</v>
      </c>
      <c r="D112" s="178" t="s">
        <v>333</v>
      </c>
      <c r="E112" s="179">
        <v>1</v>
      </c>
      <c r="F112" s="180"/>
      <c r="G112" s="181">
        <f>ROUND(E112*F112,2)</f>
        <v>0</v>
      </c>
      <c r="H112" s="180"/>
      <c r="I112" s="181">
        <f>ROUND(E112*H112,2)</f>
        <v>0</v>
      </c>
      <c r="J112" s="180"/>
      <c r="K112" s="181">
        <f>ROUND(E112*J112,2)</f>
        <v>0</v>
      </c>
      <c r="L112" s="181">
        <v>21</v>
      </c>
      <c r="M112" s="181">
        <f>G112*(1+L112/100)</f>
        <v>0</v>
      </c>
      <c r="N112" s="179">
        <v>8.3000000000000004E-2</v>
      </c>
      <c r="O112" s="179">
        <f>ROUND(E112*N112,2)</f>
        <v>0.08</v>
      </c>
      <c r="P112" s="179">
        <v>0</v>
      </c>
      <c r="Q112" s="179">
        <f>ROUND(E112*P112,2)</f>
        <v>0</v>
      </c>
      <c r="R112" s="181"/>
      <c r="S112" s="181" t="s">
        <v>209</v>
      </c>
      <c r="T112" s="182" t="s">
        <v>210</v>
      </c>
      <c r="U112" s="161">
        <v>0</v>
      </c>
      <c r="V112" s="161">
        <f>ROUND(E112*U112,2)</f>
        <v>0</v>
      </c>
      <c r="W112" s="161"/>
      <c r="X112" s="161" t="s">
        <v>258</v>
      </c>
      <c r="Y112" s="161" t="s">
        <v>211</v>
      </c>
      <c r="Z112" s="151"/>
      <c r="AA112" s="151"/>
      <c r="AB112" s="151"/>
      <c r="AC112" s="151"/>
      <c r="AD112" s="151"/>
      <c r="AE112" s="151"/>
      <c r="AF112" s="151"/>
      <c r="AG112" s="151" t="s">
        <v>259</v>
      </c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2" x14ac:dyDescent="0.2">
      <c r="A113" s="158"/>
      <c r="B113" s="159"/>
      <c r="C113" s="262" t="s">
        <v>376</v>
      </c>
      <c r="D113" s="263"/>
      <c r="E113" s="263"/>
      <c r="F113" s="263"/>
      <c r="G113" s="263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1"/>
      <c r="AA113" s="151"/>
      <c r="AB113" s="151"/>
      <c r="AC113" s="151"/>
      <c r="AD113" s="151"/>
      <c r="AE113" s="151"/>
      <c r="AF113" s="151"/>
      <c r="AG113" s="151" t="s">
        <v>214</v>
      </c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3" x14ac:dyDescent="0.2">
      <c r="A114" s="158"/>
      <c r="B114" s="159"/>
      <c r="C114" s="264" t="s">
        <v>377</v>
      </c>
      <c r="D114" s="265"/>
      <c r="E114" s="265"/>
      <c r="F114" s="265"/>
      <c r="G114" s="265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1"/>
      <c r="AA114" s="151"/>
      <c r="AB114" s="151"/>
      <c r="AC114" s="151"/>
      <c r="AD114" s="151"/>
      <c r="AE114" s="151"/>
      <c r="AF114" s="151"/>
      <c r="AG114" s="151" t="s">
        <v>214</v>
      </c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3" x14ac:dyDescent="0.2">
      <c r="A115" s="158"/>
      <c r="B115" s="159"/>
      <c r="C115" s="264" t="s">
        <v>378</v>
      </c>
      <c r="D115" s="265"/>
      <c r="E115" s="265"/>
      <c r="F115" s="265"/>
      <c r="G115" s="265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1"/>
      <c r="AA115" s="151"/>
      <c r="AB115" s="151"/>
      <c r="AC115" s="151"/>
      <c r="AD115" s="151"/>
      <c r="AE115" s="151"/>
      <c r="AF115" s="151"/>
      <c r="AG115" s="151" t="s">
        <v>214</v>
      </c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ht="22.5" outlineLevel="3" x14ac:dyDescent="0.2">
      <c r="A116" s="158"/>
      <c r="B116" s="159"/>
      <c r="C116" s="264" t="s">
        <v>379</v>
      </c>
      <c r="D116" s="265"/>
      <c r="E116" s="265"/>
      <c r="F116" s="265"/>
      <c r="G116" s="265"/>
      <c r="H116" s="161"/>
      <c r="I116" s="161"/>
      <c r="J116" s="161"/>
      <c r="K116" s="161"/>
      <c r="L116" s="161"/>
      <c r="M116" s="161"/>
      <c r="N116" s="160"/>
      <c r="O116" s="160"/>
      <c r="P116" s="160"/>
      <c r="Q116" s="160"/>
      <c r="R116" s="161"/>
      <c r="S116" s="161"/>
      <c r="T116" s="161"/>
      <c r="U116" s="161"/>
      <c r="V116" s="161"/>
      <c r="W116" s="161"/>
      <c r="X116" s="161"/>
      <c r="Y116" s="161"/>
      <c r="Z116" s="151"/>
      <c r="AA116" s="151"/>
      <c r="AB116" s="151"/>
      <c r="AC116" s="151"/>
      <c r="AD116" s="151"/>
      <c r="AE116" s="151"/>
      <c r="AF116" s="151"/>
      <c r="AG116" s="151" t="s">
        <v>214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83" t="str">
        <f>C116</f>
        <v>- brána bude nesena dvojicí nosných ocelových pilířů, pilíře budou zakotvené do betonových základových patek a budou vybavené držáky pro uchycení pletiva,</v>
      </c>
      <c r="BB116" s="151"/>
      <c r="BC116" s="151"/>
      <c r="BD116" s="151"/>
      <c r="BE116" s="151"/>
      <c r="BF116" s="151"/>
      <c r="BG116" s="151"/>
      <c r="BH116" s="151"/>
    </row>
    <row r="117" spans="1:60" outlineLevel="3" x14ac:dyDescent="0.2">
      <c r="A117" s="158"/>
      <c r="B117" s="159"/>
      <c r="C117" s="264" t="s">
        <v>380</v>
      </c>
      <c r="D117" s="265"/>
      <c r="E117" s="265"/>
      <c r="F117" s="265"/>
      <c r="G117" s="265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51"/>
      <c r="AA117" s="151"/>
      <c r="AB117" s="151"/>
      <c r="AC117" s="151"/>
      <c r="AD117" s="151"/>
      <c r="AE117" s="151"/>
      <c r="AF117" s="151"/>
      <c r="AG117" s="151" t="s">
        <v>214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83" t="str">
        <f>C117</f>
        <v>- posuvné křídlo a ocelové pilíře brány budou pozinkované a opatřené nátěrovým systémem v barvě tmavě zelené,</v>
      </c>
      <c r="BB117" s="151"/>
      <c r="BC117" s="151"/>
      <c r="BD117" s="151"/>
      <c r="BE117" s="151"/>
      <c r="BF117" s="151"/>
      <c r="BG117" s="151"/>
      <c r="BH117" s="151"/>
    </row>
    <row r="118" spans="1:60" outlineLevel="3" x14ac:dyDescent="0.2">
      <c r="A118" s="158"/>
      <c r="B118" s="159"/>
      <c r="C118" s="264" t="s">
        <v>381</v>
      </c>
      <c r="D118" s="265"/>
      <c r="E118" s="265"/>
      <c r="F118" s="265"/>
      <c r="G118" s="265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1"/>
      <c r="AA118" s="151"/>
      <c r="AB118" s="151"/>
      <c r="AC118" s="151"/>
      <c r="AD118" s="151"/>
      <c r="AE118" s="151"/>
      <c r="AF118" s="151"/>
      <c r="AG118" s="151" t="s">
        <v>214</v>
      </c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2" x14ac:dyDescent="0.2">
      <c r="A119" s="158"/>
      <c r="B119" s="159"/>
      <c r="C119" s="196" t="s">
        <v>354</v>
      </c>
      <c r="D119" s="190"/>
      <c r="E119" s="191"/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1"/>
      <c r="AA119" s="151"/>
      <c r="AB119" s="151"/>
      <c r="AC119" s="151"/>
      <c r="AD119" s="151"/>
      <c r="AE119" s="151"/>
      <c r="AF119" s="151"/>
      <c r="AG119" s="151" t="s">
        <v>263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3" x14ac:dyDescent="0.2">
      <c r="A120" s="158"/>
      <c r="B120" s="159"/>
      <c r="C120" s="196" t="s">
        <v>382</v>
      </c>
      <c r="D120" s="190"/>
      <c r="E120" s="191">
        <v>1</v>
      </c>
      <c r="F120" s="161"/>
      <c r="G120" s="161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51"/>
      <c r="AA120" s="151"/>
      <c r="AB120" s="151"/>
      <c r="AC120" s="151"/>
      <c r="AD120" s="151"/>
      <c r="AE120" s="151"/>
      <c r="AF120" s="151"/>
      <c r="AG120" s="151" t="s">
        <v>263</v>
      </c>
      <c r="AH120" s="151">
        <v>0</v>
      </c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1" x14ac:dyDescent="0.2">
      <c r="A121" s="176">
        <v>27</v>
      </c>
      <c r="B121" s="177" t="s">
        <v>383</v>
      </c>
      <c r="C121" s="185" t="s">
        <v>384</v>
      </c>
      <c r="D121" s="178" t="s">
        <v>296</v>
      </c>
      <c r="E121" s="179">
        <v>46.25</v>
      </c>
      <c r="F121" s="180"/>
      <c r="G121" s="181">
        <f>ROUND(E121*F121,2)</f>
        <v>0</v>
      </c>
      <c r="H121" s="180"/>
      <c r="I121" s="181">
        <f>ROUND(E121*H121,2)</f>
        <v>0</v>
      </c>
      <c r="J121" s="180"/>
      <c r="K121" s="181">
        <f>ROUND(E121*J121,2)</f>
        <v>0</v>
      </c>
      <c r="L121" s="181">
        <v>21</v>
      </c>
      <c r="M121" s="181">
        <f>G121*(1+L121/100)</f>
        <v>0</v>
      </c>
      <c r="N121" s="179">
        <v>0.30360999999999999</v>
      </c>
      <c r="O121" s="179">
        <f>ROUND(E121*N121,2)</f>
        <v>14.04</v>
      </c>
      <c r="P121" s="179">
        <v>0</v>
      </c>
      <c r="Q121" s="179">
        <f>ROUND(E121*P121,2)</f>
        <v>0</v>
      </c>
      <c r="R121" s="181" t="s">
        <v>385</v>
      </c>
      <c r="S121" s="181" t="s">
        <v>257</v>
      </c>
      <c r="T121" s="182" t="s">
        <v>257</v>
      </c>
      <c r="U121" s="161">
        <v>1.6E-2</v>
      </c>
      <c r="V121" s="161">
        <f>ROUND(E121*U121,2)</f>
        <v>0.74</v>
      </c>
      <c r="W121" s="161"/>
      <c r="X121" s="161" t="s">
        <v>258</v>
      </c>
      <c r="Y121" s="161" t="s">
        <v>211</v>
      </c>
      <c r="Z121" s="151"/>
      <c r="AA121" s="151"/>
      <c r="AB121" s="151"/>
      <c r="AC121" s="151"/>
      <c r="AD121" s="151"/>
      <c r="AE121" s="151"/>
      <c r="AF121" s="151"/>
      <c r="AG121" s="151" t="s">
        <v>259</v>
      </c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2" x14ac:dyDescent="0.2">
      <c r="A122" s="158"/>
      <c r="B122" s="159"/>
      <c r="C122" s="273" t="s">
        <v>386</v>
      </c>
      <c r="D122" s="274"/>
      <c r="E122" s="274"/>
      <c r="F122" s="274"/>
      <c r="G122" s="274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1"/>
      <c r="AA122" s="151"/>
      <c r="AB122" s="151"/>
      <c r="AC122" s="151"/>
      <c r="AD122" s="151"/>
      <c r="AE122" s="151"/>
      <c r="AF122" s="151"/>
      <c r="AG122" s="151" t="s">
        <v>261</v>
      </c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2" x14ac:dyDescent="0.2">
      <c r="A123" s="158"/>
      <c r="B123" s="159"/>
      <c r="C123" s="196" t="s">
        <v>354</v>
      </c>
      <c r="D123" s="190"/>
      <c r="E123" s="191"/>
      <c r="F123" s="161"/>
      <c r="G123" s="161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1"/>
      <c r="AA123" s="151"/>
      <c r="AB123" s="151"/>
      <c r="AC123" s="151"/>
      <c r="AD123" s="151"/>
      <c r="AE123" s="151"/>
      <c r="AF123" s="151"/>
      <c r="AG123" s="151" t="s">
        <v>263</v>
      </c>
      <c r="AH123" s="151">
        <v>0</v>
      </c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3" x14ac:dyDescent="0.2">
      <c r="A124" s="158"/>
      <c r="B124" s="159"/>
      <c r="C124" s="196" t="s">
        <v>387</v>
      </c>
      <c r="D124" s="190"/>
      <c r="E124" s="191">
        <v>46.25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1"/>
      <c r="AA124" s="151"/>
      <c r="AB124" s="151"/>
      <c r="AC124" s="151"/>
      <c r="AD124" s="151"/>
      <c r="AE124" s="151"/>
      <c r="AF124" s="151"/>
      <c r="AG124" s="151" t="s">
        <v>263</v>
      </c>
      <c r="AH124" s="151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1" x14ac:dyDescent="0.2">
      <c r="A125" s="176">
        <v>28</v>
      </c>
      <c r="B125" s="177" t="s">
        <v>388</v>
      </c>
      <c r="C125" s="185" t="s">
        <v>389</v>
      </c>
      <c r="D125" s="178" t="s">
        <v>296</v>
      </c>
      <c r="E125" s="179">
        <v>46.25</v>
      </c>
      <c r="F125" s="180"/>
      <c r="G125" s="181">
        <f>ROUND(E125*F125,2)</f>
        <v>0</v>
      </c>
      <c r="H125" s="180"/>
      <c r="I125" s="181">
        <f>ROUND(E125*H125,2)</f>
        <v>0</v>
      </c>
      <c r="J125" s="180"/>
      <c r="K125" s="181">
        <f>ROUND(E125*J125,2)</f>
        <v>0</v>
      </c>
      <c r="L125" s="181">
        <v>21</v>
      </c>
      <c r="M125" s="181">
        <f>G125*(1+L125/100)</f>
        <v>0</v>
      </c>
      <c r="N125" s="179">
        <v>0.18310000000000001</v>
      </c>
      <c r="O125" s="179">
        <f>ROUND(E125*N125,2)</f>
        <v>8.4700000000000006</v>
      </c>
      <c r="P125" s="179">
        <v>0</v>
      </c>
      <c r="Q125" s="179">
        <f>ROUND(E125*P125,2)</f>
        <v>0</v>
      </c>
      <c r="R125" s="181"/>
      <c r="S125" s="181" t="s">
        <v>209</v>
      </c>
      <c r="T125" s="182" t="s">
        <v>210</v>
      </c>
      <c r="U125" s="161">
        <v>0.38</v>
      </c>
      <c r="V125" s="161">
        <f>ROUND(E125*U125,2)</f>
        <v>17.579999999999998</v>
      </c>
      <c r="W125" s="161"/>
      <c r="X125" s="161" t="s">
        <v>258</v>
      </c>
      <c r="Y125" s="161" t="s">
        <v>211</v>
      </c>
      <c r="Z125" s="151"/>
      <c r="AA125" s="151"/>
      <c r="AB125" s="151"/>
      <c r="AC125" s="151"/>
      <c r="AD125" s="151"/>
      <c r="AE125" s="151"/>
      <c r="AF125" s="151"/>
      <c r="AG125" s="151" t="s">
        <v>259</v>
      </c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2" x14ac:dyDescent="0.2">
      <c r="A126" s="158"/>
      <c r="B126" s="159"/>
      <c r="C126" s="196" t="s">
        <v>354</v>
      </c>
      <c r="D126" s="190"/>
      <c r="E126" s="191"/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1"/>
      <c r="AA126" s="151"/>
      <c r="AB126" s="151"/>
      <c r="AC126" s="151"/>
      <c r="AD126" s="151"/>
      <c r="AE126" s="151"/>
      <c r="AF126" s="151"/>
      <c r="AG126" s="151" t="s">
        <v>263</v>
      </c>
      <c r="AH126" s="151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3" x14ac:dyDescent="0.2">
      <c r="A127" s="158"/>
      <c r="B127" s="159"/>
      <c r="C127" s="196" t="s">
        <v>390</v>
      </c>
      <c r="D127" s="190"/>
      <c r="E127" s="191">
        <v>46.25</v>
      </c>
      <c r="F127" s="161"/>
      <c r="G127" s="16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1"/>
      <c r="AA127" s="151"/>
      <c r="AB127" s="151"/>
      <c r="AC127" s="151"/>
      <c r="AD127" s="151"/>
      <c r="AE127" s="151"/>
      <c r="AF127" s="151"/>
      <c r="AG127" s="151" t="s">
        <v>263</v>
      </c>
      <c r="AH127" s="151">
        <v>0</v>
      </c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x14ac:dyDescent="0.2">
      <c r="A128" s="166" t="s">
        <v>204</v>
      </c>
      <c r="B128" s="167" t="s">
        <v>116</v>
      </c>
      <c r="C128" s="184" t="s">
        <v>117</v>
      </c>
      <c r="D128" s="168"/>
      <c r="E128" s="169"/>
      <c r="F128" s="170"/>
      <c r="G128" s="170">
        <f>SUMIF(AG129:AG151,"&lt;&gt;NOR",G129:G151)</f>
        <v>0</v>
      </c>
      <c r="H128" s="170"/>
      <c r="I128" s="170">
        <f>SUM(I129:I151)</f>
        <v>0</v>
      </c>
      <c r="J128" s="170"/>
      <c r="K128" s="170">
        <f>SUM(K129:K151)</f>
        <v>0</v>
      </c>
      <c r="L128" s="170"/>
      <c r="M128" s="170">
        <f>SUM(M129:M151)</f>
        <v>0</v>
      </c>
      <c r="N128" s="169"/>
      <c r="O128" s="169">
        <f>SUM(O129:O151)</f>
        <v>0.03</v>
      </c>
      <c r="P128" s="169"/>
      <c r="Q128" s="169">
        <f>SUM(Q129:Q151)</f>
        <v>0</v>
      </c>
      <c r="R128" s="170"/>
      <c r="S128" s="170"/>
      <c r="T128" s="171"/>
      <c r="U128" s="165"/>
      <c r="V128" s="165">
        <f>SUM(V129:V151)</f>
        <v>5.2200000000000006</v>
      </c>
      <c r="W128" s="165"/>
      <c r="X128" s="165"/>
      <c r="Y128" s="165"/>
      <c r="AG128" t="s">
        <v>205</v>
      </c>
    </row>
    <row r="129" spans="1:60" outlineLevel="1" x14ac:dyDescent="0.2">
      <c r="A129" s="176">
        <v>29</v>
      </c>
      <c r="B129" s="177" t="s">
        <v>391</v>
      </c>
      <c r="C129" s="185" t="s">
        <v>392</v>
      </c>
      <c r="D129" s="178" t="s">
        <v>296</v>
      </c>
      <c r="E129" s="179">
        <v>18.09</v>
      </c>
      <c r="F129" s="180"/>
      <c r="G129" s="181">
        <f>ROUND(E129*F129,2)</f>
        <v>0</v>
      </c>
      <c r="H129" s="180"/>
      <c r="I129" s="181">
        <f>ROUND(E129*H129,2)</f>
        <v>0</v>
      </c>
      <c r="J129" s="180"/>
      <c r="K129" s="181">
        <f>ROUND(E129*J129,2)</f>
        <v>0</v>
      </c>
      <c r="L129" s="181">
        <v>21</v>
      </c>
      <c r="M129" s="181">
        <f>G129*(1+L129/100)</f>
        <v>0</v>
      </c>
      <c r="N129" s="179">
        <v>2.0000000000000001E-4</v>
      </c>
      <c r="O129" s="179">
        <f>ROUND(E129*N129,2)</f>
        <v>0</v>
      </c>
      <c r="P129" s="179">
        <v>0</v>
      </c>
      <c r="Q129" s="179">
        <f>ROUND(E129*P129,2)</f>
        <v>0</v>
      </c>
      <c r="R129" s="181"/>
      <c r="S129" s="181" t="s">
        <v>209</v>
      </c>
      <c r="T129" s="182" t="s">
        <v>257</v>
      </c>
      <c r="U129" s="161">
        <v>0.09</v>
      </c>
      <c r="V129" s="161">
        <f>ROUND(E129*U129,2)</f>
        <v>1.63</v>
      </c>
      <c r="W129" s="161"/>
      <c r="X129" s="161" t="s">
        <v>258</v>
      </c>
      <c r="Y129" s="161" t="s">
        <v>211</v>
      </c>
      <c r="Z129" s="151"/>
      <c r="AA129" s="151"/>
      <c r="AB129" s="151"/>
      <c r="AC129" s="151"/>
      <c r="AD129" s="151"/>
      <c r="AE129" s="151"/>
      <c r="AF129" s="151"/>
      <c r="AG129" s="151" t="s">
        <v>259</v>
      </c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2" x14ac:dyDescent="0.2">
      <c r="A130" s="158"/>
      <c r="B130" s="159"/>
      <c r="C130" s="196" t="s">
        <v>313</v>
      </c>
      <c r="D130" s="190"/>
      <c r="E130" s="191"/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1"/>
      <c r="AA130" s="151"/>
      <c r="AB130" s="151"/>
      <c r="AC130" s="151"/>
      <c r="AD130" s="151"/>
      <c r="AE130" s="151"/>
      <c r="AF130" s="151"/>
      <c r="AG130" s="151" t="s">
        <v>263</v>
      </c>
      <c r="AH130" s="151">
        <v>0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3" x14ac:dyDescent="0.2">
      <c r="A131" s="158"/>
      <c r="B131" s="159"/>
      <c r="C131" s="196" t="s">
        <v>393</v>
      </c>
      <c r="D131" s="190"/>
      <c r="E131" s="191">
        <v>16.997499999999999</v>
      </c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1"/>
      <c r="AA131" s="151"/>
      <c r="AB131" s="151"/>
      <c r="AC131" s="151"/>
      <c r="AD131" s="151"/>
      <c r="AE131" s="151"/>
      <c r="AF131" s="151"/>
      <c r="AG131" s="151" t="s">
        <v>263</v>
      </c>
      <c r="AH131" s="151">
        <v>0</v>
      </c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3" x14ac:dyDescent="0.2">
      <c r="A132" s="158"/>
      <c r="B132" s="159"/>
      <c r="C132" s="196" t="s">
        <v>394</v>
      </c>
      <c r="D132" s="190"/>
      <c r="E132" s="191">
        <v>1.0925</v>
      </c>
      <c r="F132" s="161"/>
      <c r="G132" s="161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1"/>
      <c r="AA132" s="151"/>
      <c r="AB132" s="151"/>
      <c r="AC132" s="151"/>
      <c r="AD132" s="151"/>
      <c r="AE132" s="151"/>
      <c r="AF132" s="151"/>
      <c r="AG132" s="151" t="s">
        <v>263</v>
      </c>
      <c r="AH132" s="151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1" x14ac:dyDescent="0.2">
      <c r="A133" s="176">
        <v>30</v>
      </c>
      <c r="B133" s="177" t="s">
        <v>395</v>
      </c>
      <c r="C133" s="185" t="s">
        <v>396</v>
      </c>
      <c r="D133" s="178" t="s">
        <v>397</v>
      </c>
      <c r="E133" s="179">
        <v>4.7289399999999997</v>
      </c>
      <c r="F133" s="180"/>
      <c r="G133" s="181">
        <f>ROUND(E133*F133,2)</f>
        <v>0</v>
      </c>
      <c r="H133" s="180"/>
      <c r="I133" s="181">
        <f>ROUND(E133*H133,2)</f>
        <v>0</v>
      </c>
      <c r="J133" s="180"/>
      <c r="K133" s="181">
        <f>ROUND(E133*J133,2)</f>
        <v>0</v>
      </c>
      <c r="L133" s="181">
        <v>21</v>
      </c>
      <c r="M133" s="181">
        <f>G133*(1+L133/100)</f>
        <v>0</v>
      </c>
      <c r="N133" s="179">
        <v>0</v>
      </c>
      <c r="O133" s="179">
        <f>ROUND(E133*N133,2)</f>
        <v>0</v>
      </c>
      <c r="P133" s="179">
        <v>0</v>
      </c>
      <c r="Q133" s="179">
        <f>ROUND(E133*P133,2)</f>
        <v>0</v>
      </c>
      <c r="R133" s="181"/>
      <c r="S133" s="181" t="s">
        <v>209</v>
      </c>
      <c r="T133" s="182" t="s">
        <v>210</v>
      </c>
      <c r="U133" s="161">
        <v>0</v>
      </c>
      <c r="V133" s="161">
        <f>ROUND(E133*U133,2)</f>
        <v>0</v>
      </c>
      <c r="W133" s="161"/>
      <c r="X133" s="161" t="s">
        <v>258</v>
      </c>
      <c r="Y133" s="161" t="s">
        <v>211</v>
      </c>
      <c r="Z133" s="151"/>
      <c r="AA133" s="151"/>
      <c r="AB133" s="151"/>
      <c r="AC133" s="151"/>
      <c r="AD133" s="151"/>
      <c r="AE133" s="151"/>
      <c r="AF133" s="151"/>
      <c r="AG133" s="151" t="s">
        <v>259</v>
      </c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2" x14ac:dyDescent="0.2">
      <c r="A134" s="158"/>
      <c r="B134" s="159"/>
      <c r="C134" s="196" t="s">
        <v>313</v>
      </c>
      <c r="D134" s="190"/>
      <c r="E134" s="191"/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1"/>
      <c r="AA134" s="151"/>
      <c r="AB134" s="151"/>
      <c r="AC134" s="151"/>
      <c r="AD134" s="151"/>
      <c r="AE134" s="151"/>
      <c r="AF134" s="151"/>
      <c r="AG134" s="151" t="s">
        <v>263</v>
      </c>
      <c r="AH134" s="151">
        <v>0</v>
      </c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3" x14ac:dyDescent="0.2">
      <c r="A135" s="158"/>
      <c r="B135" s="159"/>
      <c r="C135" s="196" t="s">
        <v>398</v>
      </c>
      <c r="D135" s="190"/>
      <c r="E135" s="191">
        <v>4.6743100000000002</v>
      </c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1"/>
      <c r="AA135" s="151"/>
      <c r="AB135" s="151"/>
      <c r="AC135" s="151"/>
      <c r="AD135" s="151"/>
      <c r="AE135" s="151"/>
      <c r="AF135" s="151"/>
      <c r="AG135" s="151" t="s">
        <v>263</v>
      </c>
      <c r="AH135" s="151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3" x14ac:dyDescent="0.2">
      <c r="A136" s="158"/>
      <c r="B136" s="159"/>
      <c r="C136" s="196" t="s">
        <v>399</v>
      </c>
      <c r="D136" s="190"/>
      <c r="E136" s="191">
        <v>5.4629999999999998E-2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1"/>
      <c r="AA136" s="151"/>
      <c r="AB136" s="151"/>
      <c r="AC136" s="151"/>
      <c r="AD136" s="151"/>
      <c r="AE136" s="151"/>
      <c r="AF136" s="151"/>
      <c r="AG136" s="151" t="s">
        <v>263</v>
      </c>
      <c r="AH136" s="151">
        <v>0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1" x14ac:dyDescent="0.2">
      <c r="A137" s="176">
        <v>31</v>
      </c>
      <c r="B137" s="177" t="s">
        <v>400</v>
      </c>
      <c r="C137" s="185" t="s">
        <v>401</v>
      </c>
      <c r="D137" s="178" t="s">
        <v>402</v>
      </c>
      <c r="E137" s="179">
        <v>2.4420000000000001E-2</v>
      </c>
      <c r="F137" s="180"/>
      <c r="G137" s="181">
        <f>ROUND(E137*F137,2)</f>
        <v>0</v>
      </c>
      <c r="H137" s="180"/>
      <c r="I137" s="181">
        <f>ROUND(E137*H137,2)</f>
        <v>0</v>
      </c>
      <c r="J137" s="180"/>
      <c r="K137" s="181">
        <f>ROUND(E137*J137,2)</f>
        <v>0</v>
      </c>
      <c r="L137" s="181">
        <v>21</v>
      </c>
      <c r="M137" s="181">
        <f>G137*(1+L137/100)</f>
        <v>0</v>
      </c>
      <c r="N137" s="179">
        <v>1.0662499999999999</v>
      </c>
      <c r="O137" s="179">
        <f>ROUND(E137*N137,2)</f>
        <v>0.03</v>
      </c>
      <c r="P137" s="179">
        <v>0</v>
      </c>
      <c r="Q137" s="179">
        <f>ROUND(E137*P137,2)</f>
        <v>0</v>
      </c>
      <c r="R137" s="181" t="s">
        <v>311</v>
      </c>
      <c r="S137" s="181" t="s">
        <v>257</v>
      </c>
      <c r="T137" s="182" t="s">
        <v>257</v>
      </c>
      <c r="U137" s="161">
        <v>15.23</v>
      </c>
      <c r="V137" s="161">
        <f>ROUND(E137*U137,2)</f>
        <v>0.37</v>
      </c>
      <c r="W137" s="161"/>
      <c r="X137" s="161" t="s">
        <v>258</v>
      </c>
      <c r="Y137" s="161" t="s">
        <v>211</v>
      </c>
      <c r="Z137" s="151"/>
      <c r="AA137" s="151"/>
      <c r="AB137" s="151"/>
      <c r="AC137" s="151"/>
      <c r="AD137" s="151"/>
      <c r="AE137" s="151"/>
      <c r="AF137" s="151"/>
      <c r="AG137" s="151" t="s">
        <v>259</v>
      </c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2" x14ac:dyDescent="0.2">
      <c r="A138" s="158"/>
      <c r="B138" s="159"/>
      <c r="C138" s="273" t="s">
        <v>403</v>
      </c>
      <c r="D138" s="274"/>
      <c r="E138" s="274"/>
      <c r="F138" s="274"/>
      <c r="G138" s="274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1"/>
      <c r="AA138" s="151"/>
      <c r="AB138" s="151"/>
      <c r="AC138" s="151"/>
      <c r="AD138" s="151"/>
      <c r="AE138" s="151"/>
      <c r="AF138" s="151"/>
      <c r="AG138" s="151" t="s">
        <v>261</v>
      </c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2" x14ac:dyDescent="0.2">
      <c r="A139" s="158"/>
      <c r="B139" s="159"/>
      <c r="C139" s="264" t="s">
        <v>404</v>
      </c>
      <c r="D139" s="265"/>
      <c r="E139" s="265"/>
      <c r="F139" s="265"/>
      <c r="G139" s="265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1"/>
      <c r="AA139" s="151"/>
      <c r="AB139" s="151"/>
      <c r="AC139" s="151"/>
      <c r="AD139" s="151"/>
      <c r="AE139" s="151"/>
      <c r="AF139" s="151"/>
      <c r="AG139" s="151" t="s">
        <v>214</v>
      </c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2" x14ac:dyDescent="0.2">
      <c r="A140" s="158"/>
      <c r="B140" s="159"/>
      <c r="C140" s="196" t="s">
        <v>313</v>
      </c>
      <c r="D140" s="190"/>
      <c r="E140" s="191"/>
      <c r="F140" s="161"/>
      <c r="G140" s="16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1"/>
      <c r="AA140" s="151"/>
      <c r="AB140" s="151"/>
      <c r="AC140" s="151"/>
      <c r="AD140" s="151"/>
      <c r="AE140" s="151"/>
      <c r="AF140" s="151"/>
      <c r="AG140" s="151" t="s">
        <v>263</v>
      </c>
      <c r="AH140" s="151">
        <v>0</v>
      </c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3" x14ac:dyDescent="0.2">
      <c r="A141" s="158"/>
      <c r="B141" s="159"/>
      <c r="C141" s="197" t="s">
        <v>342</v>
      </c>
      <c r="D141" s="192"/>
      <c r="E141" s="193"/>
      <c r="F141" s="161"/>
      <c r="G141" s="161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51"/>
      <c r="AA141" s="151"/>
      <c r="AB141" s="151"/>
      <c r="AC141" s="151"/>
      <c r="AD141" s="151"/>
      <c r="AE141" s="151"/>
      <c r="AF141" s="151"/>
      <c r="AG141" s="151" t="s">
        <v>263</v>
      </c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outlineLevel="3" x14ac:dyDescent="0.2">
      <c r="A142" s="158"/>
      <c r="B142" s="159"/>
      <c r="C142" s="198" t="s">
        <v>405</v>
      </c>
      <c r="D142" s="192"/>
      <c r="E142" s="193">
        <v>16.997499999999999</v>
      </c>
      <c r="F142" s="161"/>
      <c r="G142" s="161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1"/>
      <c r="AA142" s="151"/>
      <c r="AB142" s="151"/>
      <c r="AC142" s="151"/>
      <c r="AD142" s="151"/>
      <c r="AE142" s="151"/>
      <c r="AF142" s="151"/>
      <c r="AG142" s="151" t="s">
        <v>263</v>
      </c>
      <c r="AH142" s="151">
        <v>2</v>
      </c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3" x14ac:dyDescent="0.2">
      <c r="A143" s="158"/>
      <c r="B143" s="159"/>
      <c r="C143" s="198" t="s">
        <v>406</v>
      </c>
      <c r="D143" s="192"/>
      <c r="E143" s="193">
        <v>1.0925</v>
      </c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1"/>
      <c r="AA143" s="151"/>
      <c r="AB143" s="151"/>
      <c r="AC143" s="151"/>
      <c r="AD143" s="151"/>
      <c r="AE143" s="151"/>
      <c r="AF143" s="151"/>
      <c r="AG143" s="151" t="s">
        <v>263</v>
      </c>
      <c r="AH143" s="151">
        <v>2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outlineLevel="3" x14ac:dyDescent="0.2">
      <c r="A144" s="158"/>
      <c r="B144" s="159"/>
      <c r="C144" s="199" t="s">
        <v>347</v>
      </c>
      <c r="D144" s="194"/>
      <c r="E144" s="195">
        <v>18.09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1"/>
      <c r="AA144" s="151"/>
      <c r="AB144" s="151"/>
      <c r="AC144" s="151"/>
      <c r="AD144" s="151"/>
      <c r="AE144" s="151"/>
      <c r="AF144" s="151"/>
      <c r="AG144" s="151" t="s">
        <v>263</v>
      </c>
      <c r="AH144" s="151">
        <v>3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3" x14ac:dyDescent="0.2">
      <c r="A145" s="158"/>
      <c r="B145" s="159"/>
      <c r="C145" s="197" t="s">
        <v>348</v>
      </c>
      <c r="D145" s="192"/>
      <c r="E145" s="193"/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1"/>
      <c r="AA145" s="151"/>
      <c r="AB145" s="151"/>
      <c r="AC145" s="151"/>
      <c r="AD145" s="151"/>
      <c r="AE145" s="151"/>
      <c r="AF145" s="151"/>
      <c r="AG145" s="151" t="s">
        <v>263</v>
      </c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3" x14ac:dyDescent="0.2">
      <c r="A146" s="158"/>
      <c r="B146" s="159"/>
      <c r="C146" s="196" t="s">
        <v>407</v>
      </c>
      <c r="D146" s="190"/>
      <c r="E146" s="191"/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1"/>
      <c r="AA146" s="151"/>
      <c r="AB146" s="151"/>
      <c r="AC146" s="151"/>
      <c r="AD146" s="151"/>
      <c r="AE146" s="151"/>
      <c r="AF146" s="151"/>
      <c r="AG146" s="151" t="s">
        <v>263</v>
      </c>
      <c r="AH146" s="151">
        <v>0</v>
      </c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3" x14ac:dyDescent="0.2">
      <c r="A147" s="158"/>
      <c r="B147" s="159"/>
      <c r="C147" s="196" t="s">
        <v>408</v>
      </c>
      <c r="D147" s="190"/>
      <c r="E147" s="191">
        <v>2.4420000000000001E-2</v>
      </c>
      <c r="F147" s="161"/>
      <c r="G147" s="161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1"/>
      <c r="AA147" s="151"/>
      <c r="AB147" s="151"/>
      <c r="AC147" s="151"/>
      <c r="AD147" s="151"/>
      <c r="AE147" s="151"/>
      <c r="AF147" s="151"/>
      <c r="AG147" s="151" t="s">
        <v>263</v>
      </c>
      <c r="AH147" s="151">
        <v>0</v>
      </c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1" x14ac:dyDescent="0.2">
      <c r="A148" s="176">
        <v>32</v>
      </c>
      <c r="B148" s="177" t="s">
        <v>409</v>
      </c>
      <c r="C148" s="185" t="s">
        <v>410</v>
      </c>
      <c r="D148" s="178" t="s">
        <v>255</v>
      </c>
      <c r="E148" s="179">
        <v>4.7289399999999997</v>
      </c>
      <c r="F148" s="180"/>
      <c r="G148" s="181">
        <f>ROUND(E148*F148,2)</f>
        <v>0</v>
      </c>
      <c r="H148" s="180"/>
      <c r="I148" s="181">
        <f>ROUND(E148*H148,2)</f>
        <v>0</v>
      </c>
      <c r="J148" s="180"/>
      <c r="K148" s="181">
        <f>ROUND(E148*J148,2)</f>
        <v>0</v>
      </c>
      <c r="L148" s="181">
        <v>21</v>
      </c>
      <c r="M148" s="181">
        <f>G148*(1+L148/100)</f>
        <v>0</v>
      </c>
      <c r="N148" s="179">
        <v>0</v>
      </c>
      <c r="O148" s="179">
        <f>ROUND(E148*N148,2)</f>
        <v>0</v>
      </c>
      <c r="P148" s="179">
        <v>0</v>
      </c>
      <c r="Q148" s="179">
        <f>ROUND(E148*P148,2)</f>
        <v>0</v>
      </c>
      <c r="R148" s="181"/>
      <c r="S148" s="181" t="s">
        <v>209</v>
      </c>
      <c r="T148" s="182" t="s">
        <v>257</v>
      </c>
      <c r="U148" s="161">
        <v>0.68</v>
      </c>
      <c r="V148" s="161">
        <f>ROUND(E148*U148,2)</f>
        <v>3.22</v>
      </c>
      <c r="W148" s="161"/>
      <c r="X148" s="161" t="s">
        <v>258</v>
      </c>
      <c r="Y148" s="161" t="s">
        <v>211</v>
      </c>
      <c r="Z148" s="151"/>
      <c r="AA148" s="151"/>
      <c r="AB148" s="151"/>
      <c r="AC148" s="151"/>
      <c r="AD148" s="151"/>
      <c r="AE148" s="151"/>
      <c r="AF148" s="151"/>
      <c r="AG148" s="151" t="s">
        <v>259</v>
      </c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2" x14ac:dyDescent="0.2">
      <c r="A149" s="158"/>
      <c r="B149" s="159"/>
      <c r="C149" s="196" t="s">
        <v>313</v>
      </c>
      <c r="D149" s="190"/>
      <c r="E149" s="191"/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1"/>
      <c r="AA149" s="151"/>
      <c r="AB149" s="151"/>
      <c r="AC149" s="151"/>
      <c r="AD149" s="151"/>
      <c r="AE149" s="151"/>
      <c r="AF149" s="151"/>
      <c r="AG149" s="151" t="s">
        <v>263</v>
      </c>
      <c r="AH149" s="151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outlineLevel="3" x14ac:dyDescent="0.2">
      <c r="A150" s="158"/>
      <c r="B150" s="159"/>
      <c r="C150" s="196" t="s">
        <v>398</v>
      </c>
      <c r="D150" s="190"/>
      <c r="E150" s="191">
        <v>4.6743100000000002</v>
      </c>
      <c r="F150" s="161"/>
      <c r="G150" s="161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1"/>
      <c r="AA150" s="151"/>
      <c r="AB150" s="151"/>
      <c r="AC150" s="151"/>
      <c r="AD150" s="151"/>
      <c r="AE150" s="151"/>
      <c r="AF150" s="151"/>
      <c r="AG150" s="151" t="s">
        <v>263</v>
      </c>
      <c r="AH150" s="151">
        <v>0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outlineLevel="3" x14ac:dyDescent="0.2">
      <c r="A151" s="158"/>
      <c r="B151" s="159"/>
      <c r="C151" s="196" t="s">
        <v>399</v>
      </c>
      <c r="D151" s="190"/>
      <c r="E151" s="191">
        <v>5.4629999999999998E-2</v>
      </c>
      <c r="F151" s="161"/>
      <c r="G151" s="161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1"/>
      <c r="AA151" s="151"/>
      <c r="AB151" s="151"/>
      <c r="AC151" s="151"/>
      <c r="AD151" s="151"/>
      <c r="AE151" s="151"/>
      <c r="AF151" s="151"/>
      <c r="AG151" s="151" t="s">
        <v>263</v>
      </c>
      <c r="AH151" s="151">
        <v>0</v>
      </c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x14ac:dyDescent="0.2">
      <c r="A152" s="166" t="s">
        <v>204</v>
      </c>
      <c r="B152" s="167" t="s">
        <v>120</v>
      </c>
      <c r="C152" s="184" t="s">
        <v>121</v>
      </c>
      <c r="D152" s="168"/>
      <c r="E152" s="169"/>
      <c r="F152" s="170"/>
      <c r="G152" s="170">
        <f>SUMIF(AG153:AG186,"&lt;&gt;NOR",G153:G186)</f>
        <v>0</v>
      </c>
      <c r="H152" s="170"/>
      <c r="I152" s="170">
        <f>SUM(I153:I186)</f>
        <v>0</v>
      </c>
      <c r="J152" s="170"/>
      <c r="K152" s="170">
        <f>SUM(K153:K186)</f>
        <v>0</v>
      </c>
      <c r="L152" s="170"/>
      <c r="M152" s="170">
        <f>SUM(M153:M186)</f>
        <v>0</v>
      </c>
      <c r="N152" s="169"/>
      <c r="O152" s="169">
        <f>SUM(O153:O186)</f>
        <v>6.23</v>
      </c>
      <c r="P152" s="169"/>
      <c r="Q152" s="169">
        <f>SUM(Q153:Q186)</f>
        <v>0</v>
      </c>
      <c r="R152" s="170"/>
      <c r="S152" s="170"/>
      <c r="T152" s="171"/>
      <c r="U152" s="165"/>
      <c r="V152" s="165">
        <f>SUM(V153:V186)</f>
        <v>52.22</v>
      </c>
      <c r="W152" s="165"/>
      <c r="X152" s="165"/>
      <c r="Y152" s="165"/>
      <c r="AG152" t="s">
        <v>205</v>
      </c>
    </row>
    <row r="153" spans="1:60" outlineLevel="1" x14ac:dyDescent="0.2">
      <c r="A153" s="176">
        <v>33</v>
      </c>
      <c r="B153" s="177" t="s">
        <v>411</v>
      </c>
      <c r="C153" s="185" t="s">
        <v>412</v>
      </c>
      <c r="D153" s="178" t="s">
        <v>359</v>
      </c>
      <c r="E153" s="179">
        <v>21.16</v>
      </c>
      <c r="F153" s="180"/>
      <c r="G153" s="181">
        <f>ROUND(E153*F153,2)</f>
        <v>0</v>
      </c>
      <c r="H153" s="180"/>
      <c r="I153" s="181">
        <f>ROUND(E153*H153,2)</f>
        <v>0</v>
      </c>
      <c r="J153" s="180"/>
      <c r="K153" s="181">
        <f>ROUND(E153*J153,2)</f>
        <v>0</v>
      </c>
      <c r="L153" s="181">
        <v>21</v>
      </c>
      <c r="M153" s="181">
        <f>G153*(1+L153/100)</f>
        <v>0</v>
      </c>
      <c r="N153" s="179">
        <v>1.5339999999999999E-2</v>
      </c>
      <c r="O153" s="179">
        <f>ROUND(E153*N153,2)</f>
        <v>0.32</v>
      </c>
      <c r="P153" s="179">
        <v>0</v>
      </c>
      <c r="Q153" s="179">
        <f>ROUND(E153*P153,2)</f>
        <v>0</v>
      </c>
      <c r="R153" s="181" t="s">
        <v>413</v>
      </c>
      <c r="S153" s="181" t="s">
        <v>257</v>
      </c>
      <c r="T153" s="182" t="s">
        <v>257</v>
      </c>
      <c r="U153" s="161">
        <v>0.41499999999999998</v>
      </c>
      <c r="V153" s="161">
        <f>ROUND(E153*U153,2)</f>
        <v>8.7799999999999994</v>
      </c>
      <c r="W153" s="161"/>
      <c r="X153" s="161" t="s">
        <v>258</v>
      </c>
      <c r="Y153" s="161" t="s">
        <v>211</v>
      </c>
      <c r="Z153" s="151"/>
      <c r="AA153" s="151"/>
      <c r="AB153" s="151"/>
      <c r="AC153" s="151"/>
      <c r="AD153" s="151"/>
      <c r="AE153" s="151"/>
      <c r="AF153" s="151"/>
      <c r="AG153" s="151" t="s">
        <v>259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2" x14ac:dyDescent="0.2">
      <c r="A154" s="158"/>
      <c r="B154" s="159"/>
      <c r="C154" s="273" t="s">
        <v>414</v>
      </c>
      <c r="D154" s="274"/>
      <c r="E154" s="274"/>
      <c r="F154" s="274"/>
      <c r="G154" s="274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1"/>
      <c r="AA154" s="151"/>
      <c r="AB154" s="151"/>
      <c r="AC154" s="151"/>
      <c r="AD154" s="151"/>
      <c r="AE154" s="151"/>
      <c r="AF154" s="151"/>
      <c r="AG154" s="151" t="s">
        <v>261</v>
      </c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2" x14ac:dyDescent="0.2">
      <c r="A155" s="158"/>
      <c r="B155" s="159"/>
      <c r="C155" s="196" t="s">
        <v>313</v>
      </c>
      <c r="D155" s="190"/>
      <c r="E155" s="191"/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1"/>
      <c r="AA155" s="151"/>
      <c r="AB155" s="151"/>
      <c r="AC155" s="151"/>
      <c r="AD155" s="151"/>
      <c r="AE155" s="151"/>
      <c r="AF155" s="151"/>
      <c r="AG155" s="151" t="s">
        <v>263</v>
      </c>
      <c r="AH155" s="151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3" x14ac:dyDescent="0.2">
      <c r="A156" s="158"/>
      <c r="B156" s="159"/>
      <c r="C156" s="196" t="s">
        <v>415</v>
      </c>
      <c r="D156" s="190"/>
      <c r="E156" s="191"/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1"/>
      <c r="AA156" s="151"/>
      <c r="AB156" s="151"/>
      <c r="AC156" s="151"/>
      <c r="AD156" s="151"/>
      <c r="AE156" s="151"/>
      <c r="AF156" s="151"/>
      <c r="AG156" s="151" t="s">
        <v>263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3" x14ac:dyDescent="0.2">
      <c r="A157" s="158"/>
      <c r="B157" s="159"/>
      <c r="C157" s="196" t="s">
        <v>416</v>
      </c>
      <c r="D157" s="190"/>
      <c r="E157" s="191">
        <v>16.96</v>
      </c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51"/>
      <c r="AA157" s="151"/>
      <c r="AB157" s="151"/>
      <c r="AC157" s="151"/>
      <c r="AD157" s="151"/>
      <c r="AE157" s="151"/>
      <c r="AF157" s="151"/>
      <c r="AG157" s="151" t="s">
        <v>263</v>
      </c>
      <c r="AH157" s="151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3" x14ac:dyDescent="0.2">
      <c r="A158" s="158"/>
      <c r="B158" s="159"/>
      <c r="C158" s="196" t="s">
        <v>417</v>
      </c>
      <c r="D158" s="190"/>
      <c r="E158" s="191">
        <v>4.2</v>
      </c>
      <c r="F158" s="161"/>
      <c r="G158" s="161"/>
      <c r="H158" s="161"/>
      <c r="I158" s="161"/>
      <c r="J158" s="161"/>
      <c r="K158" s="161"/>
      <c r="L158" s="161"/>
      <c r="M158" s="161"/>
      <c r="N158" s="160"/>
      <c r="O158" s="160"/>
      <c r="P158" s="160"/>
      <c r="Q158" s="160"/>
      <c r="R158" s="161"/>
      <c r="S158" s="161"/>
      <c r="T158" s="161"/>
      <c r="U158" s="161"/>
      <c r="V158" s="161"/>
      <c r="W158" s="161"/>
      <c r="X158" s="161"/>
      <c r="Y158" s="161"/>
      <c r="Z158" s="151"/>
      <c r="AA158" s="151"/>
      <c r="AB158" s="151"/>
      <c r="AC158" s="151"/>
      <c r="AD158" s="151"/>
      <c r="AE158" s="151"/>
      <c r="AF158" s="151"/>
      <c r="AG158" s="151" t="s">
        <v>263</v>
      </c>
      <c r="AH158" s="151">
        <v>0</v>
      </c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outlineLevel="1" x14ac:dyDescent="0.2">
      <c r="A159" s="176">
        <v>34</v>
      </c>
      <c r="B159" s="177" t="s">
        <v>418</v>
      </c>
      <c r="C159" s="185" t="s">
        <v>419</v>
      </c>
      <c r="D159" s="178" t="s">
        <v>296</v>
      </c>
      <c r="E159" s="179">
        <v>86.886499999999998</v>
      </c>
      <c r="F159" s="180"/>
      <c r="G159" s="181">
        <f>ROUND(E159*F159,2)</f>
        <v>0</v>
      </c>
      <c r="H159" s="180"/>
      <c r="I159" s="181">
        <f>ROUND(E159*H159,2)</f>
        <v>0</v>
      </c>
      <c r="J159" s="180"/>
      <c r="K159" s="181">
        <f>ROUND(E159*J159,2)</f>
        <v>0</v>
      </c>
      <c r="L159" s="181">
        <v>21</v>
      </c>
      <c r="M159" s="181">
        <f>G159*(1+L159/100)</f>
        <v>0</v>
      </c>
      <c r="N159" s="179">
        <v>6.7989999999999995E-2</v>
      </c>
      <c r="O159" s="179">
        <f>ROUND(E159*N159,2)</f>
        <v>5.91</v>
      </c>
      <c r="P159" s="179">
        <v>0</v>
      </c>
      <c r="Q159" s="179">
        <f>ROUND(E159*P159,2)</f>
        <v>0</v>
      </c>
      <c r="R159" s="181"/>
      <c r="S159" s="181" t="s">
        <v>209</v>
      </c>
      <c r="T159" s="182" t="s">
        <v>210</v>
      </c>
      <c r="U159" s="161">
        <v>0.5</v>
      </c>
      <c r="V159" s="161">
        <f>ROUND(E159*U159,2)</f>
        <v>43.44</v>
      </c>
      <c r="W159" s="161"/>
      <c r="X159" s="161" t="s">
        <v>258</v>
      </c>
      <c r="Y159" s="161" t="s">
        <v>211</v>
      </c>
      <c r="Z159" s="151"/>
      <c r="AA159" s="151"/>
      <c r="AB159" s="151"/>
      <c r="AC159" s="151"/>
      <c r="AD159" s="151"/>
      <c r="AE159" s="151"/>
      <c r="AF159" s="151"/>
      <c r="AG159" s="151" t="s">
        <v>259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ht="22.5" outlineLevel="2" x14ac:dyDescent="0.2">
      <c r="A160" s="158"/>
      <c r="B160" s="159"/>
      <c r="C160" s="262" t="s">
        <v>420</v>
      </c>
      <c r="D160" s="263"/>
      <c r="E160" s="263"/>
      <c r="F160" s="263"/>
      <c r="G160" s="263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1"/>
      <c r="AA160" s="151"/>
      <c r="AB160" s="151"/>
      <c r="AC160" s="151"/>
      <c r="AD160" s="151"/>
      <c r="AE160" s="151"/>
      <c r="AF160" s="151"/>
      <c r="AG160" s="151" t="s">
        <v>214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83" t="str">
        <f>C160</f>
        <v>V rámci sanace betonových konstrukcí se předpokládá kompletní sanace akumulační nádrže, sanace stropu armaturní komory a sanace stěny mezi AN a AK ze strany AK.</v>
      </c>
      <c r="BB160" s="151"/>
      <c r="BC160" s="151"/>
      <c r="BD160" s="151"/>
      <c r="BE160" s="151"/>
      <c r="BF160" s="151"/>
      <c r="BG160" s="151"/>
      <c r="BH160" s="151"/>
    </row>
    <row r="161" spans="1:60" outlineLevel="3" x14ac:dyDescent="0.2">
      <c r="A161" s="158"/>
      <c r="B161" s="159"/>
      <c r="C161" s="264" t="s">
        <v>421</v>
      </c>
      <c r="D161" s="265"/>
      <c r="E161" s="265"/>
      <c r="F161" s="265"/>
      <c r="G161" s="265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1"/>
      <c r="AA161" s="151"/>
      <c r="AB161" s="151"/>
      <c r="AC161" s="151"/>
      <c r="AD161" s="151"/>
      <c r="AE161" s="151"/>
      <c r="AF161" s="151"/>
      <c r="AG161" s="151" t="s">
        <v>214</v>
      </c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3" x14ac:dyDescent="0.2">
      <c r="A162" s="158"/>
      <c r="B162" s="159"/>
      <c r="C162" s="264" t="s">
        <v>422</v>
      </c>
      <c r="D162" s="265"/>
      <c r="E162" s="265"/>
      <c r="F162" s="265"/>
      <c r="G162" s="265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1"/>
      <c r="AA162" s="151"/>
      <c r="AB162" s="151"/>
      <c r="AC162" s="151"/>
      <c r="AD162" s="151"/>
      <c r="AE162" s="151"/>
      <c r="AF162" s="151"/>
      <c r="AG162" s="151" t="s">
        <v>214</v>
      </c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3" x14ac:dyDescent="0.2">
      <c r="A163" s="158"/>
      <c r="B163" s="159"/>
      <c r="C163" s="264" t="s">
        <v>423</v>
      </c>
      <c r="D163" s="265"/>
      <c r="E163" s="265"/>
      <c r="F163" s="265"/>
      <c r="G163" s="265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1"/>
      <c r="AA163" s="151"/>
      <c r="AB163" s="151"/>
      <c r="AC163" s="151"/>
      <c r="AD163" s="151"/>
      <c r="AE163" s="151"/>
      <c r="AF163" s="151"/>
      <c r="AG163" s="151" t="s">
        <v>214</v>
      </c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ht="45" outlineLevel="3" x14ac:dyDescent="0.2">
      <c r="A164" s="158"/>
      <c r="B164" s="159"/>
      <c r="C164" s="264" t="s">
        <v>424</v>
      </c>
      <c r="D164" s="265"/>
      <c r="E164" s="265"/>
      <c r="F164" s="265"/>
      <c r="G164" s="265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51"/>
      <c r="AA164" s="151"/>
      <c r="AB164" s="151"/>
      <c r="AC164" s="151"/>
      <c r="AD164" s="151"/>
      <c r="AE164" s="151"/>
      <c r="AF164" s="151"/>
      <c r="AG164" s="151" t="s">
        <v>214</v>
      </c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83" t="str">
        <f>C164</f>
        <v>• Osekání (pneu kladivem, ručně,…) zdegradovaných betonů a odbourání krycích vrstev betonů kolem zkorodované výztuže, obnažení této výztuže tak, aby bylo možné provést následné kvalitní očištění a pasivaci celého povrchu korozí zasažené výztuže; osekání tvarových a jiných anomálií z povrchu tak, aby mohlo být následnými kroky (reprofilací) dosaženo hladkých, lehce zvlněných povrchových ploch bez náhlých a ostrých výstupků, přetoků a pod, vybourání svislých a vodorovných dutých spár.</v>
      </c>
      <c r="BB164" s="151"/>
      <c r="BC164" s="151"/>
      <c r="BD164" s="151"/>
      <c r="BE164" s="151"/>
      <c r="BF164" s="151"/>
      <c r="BG164" s="151"/>
      <c r="BH164" s="151"/>
    </row>
    <row r="165" spans="1:60" outlineLevel="3" x14ac:dyDescent="0.2">
      <c r="A165" s="158"/>
      <c r="B165" s="159"/>
      <c r="C165" s="264" t="s">
        <v>425</v>
      </c>
      <c r="D165" s="265"/>
      <c r="E165" s="265"/>
      <c r="F165" s="265"/>
      <c r="G165" s="265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1"/>
      <c r="AA165" s="151"/>
      <c r="AB165" s="151"/>
      <c r="AC165" s="151"/>
      <c r="AD165" s="151"/>
      <c r="AE165" s="151"/>
      <c r="AF165" s="151"/>
      <c r="AG165" s="151" t="s">
        <v>214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ht="22.5" outlineLevel="3" x14ac:dyDescent="0.2">
      <c r="A166" s="158"/>
      <c r="B166" s="159"/>
      <c r="C166" s="264" t="s">
        <v>426</v>
      </c>
      <c r="D166" s="265"/>
      <c r="E166" s="265"/>
      <c r="F166" s="265"/>
      <c r="G166" s="265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1"/>
      <c r="AA166" s="151"/>
      <c r="AB166" s="151"/>
      <c r="AC166" s="151"/>
      <c r="AD166" s="151"/>
      <c r="AE166" s="151"/>
      <c r="AF166" s="151"/>
      <c r="AG166" s="151" t="s">
        <v>214</v>
      </c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83" t="str">
        <f>C166</f>
        <v>• Příprava celého povrchu pomocí vysokotlakého vodního paprsku (VVP) o tlaku na trysce cca. 1.500 barů, (tlak pro mytí konstrukce bude vyzkoušen na zkušební ploše konstrukce a bude upraven tak, aby se docílilo obnažení struktury kameniva betonu).</v>
      </c>
      <c r="BB166" s="151"/>
      <c r="BC166" s="151"/>
      <c r="BD166" s="151"/>
      <c r="BE166" s="151"/>
      <c r="BF166" s="151"/>
      <c r="BG166" s="151"/>
      <c r="BH166" s="151"/>
    </row>
    <row r="167" spans="1:60" outlineLevel="3" x14ac:dyDescent="0.2">
      <c r="A167" s="158"/>
      <c r="B167" s="159"/>
      <c r="C167" s="264" t="s">
        <v>427</v>
      </c>
      <c r="D167" s="265"/>
      <c r="E167" s="265"/>
      <c r="F167" s="265"/>
      <c r="G167" s="265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1"/>
      <c r="AA167" s="151"/>
      <c r="AB167" s="151"/>
      <c r="AC167" s="151"/>
      <c r="AD167" s="151"/>
      <c r="AE167" s="151"/>
      <c r="AF167" s="151"/>
      <c r="AG167" s="151" t="s">
        <v>214</v>
      </c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ht="22.5" outlineLevel="3" x14ac:dyDescent="0.2">
      <c r="A168" s="158"/>
      <c r="B168" s="159"/>
      <c r="C168" s="264" t="s">
        <v>428</v>
      </c>
      <c r="D168" s="265"/>
      <c r="E168" s="265"/>
      <c r="F168" s="265"/>
      <c r="G168" s="265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1"/>
      <c r="AA168" s="151"/>
      <c r="AB168" s="151"/>
      <c r="AC168" s="151"/>
      <c r="AD168" s="151"/>
      <c r="AE168" s="151"/>
      <c r="AF168" s="151"/>
      <c r="AG168" s="151" t="s">
        <v>214</v>
      </c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83" t="str">
        <f>C168</f>
        <v>• Otryskání obnažené a osekané výztuže na stupeň čistoty DR1 dle ČSN 038221 a následně ruční dočištění výztuže před aplikací antikorozní ochrany,</v>
      </c>
      <c r="BB168" s="151"/>
      <c r="BC168" s="151"/>
      <c r="BD168" s="151"/>
      <c r="BE168" s="151"/>
      <c r="BF168" s="151"/>
      <c r="BG168" s="151"/>
      <c r="BH168" s="151"/>
    </row>
    <row r="169" spans="1:60" outlineLevel="3" x14ac:dyDescent="0.2">
      <c r="A169" s="158"/>
      <c r="B169" s="159"/>
      <c r="C169" s="264" t="s">
        <v>429</v>
      </c>
      <c r="D169" s="265"/>
      <c r="E169" s="265"/>
      <c r="F169" s="265"/>
      <c r="G169" s="265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51"/>
      <c r="AA169" s="151"/>
      <c r="AB169" s="151"/>
      <c r="AC169" s="151"/>
      <c r="AD169" s="151"/>
      <c r="AE169" s="151"/>
      <c r="AF169" s="151"/>
      <c r="AG169" s="151" t="s">
        <v>214</v>
      </c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ht="22.5" outlineLevel="3" x14ac:dyDescent="0.2">
      <c r="A170" s="158"/>
      <c r="B170" s="159"/>
      <c r="C170" s="264" t="s">
        <v>430</v>
      </c>
      <c r="D170" s="265"/>
      <c r="E170" s="265"/>
      <c r="F170" s="265"/>
      <c r="G170" s="265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51"/>
      <c r="AA170" s="151"/>
      <c r="AB170" s="151"/>
      <c r="AC170" s="151"/>
      <c r="AD170" s="151"/>
      <c r="AE170" s="151"/>
      <c r="AF170" s="151"/>
      <c r="AG170" s="151" t="s">
        <v>214</v>
      </c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83" t="str">
        <f>C170</f>
        <v>• Reprofilace průřezů vysekaných částí a povrchů do původních tvarů s opravami původních anomálií tak, aby vznikly buď rovinné plochy nebo volně zvlněné plochy bez náhlých změn či zlomů, ostrých výdutí a výstupků.</v>
      </c>
      <c r="BB170" s="151"/>
      <c r="BC170" s="151"/>
      <c r="BD170" s="151"/>
      <c r="BE170" s="151"/>
      <c r="BF170" s="151"/>
      <c r="BG170" s="151"/>
      <c r="BH170" s="151"/>
    </row>
    <row r="171" spans="1:60" outlineLevel="3" x14ac:dyDescent="0.2">
      <c r="A171" s="158"/>
      <c r="B171" s="159"/>
      <c r="C171" s="264" t="s">
        <v>431</v>
      </c>
      <c r="D171" s="265"/>
      <c r="E171" s="265"/>
      <c r="F171" s="265"/>
      <c r="G171" s="265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1"/>
      <c r="AA171" s="151"/>
      <c r="AB171" s="151"/>
      <c r="AC171" s="151"/>
      <c r="AD171" s="151"/>
      <c r="AE171" s="151"/>
      <c r="AF171" s="151"/>
      <c r="AG171" s="151" t="s">
        <v>214</v>
      </c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83" t="str">
        <f>C171</f>
        <v>• Vodotěsné zabetonování veškerých stávajících, nadále nevyužívaných prostupů přes stávající stavební konstrukce.</v>
      </c>
      <c r="BB171" s="151"/>
      <c r="BC171" s="151"/>
      <c r="BD171" s="151"/>
      <c r="BE171" s="151"/>
      <c r="BF171" s="151"/>
      <c r="BG171" s="151"/>
      <c r="BH171" s="151"/>
    </row>
    <row r="172" spans="1:60" ht="22.5" outlineLevel="3" x14ac:dyDescent="0.2">
      <c r="A172" s="158"/>
      <c r="B172" s="159"/>
      <c r="C172" s="264" t="s">
        <v>432</v>
      </c>
      <c r="D172" s="265"/>
      <c r="E172" s="265"/>
      <c r="F172" s="265"/>
      <c r="G172" s="265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1"/>
      <c r="AA172" s="151"/>
      <c r="AB172" s="151"/>
      <c r="AC172" s="151"/>
      <c r="AD172" s="151"/>
      <c r="AE172" s="151"/>
      <c r="AF172" s="151"/>
      <c r="AG172" s="151" t="s">
        <v>214</v>
      </c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83" t="str">
        <f>C172</f>
        <v>• Aplikace dvoufázového migrujícího inhibitoru koroze výztuže na silanové bázi bez rizika vymývání z konstrukce (kombinace reaktivního penetračního inhibitoru s inhibitorem na latentní bázi, který je aktivován až při případném vzniku trhlin a průniku vlhkosti do betonu).</v>
      </c>
      <c r="BB172" s="151"/>
      <c r="BC172" s="151"/>
      <c r="BD172" s="151"/>
      <c r="BE172" s="151"/>
      <c r="BF172" s="151"/>
      <c r="BG172" s="151"/>
      <c r="BH172" s="151"/>
    </row>
    <row r="173" spans="1:60" outlineLevel="3" x14ac:dyDescent="0.2">
      <c r="A173" s="158"/>
      <c r="B173" s="159"/>
      <c r="C173" s="264" t="s">
        <v>433</v>
      </c>
      <c r="D173" s="265"/>
      <c r="E173" s="265"/>
      <c r="F173" s="265"/>
      <c r="G173" s="265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1"/>
      <c r="AA173" s="151"/>
      <c r="AB173" s="151"/>
      <c r="AC173" s="151"/>
      <c r="AD173" s="151"/>
      <c r="AE173" s="151"/>
      <c r="AF173" s="151"/>
      <c r="AG173" s="151" t="s">
        <v>214</v>
      </c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ht="22.5" outlineLevel="3" x14ac:dyDescent="0.2">
      <c r="A174" s="158"/>
      <c r="B174" s="159"/>
      <c r="C174" s="264" t="s">
        <v>434</v>
      </c>
      <c r="D174" s="265"/>
      <c r="E174" s="265"/>
      <c r="F174" s="265"/>
      <c r="G174" s="265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51"/>
      <c r="AA174" s="151"/>
      <c r="AB174" s="151"/>
      <c r="AC174" s="151"/>
      <c r="AD174" s="151"/>
      <c r="AE174" s="151"/>
      <c r="AF174" s="151"/>
      <c r="AG174" s="151" t="s">
        <v>214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83" t="str">
        <f>C174</f>
        <v>• Celoplošná povrchová sekundární úprava minimální tloušťky 2 mm provedená strojně (nátěr není akceptovatelný). Konečný povrch bude uzavřený, homogenní, hladký a bude mít atest pro přímý styk s pitnou vodou - Vandex BB 75.</v>
      </c>
      <c r="BB174" s="151"/>
      <c r="BC174" s="151"/>
      <c r="BD174" s="151"/>
      <c r="BE174" s="151"/>
      <c r="BF174" s="151"/>
      <c r="BG174" s="151"/>
      <c r="BH174" s="151"/>
    </row>
    <row r="175" spans="1:60" outlineLevel="3" x14ac:dyDescent="0.2">
      <c r="A175" s="158"/>
      <c r="B175" s="159"/>
      <c r="C175" s="264" t="s">
        <v>435</v>
      </c>
      <c r="D175" s="265"/>
      <c r="E175" s="265"/>
      <c r="F175" s="265"/>
      <c r="G175" s="265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1"/>
      <c r="AA175" s="151"/>
      <c r="AB175" s="151"/>
      <c r="AC175" s="151"/>
      <c r="AD175" s="151"/>
      <c r="AE175" s="151"/>
      <c r="AF175" s="151"/>
      <c r="AG175" s="151" t="s">
        <v>214</v>
      </c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3" x14ac:dyDescent="0.2">
      <c r="A176" s="158"/>
      <c r="B176" s="159"/>
      <c r="C176" s="264" t="s">
        <v>436</v>
      </c>
      <c r="D176" s="265"/>
      <c r="E176" s="265"/>
      <c r="F176" s="265"/>
      <c r="G176" s="265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1"/>
      <c r="AA176" s="151"/>
      <c r="AB176" s="151"/>
      <c r="AC176" s="151"/>
      <c r="AD176" s="151"/>
      <c r="AE176" s="151"/>
      <c r="AF176" s="151"/>
      <c r="AG176" s="151" t="s">
        <v>214</v>
      </c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3" x14ac:dyDescent="0.2">
      <c r="A177" s="158"/>
      <c r="B177" s="159"/>
      <c r="C177" s="264" t="s">
        <v>437</v>
      </c>
      <c r="D177" s="265"/>
      <c r="E177" s="265"/>
      <c r="F177" s="265"/>
      <c r="G177" s="265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1"/>
      <c r="AA177" s="151"/>
      <c r="AB177" s="151"/>
      <c r="AC177" s="151"/>
      <c r="AD177" s="151"/>
      <c r="AE177" s="151"/>
      <c r="AF177" s="151"/>
      <c r="AG177" s="151" t="s">
        <v>214</v>
      </c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83" t="str">
        <f>C177</f>
        <v>=V akumulační nádrži budou ve styku podlaha - stěna provedeny fabiony o poloměru cca 40mm pro lepší údržbu.</v>
      </c>
      <c r="BB177" s="151"/>
      <c r="BC177" s="151"/>
      <c r="BD177" s="151"/>
      <c r="BE177" s="151"/>
      <c r="BF177" s="151"/>
      <c r="BG177" s="151"/>
      <c r="BH177" s="151"/>
    </row>
    <row r="178" spans="1:60" outlineLevel="3" x14ac:dyDescent="0.2">
      <c r="A178" s="158"/>
      <c r="B178" s="159"/>
      <c r="C178" s="264" t="s">
        <v>438</v>
      </c>
      <c r="D178" s="265"/>
      <c r="E178" s="265"/>
      <c r="F178" s="265"/>
      <c r="G178" s="265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1"/>
      <c r="AA178" s="151"/>
      <c r="AB178" s="151"/>
      <c r="AC178" s="151"/>
      <c r="AD178" s="151"/>
      <c r="AE178" s="151"/>
      <c r="AF178" s="151"/>
      <c r="AG178" s="151" t="s">
        <v>214</v>
      </c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2" x14ac:dyDescent="0.2">
      <c r="A179" s="158"/>
      <c r="B179" s="159"/>
      <c r="C179" s="196" t="s">
        <v>439</v>
      </c>
      <c r="D179" s="190"/>
      <c r="E179" s="191"/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1"/>
      <c r="AA179" s="151"/>
      <c r="AB179" s="151"/>
      <c r="AC179" s="151"/>
      <c r="AD179" s="151"/>
      <c r="AE179" s="151"/>
      <c r="AF179" s="151"/>
      <c r="AG179" s="151" t="s">
        <v>263</v>
      </c>
      <c r="AH179" s="151">
        <v>0</v>
      </c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3" x14ac:dyDescent="0.2">
      <c r="A180" s="158"/>
      <c r="B180" s="159"/>
      <c r="C180" s="196" t="s">
        <v>440</v>
      </c>
      <c r="D180" s="190"/>
      <c r="E180" s="191"/>
      <c r="F180" s="161"/>
      <c r="G180" s="161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51"/>
      <c r="AA180" s="151"/>
      <c r="AB180" s="151"/>
      <c r="AC180" s="151"/>
      <c r="AD180" s="151"/>
      <c r="AE180" s="151"/>
      <c r="AF180" s="151"/>
      <c r="AG180" s="151" t="s">
        <v>263</v>
      </c>
      <c r="AH180" s="151">
        <v>0</v>
      </c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outlineLevel="3" x14ac:dyDescent="0.2">
      <c r="A181" s="158"/>
      <c r="B181" s="159"/>
      <c r="C181" s="196" t="s">
        <v>441</v>
      </c>
      <c r="D181" s="190"/>
      <c r="E181" s="191">
        <v>49.183999999999997</v>
      </c>
      <c r="F181" s="161"/>
      <c r="G181" s="161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51"/>
      <c r="AA181" s="151"/>
      <c r="AB181" s="151"/>
      <c r="AC181" s="151"/>
      <c r="AD181" s="151"/>
      <c r="AE181" s="151"/>
      <c r="AF181" s="151"/>
      <c r="AG181" s="151" t="s">
        <v>263</v>
      </c>
      <c r="AH181" s="151">
        <v>0</v>
      </c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3" x14ac:dyDescent="0.2">
      <c r="A182" s="158"/>
      <c r="B182" s="159"/>
      <c r="C182" s="196" t="s">
        <v>442</v>
      </c>
      <c r="D182" s="190"/>
      <c r="E182" s="191">
        <v>16.2775</v>
      </c>
      <c r="F182" s="161"/>
      <c r="G182" s="161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1"/>
      <c r="AA182" s="151"/>
      <c r="AB182" s="151"/>
      <c r="AC182" s="151"/>
      <c r="AD182" s="151"/>
      <c r="AE182" s="151"/>
      <c r="AF182" s="151"/>
      <c r="AG182" s="151" t="s">
        <v>263</v>
      </c>
      <c r="AH182" s="151">
        <v>0</v>
      </c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3" x14ac:dyDescent="0.2">
      <c r="A183" s="158"/>
      <c r="B183" s="159"/>
      <c r="C183" s="196" t="s">
        <v>443</v>
      </c>
      <c r="D183" s="190"/>
      <c r="E183" s="191">
        <v>16.997499999999999</v>
      </c>
      <c r="F183" s="161"/>
      <c r="G183" s="161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1"/>
      <c r="AA183" s="151"/>
      <c r="AB183" s="151"/>
      <c r="AC183" s="151"/>
      <c r="AD183" s="151"/>
      <c r="AE183" s="151"/>
      <c r="AF183" s="151"/>
      <c r="AG183" s="151" t="s">
        <v>263</v>
      </c>
      <c r="AH183" s="151">
        <v>0</v>
      </c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3" x14ac:dyDescent="0.2">
      <c r="A184" s="158"/>
      <c r="B184" s="159"/>
      <c r="C184" s="196" t="s">
        <v>444</v>
      </c>
      <c r="D184" s="190"/>
      <c r="E184" s="191"/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1"/>
      <c r="AA184" s="151"/>
      <c r="AB184" s="151"/>
      <c r="AC184" s="151"/>
      <c r="AD184" s="151"/>
      <c r="AE184" s="151"/>
      <c r="AF184" s="151"/>
      <c r="AG184" s="151" t="s">
        <v>263</v>
      </c>
      <c r="AH184" s="151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3" x14ac:dyDescent="0.2">
      <c r="A185" s="158"/>
      <c r="B185" s="159"/>
      <c r="C185" s="196" t="s">
        <v>445</v>
      </c>
      <c r="D185" s="190"/>
      <c r="E185" s="191">
        <v>3.335</v>
      </c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1"/>
      <c r="AA185" s="151"/>
      <c r="AB185" s="151"/>
      <c r="AC185" s="151"/>
      <c r="AD185" s="151"/>
      <c r="AE185" s="151"/>
      <c r="AF185" s="151"/>
      <c r="AG185" s="151" t="s">
        <v>263</v>
      </c>
      <c r="AH185" s="151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3" x14ac:dyDescent="0.2">
      <c r="A186" s="158"/>
      <c r="B186" s="159"/>
      <c r="C186" s="196" t="s">
        <v>446</v>
      </c>
      <c r="D186" s="190"/>
      <c r="E186" s="191">
        <v>1.0925</v>
      </c>
      <c r="F186" s="161"/>
      <c r="G186" s="161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1"/>
      <c r="AA186" s="151"/>
      <c r="AB186" s="151"/>
      <c r="AC186" s="151"/>
      <c r="AD186" s="151"/>
      <c r="AE186" s="151"/>
      <c r="AF186" s="151"/>
      <c r="AG186" s="151" t="s">
        <v>263</v>
      </c>
      <c r="AH186" s="151">
        <v>0</v>
      </c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x14ac:dyDescent="0.2">
      <c r="A187" s="166" t="s">
        <v>204</v>
      </c>
      <c r="B187" s="167" t="s">
        <v>122</v>
      </c>
      <c r="C187" s="184" t="s">
        <v>123</v>
      </c>
      <c r="D187" s="168"/>
      <c r="E187" s="169"/>
      <c r="F187" s="170"/>
      <c r="G187" s="170">
        <f>SUMIF(AG188:AG204,"&lt;&gt;NOR",G188:G204)</f>
        <v>0</v>
      </c>
      <c r="H187" s="170"/>
      <c r="I187" s="170">
        <f>SUM(I188:I204)</f>
        <v>0</v>
      </c>
      <c r="J187" s="170"/>
      <c r="K187" s="170">
        <f>SUM(K188:K204)</f>
        <v>0</v>
      </c>
      <c r="L187" s="170"/>
      <c r="M187" s="170">
        <f>SUM(M188:M204)</f>
        <v>0</v>
      </c>
      <c r="N187" s="169"/>
      <c r="O187" s="169">
        <f>SUM(O188:O204)</f>
        <v>0.41000000000000003</v>
      </c>
      <c r="P187" s="169"/>
      <c r="Q187" s="169">
        <f>SUM(Q188:Q204)</f>
        <v>0</v>
      </c>
      <c r="R187" s="170"/>
      <c r="S187" s="170"/>
      <c r="T187" s="171"/>
      <c r="U187" s="165"/>
      <c r="V187" s="165">
        <f>SUM(V188:V204)</f>
        <v>5.99</v>
      </c>
      <c r="W187" s="165"/>
      <c r="X187" s="165"/>
      <c r="Y187" s="165"/>
      <c r="AG187" t="s">
        <v>205</v>
      </c>
    </row>
    <row r="188" spans="1:60" outlineLevel="1" x14ac:dyDescent="0.2">
      <c r="A188" s="176">
        <v>35</v>
      </c>
      <c r="B188" s="177" t="s">
        <v>447</v>
      </c>
      <c r="C188" s="185" t="s">
        <v>448</v>
      </c>
      <c r="D188" s="178" t="s">
        <v>296</v>
      </c>
      <c r="E188" s="179">
        <v>8.36</v>
      </c>
      <c r="F188" s="180"/>
      <c r="G188" s="181">
        <f>ROUND(E188*F188,2)</f>
        <v>0</v>
      </c>
      <c r="H188" s="180"/>
      <c r="I188" s="181">
        <f>ROUND(E188*H188,2)</f>
        <v>0</v>
      </c>
      <c r="J188" s="180"/>
      <c r="K188" s="181">
        <f>ROUND(E188*J188,2)</f>
        <v>0</v>
      </c>
      <c r="L188" s="181">
        <v>21</v>
      </c>
      <c r="M188" s="181">
        <f>G188*(1+L188/100)</f>
        <v>0</v>
      </c>
      <c r="N188" s="179">
        <v>6.0499999999999998E-3</v>
      </c>
      <c r="O188" s="179">
        <f>ROUND(E188*N188,2)</f>
        <v>0.05</v>
      </c>
      <c r="P188" s="179">
        <v>0</v>
      </c>
      <c r="Q188" s="179">
        <f>ROUND(E188*P188,2)</f>
        <v>0</v>
      </c>
      <c r="R188" s="181" t="s">
        <v>311</v>
      </c>
      <c r="S188" s="181" t="s">
        <v>257</v>
      </c>
      <c r="T188" s="182" t="s">
        <v>257</v>
      </c>
      <c r="U188" s="161">
        <v>0.08</v>
      </c>
      <c r="V188" s="161">
        <f>ROUND(E188*U188,2)</f>
        <v>0.67</v>
      </c>
      <c r="W188" s="161"/>
      <c r="X188" s="161" t="s">
        <v>258</v>
      </c>
      <c r="Y188" s="161" t="s">
        <v>211</v>
      </c>
      <c r="Z188" s="151"/>
      <c r="AA188" s="151"/>
      <c r="AB188" s="151"/>
      <c r="AC188" s="151"/>
      <c r="AD188" s="151"/>
      <c r="AE188" s="151"/>
      <c r="AF188" s="151"/>
      <c r="AG188" s="151" t="s">
        <v>259</v>
      </c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2" x14ac:dyDescent="0.2">
      <c r="A189" s="158"/>
      <c r="B189" s="159"/>
      <c r="C189" s="273" t="s">
        <v>449</v>
      </c>
      <c r="D189" s="274"/>
      <c r="E189" s="274"/>
      <c r="F189" s="274"/>
      <c r="G189" s="274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51"/>
      <c r="AA189" s="151"/>
      <c r="AB189" s="151"/>
      <c r="AC189" s="151"/>
      <c r="AD189" s="151"/>
      <c r="AE189" s="151"/>
      <c r="AF189" s="151"/>
      <c r="AG189" s="151" t="s">
        <v>261</v>
      </c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2" x14ac:dyDescent="0.2">
      <c r="A190" s="158"/>
      <c r="B190" s="159"/>
      <c r="C190" s="196" t="s">
        <v>313</v>
      </c>
      <c r="D190" s="190"/>
      <c r="E190" s="191"/>
      <c r="F190" s="161"/>
      <c r="G190" s="161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1"/>
      <c r="AA190" s="151"/>
      <c r="AB190" s="151"/>
      <c r="AC190" s="151"/>
      <c r="AD190" s="151"/>
      <c r="AE190" s="151"/>
      <c r="AF190" s="151"/>
      <c r="AG190" s="151" t="s">
        <v>263</v>
      </c>
      <c r="AH190" s="151">
        <v>0</v>
      </c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3" x14ac:dyDescent="0.2">
      <c r="A191" s="158"/>
      <c r="B191" s="159"/>
      <c r="C191" s="196" t="s">
        <v>450</v>
      </c>
      <c r="D191" s="190"/>
      <c r="E191" s="191">
        <v>3.19</v>
      </c>
      <c r="F191" s="161"/>
      <c r="G191" s="161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51"/>
      <c r="AA191" s="151"/>
      <c r="AB191" s="151"/>
      <c r="AC191" s="151"/>
      <c r="AD191" s="151"/>
      <c r="AE191" s="151"/>
      <c r="AF191" s="151"/>
      <c r="AG191" s="151" t="s">
        <v>263</v>
      </c>
      <c r="AH191" s="151">
        <v>0</v>
      </c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3" x14ac:dyDescent="0.2">
      <c r="A192" s="158"/>
      <c r="B192" s="159"/>
      <c r="C192" s="196" t="s">
        <v>451</v>
      </c>
      <c r="D192" s="190"/>
      <c r="E192" s="191">
        <v>4.55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1"/>
      <c r="AA192" s="151"/>
      <c r="AB192" s="151"/>
      <c r="AC192" s="151"/>
      <c r="AD192" s="151"/>
      <c r="AE192" s="151"/>
      <c r="AF192" s="151"/>
      <c r="AG192" s="151" t="s">
        <v>263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3" x14ac:dyDescent="0.2">
      <c r="A193" s="158"/>
      <c r="B193" s="159"/>
      <c r="C193" s="196" t="s">
        <v>452</v>
      </c>
      <c r="D193" s="190"/>
      <c r="E193" s="191">
        <v>0.62</v>
      </c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1"/>
      <c r="AA193" s="151"/>
      <c r="AB193" s="151"/>
      <c r="AC193" s="151"/>
      <c r="AD193" s="151"/>
      <c r="AE193" s="151"/>
      <c r="AF193" s="151"/>
      <c r="AG193" s="151" t="s">
        <v>263</v>
      </c>
      <c r="AH193" s="151">
        <v>0</v>
      </c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ht="22.5" outlineLevel="1" x14ac:dyDescent="0.2">
      <c r="A194" s="176">
        <v>36</v>
      </c>
      <c r="B194" s="177" t="s">
        <v>453</v>
      </c>
      <c r="C194" s="185" t="s">
        <v>454</v>
      </c>
      <c r="D194" s="178" t="s">
        <v>296</v>
      </c>
      <c r="E194" s="179">
        <v>8.36</v>
      </c>
      <c r="F194" s="180"/>
      <c r="G194" s="181">
        <f>ROUND(E194*F194,2)</f>
        <v>0</v>
      </c>
      <c r="H194" s="180"/>
      <c r="I194" s="181">
        <f>ROUND(E194*H194,2)</f>
        <v>0</v>
      </c>
      <c r="J194" s="180"/>
      <c r="K194" s="181">
        <f>ROUND(E194*J194,2)</f>
        <v>0</v>
      </c>
      <c r="L194" s="181">
        <v>21</v>
      </c>
      <c r="M194" s="181">
        <f>G194*(1+L194/100)</f>
        <v>0</v>
      </c>
      <c r="N194" s="179">
        <v>3.9210000000000002E-2</v>
      </c>
      <c r="O194" s="179">
        <f>ROUND(E194*N194,2)</f>
        <v>0.33</v>
      </c>
      <c r="P194" s="179">
        <v>0</v>
      </c>
      <c r="Q194" s="179">
        <f>ROUND(E194*P194,2)</f>
        <v>0</v>
      </c>
      <c r="R194" s="181" t="s">
        <v>311</v>
      </c>
      <c r="S194" s="181" t="s">
        <v>257</v>
      </c>
      <c r="T194" s="182" t="s">
        <v>257</v>
      </c>
      <c r="U194" s="161">
        <v>0.39600000000000002</v>
      </c>
      <c r="V194" s="161">
        <f>ROUND(E194*U194,2)</f>
        <v>3.31</v>
      </c>
      <c r="W194" s="161"/>
      <c r="X194" s="161" t="s">
        <v>258</v>
      </c>
      <c r="Y194" s="161" t="s">
        <v>211</v>
      </c>
      <c r="Z194" s="151"/>
      <c r="AA194" s="151"/>
      <c r="AB194" s="151"/>
      <c r="AC194" s="151"/>
      <c r="AD194" s="151"/>
      <c r="AE194" s="151"/>
      <c r="AF194" s="151"/>
      <c r="AG194" s="151" t="s">
        <v>259</v>
      </c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2" x14ac:dyDescent="0.2">
      <c r="A195" s="158"/>
      <c r="B195" s="159"/>
      <c r="C195" s="196" t="s">
        <v>313</v>
      </c>
      <c r="D195" s="190"/>
      <c r="E195" s="191"/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1"/>
      <c r="AA195" s="151"/>
      <c r="AB195" s="151"/>
      <c r="AC195" s="151"/>
      <c r="AD195" s="151"/>
      <c r="AE195" s="151"/>
      <c r="AF195" s="151"/>
      <c r="AG195" s="151" t="s">
        <v>263</v>
      </c>
      <c r="AH195" s="151">
        <v>0</v>
      </c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3" x14ac:dyDescent="0.2">
      <c r="A196" s="158"/>
      <c r="B196" s="159"/>
      <c r="C196" s="196" t="s">
        <v>450</v>
      </c>
      <c r="D196" s="190"/>
      <c r="E196" s="191">
        <v>3.19</v>
      </c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1"/>
      <c r="AA196" s="151"/>
      <c r="AB196" s="151"/>
      <c r="AC196" s="151"/>
      <c r="AD196" s="151"/>
      <c r="AE196" s="151"/>
      <c r="AF196" s="151"/>
      <c r="AG196" s="151" t="s">
        <v>263</v>
      </c>
      <c r="AH196" s="151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3" x14ac:dyDescent="0.2">
      <c r="A197" s="158"/>
      <c r="B197" s="159"/>
      <c r="C197" s="196" t="s">
        <v>451</v>
      </c>
      <c r="D197" s="190"/>
      <c r="E197" s="191">
        <v>4.55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1"/>
      <c r="AA197" s="151"/>
      <c r="AB197" s="151"/>
      <c r="AC197" s="151"/>
      <c r="AD197" s="151"/>
      <c r="AE197" s="151"/>
      <c r="AF197" s="151"/>
      <c r="AG197" s="151" t="s">
        <v>263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3" x14ac:dyDescent="0.2">
      <c r="A198" s="158"/>
      <c r="B198" s="159"/>
      <c r="C198" s="196" t="s">
        <v>452</v>
      </c>
      <c r="D198" s="190"/>
      <c r="E198" s="191">
        <v>0.62</v>
      </c>
      <c r="F198" s="161"/>
      <c r="G198" s="161"/>
      <c r="H198" s="161"/>
      <c r="I198" s="161"/>
      <c r="J198" s="161"/>
      <c r="K198" s="161"/>
      <c r="L198" s="161"/>
      <c r="M198" s="161"/>
      <c r="N198" s="160"/>
      <c r="O198" s="160"/>
      <c r="P198" s="160"/>
      <c r="Q198" s="160"/>
      <c r="R198" s="161"/>
      <c r="S198" s="161"/>
      <c r="T198" s="161"/>
      <c r="U198" s="161"/>
      <c r="V198" s="161"/>
      <c r="W198" s="161"/>
      <c r="X198" s="161"/>
      <c r="Y198" s="161"/>
      <c r="Z198" s="151"/>
      <c r="AA198" s="151"/>
      <c r="AB198" s="151"/>
      <c r="AC198" s="151"/>
      <c r="AD198" s="151"/>
      <c r="AE198" s="151"/>
      <c r="AF198" s="151"/>
      <c r="AG198" s="151" t="s">
        <v>263</v>
      </c>
      <c r="AH198" s="151">
        <v>0</v>
      </c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1" x14ac:dyDescent="0.2">
      <c r="A199" s="176">
        <v>37</v>
      </c>
      <c r="B199" s="177" t="s">
        <v>455</v>
      </c>
      <c r="C199" s="185" t="s">
        <v>456</v>
      </c>
      <c r="D199" s="178" t="s">
        <v>296</v>
      </c>
      <c r="E199" s="179">
        <v>8.36</v>
      </c>
      <c r="F199" s="180"/>
      <c r="G199" s="181">
        <f>ROUND(E199*F199,2)</f>
        <v>0</v>
      </c>
      <c r="H199" s="180"/>
      <c r="I199" s="181">
        <f>ROUND(E199*H199,2)</f>
        <v>0</v>
      </c>
      <c r="J199" s="180"/>
      <c r="K199" s="181">
        <f>ROUND(E199*J199,2)</f>
        <v>0</v>
      </c>
      <c r="L199" s="181">
        <v>21</v>
      </c>
      <c r="M199" s="181">
        <f>G199*(1+L199/100)</f>
        <v>0</v>
      </c>
      <c r="N199" s="179">
        <v>3.5000000000000001E-3</v>
      </c>
      <c r="O199" s="179">
        <f>ROUND(E199*N199,2)</f>
        <v>0.03</v>
      </c>
      <c r="P199" s="179">
        <v>0</v>
      </c>
      <c r="Q199" s="179">
        <f>ROUND(E199*P199,2)</f>
        <v>0</v>
      </c>
      <c r="R199" s="181" t="s">
        <v>311</v>
      </c>
      <c r="S199" s="181" t="s">
        <v>257</v>
      </c>
      <c r="T199" s="182" t="s">
        <v>257</v>
      </c>
      <c r="U199" s="161">
        <v>0.24</v>
      </c>
      <c r="V199" s="161">
        <f>ROUND(E199*U199,2)</f>
        <v>2.0099999999999998</v>
      </c>
      <c r="W199" s="161"/>
      <c r="X199" s="161" t="s">
        <v>258</v>
      </c>
      <c r="Y199" s="161" t="s">
        <v>211</v>
      </c>
      <c r="Z199" s="151"/>
      <c r="AA199" s="151"/>
      <c r="AB199" s="151"/>
      <c r="AC199" s="151"/>
      <c r="AD199" s="151"/>
      <c r="AE199" s="151"/>
      <c r="AF199" s="151"/>
      <c r="AG199" s="151" t="s">
        <v>259</v>
      </c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2" x14ac:dyDescent="0.2">
      <c r="A200" s="158"/>
      <c r="B200" s="159"/>
      <c r="C200" s="273" t="s">
        <v>449</v>
      </c>
      <c r="D200" s="274"/>
      <c r="E200" s="274"/>
      <c r="F200" s="274"/>
      <c r="G200" s="274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1"/>
      <c r="AA200" s="151"/>
      <c r="AB200" s="151"/>
      <c r="AC200" s="151"/>
      <c r="AD200" s="151"/>
      <c r="AE200" s="151"/>
      <c r="AF200" s="151"/>
      <c r="AG200" s="151" t="s">
        <v>261</v>
      </c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2" x14ac:dyDescent="0.2">
      <c r="A201" s="158"/>
      <c r="B201" s="159"/>
      <c r="C201" s="196" t="s">
        <v>313</v>
      </c>
      <c r="D201" s="190"/>
      <c r="E201" s="191"/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1"/>
      <c r="AA201" s="151"/>
      <c r="AB201" s="151"/>
      <c r="AC201" s="151"/>
      <c r="AD201" s="151"/>
      <c r="AE201" s="151"/>
      <c r="AF201" s="151"/>
      <c r="AG201" s="151" t="s">
        <v>263</v>
      </c>
      <c r="AH201" s="151">
        <v>0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3" x14ac:dyDescent="0.2">
      <c r="A202" s="158"/>
      <c r="B202" s="159"/>
      <c r="C202" s="196" t="s">
        <v>450</v>
      </c>
      <c r="D202" s="190"/>
      <c r="E202" s="191">
        <v>3.19</v>
      </c>
      <c r="F202" s="161"/>
      <c r="G202" s="161"/>
      <c r="H202" s="161"/>
      <c r="I202" s="161"/>
      <c r="J202" s="161"/>
      <c r="K202" s="161"/>
      <c r="L202" s="161"/>
      <c r="M202" s="161"/>
      <c r="N202" s="160"/>
      <c r="O202" s="160"/>
      <c r="P202" s="160"/>
      <c r="Q202" s="160"/>
      <c r="R202" s="161"/>
      <c r="S202" s="161"/>
      <c r="T202" s="161"/>
      <c r="U202" s="161"/>
      <c r="V202" s="161"/>
      <c r="W202" s="161"/>
      <c r="X202" s="161"/>
      <c r="Y202" s="161"/>
      <c r="Z202" s="151"/>
      <c r="AA202" s="151"/>
      <c r="AB202" s="151"/>
      <c r="AC202" s="151"/>
      <c r="AD202" s="151"/>
      <c r="AE202" s="151"/>
      <c r="AF202" s="151"/>
      <c r="AG202" s="151" t="s">
        <v>263</v>
      </c>
      <c r="AH202" s="151">
        <v>0</v>
      </c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3" x14ac:dyDescent="0.2">
      <c r="A203" s="158"/>
      <c r="B203" s="159"/>
      <c r="C203" s="196" t="s">
        <v>451</v>
      </c>
      <c r="D203" s="190"/>
      <c r="E203" s="191">
        <v>4.55</v>
      </c>
      <c r="F203" s="161"/>
      <c r="G203" s="161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1"/>
      <c r="AA203" s="151"/>
      <c r="AB203" s="151"/>
      <c r="AC203" s="151"/>
      <c r="AD203" s="151"/>
      <c r="AE203" s="151"/>
      <c r="AF203" s="151"/>
      <c r="AG203" s="151" t="s">
        <v>263</v>
      </c>
      <c r="AH203" s="151">
        <v>0</v>
      </c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3" x14ac:dyDescent="0.2">
      <c r="A204" s="158"/>
      <c r="B204" s="159"/>
      <c r="C204" s="196" t="s">
        <v>452</v>
      </c>
      <c r="D204" s="190"/>
      <c r="E204" s="191">
        <v>0.62</v>
      </c>
      <c r="F204" s="161"/>
      <c r="G204" s="161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1"/>
      <c r="AA204" s="151"/>
      <c r="AB204" s="151"/>
      <c r="AC204" s="151"/>
      <c r="AD204" s="151"/>
      <c r="AE204" s="151"/>
      <c r="AF204" s="151"/>
      <c r="AG204" s="151" t="s">
        <v>263</v>
      </c>
      <c r="AH204" s="151">
        <v>0</v>
      </c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x14ac:dyDescent="0.2">
      <c r="A205" s="166" t="s">
        <v>204</v>
      </c>
      <c r="B205" s="167" t="s">
        <v>124</v>
      </c>
      <c r="C205" s="184" t="s">
        <v>125</v>
      </c>
      <c r="D205" s="168"/>
      <c r="E205" s="169"/>
      <c r="F205" s="170"/>
      <c r="G205" s="170">
        <f>SUMIF(AG206:AG221,"&lt;&gt;NOR",G206:G221)</f>
        <v>0</v>
      </c>
      <c r="H205" s="170"/>
      <c r="I205" s="170">
        <f>SUM(I206:I221)</f>
        <v>0</v>
      </c>
      <c r="J205" s="170"/>
      <c r="K205" s="170">
        <f>SUM(K206:K221)</f>
        <v>0</v>
      </c>
      <c r="L205" s="170"/>
      <c r="M205" s="170">
        <f>SUM(M206:M221)</f>
        <v>0</v>
      </c>
      <c r="N205" s="169"/>
      <c r="O205" s="169">
        <f>SUM(O206:O221)</f>
        <v>0.24000000000000002</v>
      </c>
      <c r="P205" s="169"/>
      <c r="Q205" s="169">
        <f>SUM(Q206:Q221)</f>
        <v>0</v>
      </c>
      <c r="R205" s="170"/>
      <c r="S205" s="170"/>
      <c r="T205" s="171"/>
      <c r="U205" s="165"/>
      <c r="V205" s="165">
        <f>SUM(V206:V221)</f>
        <v>11.92</v>
      </c>
      <c r="W205" s="165"/>
      <c r="X205" s="165"/>
      <c r="Y205" s="165"/>
      <c r="AG205" t="s">
        <v>205</v>
      </c>
    </row>
    <row r="206" spans="1:60" outlineLevel="1" x14ac:dyDescent="0.2">
      <c r="A206" s="176">
        <v>38</v>
      </c>
      <c r="B206" s="177" t="s">
        <v>457</v>
      </c>
      <c r="C206" s="185" t="s">
        <v>458</v>
      </c>
      <c r="D206" s="178" t="s">
        <v>296</v>
      </c>
      <c r="E206" s="179">
        <v>4.29</v>
      </c>
      <c r="F206" s="180"/>
      <c r="G206" s="181">
        <f>ROUND(E206*F206,2)</f>
        <v>0</v>
      </c>
      <c r="H206" s="180"/>
      <c r="I206" s="181">
        <f>ROUND(E206*H206,2)</f>
        <v>0</v>
      </c>
      <c r="J206" s="180"/>
      <c r="K206" s="181">
        <f>ROUND(E206*J206,2)</f>
        <v>0</v>
      </c>
      <c r="L206" s="181">
        <v>21</v>
      </c>
      <c r="M206" s="181">
        <f>G206*(1+L206/100)</f>
        <v>0</v>
      </c>
      <c r="N206" s="179">
        <v>4.5929999999999999E-2</v>
      </c>
      <c r="O206" s="179">
        <f>ROUND(E206*N206,2)</f>
        <v>0.2</v>
      </c>
      <c r="P206" s="179">
        <v>0</v>
      </c>
      <c r="Q206" s="179">
        <f>ROUND(E206*P206,2)</f>
        <v>0</v>
      </c>
      <c r="R206" s="181" t="s">
        <v>311</v>
      </c>
      <c r="S206" s="181" t="s">
        <v>257</v>
      </c>
      <c r="T206" s="182" t="s">
        <v>257</v>
      </c>
      <c r="U206" s="161">
        <v>0.51100000000000001</v>
      </c>
      <c r="V206" s="161">
        <f>ROUND(E206*U206,2)</f>
        <v>2.19</v>
      </c>
      <c r="W206" s="161"/>
      <c r="X206" s="161" t="s">
        <v>258</v>
      </c>
      <c r="Y206" s="161" t="s">
        <v>211</v>
      </c>
      <c r="Z206" s="151"/>
      <c r="AA206" s="151"/>
      <c r="AB206" s="151"/>
      <c r="AC206" s="151"/>
      <c r="AD206" s="151"/>
      <c r="AE206" s="151"/>
      <c r="AF206" s="151"/>
      <c r="AG206" s="151" t="s">
        <v>259</v>
      </c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2" x14ac:dyDescent="0.2">
      <c r="A207" s="158"/>
      <c r="B207" s="159"/>
      <c r="C207" s="196" t="s">
        <v>313</v>
      </c>
      <c r="D207" s="190"/>
      <c r="E207" s="191"/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51"/>
      <c r="AA207" s="151"/>
      <c r="AB207" s="151"/>
      <c r="AC207" s="151"/>
      <c r="AD207" s="151"/>
      <c r="AE207" s="151"/>
      <c r="AF207" s="151"/>
      <c r="AG207" s="151" t="s">
        <v>263</v>
      </c>
      <c r="AH207" s="151">
        <v>0</v>
      </c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3" x14ac:dyDescent="0.2">
      <c r="A208" s="158"/>
      <c r="B208" s="159"/>
      <c r="C208" s="196" t="s">
        <v>459</v>
      </c>
      <c r="D208" s="190"/>
      <c r="E208" s="191">
        <v>4.29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1"/>
      <c r="AA208" s="151"/>
      <c r="AB208" s="151"/>
      <c r="AC208" s="151"/>
      <c r="AD208" s="151"/>
      <c r="AE208" s="151"/>
      <c r="AF208" s="151"/>
      <c r="AG208" s="151" t="s">
        <v>263</v>
      </c>
      <c r="AH208" s="151">
        <v>0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1" x14ac:dyDescent="0.2">
      <c r="A209" s="176">
        <v>39</v>
      </c>
      <c r="B209" s="177" t="s">
        <v>460</v>
      </c>
      <c r="C209" s="185" t="s">
        <v>461</v>
      </c>
      <c r="D209" s="178" t="s">
        <v>296</v>
      </c>
      <c r="E209" s="179">
        <v>4.29</v>
      </c>
      <c r="F209" s="180"/>
      <c r="G209" s="181">
        <f>ROUND(E209*F209,2)</f>
        <v>0</v>
      </c>
      <c r="H209" s="180"/>
      <c r="I209" s="181">
        <f>ROUND(E209*H209,2)</f>
        <v>0</v>
      </c>
      <c r="J209" s="180"/>
      <c r="K209" s="181">
        <f>ROUND(E209*J209,2)</f>
        <v>0</v>
      </c>
      <c r="L209" s="181">
        <v>21</v>
      </c>
      <c r="M209" s="181">
        <f>G209*(1+L209/100)</f>
        <v>0</v>
      </c>
      <c r="N209" s="179">
        <v>4.6999999999999999E-4</v>
      </c>
      <c r="O209" s="179">
        <f>ROUND(E209*N209,2)</f>
        <v>0</v>
      </c>
      <c r="P209" s="179">
        <v>0</v>
      </c>
      <c r="Q209" s="179">
        <f>ROUND(E209*P209,2)</f>
        <v>0</v>
      </c>
      <c r="R209" s="181" t="s">
        <v>311</v>
      </c>
      <c r="S209" s="181" t="s">
        <v>257</v>
      </c>
      <c r="T209" s="182" t="s">
        <v>257</v>
      </c>
      <c r="U209" s="161">
        <v>0.05</v>
      </c>
      <c r="V209" s="161">
        <f>ROUND(E209*U209,2)</f>
        <v>0.21</v>
      </c>
      <c r="W209" s="161"/>
      <c r="X209" s="161" t="s">
        <v>258</v>
      </c>
      <c r="Y209" s="161" t="s">
        <v>211</v>
      </c>
      <c r="Z209" s="151"/>
      <c r="AA209" s="151"/>
      <c r="AB209" s="151"/>
      <c r="AC209" s="151"/>
      <c r="AD209" s="151"/>
      <c r="AE209" s="151"/>
      <c r="AF209" s="151"/>
      <c r="AG209" s="151" t="s">
        <v>259</v>
      </c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2" x14ac:dyDescent="0.2">
      <c r="A210" s="158"/>
      <c r="B210" s="159"/>
      <c r="C210" s="196" t="s">
        <v>313</v>
      </c>
      <c r="D210" s="190"/>
      <c r="E210" s="191"/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1"/>
      <c r="AA210" s="151"/>
      <c r="AB210" s="151"/>
      <c r="AC210" s="151"/>
      <c r="AD210" s="151"/>
      <c r="AE210" s="151"/>
      <c r="AF210" s="151"/>
      <c r="AG210" s="151" t="s">
        <v>263</v>
      </c>
      <c r="AH210" s="151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3" x14ac:dyDescent="0.2">
      <c r="A211" s="158"/>
      <c r="B211" s="159"/>
      <c r="C211" s="196" t="s">
        <v>459</v>
      </c>
      <c r="D211" s="190"/>
      <c r="E211" s="191">
        <v>4.29</v>
      </c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51"/>
      <c r="AA211" s="151"/>
      <c r="AB211" s="151"/>
      <c r="AC211" s="151"/>
      <c r="AD211" s="151"/>
      <c r="AE211" s="151"/>
      <c r="AF211" s="151"/>
      <c r="AG211" s="151" t="s">
        <v>263</v>
      </c>
      <c r="AH211" s="151">
        <v>0</v>
      </c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ht="22.5" outlineLevel="1" x14ac:dyDescent="0.2">
      <c r="A212" s="176">
        <v>40</v>
      </c>
      <c r="B212" s="177" t="s">
        <v>462</v>
      </c>
      <c r="C212" s="185" t="s">
        <v>463</v>
      </c>
      <c r="D212" s="178" t="s">
        <v>296</v>
      </c>
      <c r="E212" s="179">
        <v>4.29</v>
      </c>
      <c r="F212" s="180"/>
      <c r="G212" s="181">
        <f>ROUND(E212*F212,2)</f>
        <v>0</v>
      </c>
      <c r="H212" s="180"/>
      <c r="I212" s="181">
        <f>ROUND(E212*H212,2)</f>
        <v>0</v>
      </c>
      <c r="J212" s="180"/>
      <c r="K212" s="181">
        <f>ROUND(E212*J212,2)</f>
        <v>0</v>
      </c>
      <c r="L212" s="181">
        <v>21</v>
      </c>
      <c r="M212" s="181">
        <f>G212*(1+L212/100)</f>
        <v>0</v>
      </c>
      <c r="N212" s="179">
        <v>2.31E-3</v>
      </c>
      <c r="O212" s="179">
        <f>ROUND(E212*N212,2)</f>
        <v>0.01</v>
      </c>
      <c r="P212" s="179">
        <v>0</v>
      </c>
      <c r="Q212" s="179">
        <f>ROUND(E212*P212,2)</f>
        <v>0</v>
      </c>
      <c r="R212" s="181" t="s">
        <v>311</v>
      </c>
      <c r="S212" s="181" t="s">
        <v>257</v>
      </c>
      <c r="T212" s="182" t="s">
        <v>257</v>
      </c>
      <c r="U212" s="161">
        <v>0.24</v>
      </c>
      <c r="V212" s="161">
        <f>ROUND(E212*U212,2)</f>
        <v>1.03</v>
      </c>
      <c r="W212" s="161"/>
      <c r="X212" s="161" t="s">
        <v>258</v>
      </c>
      <c r="Y212" s="161" t="s">
        <v>211</v>
      </c>
      <c r="Z212" s="151"/>
      <c r="AA212" s="151"/>
      <c r="AB212" s="151"/>
      <c r="AC212" s="151"/>
      <c r="AD212" s="151"/>
      <c r="AE212" s="151"/>
      <c r="AF212" s="151"/>
      <c r="AG212" s="151" t="s">
        <v>259</v>
      </c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2" x14ac:dyDescent="0.2">
      <c r="A213" s="158"/>
      <c r="B213" s="159"/>
      <c r="C213" s="273" t="s">
        <v>449</v>
      </c>
      <c r="D213" s="274"/>
      <c r="E213" s="274"/>
      <c r="F213" s="274"/>
      <c r="G213" s="274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1"/>
      <c r="AA213" s="151"/>
      <c r="AB213" s="151"/>
      <c r="AC213" s="151"/>
      <c r="AD213" s="151"/>
      <c r="AE213" s="151"/>
      <c r="AF213" s="151"/>
      <c r="AG213" s="151" t="s">
        <v>261</v>
      </c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outlineLevel="2" x14ac:dyDescent="0.2">
      <c r="A214" s="158"/>
      <c r="B214" s="159"/>
      <c r="C214" s="196" t="s">
        <v>313</v>
      </c>
      <c r="D214" s="190"/>
      <c r="E214" s="191"/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51"/>
      <c r="AA214" s="151"/>
      <c r="AB214" s="151"/>
      <c r="AC214" s="151"/>
      <c r="AD214" s="151"/>
      <c r="AE214" s="151"/>
      <c r="AF214" s="151"/>
      <c r="AG214" s="151" t="s">
        <v>263</v>
      </c>
      <c r="AH214" s="151">
        <v>0</v>
      </c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3" x14ac:dyDescent="0.2">
      <c r="A215" s="158"/>
      <c r="B215" s="159"/>
      <c r="C215" s="196" t="s">
        <v>459</v>
      </c>
      <c r="D215" s="190"/>
      <c r="E215" s="191">
        <v>4.29</v>
      </c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1"/>
      <c r="AA215" s="151"/>
      <c r="AB215" s="151"/>
      <c r="AC215" s="151"/>
      <c r="AD215" s="151"/>
      <c r="AE215" s="151"/>
      <c r="AF215" s="151"/>
      <c r="AG215" s="151" t="s">
        <v>263</v>
      </c>
      <c r="AH215" s="151">
        <v>0</v>
      </c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ht="22.5" outlineLevel="1" x14ac:dyDescent="0.2">
      <c r="A216" s="176">
        <v>41</v>
      </c>
      <c r="B216" s="177" t="s">
        <v>464</v>
      </c>
      <c r="C216" s="185" t="s">
        <v>465</v>
      </c>
      <c r="D216" s="178" t="s">
        <v>296</v>
      </c>
      <c r="E216" s="179">
        <v>40.450000000000003</v>
      </c>
      <c r="F216" s="180"/>
      <c r="G216" s="181">
        <f>ROUND(E216*F216,2)</f>
        <v>0</v>
      </c>
      <c r="H216" s="180"/>
      <c r="I216" s="181">
        <f>ROUND(E216*H216,2)</f>
        <v>0</v>
      </c>
      <c r="J216" s="180"/>
      <c r="K216" s="181">
        <f>ROUND(E216*J216,2)</f>
        <v>0</v>
      </c>
      <c r="L216" s="181">
        <v>21</v>
      </c>
      <c r="M216" s="181">
        <f>G216*(1+L216/100)</f>
        <v>0</v>
      </c>
      <c r="N216" s="179">
        <v>8.0000000000000004E-4</v>
      </c>
      <c r="O216" s="179">
        <f>ROUND(E216*N216,2)</f>
        <v>0.03</v>
      </c>
      <c r="P216" s="179">
        <v>0</v>
      </c>
      <c r="Q216" s="179">
        <f>ROUND(E216*P216,2)</f>
        <v>0</v>
      </c>
      <c r="R216" s="181" t="s">
        <v>311</v>
      </c>
      <c r="S216" s="181" t="s">
        <v>257</v>
      </c>
      <c r="T216" s="182" t="s">
        <v>257</v>
      </c>
      <c r="U216" s="161">
        <v>0.21</v>
      </c>
      <c r="V216" s="161">
        <f>ROUND(E216*U216,2)</f>
        <v>8.49</v>
      </c>
      <c r="W216" s="161"/>
      <c r="X216" s="161" t="s">
        <v>258</v>
      </c>
      <c r="Y216" s="161" t="s">
        <v>211</v>
      </c>
      <c r="Z216" s="151"/>
      <c r="AA216" s="151"/>
      <c r="AB216" s="151"/>
      <c r="AC216" s="151"/>
      <c r="AD216" s="151"/>
      <c r="AE216" s="151"/>
      <c r="AF216" s="151"/>
      <c r="AG216" s="151" t="s">
        <v>259</v>
      </c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2" x14ac:dyDescent="0.2">
      <c r="A217" s="158"/>
      <c r="B217" s="159"/>
      <c r="C217" s="273" t="s">
        <v>466</v>
      </c>
      <c r="D217" s="274"/>
      <c r="E217" s="274"/>
      <c r="F217" s="274"/>
      <c r="G217" s="274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51"/>
      <c r="AA217" s="151"/>
      <c r="AB217" s="151"/>
      <c r="AC217" s="151"/>
      <c r="AD217" s="151"/>
      <c r="AE217" s="151"/>
      <c r="AF217" s="151"/>
      <c r="AG217" s="151" t="s">
        <v>261</v>
      </c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2" x14ac:dyDescent="0.2">
      <c r="A218" s="158"/>
      <c r="B218" s="159"/>
      <c r="C218" s="264" t="s">
        <v>467</v>
      </c>
      <c r="D218" s="265"/>
      <c r="E218" s="265"/>
      <c r="F218" s="265"/>
      <c r="G218" s="265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1"/>
      <c r="AA218" s="151"/>
      <c r="AB218" s="151"/>
      <c r="AC218" s="151"/>
      <c r="AD218" s="151"/>
      <c r="AE218" s="151"/>
      <c r="AF218" s="151"/>
      <c r="AG218" s="151" t="s">
        <v>214</v>
      </c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outlineLevel="2" x14ac:dyDescent="0.2">
      <c r="A219" s="158"/>
      <c r="B219" s="159"/>
      <c r="C219" s="196" t="s">
        <v>313</v>
      </c>
      <c r="D219" s="190"/>
      <c r="E219" s="191"/>
      <c r="F219" s="161"/>
      <c r="G219" s="161"/>
      <c r="H219" s="161"/>
      <c r="I219" s="161"/>
      <c r="J219" s="161"/>
      <c r="K219" s="161"/>
      <c r="L219" s="161"/>
      <c r="M219" s="161"/>
      <c r="N219" s="160"/>
      <c r="O219" s="160"/>
      <c r="P219" s="160"/>
      <c r="Q219" s="160"/>
      <c r="R219" s="161"/>
      <c r="S219" s="161"/>
      <c r="T219" s="161"/>
      <c r="U219" s="161"/>
      <c r="V219" s="161"/>
      <c r="W219" s="161"/>
      <c r="X219" s="161"/>
      <c r="Y219" s="161"/>
      <c r="Z219" s="151"/>
      <c r="AA219" s="151"/>
      <c r="AB219" s="151"/>
      <c r="AC219" s="151"/>
      <c r="AD219" s="151"/>
      <c r="AE219" s="151"/>
      <c r="AF219" s="151"/>
      <c r="AG219" s="151" t="s">
        <v>263</v>
      </c>
      <c r="AH219" s="151">
        <v>0</v>
      </c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outlineLevel="3" x14ac:dyDescent="0.2">
      <c r="A220" s="158"/>
      <c r="B220" s="159"/>
      <c r="C220" s="196" t="s">
        <v>468</v>
      </c>
      <c r="D220" s="190"/>
      <c r="E220" s="191">
        <v>20.221</v>
      </c>
      <c r="F220" s="161"/>
      <c r="G220" s="161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51"/>
      <c r="AA220" s="151"/>
      <c r="AB220" s="151"/>
      <c r="AC220" s="151"/>
      <c r="AD220" s="151"/>
      <c r="AE220" s="151"/>
      <c r="AF220" s="151"/>
      <c r="AG220" s="151" t="s">
        <v>263</v>
      </c>
      <c r="AH220" s="151">
        <v>0</v>
      </c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3" x14ac:dyDescent="0.2">
      <c r="A221" s="158"/>
      <c r="B221" s="159"/>
      <c r="C221" s="196" t="s">
        <v>469</v>
      </c>
      <c r="D221" s="190"/>
      <c r="E221" s="191">
        <v>20.228999999999999</v>
      </c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1"/>
      <c r="AA221" s="151"/>
      <c r="AB221" s="151"/>
      <c r="AC221" s="151"/>
      <c r="AD221" s="151"/>
      <c r="AE221" s="151"/>
      <c r="AF221" s="151"/>
      <c r="AG221" s="151" t="s">
        <v>263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x14ac:dyDescent="0.2">
      <c r="A222" s="166" t="s">
        <v>204</v>
      </c>
      <c r="B222" s="167" t="s">
        <v>126</v>
      </c>
      <c r="C222" s="184" t="s">
        <v>127</v>
      </c>
      <c r="D222" s="168"/>
      <c r="E222" s="169"/>
      <c r="F222" s="170"/>
      <c r="G222" s="170">
        <f>SUMIF(AG223:AG228,"&lt;&gt;NOR",G223:G228)</f>
        <v>0</v>
      </c>
      <c r="H222" s="170"/>
      <c r="I222" s="170">
        <f>SUM(I223:I228)</f>
        <v>0</v>
      </c>
      <c r="J222" s="170"/>
      <c r="K222" s="170">
        <f>SUM(K223:K228)</f>
        <v>0</v>
      </c>
      <c r="L222" s="170"/>
      <c r="M222" s="170">
        <f>SUM(M223:M228)</f>
        <v>0</v>
      </c>
      <c r="N222" s="169"/>
      <c r="O222" s="169">
        <f>SUM(O223:O228)</f>
        <v>1.59</v>
      </c>
      <c r="P222" s="169"/>
      <c r="Q222" s="169">
        <f>SUM(Q223:Q228)</f>
        <v>0</v>
      </c>
      <c r="R222" s="170"/>
      <c r="S222" s="170"/>
      <c r="T222" s="171"/>
      <c r="U222" s="165"/>
      <c r="V222" s="165">
        <f>SUM(V223:V228)</f>
        <v>10.44</v>
      </c>
      <c r="W222" s="165"/>
      <c r="X222" s="165"/>
      <c r="Y222" s="165"/>
      <c r="AG222" t="s">
        <v>205</v>
      </c>
    </row>
    <row r="223" spans="1:60" ht="22.5" outlineLevel="1" x14ac:dyDescent="0.2">
      <c r="A223" s="176">
        <v>42</v>
      </c>
      <c r="B223" s="177" t="s">
        <v>470</v>
      </c>
      <c r="C223" s="185" t="s">
        <v>471</v>
      </c>
      <c r="D223" s="178" t="s">
        <v>296</v>
      </c>
      <c r="E223" s="179">
        <v>21.975000000000001</v>
      </c>
      <c r="F223" s="180"/>
      <c r="G223" s="181">
        <f>ROUND(E223*F223,2)</f>
        <v>0</v>
      </c>
      <c r="H223" s="180"/>
      <c r="I223" s="181">
        <f>ROUND(E223*H223,2)</f>
        <v>0</v>
      </c>
      <c r="J223" s="180"/>
      <c r="K223" s="181">
        <f>ROUND(E223*J223,2)</f>
        <v>0</v>
      </c>
      <c r="L223" s="181">
        <v>21</v>
      </c>
      <c r="M223" s="181">
        <f>G223*(1+L223/100)</f>
        <v>0</v>
      </c>
      <c r="N223" s="179">
        <v>7.2150000000000006E-2</v>
      </c>
      <c r="O223" s="179">
        <f>ROUND(E223*N223,2)</f>
        <v>1.59</v>
      </c>
      <c r="P223" s="179">
        <v>0</v>
      </c>
      <c r="Q223" s="179">
        <f>ROUND(E223*P223,2)</f>
        <v>0</v>
      </c>
      <c r="R223" s="181" t="s">
        <v>311</v>
      </c>
      <c r="S223" s="181" t="s">
        <v>257</v>
      </c>
      <c r="T223" s="182" t="s">
        <v>257</v>
      </c>
      <c r="U223" s="161">
        <v>0.47499999999999998</v>
      </c>
      <c r="V223" s="161">
        <f>ROUND(E223*U223,2)</f>
        <v>10.44</v>
      </c>
      <c r="W223" s="161"/>
      <c r="X223" s="161" t="s">
        <v>258</v>
      </c>
      <c r="Y223" s="161" t="s">
        <v>211</v>
      </c>
      <c r="Z223" s="151"/>
      <c r="AA223" s="151"/>
      <c r="AB223" s="151"/>
      <c r="AC223" s="151"/>
      <c r="AD223" s="151"/>
      <c r="AE223" s="151"/>
      <c r="AF223" s="151"/>
      <c r="AG223" s="151" t="s">
        <v>259</v>
      </c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outlineLevel="2" x14ac:dyDescent="0.2">
      <c r="A224" s="158"/>
      <c r="B224" s="159"/>
      <c r="C224" s="273" t="s">
        <v>472</v>
      </c>
      <c r="D224" s="274"/>
      <c r="E224" s="274"/>
      <c r="F224" s="274"/>
      <c r="G224" s="274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51"/>
      <c r="AA224" s="151"/>
      <c r="AB224" s="151"/>
      <c r="AC224" s="151"/>
      <c r="AD224" s="151"/>
      <c r="AE224" s="151"/>
      <c r="AF224" s="151"/>
      <c r="AG224" s="151" t="s">
        <v>261</v>
      </c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outlineLevel="2" x14ac:dyDescent="0.2">
      <c r="A225" s="158"/>
      <c r="B225" s="159"/>
      <c r="C225" s="264" t="s">
        <v>473</v>
      </c>
      <c r="D225" s="265"/>
      <c r="E225" s="265"/>
      <c r="F225" s="265"/>
      <c r="G225" s="265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1"/>
      <c r="AA225" s="151"/>
      <c r="AB225" s="151"/>
      <c r="AC225" s="151"/>
      <c r="AD225" s="151"/>
      <c r="AE225" s="151"/>
      <c r="AF225" s="151"/>
      <c r="AG225" s="151" t="s">
        <v>214</v>
      </c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outlineLevel="2" x14ac:dyDescent="0.2">
      <c r="A226" s="158"/>
      <c r="B226" s="159"/>
      <c r="C226" s="196" t="s">
        <v>439</v>
      </c>
      <c r="D226" s="190"/>
      <c r="E226" s="191"/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1"/>
      <c r="AA226" s="151"/>
      <c r="AB226" s="151"/>
      <c r="AC226" s="151"/>
      <c r="AD226" s="151"/>
      <c r="AE226" s="151"/>
      <c r="AF226" s="151"/>
      <c r="AG226" s="151" t="s">
        <v>263</v>
      </c>
      <c r="AH226" s="151">
        <v>0</v>
      </c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ht="22.5" outlineLevel="3" x14ac:dyDescent="0.2">
      <c r="A227" s="158"/>
      <c r="B227" s="159"/>
      <c r="C227" s="196" t="s">
        <v>474</v>
      </c>
      <c r="D227" s="190"/>
      <c r="E227" s="191">
        <v>18.7</v>
      </c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1"/>
      <c r="AA227" s="151"/>
      <c r="AB227" s="151"/>
      <c r="AC227" s="151"/>
      <c r="AD227" s="151"/>
      <c r="AE227" s="151"/>
      <c r="AF227" s="151"/>
      <c r="AG227" s="151" t="s">
        <v>263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outlineLevel="3" x14ac:dyDescent="0.2">
      <c r="A228" s="158"/>
      <c r="B228" s="159"/>
      <c r="C228" s="196" t="s">
        <v>475</v>
      </c>
      <c r="D228" s="190"/>
      <c r="E228" s="191">
        <v>3.2749999999999999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1"/>
      <c r="AA228" s="151"/>
      <c r="AB228" s="151"/>
      <c r="AC228" s="151"/>
      <c r="AD228" s="151"/>
      <c r="AE228" s="151"/>
      <c r="AF228" s="151"/>
      <c r="AG228" s="151" t="s">
        <v>263</v>
      </c>
      <c r="AH228" s="151">
        <v>0</v>
      </c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x14ac:dyDescent="0.2">
      <c r="A229" s="166" t="s">
        <v>204</v>
      </c>
      <c r="B229" s="167" t="s">
        <v>128</v>
      </c>
      <c r="C229" s="184" t="s">
        <v>129</v>
      </c>
      <c r="D229" s="168"/>
      <c r="E229" s="169"/>
      <c r="F229" s="170"/>
      <c r="G229" s="170">
        <f>SUMIF(AG230:AG240,"&lt;&gt;NOR",G230:G240)</f>
        <v>0</v>
      </c>
      <c r="H229" s="170"/>
      <c r="I229" s="170">
        <f>SUM(I230:I240)</f>
        <v>0</v>
      </c>
      <c r="J229" s="170"/>
      <c r="K229" s="170">
        <f>SUM(K230:K240)</f>
        <v>0</v>
      </c>
      <c r="L229" s="170"/>
      <c r="M229" s="170">
        <f>SUM(M230:M240)</f>
        <v>0</v>
      </c>
      <c r="N229" s="169"/>
      <c r="O229" s="169">
        <f>SUM(O230:O240)</f>
        <v>0.04</v>
      </c>
      <c r="P229" s="169"/>
      <c r="Q229" s="169">
        <f>SUM(Q230:Q240)</f>
        <v>0</v>
      </c>
      <c r="R229" s="170"/>
      <c r="S229" s="170"/>
      <c r="T229" s="171"/>
      <c r="U229" s="165"/>
      <c r="V229" s="165">
        <f>SUM(V230:V240)</f>
        <v>1.86</v>
      </c>
      <c r="W229" s="165"/>
      <c r="X229" s="165"/>
      <c r="Y229" s="165"/>
      <c r="AG229" t="s">
        <v>205</v>
      </c>
    </row>
    <row r="230" spans="1:60" ht="22.5" outlineLevel="1" x14ac:dyDescent="0.2">
      <c r="A230" s="176">
        <v>43</v>
      </c>
      <c r="B230" s="177" t="s">
        <v>476</v>
      </c>
      <c r="C230" s="185" t="s">
        <v>477</v>
      </c>
      <c r="D230" s="178" t="s">
        <v>333</v>
      </c>
      <c r="E230" s="179">
        <v>1</v>
      </c>
      <c r="F230" s="180"/>
      <c r="G230" s="181">
        <f>ROUND(E230*F230,2)</f>
        <v>0</v>
      </c>
      <c r="H230" s="180"/>
      <c r="I230" s="181">
        <f>ROUND(E230*H230,2)</f>
        <v>0</v>
      </c>
      <c r="J230" s="180"/>
      <c r="K230" s="181">
        <f>ROUND(E230*J230,2)</f>
        <v>0</v>
      </c>
      <c r="L230" s="181">
        <v>21</v>
      </c>
      <c r="M230" s="181">
        <f>G230*(1+L230/100)</f>
        <v>0</v>
      </c>
      <c r="N230" s="179">
        <v>3.8969999999999998E-2</v>
      </c>
      <c r="O230" s="179">
        <f>ROUND(E230*N230,2)</f>
        <v>0.04</v>
      </c>
      <c r="P230" s="179">
        <v>0</v>
      </c>
      <c r="Q230" s="179">
        <f>ROUND(E230*P230,2)</f>
        <v>0</v>
      </c>
      <c r="R230" s="181"/>
      <c r="S230" s="181" t="s">
        <v>209</v>
      </c>
      <c r="T230" s="182" t="s">
        <v>210</v>
      </c>
      <c r="U230" s="161">
        <v>1.86</v>
      </c>
      <c r="V230" s="161">
        <f>ROUND(E230*U230,2)</f>
        <v>1.86</v>
      </c>
      <c r="W230" s="161"/>
      <c r="X230" s="161" t="s">
        <v>258</v>
      </c>
      <c r="Y230" s="161" t="s">
        <v>211</v>
      </c>
      <c r="Z230" s="151"/>
      <c r="AA230" s="151"/>
      <c r="AB230" s="151"/>
      <c r="AC230" s="151"/>
      <c r="AD230" s="151"/>
      <c r="AE230" s="151"/>
      <c r="AF230" s="151"/>
      <c r="AG230" s="151" t="s">
        <v>259</v>
      </c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</row>
    <row r="231" spans="1:60" outlineLevel="2" x14ac:dyDescent="0.2">
      <c r="A231" s="158"/>
      <c r="B231" s="159"/>
      <c r="C231" s="262" t="s">
        <v>478</v>
      </c>
      <c r="D231" s="263"/>
      <c r="E231" s="263"/>
      <c r="F231" s="263"/>
      <c r="G231" s="263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51"/>
      <c r="AA231" s="151"/>
      <c r="AB231" s="151"/>
      <c r="AC231" s="151"/>
      <c r="AD231" s="151"/>
      <c r="AE231" s="151"/>
      <c r="AF231" s="151"/>
      <c r="AG231" s="151" t="s">
        <v>214</v>
      </c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outlineLevel="3" x14ac:dyDescent="0.2">
      <c r="A232" s="158"/>
      <c r="B232" s="159"/>
      <c r="C232" s="264" t="s">
        <v>479</v>
      </c>
      <c r="D232" s="265"/>
      <c r="E232" s="265"/>
      <c r="F232" s="265"/>
      <c r="G232" s="265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51"/>
      <c r="AA232" s="151"/>
      <c r="AB232" s="151"/>
      <c r="AC232" s="151"/>
      <c r="AD232" s="151"/>
      <c r="AE232" s="151"/>
      <c r="AF232" s="151"/>
      <c r="AG232" s="151" t="s">
        <v>214</v>
      </c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outlineLevel="3" x14ac:dyDescent="0.2">
      <c r="A233" s="158"/>
      <c r="B233" s="159"/>
      <c r="C233" s="264" t="s">
        <v>480</v>
      </c>
      <c r="D233" s="265"/>
      <c r="E233" s="265"/>
      <c r="F233" s="265"/>
      <c r="G233" s="265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51"/>
      <c r="AA233" s="151"/>
      <c r="AB233" s="151"/>
      <c r="AC233" s="151"/>
      <c r="AD233" s="151"/>
      <c r="AE233" s="151"/>
      <c r="AF233" s="151"/>
      <c r="AG233" s="151" t="s">
        <v>214</v>
      </c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</row>
    <row r="234" spans="1:60" outlineLevel="3" x14ac:dyDescent="0.2">
      <c r="A234" s="158"/>
      <c r="B234" s="159"/>
      <c r="C234" s="264" t="s">
        <v>481</v>
      </c>
      <c r="D234" s="265"/>
      <c r="E234" s="265"/>
      <c r="F234" s="265"/>
      <c r="G234" s="265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1"/>
      <c r="AA234" s="151"/>
      <c r="AB234" s="151"/>
      <c r="AC234" s="151"/>
      <c r="AD234" s="151"/>
      <c r="AE234" s="151"/>
      <c r="AF234" s="151"/>
      <c r="AG234" s="151" t="s">
        <v>214</v>
      </c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outlineLevel="3" x14ac:dyDescent="0.2">
      <c r="A235" s="158"/>
      <c r="B235" s="159"/>
      <c r="C235" s="264" t="s">
        <v>482</v>
      </c>
      <c r="D235" s="265"/>
      <c r="E235" s="265"/>
      <c r="F235" s="265"/>
      <c r="G235" s="265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51"/>
      <c r="AA235" s="151"/>
      <c r="AB235" s="151"/>
      <c r="AC235" s="151"/>
      <c r="AD235" s="151"/>
      <c r="AE235" s="151"/>
      <c r="AF235" s="151"/>
      <c r="AG235" s="151" t="s">
        <v>214</v>
      </c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</row>
    <row r="236" spans="1:60" outlineLevel="3" x14ac:dyDescent="0.2">
      <c r="A236" s="158"/>
      <c r="B236" s="159"/>
      <c r="C236" s="264" t="s">
        <v>483</v>
      </c>
      <c r="D236" s="265"/>
      <c r="E236" s="265"/>
      <c r="F236" s="265"/>
      <c r="G236" s="265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51"/>
      <c r="AA236" s="151"/>
      <c r="AB236" s="151"/>
      <c r="AC236" s="151"/>
      <c r="AD236" s="151"/>
      <c r="AE236" s="151"/>
      <c r="AF236" s="151"/>
      <c r="AG236" s="151" t="s">
        <v>214</v>
      </c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outlineLevel="3" x14ac:dyDescent="0.2">
      <c r="A237" s="158"/>
      <c r="B237" s="159"/>
      <c r="C237" s="264" t="s">
        <v>484</v>
      </c>
      <c r="D237" s="265"/>
      <c r="E237" s="265"/>
      <c r="F237" s="265"/>
      <c r="G237" s="265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51"/>
      <c r="AA237" s="151"/>
      <c r="AB237" s="151"/>
      <c r="AC237" s="151"/>
      <c r="AD237" s="151"/>
      <c r="AE237" s="151"/>
      <c r="AF237" s="151"/>
      <c r="AG237" s="151" t="s">
        <v>214</v>
      </c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outlineLevel="2" x14ac:dyDescent="0.2">
      <c r="A238" s="158"/>
      <c r="B238" s="159"/>
      <c r="C238" s="196" t="s">
        <v>313</v>
      </c>
      <c r="D238" s="190"/>
      <c r="E238" s="191"/>
      <c r="F238" s="161"/>
      <c r="G238" s="161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51"/>
      <c r="AA238" s="151"/>
      <c r="AB238" s="151"/>
      <c r="AC238" s="151"/>
      <c r="AD238" s="151"/>
      <c r="AE238" s="151"/>
      <c r="AF238" s="151"/>
      <c r="AG238" s="151" t="s">
        <v>263</v>
      </c>
      <c r="AH238" s="151">
        <v>0</v>
      </c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</row>
    <row r="239" spans="1:60" outlineLevel="3" x14ac:dyDescent="0.2">
      <c r="A239" s="158"/>
      <c r="B239" s="159"/>
      <c r="C239" s="196" t="s">
        <v>485</v>
      </c>
      <c r="D239" s="190"/>
      <c r="E239" s="191"/>
      <c r="F239" s="161"/>
      <c r="G239" s="161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51"/>
      <c r="AA239" s="151"/>
      <c r="AB239" s="151"/>
      <c r="AC239" s="151"/>
      <c r="AD239" s="151"/>
      <c r="AE239" s="151"/>
      <c r="AF239" s="151"/>
      <c r="AG239" s="151" t="s">
        <v>263</v>
      </c>
      <c r="AH239" s="151">
        <v>0</v>
      </c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</row>
    <row r="240" spans="1:60" outlineLevel="3" x14ac:dyDescent="0.2">
      <c r="A240" s="158"/>
      <c r="B240" s="159"/>
      <c r="C240" s="196" t="s">
        <v>486</v>
      </c>
      <c r="D240" s="190"/>
      <c r="E240" s="191">
        <v>1</v>
      </c>
      <c r="F240" s="161"/>
      <c r="G240" s="161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51"/>
      <c r="AA240" s="151"/>
      <c r="AB240" s="151"/>
      <c r="AC240" s="151"/>
      <c r="AD240" s="151"/>
      <c r="AE240" s="151"/>
      <c r="AF240" s="151"/>
      <c r="AG240" s="151" t="s">
        <v>263</v>
      </c>
      <c r="AH240" s="151">
        <v>0</v>
      </c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x14ac:dyDescent="0.2">
      <c r="A241" s="166" t="s">
        <v>204</v>
      </c>
      <c r="B241" s="167" t="s">
        <v>132</v>
      </c>
      <c r="C241" s="184" t="s">
        <v>133</v>
      </c>
      <c r="D241" s="168"/>
      <c r="E241" s="169"/>
      <c r="F241" s="170"/>
      <c r="G241" s="170">
        <f>SUMIF(AG242:AG268,"&lt;&gt;NOR",G242:G268)</f>
        <v>0</v>
      </c>
      <c r="H241" s="170"/>
      <c r="I241" s="170">
        <f>SUM(I242:I268)</f>
        <v>0</v>
      </c>
      <c r="J241" s="170"/>
      <c r="K241" s="170">
        <f>SUM(K242:K268)</f>
        <v>0</v>
      </c>
      <c r="L241" s="170"/>
      <c r="M241" s="170">
        <f>SUM(M242:M268)</f>
        <v>0</v>
      </c>
      <c r="N241" s="169"/>
      <c r="O241" s="169">
        <f>SUM(O242:O268)</f>
        <v>0.78999999999999992</v>
      </c>
      <c r="P241" s="169"/>
      <c r="Q241" s="169">
        <f>SUM(Q242:Q268)</f>
        <v>0</v>
      </c>
      <c r="R241" s="170"/>
      <c r="S241" s="170"/>
      <c r="T241" s="171"/>
      <c r="U241" s="165"/>
      <c r="V241" s="165">
        <f>SUM(V242:V268)</f>
        <v>13.22</v>
      </c>
      <c r="W241" s="165"/>
      <c r="X241" s="165"/>
      <c r="Y241" s="165"/>
      <c r="AG241" t="s">
        <v>205</v>
      </c>
    </row>
    <row r="242" spans="1:60" ht="22.5" outlineLevel="1" x14ac:dyDescent="0.2">
      <c r="A242" s="176">
        <v>44</v>
      </c>
      <c r="B242" s="177" t="s">
        <v>487</v>
      </c>
      <c r="C242" s="185" t="s">
        <v>488</v>
      </c>
      <c r="D242" s="178" t="s">
        <v>255</v>
      </c>
      <c r="E242" s="179">
        <v>40.793999999999997</v>
      </c>
      <c r="F242" s="180"/>
      <c r="G242" s="181">
        <f>ROUND(E242*F242,2)</f>
        <v>0</v>
      </c>
      <c r="H242" s="180"/>
      <c r="I242" s="181">
        <f>ROUND(E242*H242,2)</f>
        <v>0</v>
      </c>
      <c r="J242" s="180"/>
      <c r="K242" s="181">
        <f>ROUND(E242*J242,2)</f>
        <v>0</v>
      </c>
      <c r="L242" s="181">
        <v>21</v>
      </c>
      <c r="M242" s="181">
        <f>G242*(1+L242/100)</f>
        <v>0</v>
      </c>
      <c r="N242" s="179">
        <v>0</v>
      </c>
      <c r="O242" s="179">
        <f>ROUND(E242*N242,2)</f>
        <v>0</v>
      </c>
      <c r="P242" s="179">
        <v>0</v>
      </c>
      <c r="Q242" s="179">
        <f>ROUND(E242*P242,2)</f>
        <v>0</v>
      </c>
      <c r="R242" s="181" t="s">
        <v>352</v>
      </c>
      <c r="S242" s="181" t="s">
        <v>257</v>
      </c>
      <c r="T242" s="182" t="s">
        <v>257</v>
      </c>
      <c r="U242" s="161">
        <v>0.114</v>
      </c>
      <c r="V242" s="161">
        <f>ROUND(E242*U242,2)</f>
        <v>4.6500000000000004</v>
      </c>
      <c r="W242" s="161"/>
      <c r="X242" s="161" t="s">
        <v>258</v>
      </c>
      <c r="Y242" s="161" t="s">
        <v>211</v>
      </c>
      <c r="Z242" s="151"/>
      <c r="AA242" s="151"/>
      <c r="AB242" s="151"/>
      <c r="AC242" s="151"/>
      <c r="AD242" s="151"/>
      <c r="AE242" s="151"/>
      <c r="AF242" s="151"/>
      <c r="AG242" s="151" t="s">
        <v>489</v>
      </c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outlineLevel="2" x14ac:dyDescent="0.2">
      <c r="A243" s="158"/>
      <c r="B243" s="159"/>
      <c r="C243" s="273" t="s">
        <v>490</v>
      </c>
      <c r="D243" s="274"/>
      <c r="E243" s="274"/>
      <c r="F243" s="274"/>
      <c r="G243" s="274"/>
      <c r="H243" s="161"/>
      <c r="I243" s="161"/>
      <c r="J243" s="161"/>
      <c r="K243" s="161"/>
      <c r="L243" s="161"/>
      <c r="M243" s="161"/>
      <c r="N243" s="160"/>
      <c r="O243" s="160"/>
      <c r="P243" s="160"/>
      <c r="Q243" s="160"/>
      <c r="R243" s="161"/>
      <c r="S243" s="161"/>
      <c r="T243" s="161"/>
      <c r="U243" s="161"/>
      <c r="V243" s="161"/>
      <c r="W243" s="161"/>
      <c r="X243" s="161"/>
      <c r="Y243" s="161"/>
      <c r="Z243" s="151"/>
      <c r="AA243" s="151"/>
      <c r="AB243" s="151"/>
      <c r="AC243" s="151"/>
      <c r="AD243" s="151"/>
      <c r="AE243" s="151"/>
      <c r="AF243" s="151"/>
      <c r="AG243" s="151" t="s">
        <v>261</v>
      </c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2" x14ac:dyDescent="0.2">
      <c r="A244" s="158"/>
      <c r="B244" s="159"/>
      <c r="C244" s="196" t="s">
        <v>491</v>
      </c>
      <c r="D244" s="190"/>
      <c r="E244" s="191">
        <v>40.793999999999997</v>
      </c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1"/>
      <c r="AA244" s="151"/>
      <c r="AB244" s="151"/>
      <c r="AC244" s="151"/>
      <c r="AD244" s="151"/>
      <c r="AE244" s="151"/>
      <c r="AF244" s="151"/>
      <c r="AG244" s="151" t="s">
        <v>263</v>
      </c>
      <c r="AH244" s="151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outlineLevel="1" x14ac:dyDescent="0.2">
      <c r="A245" s="176">
        <v>45</v>
      </c>
      <c r="B245" s="177" t="s">
        <v>492</v>
      </c>
      <c r="C245" s="185" t="s">
        <v>493</v>
      </c>
      <c r="D245" s="178" t="s">
        <v>255</v>
      </c>
      <c r="E245" s="179">
        <v>42.01782</v>
      </c>
      <c r="F245" s="180"/>
      <c r="G245" s="181">
        <f>ROUND(E245*F245,2)</f>
        <v>0</v>
      </c>
      <c r="H245" s="180"/>
      <c r="I245" s="181">
        <f>ROUND(E245*H245,2)</f>
        <v>0</v>
      </c>
      <c r="J245" s="180"/>
      <c r="K245" s="181">
        <f>ROUND(E245*J245,2)</f>
        <v>0</v>
      </c>
      <c r="L245" s="181">
        <v>21</v>
      </c>
      <c r="M245" s="181">
        <f>G245*(1+L245/100)</f>
        <v>0</v>
      </c>
      <c r="N245" s="179">
        <v>0</v>
      </c>
      <c r="O245" s="179">
        <f>ROUND(E245*N245,2)</f>
        <v>0</v>
      </c>
      <c r="P245" s="179">
        <v>0</v>
      </c>
      <c r="Q245" s="179">
        <f>ROUND(E245*P245,2)</f>
        <v>0</v>
      </c>
      <c r="R245" s="181" t="s">
        <v>305</v>
      </c>
      <c r="S245" s="181" t="s">
        <v>257</v>
      </c>
      <c r="T245" s="182" t="s">
        <v>257</v>
      </c>
      <c r="U245" s="161">
        <v>0</v>
      </c>
      <c r="V245" s="161">
        <f>ROUND(E245*U245,2)</f>
        <v>0</v>
      </c>
      <c r="W245" s="161"/>
      <c r="X245" s="161" t="s">
        <v>306</v>
      </c>
      <c r="Y245" s="161" t="s">
        <v>211</v>
      </c>
      <c r="Z245" s="151"/>
      <c r="AA245" s="151"/>
      <c r="AB245" s="151"/>
      <c r="AC245" s="151"/>
      <c r="AD245" s="151"/>
      <c r="AE245" s="151"/>
      <c r="AF245" s="151"/>
      <c r="AG245" s="151" t="s">
        <v>494</v>
      </c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outlineLevel="2" x14ac:dyDescent="0.2">
      <c r="A246" s="158"/>
      <c r="B246" s="159"/>
      <c r="C246" s="196" t="s">
        <v>495</v>
      </c>
      <c r="D246" s="190"/>
      <c r="E246" s="191"/>
      <c r="F246" s="161"/>
      <c r="G246" s="161"/>
      <c r="H246" s="161"/>
      <c r="I246" s="161"/>
      <c r="J246" s="161"/>
      <c r="K246" s="161"/>
      <c r="L246" s="161"/>
      <c r="M246" s="161"/>
      <c r="N246" s="160"/>
      <c r="O246" s="160"/>
      <c r="P246" s="160"/>
      <c r="Q246" s="160"/>
      <c r="R246" s="161"/>
      <c r="S246" s="161"/>
      <c r="T246" s="161"/>
      <c r="U246" s="161"/>
      <c r="V246" s="161"/>
      <c r="W246" s="161"/>
      <c r="X246" s="161"/>
      <c r="Y246" s="161"/>
      <c r="Z246" s="151"/>
      <c r="AA246" s="151"/>
      <c r="AB246" s="151"/>
      <c r="AC246" s="151"/>
      <c r="AD246" s="151"/>
      <c r="AE246" s="151"/>
      <c r="AF246" s="151"/>
      <c r="AG246" s="151" t="s">
        <v>263</v>
      </c>
      <c r="AH246" s="151">
        <v>0</v>
      </c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3" x14ac:dyDescent="0.2">
      <c r="A247" s="158"/>
      <c r="B247" s="159"/>
      <c r="C247" s="196" t="s">
        <v>496</v>
      </c>
      <c r="D247" s="190"/>
      <c r="E247" s="191">
        <v>42.01782</v>
      </c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1"/>
      <c r="AA247" s="151"/>
      <c r="AB247" s="151"/>
      <c r="AC247" s="151"/>
      <c r="AD247" s="151"/>
      <c r="AE247" s="151"/>
      <c r="AF247" s="151"/>
      <c r="AG247" s="151" t="s">
        <v>263</v>
      </c>
      <c r="AH247" s="151">
        <v>0</v>
      </c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ht="22.5" outlineLevel="1" x14ac:dyDescent="0.2">
      <c r="A248" s="176">
        <v>46</v>
      </c>
      <c r="B248" s="177" t="s">
        <v>497</v>
      </c>
      <c r="C248" s="185" t="s">
        <v>498</v>
      </c>
      <c r="D248" s="178" t="s">
        <v>296</v>
      </c>
      <c r="E248" s="179">
        <v>41.19</v>
      </c>
      <c r="F248" s="180"/>
      <c r="G248" s="181">
        <f>ROUND(E248*F248,2)</f>
        <v>0</v>
      </c>
      <c r="H248" s="180"/>
      <c r="I248" s="181">
        <f>ROUND(E248*H248,2)</f>
        <v>0</v>
      </c>
      <c r="J248" s="180"/>
      <c r="K248" s="181">
        <f>ROUND(E248*J248,2)</f>
        <v>0</v>
      </c>
      <c r="L248" s="181">
        <v>21</v>
      </c>
      <c r="M248" s="181">
        <f>G248*(1+L248/100)</f>
        <v>0</v>
      </c>
      <c r="N248" s="179">
        <v>1.0000000000000001E-5</v>
      </c>
      <c r="O248" s="179">
        <f>ROUND(E248*N248,2)</f>
        <v>0</v>
      </c>
      <c r="P248" s="179">
        <v>0</v>
      </c>
      <c r="Q248" s="179">
        <f>ROUND(E248*P248,2)</f>
        <v>0</v>
      </c>
      <c r="R248" s="181" t="s">
        <v>352</v>
      </c>
      <c r="S248" s="181" t="s">
        <v>257</v>
      </c>
      <c r="T248" s="182" t="s">
        <v>257</v>
      </c>
      <c r="U248" s="161">
        <v>0.17100000000000001</v>
      </c>
      <c r="V248" s="161">
        <f>ROUND(E248*U248,2)</f>
        <v>7.04</v>
      </c>
      <c r="W248" s="161"/>
      <c r="X248" s="161" t="s">
        <v>258</v>
      </c>
      <c r="Y248" s="161" t="s">
        <v>211</v>
      </c>
      <c r="Z248" s="151"/>
      <c r="AA248" s="151"/>
      <c r="AB248" s="151"/>
      <c r="AC248" s="151"/>
      <c r="AD248" s="151"/>
      <c r="AE248" s="151"/>
      <c r="AF248" s="151"/>
      <c r="AG248" s="151" t="s">
        <v>259</v>
      </c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outlineLevel="2" x14ac:dyDescent="0.2">
      <c r="A249" s="158"/>
      <c r="B249" s="159"/>
      <c r="C249" s="273" t="s">
        <v>499</v>
      </c>
      <c r="D249" s="274"/>
      <c r="E249" s="274"/>
      <c r="F249" s="274"/>
      <c r="G249" s="274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51"/>
      <c r="AA249" s="151"/>
      <c r="AB249" s="151"/>
      <c r="AC249" s="151"/>
      <c r="AD249" s="151"/>
      <c r="AE249" s="151"/>
      <c r="AF249" s="151"/>
      <c r="AG249" s="151" t="s">
        <v>261</v>
      </c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</row>
    <row r="250" spans="1:60" outlineLevel="2" x14ac:dyDescent="0.2">
      <c r="A250" s="158"/>
      <c r="B250" s="159"/>
      <c r="C250" s="196" t="s">
        <v>500</v>
      </c>
      <c r="D250" s="190"/>
      <c r="E250" s="191">
        <v>16.997499999999999</v>
      </c>
      <c r="F250" s="161"/>
      <c r="G250" s="161"/>
      <c r="H250" s="161"/>
      <c r="I250" s="161"/>
      <c r="J250" s="161"/>
      <c r="K250" s="161"/>
      <c r="L250" s="161"/>
      <c r="M250" s="161"/>
      <c r="N250" s="160"/>
      <c r="O250" s="160"/>
      <c r="P250" s="160"/>
      <c r="Q250" s="160"/>
      <c r="R250" s="161"/>
      <c r="S250" s="161"/>
      <c r="T250" s="161"/>
      <c r="U250" s="161"/>
      <c r="V250" s="161"/>
      <c r="W250" s="161"/>
      <c r="X250" s="161"/>
      <c r="Y250" s="161"/>
      <c r="Z250" s="151"/>
      <c r="AA250" s="151"/>
      <c r="AB250" s="151"/>
      <c r="AC250" s="151"/>
      <c r="AD250" s="151"/>
      <c r="AE250" s="151"/>
      <c r="AF250" s="151"/>
      <c r="AG250" s="151" t="s">
        <v>263</v>
      </c>
      <c r="AH250" s="151">
        <v>0</v>
      </c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</row>
    <row r="251" spans="1:60" outlineLevel="3" x14ac:dyDescent="0.2">
      <c r="A251" s="158"/>
      <c r="B251" s="159"/>
      <c r="C251" s="196" t="s">
        <v>501</v>
      </c>
      <c r="D251" s="190"/>
      <c r="E251" s="191">
        <v>1.0925</v>
      </c>
      <c r="F251" s="161"/>
      <c r="G251" s="161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51"/>
      <c r="AA251" s="151"/>
      <c r="AB251" s="151"/>
      <c r="AC251" s="151"/>
      <c r="AD251" s="151"/>
      <c r="AE251" s="151"/>
      <c r="AF251" s="151"/>
      <c r="AG251" s="151" t="s">
        <v>263</v>
      </c>
      <c r="AH251" s="151">
        <v>0</v>
      </c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</row>
    <row r="252" spans="1:60" outlineLevel="3" x14ac:dyDescent="0.2">
      <c r="A252" s="158"/>
      <c r="B252" s="159"/>
      <c r="C252" s="196" t="s">
        <v>502</v>
      </c>
      <c r="D252" s="190"/>
      <c r="E252" s="191">
        <v>19.824999999999999</v>
      </c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1"/>
      <c r="AA252" s="151"/>
      <c r="AB252" s="151"/>
      <c r="AC252" s="151"/>
      <c r="AD252" s="151"/>
      <c r="AE252" s="151"/>
      <c r="AF252" s="151"/>
      <c r="AG252" s="151" t="s">
        <v>263</v>
      </c>
      <c r="AH252" s="151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3" x14ac:dyDescent="0.2">
      <c r="A253" s="158"/>
      <c r="B253" s="159"/>
      <c r="C253" s="196" t="s">
        <v>503</v>
      </c>
      <c r="D253" s="190"/>
      <c r="E253" s="191">
        <v>3.2749999999999999</v>
      </c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1"/>
      <c r="AA253" s="151"/>
      <c r="AB253" s="151"/>
      <c r="AC253" s="151"/>
      <c r="AD253" s="151"/>
      <c r="AE253" s="151"/>
      <c r="AF253" s="151"/>
      <c r="AG253" s="151" t="s">
        <v>263</v>
      </c>
      <c r="AH253" s="151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1" x14ac:dyDescent="0.2">
      <c r="A254" s="176">
        <v>47</v>
      </c>
      <c r="B254" s="177" t="s">
        <v>504</v>
      </c>
      <c r="C254" s="185" t="s">
        <v>505</v>
      </c>
      <c r="D254" s="178" t="s">
        <v>333</v>
      </c>
      <c r="E254" s="179">
        <v>13</v>
      </c>
      <c r="F254" s="180"/>
      <c r="G254" s="181">
        <f>ROUND(E254*F254,2)</f>
        <v>0</v>
      </c>
      <c r="H254" s="180"/>
      <c r="I254" s="181">
        <f>ROUND(E254*H254,2)</f>
        <v>0</v>
      </c>
      <c r="J254" s="180"/>
      <c r="K254" s="181">
        <f>ROUND(E254*J254,2)</f>
        <v>0</v>
      </c>
      <c r="L254" s="181">
        <v>21</v>
      </c>
      <c r="M254" s="181">
        <f>G254*(1+L254/100)</f>
        <v>0</v>
      </c>
      <c r="N254" s="179">
        <v>5.3510000000000002E-2</v>
      </c>
      <c r="O254" s="179">
        <f>ROUND(E254*N254,2)</f>
        <v>0.7</v>
      </c>
      <c r="P254" s="179">
        <v>0</v>
      </c>
      <c r="Q254" s="179">
        <f>ROUND(E254*P254,2)</f>
        <v>0</v>
      </c>
      <c r="R254" s="181"/>
      <c r="S254" s="181" t="s">
        <v>209</v>
      </c>
      <c r="T254" s="182" t="s">
        <v>210</v>
      </c>
      <c r="U254" s="161">
        <v>0</v>
      </c>
      <c r="V254" s="161">
        <f>ROUND(E254*U254,2)</f>
        <v>0</v>
      </c>
      <c r="W254" s="161"/>
      <c r="X254" s="161" t="s">
        <v>258</v>
      </c>
      <c r="Y254" s="161" t="s">
        <v>211</v>
      </c>
      <c r="Z254" s="151"/>
      <c r="AA254" s="151"/>
      <c r="AB254" s="151"/>
      <c r="AC254" s="151"/>
      <c r="AD254" s="151"/>
      <c r="AE254" s="151"/>
      <c r="AF254" s="151"/>
      <c r="AG254" s="151" t="s">
        <v>259</v>
      </c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2" x14ac:dyDescent="0.2">
      <c r="A255" s="158"/>
      <c r="B255" s="159"/>
      <c r="C255" s="262" t="s">
        <v>506</v>
      </c>
      <c r="D255" s="263"/>
      <c r="E255" s="263"/>
      <c r="F255" s="263"/>
      <c r="G255" s="263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51"/>
      <c r="AA255" s="151"/>
      <c r="AB255" s="151"/>
      <c r="AC255" s="151"/>
      <c r="AD255" s="151"/>
      <c r="AE255" s="151"/>
      <c r="AF255" s="151"/>
      <c r="AG255" s="151" t="s">
        <v>214</v>
      </c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2" x14ac:dyDescent="0.2">
      <c r="A256" s="158"/>
      <c r="B256" s="159"/>
      <c r="C256" s="196" t="s">
        <v>507</v>
      </c>
      <c r="D256" s="190"/>
      <c r="E256" s="191"/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1"/>
      <c r="AA256" s="151"/>
      <c r="AB256" s="151"/>
      <c r="AC256" s="151"/>
      <c r="AD256" s="151"/>
      <c r="AE256" s="151"/>
      <c r="AF256" s="151"/>
      <c r="AG256" s="151" t="s">
        <v>263</v>
      </c>
      <c r="AH256" s="151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outlineLevel="3" x14ac:dyDescent="0.2">
      <c r="A257" s="158"/>
      <c r="B257" s="159"/>
      <c r="C257" s="196" t="s">
        <v>508</v>
      </c>
      <c r="D257" s="190"/>
      <c r="E257" s="191">
        <v>4</v>
      </c>
      <c r="F257" s="161"/>
      <c r="G257" s="161"/>
      <c r="H257" s="161"/>
      <c r="I257" s="161"/>
      <c r="J257" s="161"/>
      <c r="K257" s="161"/>
      <c r="L257" s="161"/>
      <c r="M257" s="161"/>
      <c r="N257" s="160"/>
      <c r="O257" s="160"/>
      <c r="P257" s="160"/>
      <c r="Q257" s="160"/>
      <c r="R257" s="161"/>
      <c r="S257" s="161"/>
      <c r="T257" s="161"/>
      <c r="U257" s="161"/>
      <c r="V257" s="161"/>
      <c r="W257" s="161"/>
      <c r="X257" s="161"/>
      <c r="Y257" s="161"/>
      <c r="Z257" s="151"/>
      <c r="AA257" s="151"/>
      <c r="AB257" s="151"/>
      <c r="AC257" s="151"/>
      <c r="AD257" s="151"/>
      <c r="AE257" s="151"/>
      <c r="AF257" s="151"/>
      <c r="AG257" s="151" t="s">
        <v>263</v>
      </c>
      <c r="AH257" s="151">
        <v>0</v>
      </c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outlineLevel="3" x14ac:dyDescent="0.2">
      <c r="A258" s="158"/>
      <c r="B258" s="159"/>
      <c r="C258" s="196" t="s">
        <v>509</v>
      </c>
      <c r="D258" s="190"/>
      <c r="E258" s="191">
        <v>4</v>
      </c>
      <c r="F258" s="161"/>
      <c r="G258" s="161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51"/>
      <c r="AA258" s="151"/>
      <c r="AB258" s="151"/>
      <c r="AC258" s="151"/>
      <c r="AD258" s="151"/>
      <c r="AE258" s="151"/>
      <c r="AF258" s="151"/>
      <c r="AG258" s="151" t="s">
        <v>263</v>
      </c>
      <c r="AH258" s="151">
        <v>0</v>
      </c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</row>
    <row r="259" spans="1:60" outlineLevel="3" x14ac:dyDescent="0.2">
      <c r="A259" s="158"/>
      <c r="B259" s="159"/>
      <c r="C259" s="196" t="s">
        <v>510</v>
      </c>
      <c r="D259" s="190"/>
      <c r="E259" s="191">
        <v>3</v>
      </c>
      <c r="F259" s="161"/>
      <c r="G259" s="161"/>
      <c r="H259" s="161"/>
      <c r="I259" s="161"/>
      <c r="J259" s="161"/>
      <c r="K259" s="161"/>
      <c r="L259" s="161"/>
      <c r="M259" s="161"/>
      <c r="N259" s="160"/>
      <c r="O259" s="160"/>
      <c r="P259" s="160"/>
      <c r="Q259" s="160"/>
      <c r="R259" s="161"/>
      <c r="S259" s="161"/>
      <c r="T259" s="161"/>
      <c r="U259" s="161"/>
      <c r="V259" s="161"/>
      <c r="W259" s="161"/>
      <c r="X259" s="161"/>
      <c r="Y259" s="161"/>
      <c r="Z259" s="151"/>
      <c r="AA259" s="151"/>
      <c r="AB259" s="151"/>
      <c r="AC259" s="151"/>
      <c r="AD259" s="151"/>
      <c r="AE259" s="151"/>
      <c r="AF259" s="151"/>
      <c r="AG259" s="151" t="s">
        <v>263</v>
      </c>
      <c r="AH259" s="151">
        <v>0</v>
      </c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</row>
    <row r="260" spans="1:60" outlineLevel="3" x14ac:dyDescent="0.2">
      <c r="A260" s="158"/>
      <c r="B260" s="159"/>
      <c r="C260" s="196" t="s">
        <v>511</v>
      </c>
      <c r="D260" s="190"/>
      <c r="E260" s="191"/>
      <c r="F260" s="161"/>
      <c r="G260" s="161"/>
      <c r="H260" s="161"/>
      <c r="I260" s="161"/>
      <c r="J260" s="161"/>
      <c r="K260" s="161"/>
      <c r="L260" s="161"/>
      <c r="M260" s="161"/>
      <c r="N260" s="160"/>
      <c r="O260" s="160"/>
      <c r="P260" s="160"/>
      <c r="Q260" s="160"/>
      <c r="R260" s="161"/>
      <c r="S260" s="161"/>
      <c r="T260" s="161"/>
      <c r="U260" s="161"/>
      <c r="V260" s="161"/>
      <c r="W260" s="161"/>
      <c r="X260" s="161"/>
      <c r="Y260" s="161"/>
      <c r="Z260" s="151"/>
      <c r="AA260" s="151"/>
      <c r="AB260" s="151"/>
      <c r="AC260" s="151"/>
      <c r="AD260" s="151"/>
      <c r="AE260" s="151"/>
      <c r="AF260" s="151"/>
      <c r="AG260" s="151" t="s">
        <v>263</v>
      </c>
      <c r="AH260" s="151">
        <v>0</v>
      </c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outlineLevel="3" x14ac:dyDescent="0.2">
      <c r="A261" s="158"/>
      <c r="B261" s="159"/>
      <c r="C261" s="196" t="s">
        <v>512</v>
      </c>
      <c r="D261" s="190"/>
      <c r="E261" s="191">
        <v>1</v>
      </c>
      <c r="F261" s="161"/>
      <c r="G261" s="161"/>
      <c r="H261" s="161"/>
      <c r="I261" s="161"/>
      <c r="J261" s="161"/>
      <c r="K261" s="161"/>
      <c r="L261" s="161"/>
      <c r="M261" s="161"/>
      <c r="N261" s="160"/>
      <c r="O261" s="160"/>
      <c r="P261" s="160"/>
      <c r="Q261" s="160"/>
      <c r="R261" s="161"/>
      <c r="S261" s="161"/>
      <c r="T261" s="161"/>
      <c r="U261" s="161"/>
      <c r="V261" s="161"/>
      <c r="W261" s="161"/>
      <c r="X261" s="161"/>
      <c r="Y261" s="161"/>
      <c r="Z261" s="151"/>
      <c r="AA261" s="151"/>
      <c r="AB261" s="151"/>
      <c r="AC261" s="151"/>
      <c r="AD261" s="151"/>
      <c r="AE261" s="151"/>
      <c r="AF261" s="151"/>
      <c r="AG261" s="151" t="s">
        <v>263</v>
      </c>
      <c r="AH261" s="151">
        <v>0</v>
      </c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</row>
    <row r="262" spans="1:60" outlineLevel="3" x14ac:dyDescent="0.2">
      <c r="A262" s="158"/>
      <c r="B262" s="159"/>
      <c r="C262" s="196" t="s">
        <v>513</v>
      </c>
      <c r="D262" s="190"/>
      <c r="E262" s="191"/>
      <c r="F262" s="161"/>
      <c r="G262" s="161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51"/>
      <c r="AA262" s="151"/>
      <c r="AB262" s="151"/>
      <c r="AC262" s="151"/>
      <c r="AD262" s="151"/>
      <c r="AE262" s="151"/>
      <c r="AF262" s="151"/>
      <c r="AG262" s="151" t="s">
        <v>263</v>
      </c>
      <c r="AH262" s="151">
        <v>0</v>
      </c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</row>
    <row r="263" spans="1:60" outlineLevel="3" x14ac:dyDescent="0.2">
      <c r="A263" s="158"/>
      <c r="B263" s="159"/>
      <c r="C263" s="196" t="s">
        <v>514</v>
      </c>
      <c r="D263" s="190"/>
      <c r="E263" s="191">
        <v>1</v>
      </c>
      <c r="F263" s="161"/>
      <c r="G263" s="161"/>
      <c r="H263" s="161"/>
      <c r="I263" s="161"/>
      <c r="J263" s="161"/>
      <c r="K263" s="161"/>
      <c r="L263" s="161"/>
      <c r="M263" s="161"/>
      <c r="N263" s="160"/>
      <c r="O263" s="160"/>
      <c r="P263" s="160"/>
      <c r="Q263" s="160"/>
      <c r="R263" s="161"/>
      <c r="S263" s="161"/>
      <c r="T263" s="161"/>
      <c r="U263" s="161"/>
      <c r="V263" s="161"/>
      <c r="W263" s="161"/>
      <c r="X263" s="161"/>
      <c r="Y263" s="161"/>
      <c r="Z263" s="151"/>
      <c r="AA263" s="151"/>
      <c r="AB263" s="151"/>
      <c r="AC263" s="151"/>
      <c r="AD263" s="151"/>
      <c r="AE263" s="151"/>
      <c r="AF263" s="151"/>
      <c r="AG263" s="151" t="s">
        <v>263</v>
      </c>
      <c r="AH263" s="151">
        <v>0</v>
      </c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outlineLevel="1" x14ac:dyDescent="0.2">
      <c r="A264" s="176">
        <v>48</v>
      </c>
      <c r="B264" s="177" t="s">
        <v>515</v>
      </c>
      <c r="C264" s="185" t="s">
        <v>516</v>
      </c>
      <c r="D264" s="178" t="s">
        <v>333</v>
      </c>
      <c r="E264" s="179">
        <v>3</v>
      </c>
      <c r="F264" s="180"/>
      <c r="G264" s="181">
        <f>ROUND(E264*F264,2)</f>
        <v>0</v>
      </c>
      <c r="H264" s="180"/>
      <c r="I264" s="181">
        <f>ROUND(E264*H264,2)</f>
        <v>0</v>
      </c>
      <c r="J264" s="180"/>
      <c r="K264" s="181">
        <f>ROUND(E264*J264,2)</f>
        <v>0</v>
      </c>
      <c r="L264" s="181">
        <v>21</v>
      </c>
      <c r="M264" s="181">
        <f>G264*(1+L264/100)</f>
        <v>0</v>
      </c>
      <c r="N264" s="179">
        <v>2.9430000000000001E-2</v>
      </c>
      <c r="O264" s="179">
        <f>ROUND(E264*N264,2)</f>
        <v>0.09</v>
      </c>
      <c r="P264" s="179">
        <v>0</v>
      </c>
      <c r="Q264" s="179">
        <f>ROUND(E264*P264,2)</f>
        <v>0</v>
      </c>
      <c r="R264" s="181"/>
      <c r="S264" s="181" t="s">
        <v>209</v>
      </c>
      <c r="T264" s="182" t="s">
        <v>210</v>
      </c>
      <c r="U264" s="161">
        <v>0.51</v>
      </c>
      <c r="V264" s="161">
        <f>ROUND(E264*U264,2)</f>
        <v>1.53</v>
      </c>
      <c r="W264" s="161"/>
      <c r="X264" s="161" t="s">
        <v>258</v>
      </c>
      <c r="Y264" s="161" t="s">
        <v>211</v>
      </c>
      <c r="Z264" s="151"/>
      <c r="AA264" s="151"/>
      <c r="AB264" s="151"/>
      <c r="AC264" s="151"/>
      <c r="AD264" s="151"/>
      <c r="AE264" s="151"/>
      <c r="AF264" s="151"/>
      <c r="AG264" s="151" t="s">
        <v>259</v>
      </c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</row>
    <row r="265" spans="1:60" outlineLevel="2" x14ac:dyDescent="0.2">
      <c r="A265" s="158"/>
      <c r="B265" s="159"/>
      <c r="C265" s="196" t="s">
        <v>517</v>
      </c>
      <c r="D265" s="190"/>
      <c r="E265" s="191"/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51"/>
      <c r="AA265" s="151"/>
      <c r="AB265" s="151"/>
      <c r="AC265" s="151"/>
      <c r="AD265" s="151"/>
      <c r="AE265" s="151"/>
      <c r="AF265" s="151"/>
      <c r="AG265" s="151" t="s">
        <v>263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outlineLevel="3" x14ac:dyDescent="0.2">
      <c r="A266" s="158"/>
      <c r="B266" s="159"/>
      <c r="C266" s="196" t="s">
        <v>518</v>
      </c>
      <c r="D266" s="190"/>
      <c r="E266" s="191">
        <v>2</v>
      </c>
      <c r="F266" s="161"/>
      <c r="G266" s="161"/>
      <c r="H266" s="161"/>
      <c r="I266" s="161"/>
      <c r="J266" s="161"/>
      <c r="K266" s="161"/>
      <c r="L266" s="161"/>
      <c r="M266" s="161"/>
      <c r="N266" s="160"/>
      <c r="O266" s="160"/>
      <c r="P266" s="160"/>
      <c r="Q266" s="160"/>
      <c r="R266" s="161"/>
      <c r="S266" s="161"/>
      <c r="T266" s="161"/>
      <c r="U266" s="161"/>
      <c r="V266" s="161"/>
      <c r="W266" s="161"/>
      <c r="X266" s="161"/>
      <c r="Y266" s="161"/>
      <c r="Z266" s="151"/>
      <c r="AA266" s="151"/>
      <c r="AB266" s="151"/>
      <c r="AC266" s="151"/>
      <c r="AD266" s="151"/>
      <c r="AE266" s="151"/>
      <c r="AF266" s="151"/>
      <c r="AG266" s="151" t="s">
        <v>263</v>
      </c>
      <c r="AH266" s="151">
        <v>0</v>
      </c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</row>
    <row r="267" spans="1:60" outlineLevel="3" x14ac:dyDescent="0.2">
      <c r="A267" s="158"/>
      <c r="B267" s="159"/>
      <c r="C267" s="196" t="s">
        <v>519</v>
      </c>
      <c r="D267" s="190"/>
      <c r="E267" s="191"/>
      <c r="F267" s="161"/>
      <c r="G267" s="161"/>
      <c r="H267" s="161"/>
      <c r="I267" s="161"/>
      <c r="J267" s="161"/>
      <c r="K267" s="161"/>
      <c r="L267" s="161"/>
      <c r="M267" s="161"/>
      <c r="N267" s="160"/>
      <c r="O267" s="160"/>
      <c r="P267" s="160"/>
      <c r="Q267" s="160"/>
      <c r="R267" s="161"/>
      <c r="S267" s="161"/>
      <c r="T267" s="161"/>
      <c r="U267" s="161"/>
      <c r="V267" s="161"/>
      <c r="W267" s="161"/>
      <c r="X267" s="161"/>
      <c r="Y267" s="161"/>
      <c r="Z267" s="151"/>
      <c r="AA267" s="151"/>
      <c r="AB267" s="151"/>
      <c r="AC267" s="151"/>
      <c r="AD267" s="151"/>
      <c r="AE267" s="151"/>
      <c r="AF267" s="151"/>
      <c r="AG267" s="151" t="s">
        <v>263</v>
      </c>
      <c r="AH267" s="151">
        <v>0</v>
      </c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</row>
    <row r="268" spans="1:60" outlineLevel="3" x14ac:dyDescent="0.2">
      <c r="A268" s="158"/>
      <c r="B268" s="159"/>
      <c r="C268" s="196" t="s">
        <v>520</v>
      </c>
      <c r="D268" s="190"/>
      <c r="E268" s="191">
        <v>1</v>
      </c>
      <c r="F268" s="161"/>
      <c r="G268" s="161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51"/>
      <c r="AA268" s="151"/>
      <c r="AB268" s="151"/>
      <c r="AC268" s="151"/>
      <c r="AD268" s="151"/>
      <c r="AE268" s="151"/>
      <c r="AF268" s="151"/>
      <c r="AG268" s="151" t="s">
        <v>263</v>
      </c>
      <c r="AH268" s="151">
        <v>0</v>
      </c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x14ac:dyDescent="0.2">
      <c r="A269" s="166" t="s">
        <v>204</v>
      </c>
      <c r="B269" s="167" t="s">
        <v>136</v>
      </c>
      <c r="C269" s="184" t="s">
        <v>137</v>
      </c>
      <c r="D269" s="168"/>
      <c r="E269" s="169"/>
      <c r="F269" s="170"/>
      <c r="G269" s="170">
        <f>SUMIF(AG270:AG358,"&lt;&gt;NOR",G270:G358)</f>
        <v>0</v>
      </c>
      <c r="H269" s="170"/>
      <c r="I269" s="170">
        <f>SUM(I270:I358)</f>
        <v>0</v>
      </c>
      <c r="J269" s="170"/>
      <c r="K269" s="170">
        <f>SUM(K270:K358)</f>
        <v>0</v>
      </c>
      <c r="L269" s="170"/>
      <c r="M269" s="170">
        <f>SUM(M270:M358)</f>
        <v>0</v>
      </c>
      <c r="N269" s="169"/>
      <c r="O269" s="169">
        <f>SUM(O270:O358)</f>
        <v>0.02</v>
      </c>
      <c r="P269" s="169"/>
      <c r="Q269" s="169">
        <f>SUM(Q270:Q358)</f>
        <v>4.5199999999999987</v>
      </c>
      <c r="R269" s="170"/>
      <c r="S269" s="170"/>
      <c r="T269" s="171"/>
      <c r="U269" s="165"/>
      <c r="V269" s="165">
        <f>SUM(V270:V358)</f>
        <v>37.64</v>
      </c>
      <c r="W269" s="165"/>
      <c r="X269" s="165"/>
      <c r="Y269" s="165"/>
      <c r="AG269" t="s">
        <v>205</v>
      </c>
    </row>
    <row r="270" spans="1:60" outlineLevel="1" x14ac:dyDescent="0.2">
      <c r="A270" s="176">
        <v>49</v>
      </c>
      <c r="B270" s="177" t="s">
        <v>521</v>
      </c>
      <c r="C270" s="185" t="s">
        <v>522</v>
      </c>
      <c r="D270" s="178" t="s">
        <v>296</v>
      </c>
      <c r="E270" s="179">
        <v>3.19</v>
      </c>
      <c r="F270" s="180"/>
      <c r="G270" s="181">
        <f>ROUND(E270*F270,2)</f>
        <v>0</v>
      </c>
      <c r="H270" s="180"/>
      <c r="I270" s="181">
        <f>ROUND(E270*H270,2)</f>
        <v>0</v>
      </c>
      <c r="J270" s="180"/>
      <c r="K270" s="181">
        <f>ROUND(E270*J270,2)</f>
        <v>0</v>
      </c>
      <c r="L270" s="181">
        <v>21</v>
      </c>
      <c r="M270" s="181">
        <f>G270*(1+L270/100)</f>
        <v>0</v>
      </c>
      <c r="N270" s="179">
        <v>1E-3</v>
      </c>
      <c r="O270" s="179">
        <f>ROUND(E270*N270,2)</f>
        <v>0</v>
      </c>
      <c r="P270" s="179">
        <v>3.492E-2</v>
      </c>
      <c r="Q270" s="179">
        <f>ROUND(E270*P270,2)</f>
        <v>0.11</v>
      </c>
      <c r="R270" s="181" t="s">
        <v>523</v>
      </c>
      <c r="S270" s="181" t="s">
        <v>257</v>
      </c>
      <c r="T270" s="182" t="s">
        <v>257</v>
      </c>
      <c r="U270" s="161">
        <v>0.52100000000000002</v>
      </c>
      <c r="V270" s="161">
        <f>ROUND(E270*U270,2)</f>
        <v>1.66</v>
      </c>
      <c r="W270" s="161"/>
      <c r="X270" s="161" t="s">
        <v>258</v>
      </c>
      <c r="Y270" s="161" t="s">
        <v>211</v>
      </c>
      <c r="Z270" s="151"/>
      <c r="AA270" s="151"/>
      <c r="AB270" s="151"/>
      <c r="AC270" s="151"/>
      <c r="AD270" s="151"/>
      <c r="AE270" s="151"/>
      <c r="AF270" s="151"/>
      <c r="AG270" s="151" t="s">
        <v>259</v>
      </c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</row>
    <row r="271" spans="1:60" outlineLevel="2" x14ac:dyDescent="0.2">
      <c r="A271" s="158"/>
      <c r="B271" s="159"/>
      <c r="C271" s="196" t="s">
        <v>524</v>
      </c>
      <c r="D271" s="190"/>
      <c r="E271" s="191"/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1"/>
      <c r="AA271" s="151"/>
      <c r="AB271" s="151"/>
      <c r="AC271" s="151"/>
      <c r="AD271" s="151"/>
      <c r="AE271" s="151"/>
      <c r="AF271" s="151"/>
      <c r="AG271" s="151" t="s">
        <v>263</v>
      </c>
      <c r="AH271" s="151">
        <v>0</v>
      </c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</row>
    <row r="272" spans="1:60" outlineLevel="3" x14ac:dyDescent="0.2">
      <c r="A272" s="158"/>
      <c r="B272" s="159"/>
      <c r="C272" s="196" t="s">
        <v>525</v>
      </c>
      <c r="D272" s="190"/>
      <c r="E272" s="191">
        <v>3.19</v>
      </c>
      <c r="F272" s="161"/>
      <c r="G272" s="161"/>
      <c r="H272" s="161"/>
      <c r="I272" s="161"/>
      <c r="J272" s="161"/>
      <c r="K272" s="161"/>
      <c r="L272" s="161"/>
      <c r="M272" s="161"/>
      <c r="N272" s="160"/>
      <c r="O272" s="160"/>
      <c r="P272" s="160"/>
      <c r="Q272" s="160"/>
      <c r="R272" s="161"/>
      <c r="S272" s="161"/>
      <c r="T272" s="161"/>
      <c r="U272" s="161"/>
      <c r="V272" s="161"/>
      <c r="W272" s="161"/>
      <c r="X272" s="161"/>
      <c r="Y272" s="161"/>
      <c r="Z272" s="151"/>
      <c r="AA272" s="151"/>
      <c r="AB272" s="151"/>
      <c r="AC272" s="151"/>
      <c r="AD272" s="151"/>
      <c r="AE272" s="151"/>
      <c r="AF272" s="151"/>
      <c r="AG272" s="151" t="s">
        <v>263</v>
      </c>
      <c r="AH272" s="151">
        <v>0</v>
      </c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</row>
    <row r="273" spans="1:60" outlineLevel="1" x14ac:dyDescent="0.2">
      <c r="A273" s="176">
        <v>50</v>
      </c>
      <c r="B273" s="177" t="s">
        <v>526</v>
      </c>
      <c r="C273" s="185" t="s">
        <v>527</v>
      </c>
      <c r="D273" s="178" t="s">
        <v>359</v>
      </c>
      <c r="E273" s="179">
        <v>2.9</v>
      </c>
      <c r="F273" s="180"/>
      <c r="G273" s="181">
        <f>ROUND(E273*F273,2)</f>
        <v>0</v>
      </c>
      <c r="H273" s="180"/>
      <c r="I273" s="181">
        <f>ROUND(E273*H273,2)</f>
        <v>0</v>
      </c>
      <c r="J273" s="180"/>
      <c r="K273" s="181">
        <f>ROUND(E273*J273,2)</f>
        <v>0</v>
      </c>
      <c r="L273" s="181">
        <v>21</v>
      </c>
      <c r="M273" s="181">
        <f>G273*(1+L273/100)</f>
        <v>0</v>
      </c>
      <c r="N273" s="179">
        <v>0</v>
      </c>
      <c r="O273" s="179">
        <f>ROUND(E273*N273,2)</f>
        <v>0</v>
      </c>
      <c r="P273" s="179">
        <v>3.773E-2</v>
      </c>
      <c r="Q273" s="179">
        <f>ROUND(E273*P273,2)</f>
        <v>0.11</v>
      </c>
      <c r="R273" s="181"/>
      <c r="S273" s="181" t="s">
        <v>209</v>
      </c>
      <c r="T273" s="182" t="s">
        <v>257</v>
      </c>
      <c r="U273" s="161">
        <v>0.13</v>
      </c>
      <c r="V273" s="161">
        <f>ROUND(E273*U273,2)</f>
        <v>0.38</v>
      </c>
      <c r="W273" s="161"/>
      <c r="X273" s="161" t="s">
        <v>258</v>
      </c>
      <c r="Y273" s="161" t="s">
        <v>211</v>
      </c>
      <c r="Z273" s="151"/>
      <c r="AA273" s="151"/>
      <c r="AB273" s="151"/>
      <c r="AC273" s="151"/>
      <c r="AD273" s="151"/>
      <c r="AE273" s="151"/>
      <c r="AF273" s="151"/>
      <c r="AG273" s="151" t="s">
        <v>259</v>
      </c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</row>
    <row r="274" spans="1:60" outlineLevel="2" x14ac:dyDescent="0.2">
      <c r="A274" s="158"/>
      <c r="B274" s="159"/>
      <c r="C274" s="196" t="s">
        <v>524</v>
      </c>
      <c r="D274" s="190"/>
      <c r="E274" s="191"/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1"/>
      <c r="AA274" s="151"/>
      <c r="AB274" s="151"/>
      <c r="AC274" s="151"/>
      <c r="AD274" s="151"/>
      <c r="AE274" s="151"/>
      <c r="AF274" s="151"/>
      <c r="AG274" s="151" t="s">
        <v>263</v>
      </c>
      <c r="AH274" s="151">
        <v>0</v>
      </c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</row>
    <row r="275" spans="1:60" outlineLevel="3" x14ac:dyDescent="0.2">
      <c r="A275" s="158"/>
      <c r="B275" s="159"/>
      <c r="C275" s="196" t="s">
        <v>528</v>
      </c>
      <c r="D275" s="190"/>
      <c r="E275" s="191">
        <v>2.9</v>
      </c>
      <c r="F275" s="161"/>
      <c r="G275" s="161"/>
      <c r="H275" s="161"/>
      <c r="I275" s="161"/>
      <c r="J275" s="161"/>
      <c r="K275" s="161"/>
      <c r="L275" s="161"/>
      <c r="M275" s="161"/>
      <c r="N275" s="160"/>
      <c r="O275" s="160"/>
      <c r="P275" s="160"/>
      <c r="Q275" s="160"/>
      <c r="R275" s="161"/>
      <c r="S275" s="161"/>
      <c r="T275" s="161"/>
      <c r="U275" s="161"/>
      <c r="V275" s="161"/>
      <c r="W275" s="161"/>
      <c r="X275" s="161"/>
      <c r="Y275" s="161"/>
      <c r="Z275" s="151"/>
      <c r="AA275" s="151"/>
      <c r="AB275" s="151"/>
      <c r="AC275" s="151"/>
      <c r="AD275" s="151"/>
      <c r="AE275" s="151"/>
      <c r="AF275" s="151"/>
      <c r="AG275" s="151" t="s">
        <v>263</v>
      </c>
      <c r="AH275" s="151">
        <v>0</v>
      </c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</row>
    <row r="276" spans="1:60" outlineLevel="1" x14ac:dyDescent="0.2">
      <c r="A276" s="176">
        <v>51</v>
      </c>
      <c r="B276" s="177" t="s">
        <v>529</v>
      </c>
      <c r="C276" s="185" t="s">
        <v>530</v>
      </c>
      <c r="D276" s="178" t="s">
        <v>359</v>
      </c>
      <c r="E276" s="179">
        <v>2.9</v>
      </c>
      <c r="F276" s="180"/>
      <c r="G276" s="181">
        <f>ROUND(E276*F276,2)</f>
        <v>0</v>
      </c>
      <c r="H276" s="180"/>
      <c r="I276" s="181">
        <f>ROUND(E276*H276,2)</f>
        <v>0</v>
      </c>
      <c r="J276" s="180"/>
      <c r="K276" s="181">
        <f>ROUND(E276*J276,2)</f>
        <v>0</v>
      </c>
      <c r="L276" s="181">
        <v>21</v>
      </c>
      <c r="M276" s="181">
        <f>G276*(1+L276/100)</f>
        <v>0</v>
      </c>
      <c r="N276" s="179">
        <v>0</v>
      </c>
      <c r="O276" s="179">
        <f>ROUND(E276*N276,2)</f>
        <v>0</v>
      </c>
      <c r="P276" s="179">
        <v>1.3500000000000001E-3</v>
      </c>
      <c r="Q276" s="179">
        <f>ROUND(E276*P276,2)</f>
        <v>0</v>
      </c>
      <c r="R276" s="181" t="s">
        <v>531</v>
      </c>
      <c r="S276" s="181" t="s">
        <v>257</v>
      </c>
      <c r="T276" s="182" t="s">
        <v>257</v>
      </c>
      <c r="U276" s="161">
        <v>0.09</v>
      </c>
      <c r="V276" s="161">
        <f>ROUND(E276*U276,2)</f>
        <v>0.26</v>
      </c>
      <c r="W276" s="161"/>
      <c r="X276" s="161" t="s">
        <v>258</v>
      </c>
      <c r="Y276" s="161" t="s">
        <v>211</v>
      </c>
      <c r="Z276" s="151"/>
      <c r="AA276" s="151"/>
      <c r="AB276" s="151"/>
      <c r="AC276" s="151"/>
      <c r="AD276" s="151"/>
      <c r="AE276" s="151"/>
      <c r="AF276" s="151"/>
      <c r="AG276" s="151" t="s">
        <v>259</v>
      </c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</row>
    <row r="277" spans="1:60" outlineLevel="2" x14ac:dyDescent="0.2">
      <c r="A277" s="158"/>
      <c r="B277" s="159"/>
      <c r="C277" s="196" t="s">
        <v>524</v>
      </c>
      <c r="D277" s="190"/>
      <c r="E277" s="191"/>
      <c r="F277" s="161"/>
      <c r="G277" s="161"/>
      <c r="H277" s="161"/>
      <c r="I277" s="161"/>
      <c r="J277" s="161"/>
      <c r="K277" s="161"/>
      <c r="L277" s="161"/>
      <c r="M277" s="161"/>
      <c r="N277" s="160"/>
      <c r="O277" s="160"/>
      <c r="P277" s="160"/>
      <c r="Q277" s="160"/>
      <c r="R277" s="161"/>
      <c r="S277" s="161"/>
      <c r="T277" s="161"/>
      <c r="U277" s="161"/>
      <c r="V277" s="161"/>
      <c r="W277" s="161"/>
      <c r="X277" s="161"/>
      <c r="Y277" s="161"/>
      <c r="Z277" s="151"/>
      <c r="AA277" s="151"/>
      <c r="AB277" s="151"/>
      <c r="AC277" s="151"/>
      <c r="AD277" s="151"/>
      <c r="AE277" s="151"/>
      <c r="AF277" s="151"/>
      <c r="AG277" s="151" t="s">
        <v>263</v>
      </c>
      <c r="AH277" s="151">
        <v>0</v>
      </c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</row>
    <row r="278" spans="1:60" outlineLevel="3" x14ac:dyDescent="0.2">
      <c r="A278" s="158"/>
      <c r="B278" s="159"/>
      <c r="C278" s="196" t="s">
        <v>532</v>
      </c>
      <c r="D278" s="190"/>
      <c r="E278" s="191">
        <v>2.9</v>
      </c>
      <c r="F278" s="161"/>
      <c r="G278" s="161"/>
      <c r="H278" s="161"/>
      <c r="I278" s="161"/>
      <c r="J278" s="161"/>
      <c r="K278" s="161"/>
      <c r="L278" s="161"/>
      <c r="M278" s="161"/>
      <c r="N278" s="160"/>
      <c r="O278" s="160"/>
      <c r="P278" s="160"/>
      <c r="Q278" s="160"/>
      <c r="R278" s="161"/>
      <c r="S278" s="161"/>
      <c r="T278" s="161"/>
      <c r="U278" s="161"/>
      <c r="V278" s="161"/>
      <c r="W278" s="161"/>
      <c r="X278" s="161"/>
      <c r="Y278" s="161"/>
      <c r="Z278" s="151"/>
      <c r="AA278" s="151"/>
      <c r="AB278" s="151"/>
      <c r="AC278" s="151"/>
      <c r="AD278" s="151"/>
      <c r="AE278" s="151"/>
      <c r="AF278" s="151"/>
      <c r="AG278" s="151" t="s">
        <v>263</v>
      </c>
      <c r="AH278" s="151">
        <v>0</v>
      </c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</row>
    <row r="279" spans="1:60" outlineLevel="1" x14ac:dyDescent="0.2">
      <c r="A279" s="176">
        <v>52</v>
      </c>
      <c r="B279" s="177" t="s">
        <v>533</v>
      </c>
      <c r="C279" s="185" t="s">
        <v>534</v>
      </c>
      <c r="D279" s="178" t="s">
        <v>255</v>
      </c>
      <c r="E279" s="179">
        <v>0.4345</v>
      </c>
      <c r="F279" s="180"/>
      <c r="G279" s="181">
        <f>ROUND(E279*F279,2)</f>
        <v>0</v>
      </c>
      <c r="H279" s="180"/>
      <c r="I279" s="181">
        <f>ROUND(E279*H279,2)</f>
        <v>0</v>
      </c>
      <c r="J279" s="180"/>
      <c r="K279" s="181">
        <f>ROUND(E279*J279,2)</f>
        <v>0</v>
      </c>
      <c r="L279" s="181">
        <v>21</v>
      </c>
      <c r="M279" s="181">
        <f>G279*(1+L279/100)</f>
        <v>0</v>
      </c>
      <c r="N279" s="179">
        <v>0</v>
      </c>
      <c r="O279" s="179">
        <f>ROUND(E279*N279,2)</f>
        <v>0</v>
      </c>
      <c r="P279" s="179">
        <v>2</v>
      </c>
      <c r="Q279" s="179">
        <f>ROUND(E279*P279,2)</f>
        <v>0.87</v>
      </c>
      <c r="R279" s="181" t="s">
        <v>523</v>
      </c>
      <c r="S279" s="181" t="s">
        <v>257</v>
      </c>
      <c r="T279" s="182" t="s">
        <v>257</v>
      </c>
      <c r="U279" s="161">
        <v>6.4359999999999999</v>
      </c>
      <c r="V279" s="161">
        <f>ROUND(E279*U279,2)</f>
        <v>2.8</v>
      </c>
      <c r="W279" s="161"/>
      <c r="X279" s="161" t="s">
        <v>258</v>
      </c>
      <c r="Y279" s="161" t="s">
        <v>211</v>
      </c>
      <c r="Z279" s="151"/>
      <c r="AA279" s="151"/>
      <c r="AB279" s="151"/>
      <c r="AC279" s="151"/>
      <c r="AD279" s="151"/>
      <c r="AE279" s="151"/>
      <c r="AF279" s="151"/>
      <c r="AG279" s="151" t="s">
        <v>259</v>
      </c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</row>
    <row r="280" spans="1:60" outlineLevel="2" x14ac:dyDescent="0.2">
      <c r="A280" s="158"/>
      <c r="B280" s="159"/>
      <c r="C280" s="273" t="s">
        <v>535</v>
      </c>
      <c r="D280" s="274"/>
      <c r="E280" s="274"/>
      <c r="F280" s="274"/>
      <c r="G280" s="274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1"/>
      <c r="AA280" s="151"/>
      <c r="AB280" s="151"/>
      <c r="AC280" s="151"/>
      <c r="AD280" s="151"/>
      <c r="AE280" s="151"/>
      <c r="AF280" s="151"/>
      <c r="AG280" s="151" t="s">
        <v>261</v>
      </c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</row>
    <row r="281" spans="1:60" outlineLevel="2" x14ac:dyDescent="0.2">
      <c r="A281" s="158"/>
      <c r="B281" s="159"/>
      <c r="C281" s="196" t="s">
        <v>524</v>
      </c>
      <c r="D281" s="190"/>
      <c r="E281" s="191"/>
      <c r="F281" s="161"/>
      <c r="G281" s="161"/>
      <c r="H281" s="161"/>
      <c r="I281" s="161"/>
      <c r="J281" s="161"/>
      <c r="K281" s="161"/>
      <c r="L281" s="161"/>
      <c r="M281" s="161"/>
      <c r="N281" s="160"/>
      <c r="O281" s="160"/>
      <c r="P281" s="160"/>
      <c r="Q281" s="160"/>
      <c r="R281" s="161"/>
      <c r="S281" s="161"/>
      <c r="T281" s="161"/>
      <c r="U281" s="161"/>
      <c r="V281" s="161"/>
      <c r="W281" s="161"/>
      <c r="X281" s="161"/>
      <c r="Y281" s="161"/>
      <c r="Z281" s="151"/>
      <c r="AA281" s="151"/>
      <c r="AB281" s="151"/>
      <c r="AC281" s="151"/>
      <c r="AD281" s="151"/>
      <c r="AE281" s="151"/>
      <c r="AF281" s="151"/>
      <c r="AG281" s="151" t="s">
        <v>263</v>
      </c>
      <c r="AH281" s="151">
        <v>0</v>
      </c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</row>
    <row r="282" spans="1:60" ht="22.5" outlineLevel="3" x14ac:dyDescent="0.2">
      <c r="A282" s="158"/>
      <c r="B282" s="159"/>
      <c r="C282" s="196" t="s">
        <v>536</v>
      </c>
      <c r="D282" s="190"/>
      <c r="E282" s="191">
        <v>0.4345</v>
      </c>
      <c r="F282" s="161"/>
      <c r="G282" s="161"/>
      <c r="H282" s="161"/>
      <c r="I282" s="161"/>
      <c r="J282" s="161"/>
      <c r="K282" s="161"/>
      <c r="L282" s="161"/>
      <c r="M282" s="161"/>
      <c r="N282" s="160"/>
      <c r="O282" s="160"/>
      <c r="P282" s="160"/>
      <c r="Q282" s="160"/>
      <c r="R282" s="161"/>
      <c r="S282" s="161"/>
      <c r="T282" s="161"/>
      <c r="U282" s="161"/>
      <c r="V282" s="161"/>
      <c r="W282" s="161"/>
      <c r="X282" s="161"/>
      <c r="Y282" s="161"/>
      <c r="Z282" s="151"/>
      <c r="AA282" s="151"/>
      <c r="AB282" s="151"/>
      <c r="AC282" s="151"/>
      <c r="AD282" s="151"/>
      <c r="AE282" s="151"/>
      <c r="AF282" s="151"/>
      <c r="AG282" s="151" t="s">
        <v>263</v>
      </c>
      <c r="AH282" s="151">
        <v>0</v>
      </c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</row>
    <row r="283" spans="1:60" outlineLevel="1" x14ac:dyDescent="0.2">
      <c r="A283" s="176">
        <v>53</v>
      </c>
      <c r="B283" s="177" t="s">
        <v>537</v>
      </c>
      <c r="C283" s="185" t="s">
        <v>538</v>
      </c>
      <c r="D283" s="178" t="s">
        <v>296</v>
      </c>
      <c r="E283" s="179">
        <v>19.072500000000002</v>
      </c>
      <c r="F283" s="180"/>
      <c r="G283" s="181">
        <f>ROUND(E283*F283,2)</f>
        <v>0</v>
      </c>
      <c r="H283" s="180"/>
      <c r="I283" s="181">
        <f>ROUND(E283*H283,2)</f>
        <v>0</v>
      </c>
      <c r="J283" s="180"/>
      <c r="K283" s="181">
        <f>ROUND(E283*J283,2)</f>
        <v>0</v>
      </c>
      <c r="L283" s="181">
        <v>21</v>
      </c>
      <c r="M283" s="181">
        <f>G283*(1+L283/100)</f>
        <v>0</v>
      </c>
      <c r="N283" s="179">
        <v>0</v>
      </c>
      <c r="O283" s="179">
        <f>ROUND(E283*N283,2)</f>
        <v>0</v>
      </c>
      <c r="P283" s="179">
        <v>7.5600000000000001E-2</v>
      </c>
      <c r="Q283" s="179">
        <f>ROUND(E283*P283,2)</f>
        <v>1.44</v>
      </c>
      <c r="R283" s="181"/>
      <c r="S283" s="181" t="s">
        <v>209</v>
      </c>
      <c r="T283" s="182" t="s">
        <v>210</v>
      </c>
      <c r="U283" s="161">
        <v>0.1</v>
      </c>
      <c r="V283" s="161">
        <f>ROUND(E283*U283,2)</f>
        <v>1.91</v>
      </c>
      <c r="W283" s="161"/>
      <c r="X283" s="161" t="s">
        <v>258</v>
      </c>
      <c r="Y283" s="161" t="s">
        <v>211</v>
      </c>
      <c r="Z283" s="151"/>
      <c r="AA283" s="151"/>
      <c r="AB283" s="151"/>
      <c r="AC283" s="151"/>
      <c r="AD283" s="151"/>
      <c r="AE283" s="151"/>
      <c r="AF283" s="151"/>
      <c r="AG283" s="151" t="s">
        <v>259</v>
      </c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</row>
    <row r="284" spans="1:60" outlineLevel="2" x14ac:dyDescent="0.2">
      <c r="A284" s="158"/>
      <c r="B284" s="159"/>
      <c r="C284" s="196" t="s">
        <v>524</v>
      </c>
      <c r="D284" s="190"/>
      <c r="E284" s="191"/>
      <c r="F284" s="161"/>
      <c r="G284" s="161"/>
      <c r="H284" s="161"/>
      <c r="I284" s="161"/>
      <c r="J284" s="161"/>
      <c r="K284" s="161"/>
      <c r="L284" s="161"/>
      <c r="M284" s="161"/>
      <c r="N284" s="160"/>
      <c r="O284" s="160"/>
      <c r="P284" s="160"/>
      <c r="Q284" s="160"/>
      <c r="R284" s="161"/>
      <c r="S284" s="161"/>
      <c r="T284" s="161"/>
      <c r="U284" s="161"/>
      <c r="V284" s="161"/>
      <c r="W284" s="161"/>
      <c r="X284" s="161"/>
      <c r="Y284" s="161"/>
      <c r="Z284" s="151"/>
      <c r="AA284" s="151"/>
      <c r="AB284" s="151"/>
      <c r="AC284" s="151"/>
      <c r="AD284" s="151"/>
      <c r="AE284" s="151"/>
      <c r="AF284" s="151"/>
      <c r="AG284" s="151" t="s">
        <v>263</v>
      </c>
      <c r="AH284" s="151">
        <v>0</v>
      </c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</row>
    <row r="285" spans="1:60" outlineLevel="3" x14ac:dyDescent="0.2">
      <c r="A285" s="158"/>
      <c r="B285" s="159"/>
      <c r="C285" s="196" t="s">
        <v>539</v>
      </c>
      <c r="D285" s="190"/>
      <c r="E285" s="191"/>
      <c r="F285" s="161"/>
      <c r="G285" s="161"/>
      <c r="H285" s="161"/>
      <c r="I285" s="161"/>
      <c r="J285" s="161"/>
      <c r="K285" s="161"/>
      <c r="L285" s="161"/>
      <c r="M285" s="161"/>
      <c r="N285" s="160"/>
      <c r="O285" s="160"/>
      <c r="P285" s="160"/>
      <c r="Q285" s="160"/>
      <c r="R285" s="161"/>
      <c r="S285" s="161"/>
      <c r="T285" s="161"/>
      <c r="U285" s="161"/>
      <c r="V285" s="161"/>
      <c r="W285" s="161"/>
      <c r="X285" s="161"/>
      <c r="Y285" s="161"/>
      <c r="Z285" s="151"/>
      <c r="AA285" s="151"/>
      <c r="AB285" s="151"/>
      <c r="AC285" s="151"/>
      <c r="AD285" s="151"/>
      <c r="AE285" s="151"/>
      <c r="AF285" s="151"/>
      <c r="AG285" s="151" t="s">
        <v>263</v>
      </c>
      <c r="AH285" s="151">
        <v>0</v>
      </c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</row>
    <row r="286" spans="1:60" outlineLevel="3" x14ac:dyDescent="0.2">
      <c r="A286" s="158"/>
      <c r="B286" s="159"/>
      <c r="C286" s="196" t="s">
        <v>540</v>
      </c>
      <c r="D286" s="190"/>
      <c r="E286" s="191">
        <v>13.4475</v>
      </c>
      <c r="F286" s="161"/>
      <c r="G286" s="161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1"/>
      <c r="AA286" s="151"/>
      <c r="AB286" s="151"/>
      <c r="AC286" s="151"/>
      <c r="AD286" s="151"/>
      <c r="AE286" s="151"/>
      <c r="AF286" s="151"/>
      <c r="AG286" s="151" t="s">
        <v>263</v>
      </c>
      <c r="AH286" s="151">
        <v>0</v>
      </c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</row>
    <row r="287" spans="1:60" outlineLevel="3" x14ac:dyDescent="0.2">
      <c r="A287" s="158"/>
      <c r="B287" s="159"/>
      <c r="C287" s="196" t="s">
        <v>541</v>
      </c>
      <c r="D287" s="190"/>
      <c r="E287" s="191">
        <v>5.625</v>
      </c>
      <c r="F287" s="161"/>
      <c r="G287" s="161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1"/>
      <c r="AA287" s="151"/>
      <c r="AB287" s="151"/>
      <c r="AC287" s="151"/>
      <c r="AD287" s="151"/>
      <c r="AE287" s="151"/>
      <c r="AF287" s="151"/>
      <c r="AG287" s="151" t="s">
        <v>263</v>
      </c>
      <c r="AH287" s="151">
        <v>0</v>
      </c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</row>
    <row r="288" spans="1:60" outlineLevel="1" x14ac:dyDescent="0.2">
      <c r="A288" s="176">
        <v>54</v>
      </c>
      <c r="B288" s="177" t="s">
        <v>542</v>
      </c>
      <c r="C288" s="185" t="s">
        <v>543</v>
      </c>
      <c r="D288" s="178" t="s">
        <v>359</v>
      </c>
      <c r="E288" s="179">
        <v>0.6</v>
      </c>
      <c r="F288" s="180"/>
      <c r="G288" s="181">
        <f>ROUND(E288*F288,2)</f>
        <v>0</v>
      </c>
      <c r="H288" s="180"/>
      <c r="I288" s="181">
        <f>ROUND(E288*H288,2)</f>
        <v>0</v>
      </c>
      <c r="J288" s="180"/>
      <c r="K288" s="181">
        <f>ROUND(E288*J288,2)</f>
        <v>0</v>
      </c>
      <c r="L288" s="181">
        <v>21</v>
      </c>
      <c r="M288" s="181">
        <f>G288*(1+L288/100)</f>
        <v>0</v>
      </c>
      <c r="N288" s="179">
        <v>5.9000000000000003E-4</v>
      </c>
      <c r="O288" s="179">
        <f>ROUND(E288*N288,2)</f>
        <v>0</v>
      </c>
      <c r="P288" s="179">
        <v>6.3E-2</v>
      </c>
      <c r="Q288" s="179">
        <f>ROUND(E288*P288,2)</f>
        <v>0.04</v>
      </c>
      <c r="R288" s="181" t="s">
        <v>523</v>
      </c>
      <c r="S288" s="181" t="s">
        <v>257</v>
      </c>
      <c r="T288" s="182" t="s">
        <v>257</v>
      </c>
      <c r="U288" s="161">
        <v>0.49</v>
      </c>
      <c r="V288" s="161">
        <f>ROUND(E288*U288,2)</f>
        <v>0.28999999999999998</v>
      </c>
      <c r="W288" s="161"/>
      <c r="X288" s="161" t="s">
        <v>258</v>
      </c>
      <c r="Y288" s="161" t="s">
        <v>211</v>
      </c>
      <c r="Z288" s="151"/>
      <c r="AA288" s="151"/>
      <c r="AB288" s="151"/>
      <c r="AC288" s="151"/>
      <c r="AD288" s="151"/>
      <c r="AE288" s="151"/>
      <c r="AF288" s="151"/>
      <c r="AG288" s="151" t="s">
        <v>259</v>
      </c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</row>
    <row r="289" spans="1:60" outlineLevel="2" x14ac:dyDescent="0.2">
      <c r="A289" s="158"/>
      <c r="B289" s="159"/>
      <c r="C289" s="273" t="s">
        <v>544</v>
      </c>
      <c r="D289" s="274"/>
      <c r="E289" s="274"/>
      <c r="F289" s="274"/>
      <c r="G289" s="274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51"/>
      <c r="AA289" s="151"/>
      <c r="AB289" s="151"/>
      <c r="AC289" s="151"/>
      <c r="AD289" s="151"/>
      <c r="AE289" s="151"/>
      <c r="AF289" s="151"/>
      <c r="AG289" s="151" t="s">
        <v>261</v>
      </c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</row>
    <row r="290" spans="1:60" outlineLevel="2" x14ac:dyDescent="0.2">
      <c r="A290" s="158"/>
      <c r="B290" s="159"/>
      <c r="C290" s="196" t="s">
        <v>524</v>
      </c>
      <c r="D290" s="190"/>
      <c r="E290" s="191"/>
      <c r="F290" s="161"/>
      <c r="G290" s="161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51"/>
      <c r="AA290" s="151"/>
      <c r="AB290" s="151"/>
      <c r="AC290" s="151"/>
      <c r="AD290" s="151"/>
      <c r="AE290" s="151"/>
      <c r="AF290" s="151"/>
      <c r="AG290" s="151" t="s">
        <v>263</v>
      </c>
      <c r="AH290" s="151">
        <v>0</v>
      </c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</row>
    <row r="291" spans="1:60" outlineLevel="3" x14ac:dyDescent="0.2">
      <c r="A291" s="158"/>
      <c r="B291" s="159"/>
      <c r="C291" s="196" t="s">
        <v>545</v>
      </c>
      <c r="D291" s="190"/>
      <c r="E291" s="191">
        <v>0.6</v>
      </c>
      <c r="F291" s="161"/>
      <c r="G291" s="161"/>
      <c r="H291" s="161"/>
      <c r="I291" s="161"/>
      <c r="J291" s="161"/>
      <c r="K291" s="161"/>
      <c r="L291" s="161"/>
      <c r="M291" s="161"/>
      <c r="N291" s="160"/>
      <c r="O291" s="160"/>
      <c r="P291" s="160"/>
      <c r="Q291" s="160"/>
      <c r="R291" s="161"/>
      <c r="S291" s="161"/>
      <c r="T291" s="161"/>
      <c r="U291" s="161"/>
      <c r="V291" s="161"/>
      <c r="W291" s="161"/>
      <c r="X291" s="161"/>
      <c r="Y291" s="161"/>
      <c r="Z291" s="151"/>
      <c r="AA291" s="151"/>
      <c r="AB291" s="151"/>
      <c r="AC291" s="151"/>
      <c r="AD291" s="151"/>
      <c r="AE291" s="151"/>
      <c r="AF291" s="151"/>
      <c r="AG291" s="151" t="s">
        <v>263</v>
      </c>
      <c r="AH291" s="151">
        <v>0</v>
      </c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</row>
    <row r="292" spans="1:60" ht="22.5" outlineLevel="1" x14ac:dyDescent="0.2">
      <c r="A292" s="176">
        <v>55</v>
      </c>
      <c r="B292" s="177" t="s">
        <v>546</v>
      </c>
      <c r="C292" s="185" t="s">
        <v>547</v>
      </c>
      <c r="D292" s="178" t="s">
        <v>333</v>
      </c>
      <c r="E292" s="179">
        <v>4</v>
      </c>
      <c r="F292" s="180"/>
      <c r="G292" s="181">
        <f>ROUND(E292*F292,2)</f>
        <v>0</v>
      </c>
      <c r="H292" s="180"/>
      <c r="I292" s="181">
        <f>ROUND(E292*H292,2)</f>
        <v>0</v>
      </c>
      <c r="J292" s="180"/>
      <c r="K292" s="181">
        <f>ROUND(E292*J292,2)</f>
        <v>0</v>
      </c>
      <c r="L292" s="181">
        <v>21</v>
      </c>
      <c r="M292" s="181">
        <f>G292*(1+L292/100)</f>
        <v>0</v>
      </c>
      <c r="N292" s="179">
        <v>1.33E-3</v>
      </c>
      <c r="O292" s="179">
        <f>ROUND(E292*N292,2)</f>
        <v>0.01</v>
      </c>
      <c r="P292" s="179">
        <v>7.3999999999999996E-2</v>
      </c>
      <c r="Q292" s="179">
        <f>ROUND(E292*P292,2)</f>
        <v>0.3</v>
      </c>
      <c r="R292" s="181" t="s">
        <v>523</v>
      </c>
      <c r="S292" s="181" t="s">
        <v>257</v>
      </c>
      <c r="T292" s="182" t="s">
        <v>257</v>
      </c>
      <c r="U292" s="161">
        <v>0.79600000000000004</v>
      </c>
      <c r="V292" s="161">
        <f>ROUND(E292*U292,2)</f>
        <v>3.18</v>
      </c>
      <c r="W292" s="161"/>
      <c r="X292" s="161" t="s">
        <v>258</v>
      </c>
      <c r="Y292" s="161" t="s">
        <v>211</v>
      </c>
      <c r="Z292" s="151"/>
      <c r="AA292" s="151"/>
      <c r="AB292" s="151"/>
      <c r="AC292" s="151"/>
      <c r="AD292" s="151"/>
      <c r="AE292" s="151"/>
      <c r="AF292" s="151"/>
      <c r="AG292" s="151" t="s">
        <v>259</v>
      </c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</row>
    <row r="293" spans="1:60" outlineLevel="2" x14ac:dyDescent="0.2">
      <c r="A293" s="158"/>
      <c r="B293" s="159"/>
      <c r="C293" s="273" t="s">
        <v>548</v>
      </c>
      <c r="D293" s="274"/>
      <c r="E293" s="274"/>
      <c r="F293" s="274"/>
      <c r="G293" s="274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51"/>
      <c r="AA293" s="151"/>
      <c r="AB293" s="151"/>
      <c r="AC293" s="151"/>
      <c r="AD293" s="151"/>
      <c r="AE293" s="151"/>
      <c r="AF293" s="151"/>
      <c r="AG293" s="151" t="s">
        <v>261</v>
      </c>
      <c r="AH293" s="151"/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</row>
    <row r="294" spans="1:60" outlineLevel="2" x14ac:dyDescent="0.2">
      <c r="A294" s="158"/>
      <c r="B294" s="159"/>
      <c r="C294" s="264" t="s">
        <v>549</v>
      </c>
      <c r="D294" s="265"/>
      <c r="E294" s="265"/>
      <c r="F294" s="265"/>
      <c r="G294" s="265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51"/>
      <c r="AA294" s="151"/>
      <c r="AB294" s="151"/>
      <c r="AC294" s="151"/>
      <c r="AD294" s="151"/>
      <c r="AE294" s="151"/>
      <c r="AF294" s="151"/>
      <c r="AG294" s="151" t="s">
        <v>214</v>
      </c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</row>
    <row r="295" spans="1:60" outlineLevel="2" x14ac:dyDescent="0.2">
      <c r="A295" s="158"/>
      <c r="B295" s="159"/>
      <c r="C295" s="196" t="s">
        <v>524</v>
      </c>
      <c r="D295" s="190"/>
      <c r="E295" s="191"/>
      <c r="F295" s="161"/>
      <c r="G295" s="161"/>
      <c r="H295" s="161"/>
      <c r="I295" s="161"/>
      <c r="J295" s="161"/>
      <c r="K295" s="161"/>
      <c r="L295" s="161"/>
      <c r="M295" s="161"/>
      <c r="N295" s="160"/>
      <c r="O295" s="160"/>
      <c r="P295" s="160"/>
      <c r="Q295" s="160"/>
      <c r="R295" s="161"/>
      <c r="S295" s="161"/>
      <c r="T295" s="161"/>
      <c r="U295" s="161"/>
      <c r="V295" s="161"/>
      <c r="W295" s="161"/>
      <c r="X295" s="161"/>
      <c r="Y295" s="161"/>
      <c r="Z295" s="151"/>
      <c r="AA295" s="151"/>
      <c r="AB295" s="151"/>
      <c r="AC295" s="151"/>
      <c r="AD295" s="151"/>
      <c r="AE295" s="151"/>
      <c r="AF295" s="151"/>
      <c r="AG295" s="151" t="s">
        <v>263</v>
      </c>
      <c r="AH295" s="151">
        <v>0</v>
      </c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</row>
    <row r="296" spans="1:60" outlineLevel="3" x14ac:dyDescent="0.2">
      <c r="A296" s="158"/>
      <c r="B296" s="159"/>
      <c r="C296" s="196" t="s">
        <v>550</v>
      </c>
      <c r="D296" s="190"/>
      <c r="E296" s="191">
        <v>4</v>
      </c>
      <c r="F296" s="161"/>
      <c r="G296" s="161"/>
      <c r="H296" s="161"/>
      <c r="I296" s="161"/>
      <c r="J296" s="161"/>
      <c r="K296" s="161"/>
      <c r="L296" s="161"/>
      <c r="M296" s="161"/>
      <c r="N296" s="160"/>
      <c r="O296" s="160"/>
      <c r="P296" s="160"/>
      <c r="Q296" s="160"/>
      <c r="R296" s="161"/>
      <c r="S296" s="161"/>
      <c r="T296" s="161"/>
      <c r="U296" s="161"/>
      <c r="V296" s="161"/>
      <c r="W296" s="161"/>
      <c r="X296" s="161"/>
      <c r="Y296" s="161"/>
      <c r="Z296" s="151"/>
      <c r="AA296" s="151"/>
      <c r="AB296" s="151"/>
      <c r="AC296" s="151"/>
      <c r="AD296" s="151"/>
      <c r="AE296" s="151"/>
      <c r="AF296" s="151"/>
      <c r="AG296" s="151" t="s">
        <v>263</v>
      </c>
      <c r="AH296" s="151">
        <v>0</v>
      </c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</row>
    <row r="297" spans="1:60" outlineLevel="1" x14ac:dyDescent="0.2">
      <c r="A297" s="176">
        <v>56</v>
      </c>
      <c r="B297" s="177" t="s">
        <v>551</v>
      </c>
      <c r="C297" s="185" t="s">
        <v>552</v>
      </c>
      <c r="D297" s="178" t="s">
        <v>296</v>
      </c>
      <c r="E297" s="179">
        <v>3.8694999999999999</v>
      </c>
      <c r="F297" s="180"/>
      <c r="G297" s="181">
        <f>ROUND(E297*F297,2)</f>
        <v>0</v>
      </c>
      <c r="H297" s="180"/>
      <c r="I297" s="181">
        <f>ROUND(E297*H297,2)</f>
        <v>0</v>
      </c>
      <c r="J297" s="180"/>
      <c r="K297" s="181">
        <f>ROUND(E297*J297,2)</f>
        <v>0</v>
      </c>
      <c r="L297" s="181">
        <v>21</v>
      </c>
      <c r="M297" s="181">
        <f>G297*(1+L297/100)</f>
        <v>0</v>
      </c>
      <c r="N297" s="179">
        <v>6.7000000000000002E-4</v>
      </c>
      <c r="O297" s="179">
        <f>ROUND(E297*N297,2)</f>
        <v>0</v>
      </c>
      <c r="P297" s="179">
        <v>0.31900000000000001</v>
      </c>
      <c r="Q297" s="179">
        <f>ROUND(E297*P297,2)</f>
        <v>1.23</v>
      </c>
      <c r="R297" s="181" t="s">
        <v>523</v>
      </c>
      <c r="S297" s="181" t="s">
        <v>257</v>
      </c>
      <c r="T297" s="182" t="s">
        <v>257</v>
      </c>
      <c r="U297" s="161">
        <v>0.317</v>
      </c>
      <c r="V297" s="161">
        <f>ROUND(E297*U297,2)</f>
        <v>1.23</v>
      </c>
      <c r="W297" s="161"/>
      <c r="X297" s="161" t="s">
        <v>258</v>
      </c>
      <c r="Y297" s="161" t="s">
        <v>211</v>
      </c>
      <c r="Z297" s="151"/>
      <c r="AA297" s="151"/>
      <c r="AB297" s="151"/>
      <c r="AC297" s="151"/>
      <c r="AD297" s="151"/>
      <c r="AE297" s="151"/>
      <c r="AF297" s="151"/>
      <c r="AG297" s="151" t="s">
        <v>259</v>
      </c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</row>
    <row r="298" spans="1:60" ht="22.5" outlineLevel="2" x14ac:dyDescent="0.2">
      <c r="A298" s="158"/>
      <c r="B298" s="159"/>
      <c r="C298" s="273" t="s">
        <v>553</v>
      </c>
      <c r="D298" s="274"/>
      <c r="E298" s="274"/>
      <c r="F298" s="274"/>
      <c r="G298" s="274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51"/>
      <c r="AA298" s="151"/>
      <c r="AB298" s="151"/>
      <c r="AC298" s="151"/>
      <c r="AD298" s="151"/>
      <c r="AE298" s="151"/>
      <c r="AF298" s="151"/>
      <c r="AG298" s="151" t="s">
        <v>261</v>
      </c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83" t="str">
        <f>C298</f>
        <v>nebo vybourání otvorů průřezové plochy přes 4 m2 v příčkách, včetně pomocného lešení o výšce podlahy do 1900 mm a pro zatížení do 1,5 kPa  (150 kg/m2),</v>
      </c>
      <c r="BB298" s="151"/>
      <c r="BC298" s="151"/>
      <c r="BD298" s="151"/>
      <c r="BE298" s="151"/>
      <c r="BF298" s="151"/>
      <c r="BG298" s="151"/>
      <c r="BH298" s="151"/>
    </row>
    <row r="299" spans="1:60" outlineLevel="2" x14ac:dyDescent="0.2">
      <c r="A299" s="158"/>
      <c r="B299" s="159"/>
      <c r="C299" s="196" t="s">
        <v>524</v>
      </c>
      <c r="D299" s="190"/>
      <c r="E299" s="191"/>
      <c r="F299" s="161"/>
      <c r="G299" s="161"/>
      <c r="H299" s="161"/>
      <c r="I299" s="161"/>
      <c r="J299" s="161"/>
      <c r="K299" s="161"/>
      <c r="L299" s="161"/>
      <c r="M299" s="161"/>
      <c r="N299" s="160"/>
      <c r="O299" s="160"/>
      <c r="P299" s="160"/>
      <c r="Q299" s="160"/>
      <c r="R299" s="161"/>
      <c r="S299" s="161"/>
      <c r="T299" s="161"/>
      <c r="U299" s="161"/>
      <c r="V299" s="161"/>
      <c r="W299" s="161"/>
      <c r="X299" s="161"/>
      <c r="Y299" s="161"/>
      <c r="Z299" s="151"/>
      <c r="AA299" s="151"/>
      <c r="AB299" s="151"/>
      <c r="AC299" s="151"/>
      <c r="AD299" s="151"/>
      <c r="AE299" s="151"/>
      <c r="AF299" s="151"/>
      <c r="AG299" s="151" t="s">
        <v>263</v>
      </c>
      <c r="AH299" s="151">
        <v>0</v>
      </c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</row>
    <row r="300" spans="1:60" outlineLevel="3" x14ac:dyDescent="0.2">
      <c r="A300" s="158"/>
      <c r="B300" s="159"/>
      <c r="C300" s="196" t="s">
        <v>554</v>
      </c>
      <c r="D300" s="190"/>
      <c r="E300" s="191">
        <v>3.8694999999999999</v>
      </c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51"/>
      <c r="AA300" s="151"/>
      <c r="AB300" s="151"/>
      <c r="AC300" s="151"/>
      <c r="AD300" s="151"/>
      <c r="AE300" s="151"/>
      <c r="AF300" s="151"/>
      <c r="AG300" s="151" t="s">
        <v>263</v>
      </c>
      <c r="AH300" s="151">
        <v>0</v>
      </c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</row>
    <row r="301" spans="1:60" outlineLevel="1" x14ac:dyDescent="0.2">
      <c r="A301" s="176">
        <v>57</v>
      </c>
      <c r="B301" s="177" t="s">
        <v>555</v>
      </c>
      <c r="C301" s="185" t="s">
        <v>556</v>
      </c>
      <c r="D301" s="178" t="s">
        <v>333</v>
      </c>
      <c r="E301" s="179">
        <v>2</v>
      </c>
      <c r="F301" s="180"/>
      <c r="G301" s="181">
        <f>ROUND(E301*F301,2)</f>
        <v>0</v>
      </c>
      <c r="H301" s="180"/>
      <c r="I301" s="181">
        <f>ROUND(E301*H301,2)</f>
        <v>0</v>
      </c>
      <c r="J301" s="180"/>
      <c r="K301" s="181">
        <f>ROUND(E301*J301,2)</f>
        <v>0</v>
      </c>
      <c r="L301" s="181">
        <v>21</v>
      </c>
      <c r="M301" s="181">
        <f>G301*(1+L301/100)</f>
        <v>0</v>
      </c>
      <c r="N301" s="179">
        <v>0</v>
      </c>
      <c r="O301" s="179">
        <f>ROUND(E301*N301,2)</f>
        <v>0</v>
      </c>
      <c r="P301" s="179">
        <v>0.03</v>
      </c>
      <c r="Q301" s="179">
        <f>ROUND(E301*P301,2)</f>
        <v>0.06</v>
      </c>
      <c r="R301" s="181"/>
      <c r="S301" s="181" t="s">
        <v>209</v>
      </c>
      <c r="T301" s="182" t="s">
        <v>257</v>
      </c>
      <c r="U301" s="161">
        <v>0.28999999999999998</v>
      </c>
      <c r="V301" s="161">
        <f>ROUND(E301*U301,2)</f>
        <v>0.57999999999999996</v>
      </c>
      <c r="W301" s="161"/>
      <c r="X301" s="161" t="s">
        <v>258</v>
      </c>
      <c r="Y301" s="161" t="s">
        <v>211</v>
      </c>
      <c r="Z301" s="151"/>
      <c r="AA301" s="151"/>
      <c r="AB301" s="151"/>
      <c r="AC301" s="151"/>
      <c r="AD301" s="151"/>
      <c r="AE301" s="151"/>
      <c r="AF301" s="151"/>
      <c r="AG301" s="151" t="s">
        <v>259</v>
      </c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</row>
    <row r="302" spans="1:60" outlineLevel="2" x14ac:dyDescent="0.2">
      <c r="A302" s="158"/>
      <c r="B302" s="159"/>
      <c r="C302" s="196" t="s">
        <v>524</v>
      </c>
      <c r="D302" s="190"/>
      <c r="E302" s="191"/>
      <c r="F302" s="161"/>
      <c r="G302" s="161"/>
      <c r="H302" s="161"/>
      <c r="I302" s="161"/>
      <c r="J302" s="161"/>
      <c r="K302" s="161"/>
      <c r="L302" s="161"/>
      <c r="M302" s="161"/>
      <c r="N302" s="160"/>
      <c r="O302" s="160"/>
      <c r="P302" s="160"/>
      <c r="Q302" s="160"/>
      <c r="R302" s="161"/>
      <c r="S302" s="161"/>
      <c r="T302" s="161"/>
      <c r="U302" s="161"/>
      <c r="V302" s="161"/>
      <c r="W302" s="161"/>
      <c r="X302" s="161"/>
      <c r="Y302" s="161"/>
      <c r="Z302" s="151"/>
      <c r="AA302" s="151"/>
      <c r="AB302" s="151"/>
      <c r="AC302" s="151"/>
      <c r="AD302" s="151"/>
      <c r="AE302" s="151"/>
      <c r="AF302" s="151"/>
      <c r="AG302" s="151" t="s">
        <v>263</v>
      </c>
      <c r="AH302" s="151">
        <v>0</v>
      </c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</row>
    <row r="303" spans="1:60" outlineLevel="3" x14ac:dyDescent="0.2">
      <c r="A303" s="158"/>
      <c r="B303" s="159"/>
      <c r="C303" s="196" t="s">
        <v>557</v>
      </c>
      <c r="D303" s="190"/>
      <c r="E303" s="191">
        <v>1</v>
      </c>
      <c r="F303" s="161"/>
      <c r="G303" s="161"/>
      <c r="H303" s="161"/>
      <c r="I303" s="161"/>
      <c r="J303" s="161"/>
      <c r="K303" s="161"/>
      <c r="L303" s="161"/>
      <c r="M303" s="161"/>
      <c r="N303" s="160"/>
      <c r="O303" s="160"/>
      <c r="P303" s="160"/>
      <c r="Q303" s="160"/>
      <c r="R303" s="161"/>
      <c r="S303" s="161"/>
      <c r="T303" s="161"/>
      <c r="U303" s="161"/>
      <c r="V303" s="161"/>
      <c r="W303" s="161"/>
      <c r="X303" s="161"/>
      <c r="Y303" s="161"/>
      <c r="Z303" s="151"/>
      <c r="AA303" s="151"/>
      <c r="AB303" s="151"/>
      <c r="AC303" s="151"/>
      <c r="AD303" s="151"/>
      <c r="AE303" s="151"/>
      <c r="AF303" s="151"/>
      <c r="AG303" s="151" t="s">
        <v>263</v>
      </c>
      <c r="AH303" s="151">
        <v>0</v>
      </c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</row>
    <row r="304" spans="1:60" outlineLevel="3" x14ac:dyDescent="0.2">
      <c r="A304" s="158"/>
      <c r="B304" s="159"/>
      <c r="C304" s="196" t="s">
        <v>558</v>
      </c>
      <c r="D304" s="190"/>
      <c r="E304" s="191">
        <v>1</v>
      </c>
      <c r="F304" s="161"/>
      <c r="G304" s="161"/>
      <c r="H304" s="161"/>
      <c r="I304" s="161"/>
      <c r="J304" s="161"/>
      <c r="K304" s="161"/>
      <c r="L304" s="161"/>
      <c r="M304" s="161"/>
      <c r="N304" s="160"/>
      <c r="O304" s="160"/>
      <c r="P304" s="160"/>
      <c r="Q304" s="160"/>
      <c r="R304" s="161"/>
      <c r="S304" s="161"/>
      <c r="T304" s="161"/>
      <c r="U304" s="161"/>
      <c r="V304" s="161"/>
      <c r="W304" s="161"/>
      <c r="X304" s="161"/>
      <c r="Y304" s="161"/>
      <c r="Z304" s="151"/>
      <c r="AA304" s="151"/>
      <c r="AB304" s="151"/>
      <c r="AC304" s="151"/>
      <c r="AD304" s="151"/>
      <c r="AE304" s="151"/>
      <c r="AF304" s="151"/>
      <c r="AG304" s="151" t="s">
        <v>263</v>
      </c>
      <c r="AH304" s="151">
        <v>0</v>
      </c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</row>
    <row r="305" spans="1:60" outlineLevel="1" x14ac:dyDescent="0.2">
      <c r="A305" s="176">
        <v>58</v>
      </c>
      <c r="B305" s="177" t="s">
        <v>559</v>
      </c>
      <c r="C305" s="185" t="s">
        <v>560</v>
      </c>
      <c r="D305" s="178" t="s">
        <v>333</v>
      </c>
      <c r="E305" s="179">
        <v>2</v>
      </c>
      <c r="F305" s="180"/>
      <c r="G305" s="181">
        <f>ROUND(E305*F305,2)</f>
        <v>0</v>
      </c>
      <c r="H305" s="180"/>
      <c r="I305" s="181">
        <f>ROUND(E305*H305,2)</f>
        <v>0</v>
      </c>
      <c r="J305" s="180"/>
      <c r="K305" s="181">
        <f>ROUND(E305*J305,2)</f>
        <v>0</v>
      </c>
      <c r="L305" s="181">
        <v>21</v>
      </c>
      <c r="M305" s="181">
        <f>G305*(1+L305/100)</f>
        <v>0</v>
      </c>
      <c r="N305" s="179">
        <v>0</v>
      </c>
      <c r="O305" s="179">
        <f>ROUND(E305*N305,2)</f>
        <v>0</v>
      </c>
      <c r="P305" s="179">
        <v>1.8800000000000001E-2</v>
      </c>
      <c r="Q305" s="179">
        <f>ROUND(E305*P305,2)</f>
        <v>0.04</v>
      </c>
      <c r="R305" s="181"/>
      <c r="S305" s="181" t="s">
        <v>209</v>
      </c>
      <c r="T305" s="182" t="s">
        <v>210</v>
      </c>
      <c r="U305" s="161">
        <v>0.13</v>
      </c>
      <c r="V305" s="161">
        <f>ROUND(E305*U305,2)</f>
        <v>0.26</v>
      </c>
      <c r="W305" s="161"/>
      <c r="X305" s="161" t="s">
        <v>258</v>
      </c>
      <c r="Y305" s="161" t="s">
        <v>211</v>
      </c>
      <c r="Z305" s="151"/>
      <c r="AA305" s="151"/>
      <c r="AB305" s="151"/>
      <c r="AC305" s="151"/>
      <c r="AD305" s="151"/>
      <c r="AE305" s="151"/>
      <c r="AF305" s="151"/>
      <c r="AG305" s="151" t="s">
        <v>259</v>
      </c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</row>
    <row r="306" spans="1:60" outlineLevel="2" x14ac:dyDescent="0.2">
      <c r="A306" s="158"/>
      <c r="B306" s="159"/>
      <c r="C306" s="196" t="s">
        <v>524</v>
      </c>
      <c r="D306" s="190"/>
      <c r="E306" s="191"/>
      <c r="F306" s="161"/>
      <c r="G306" s="161"/>
      <c r="H306" s="161"/>
      <c r="I306" s="161"/>
      <c r="J306" s="161"/>
      <c r="K306" s="161"/>
      <c r="L306" s="161"/>
      <c r="M306" s="161"/>
      <c r="N306" s="160"/>
      <c r="O306" s="160"/>
      <c r="P306" s="160"/>
      <c r="Q306" s="160"/>
      <c r="R306" s="161"/>
      <c r="S306" s="161"/>
      <c r="T306" s="161"/>
      <c r="U306" s="161"/>
      <c r="V306" s="161"/>
      <c r="W306" s="161"/>
      <c r="X306" s="161"/>
      <c r="Y306" s="161"/>
      <c r="Z306" s="151"/>
      <c r="AA306" s="151"/>
      <c r="AB306" s="151"/>
      <c r="AC306" s="151"/>
      <c r="AD306" s="151"/>
      <c r="AE306" s="151"/>
      <c r="AF306" s="151"/>
      <c r="AG306" s="151" t="s">
        <v>263</v>
      </c>
      <c r="AH306" s="151">
        <v>0</v>
      </c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</row>
    <row r="307" spans="1:60" outlineLevel="3" x14ac:dyDescent="0.2">
      <c r="A307" s="158"/>
      <c r="B307" s="159"/>
      <c r="C307" s="196" t="s">
        <v>561</v>
      </c>
      <c r="D307" s="190"/>
      <c r="E307" s="191">
        <v>1</v>
      </c>
      <c r="F307" s="161"/>
      <c r="G307" s="161"/>
      <c r="H307" s="161"/>
      <c r="I307" s="161"/>
      <c r="J307" s="161"/>
      <c r="K307" s="161"/>
      <c r="L307" s="161"/>
      <c r="M307" s="161"/>
      <c r="N307" s="160"/>
      <c r="O307" s="160"/>
      <c r="P307" s="160"/>
      <c r="Q307" s="160"/>
      <c r="R307" s="161"/>
      <c r="S307" s="161"/>
      <c r="T307" s="161"/>
      <c r="U307" s="161"/>
      <c r="V307" s="161"/>
      <c r="W307" s="161"/>
      <c r="X307" s="161"/>
      <c r="Y307" s="161"/>
      <c r="Z307" s="151"/>
      <c r="AA307" s="151"/>
      <c r="AB307" s="151"/>
      <c r="AC307" s="151"/>
      <c r="AD307" s="151"/>
      <c r="AE307" s="151"/>
      <c r="AF307" s="151"/>
      <c r="AG307" s="151" t="s">
        <v>263</v>
      </c>
      <c r="AH307" s="151">
        <v>0</v>
      </c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</row>
    <row r="308" spans="1:60" outlineLevel="3" x14ac:dyDescent="0.2">
      <c r="A308" s="158"/>
      <c r="B308" s="159"/>
      <c r="C308" s="196" t="s">
        <v>562</v>
      </c>
      <c r="D308" s="190"/>
      <c r="E308" s="191">
        <v>1</v>
      </c>
      <c r="F308" s="161"/>
      <c r="G308" s="161"/>
      <c r="H308" s="161"/>
      <c r="I308" s="161"/>
      <c r="J308" s="161"/>
      <c r="K308" s="161"/>
      <c r="L308" s="161"/>
      <c r="M308" s="161"/>
      <c r="N308" s="160"/>
      <c r="O308" s="160"/>
      <c r="P308" s="160"/>
      <c r="Q308" s="160"/>
      <c r="R308" s="161"/>
      <c r="S308" s="161"/>
      <c r="T308" s="161"/>
      <c r="U308" s="161"/>
      <c r="V308" s="161"/>
      <c r="W308" s="161"/>
      <c r="X308" s="161"/>
      <c r="Y308" s="161"/>
      <c r="Z308" s="151"/>
      <c r="AA308" s="151"/>
      <c r="AB308" s="151"/>
      <c r="AC308" s="151"/>
      <c r="AD308" s="151"/>
      <c r="AE308" s="151"/>
      <c r="AF308" s="151"/>
      <c r="AG308" s="151" t="s">
        <v>263</v>
      </c>
      <c r="AH308" s="151">
        <v>0</v>
      </c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</row>
    <row r="309" spans="1:60" outlineLevel="1" x14ac:dyDescent="0.2">
      <c r="A309" s="176">
        <v>59</v>
      </c>
      <c r="B309" s="177" t="s">
        <v>563</v>
      </c>
      <c r="C309" s="185" t="s">
        <v>564</v>
      </c>
      <c r="D309" s="178" t="s">
        <v>333</v>
      </c>
      <c r="E309" s="179">
        <v>1</v>
      </c>
      <c r="F309" s="180"/>
      <c r="G309" s="181">
        <f>ROUND(E309*F309,2)</f>
        <v>0</v>
      </c>
      <c r="H309" s="180"/>
      <c r="I309" s="181">
        <f>ROUND(E309*H309,2)</f>
        <v>0</v>
      </c>
      <c r="J309" s="180"/>
      <c r="K309" s="181">
        <f>ROUND(E309*J309,2)</f>
        <v>0</v>
      </c>
      <c r="L309" s="181">
        <v>21</v>
      </c>
      <c r="M309" s="181">
        <f>G309*(1+L309/100)</f>
        <v>0</v>
      </c>
      <c r="N309" s="179">
        <v>0</v>
      </c>
      <c r="O309" s="179">
        <f>ROUND(E309*N309,2)</f>
        <v>0</v>
      </c>
      <c r="P309" s="179">
        <v>4.4999999999999998E-2</v>
      </c>
      <c r="Q309" s="179">
        <f>ROUND(E309*P309,2)</f>
        <v>0.05</v>
      </c>
      <c r="R309" s="181"/>
      <c r="S309" s="181" t="s">
        <v>209</v>
      </c>
      <c r="T309" s="182" t="s">
        <v>210</v>
      </c>
      <c r="U309" s="161">
        <v>1.66</v>
      </c>
      <c r="V309" s="161">
        <f>ROUND(E309*U309,2)</f>
        <v>1.66</v>
      </c>
      <c r="W309" s="161"/>
      <c r="X309" s="161" t="s">
        <v>258</v>
      </c>
      <c r="Y309" s="161" t="s">
        <v>211</v>
      </c>
      <c r="Z309" s="151"/>
      <c r="AA309" s="151"/>
      <c r="AB309" s="151"/>
      <c r="AC309" s="151"/>
      <c r="AD309" s="151"/>
      <c r="AE309" s="151"/>
      <c r="AF309" s="151"/>
      <c r="AG309" s="151" t="s">
        <v>259</v>
      </c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</row>
    <row r="310" spans="1:60" outlineLevel="2" x14ac:dyDescent="0.2">
      <c r="A310" s="158"/>
      <c r="B310" s="159"/>
      <c r="C310" s="262" t="s">
        <v>565</v>
      </c>
      <c r="D310" s="263"/>
      <c r="E310" s="263"/>
      <c r="F310" s="263"/>
      <c r="G310" s="263"/>
      <c r="H310" s="161"/>
      <c r="I310" s="161"/>
      <c r="J310" s="161"/>
      <c r="K310" s="161"/>
      <c r="L310" s="161"/>
      <c r="M310" s="161"/>
      <c r="N310" s="160"/>
      <c r="O310" s="160"/>
      <c r="P310" s="160"/>
      <c r="Q310" s="160"/>
      <c r="R310" s="161"/>
      <c r="S310" s="161"/>
      <c r="T310" s="161"/>
      <c r="U310" s="161"/>
      <c r="V310" s="161"/>
      <c r="W310" s="161"/>
      <c r="X310" s="161"/>
      <c r="Y310" s="161"/>
      <c r="Z310" s="151"/>
      <c r="AA310" s="151"/>
      <c r="AB310" s="151"/>
      <c r="AC310" s="151"/>
      <c r="AD310" s="151"/>
      <c r="AE310" s="151"/>
      <c r="AF310" s="151"/>
      <c r="AG310" s="151" t="s">
        <v>214</v>
      </c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</row>
    <row r="311" spans="1:60" outlineLevel="2" x14ac:dyDescent="0.2">
      <c r="A311" s="158"/>
      <c r="B311" s="159"/>
      <c r="C311" s="196" t="s">
        <v>524</v>
      </c>
      <c r="D311" s="190"/>
      <c r="E311" s="191"/>
      <c r="F311" s="161"/>
      <c r="G311" s="161"/>
      <c r="H311" s="161"/>
      <c r="I311" s="161"/>
      <c r="J311" s="161"/>
      <c r="K311" s="161"/>
      <c r="L311" s="161"/>
      <c r="M311" s="161"/>
      <c r="N311" s="160"/>
      <c r="O311" s="160"/>
      <c r="P311" s="160"/>
      <c r="Q311" s="160"/>
      <c r="R311" s="161"/>
      <c r="S311" s="161"/>
      <c r="T311" s="161"/>
      <c r="U311" s="161"/>
      <c r="V311" s="161"/>
      <c r="W311" s="161"/>
      <c r="X311" s="161"/>
      <c r="Y311" s="161"/>
      <c r="Z311" s="151"/>
      <c r="AA311" s="151"/>
      <c r="AB311" s="151"/>
      <c r="AC311" s="151"/>
      <c r="AD311" s="151"/>
      <c r="AE311" s="151"/>
      <c r="AF311" s="151"/>
      <c r="AG311" s="151" t="s">
        <v>263</v>
      </c>
      <c r="AH311" s="151">
        <v>0</v>
      </c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</row>
    <row r="312" spans="1:60" outlineLevel="3" x14ac:dyDescent="0.2">
      <c r="A312" s="158"/>
      <c r="B312" s="159"/>
      <c r="C312" s="196" t="s">
        <v>566</v>
      </c>
      <c r="D312" s="190"/>
      <c r="E312" s="191">
        <v>1</v>
      </c>
      <c r="F312" s="161"/>
      <c r="G312" s="161"/>
      <c r="H312" s="161"/>
      <c r="I312" s="161"/>
      <c r="J312" s="161"/>
      <c r="K312" s="161"/>
      <c r="L312" s="161"/>
      <c r="M312" s="161"/>
      <c r="N312" s="160"/>
      <c r="O312" s="160"/>
      <c r="P312" s="160"/>
      <c r="Q312" s="160"/>
      <c r="R312" s="161"/>
      <c r="S312" s="161"/>
      <c r="T312" s="161"/>
      <c r="U312" s="161"/>
      <c r="V312" s="161"/>
      <c r="W312" s="161"/>
      <c r="X312" s="161"/>
      <c r="Y312" s="161"/>
      <c r="Z312" s="151"/>
      <c r="AA312" s="151"/>
      <c r="AB312" s="151"/>
      <c r="AC312" s="151"/>
      <c r="AD312" s="151"/>
      <c r="AE312" s="151"/>
      <c r="AF312" s="151"/>
      <c r="AG312" s="151" t="s">
        <v>263</v>
      </c>
      <c r="AH312" s="151">
        <v>0</v>
      </c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</row>
    <row r="313" spans="1:60" outlineLevel="1" x14ac:dyDescent="0.2">
      <c r="A313" s="176">
        <v>60</v>
      </c>
      <c r="B313" s="177" t="s">
        <v>567</v>
      </c>
      <c r="C313" s="185" t="s">
        <v>568</v>
      </c>
      <c r="D313" s="178" t="s">
        <v>333</v>
      </c>
      <c r="E313" s="179">
        <v>2</v>
      </c>
      <c r="F313" s="180"/>
      <c r="G313" s="181">
        <f>ROUND(E313*F313,2)</f>
        <v>0</v>
      </c>
      <c r="H313" s="180"/>
      <c r="I313" s="181">
        <f>ROUND(E313*H313,2)</f>
        <v>0</v>
      </c>
      <c r="J313" s="180"/>
      <c r="K313" s="181">
        <f>ROUND(E313*J313,2)</f>
        <v>0</v>
      </c>
      <c r="L313" s="181">
        <v>21</v>
      </c>
      <c r="M313" s="181">
        <f>G313*(1+L313/100)</f>
        <v>0</v>
      </c>
      <c r="N313" s="179">
        <v>0</v>
      </c>
      <c r="O313" s="179">
        <f>ROUND(E313*N313,2)</f>
        <v>0</v>
      </c>
      <c r="P313" s="179">
        <v>4.4999999999999998E-2</v>
      </c>
      <c r="Q313" s="179">
        <f>ROUND(E313*P313,2)</f>
        <v>0.09</v>
      </c>
      <c r="R313" s="181"/>
      <c r="S313" s="181" t="s">
        <v>209</v>
      </c>
      <c r="T313" s="182" t="s">
        <v>257</v>
      </c>
      <c r="U313" s="161">
        <v>0.26</v>
      </c>
      <c r="V313" s="161">
        <f>ROUND(E313*U313,2)</f>
        <v>0.52</v>
      </c>
      <c r="W313" s="161"/>
      <c r="X313" s="161" t="s">
        <v>258</v>
      </c>
      <c r="Y313" s="161" t="s">
        <v>211</v>
      </c>
      <c r="Z313" s="151"/>
      <c r="AA313" s="151"/>
      <c r="AB313" s="151"/>
      <c r="AC313" s="151"/>
      <c r="AD313" s="151"/>
      <c r="AE313" s="151"/>
      <c r="AF313" s="151"/>
      <c r="AG313" s="151" t="s">
        <v>259</v>
      </c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</row>
    <row r="314" spans="1:60" outlineLevel="2" x14ac:dyDescent="0.2">
      <c r="A314" s="158"/>
      <c r="B314" s="159"/>
      <c r="C314" s="196" t="s">
        <v>524</v>
      </c>
      <c r="D314" s="190"/>
      <c r="E314" s="191"/>
      <c r="F314" s="161"/>
      <c r="G314" s="161"/>
      <c r="H314" s="161"/>
      <c r="I314" s="161"/>
      <c r="J314" s="161"/>
      <c r="K314" s="161"/>
      <c r="L314" s="161"/>
      <c r="M314" s="161"/>
      <c r="N314" s="160"/>
      <c r="O314" s="160"/>
      <c r="P314" s="160"/>
      <c r="Q314" s="160"/>
      <c r="R314" s="161"/>
      <c r="S314" s="161"/>
      <c r="T314" s="161"/>
      <c r="U314" s="161"/>
      <c r="V314" s="161"/>
      <c r="W314" s="161"/>
      <c r="X314" s="161"/>
      <c r="Y314" s="161"/>
      <c r="Z314" s="151"/>
      <c r="AA314" s="151"/>
      <c r="AB314" s="151"/>
      <c r="AC314" s="151"/>
      <c r="AD314" s="151"/>
      <c r="AE314" s="151"/>
      <c r="AF314" s="151"/>
      <c r="AG314" s="151" t="s">
        <v>263</v>
      </c>
      <c r="AH314" s="151">
        <v>0</v>
      </c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</row>
    <row r="315" spans="1:60" outlineLevel="3" x14ac:dyDescent="0.2">
      <c r="A315" s="158"/>
      <c r="B315" s="159"/>
      <c r="C315" s="196" t="s">
        <v>569</v>
      </c>
      <c r="D315" s="190"/>
      <c r="E315" s="191">
        <v>2</v>
      </c>
      <c r="F315" s="161"/>
      <c r="G315" s="161"/>
      <c r="H315" s="161"/>
      <c r="I315" s="161"/>
      <c r="J315" s="161"/>
      <c r="K315" s="161"/>
      <c r="L315" s="161"/>
      <c r="M315" s="161"/>
      <c r="N315" s="160"/>
      <c r="O315" s="160"/>
      <c r="P315" s="160"/>
      <c r="Q315" s="160"/>
      <c r="R315" s="161"/>
      <c r="S315" s="161"/>
      <c r="T315" s="161"/>
      <c r="U315" s="161"/>
      <c r="V315" s="161"/>
      <c r="W315" s="161"/>
      <c r="X315" s="161"/>
      <c r="Y315" s="161"/>
      <c r="Z315" s="151"/>
      <c r="AA315" s="151"/>
      <c r="AB315" s="151"/>
      <c r="AC315" s="151"/>
      <c r="AD315" s="151"/>
      <c r="AE315" s="151"/>
      <c r="AF315" s="151"/>
      <c r="AG315" s="151" t="s">
        <v>263</v>
      </c>
      <c r="AH315" s="151">
        <v>0</v>
      </c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</row>
    <row r="316" spans="1:60" outlineLevel="1" x14ac:dyDescent="0.2">
      <c r="A316" s="176">
        <v>61</v>
      </c>
      <c r="B316" s="177" t="s">
        <v>570</v>
      </c>
      <c r="C316" s="185" t="s">
        <v>571</v>
      </c>
      <c r="D316" s="178" t="s">
        <v>359</v>
      </c>
      <c r="E316" s="179">
        <v>0.3</v>
      </c>
      <c r="F316" s="180"/>
      <c r="G316" s="181">
        <f>ROUND(E316*F316,2)</f>
        <v>0</v>
      </c>
      <c r="H316" s="180"/>
      <c r="I316" s="181">
        <f>ROUND(E316*H316,2)</f>
        <v>0</v>
      </c>
      <c r="J316" s="180"/>
      <c r="K316" s="181">
        <f>ROUND(E316*J316,2)</f>
        <v>0</v>
      </c>
      <c r="L316" s="181">
        <v>21</v>
      </c>
      <c r="M316" s="181">
        <f>G316*(1+L316/100)</f>
        <v>0</v>
      </c>
      <c r="N316" s="179">
        <v>1.4499999999999999E-3</v>
      </c>
      <c r="O316" s="179">
        <f>ROUND(E316*N316,2)</f>
        <v>0</v>
      </c>
      <c r="P316" s="179">
        <v>9.0399999999999994E-3</v>
      </c>
      <c r="Q316" s="179">
        <f>ROUND(E316*P316,2)</f>
        <v>0</v>
      </c>
      <c r="R316" s="181" t="s">
        <v>523</v>
      </c>
      <c r="S316" s="181" t="s">
        <v>257</v>
      </c>
      <c r="T316" s="182" t="s">
        <v>257</v>
      </c>
      <c r="U316" s="161">
        <v>2.4500000000000002</v>
      </c>
      <c r="V316" s="161">
        <f>ROUND(E316*U316,2)</f>
        <v>0.74</v>
      </c>
      <c r="W316" s="161"/>
      <c r="X316" s="161" t="s">
        <v>258</v>
      </c>
      <c r="Y316" s="161" t="s">
        <v>211</v>
      </c>
      <c r="Z316" s="151"/>
      <c r="AA316" s="151"/>
      <c r="AB316" s="151"/>
      <c r="AC316" s="151"/>
      <c r="AD316" s="151"/>
      <c r="AE316" s="151"/>
      <c r="AF316" s="151"/>
      <c r="AG316" s="151" t="s">
        <v>259</v>
      </c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</row>
    <row r="317" spans="1:60" outlineLevel="2" x14ac:dyDescent="0.2">
      <c r="A317" s="158"/>
      <c r="B317" s="159"/>
      <c r="C317" s="196" t="s">
        <v>517</v>
      </c>
      <c r="D317" s="190"/>
      <c r="E317" s="191"/>
      <c r="F317" s="161"/>
      <c r="G317" s="161"/>
      <c r="H317" s="161"/>
      <c r="I317" s="161"/>
      <c r="J317" s="161"/>
      <c r="K317" s="161"/>
      <c r="L317" s="161"/>
      <c r="M317" s="161"/>
      <c r="N317" s="160"/>
      <c r="O317" s="160"/>
      <c r="P317" s="160"/>
      <c r="Q317" s="160"/>
      <c r="R317" s="161"/>
      <c r="S317" s="161"/>
      <c r="T317" s="161"/>
      <c r="U317" s="161"/>
      <c r="V317" s="161"/>
      <c r="W317" s="161"/>
      <c r="X317" s="161"/>
      <c r="Y317" s="161"/>
      <c r="Z317" s="151"/>
      <c r="AA317" s="151"/>
      <c r="AB317" s="151"/>
      <c r="AC317" s="151"/>
      <c r="AD317" s="151"/>
      <c r="AE317" s="151"/>
      <c r="AF317" s="151"/>
      <c r="AG317" s="151" t="s">
        <v>263</v>
      </c>
      <c r="AH317" s="151">
        <v>0</v>
      </c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</row>
    <row r="318" spans="1:60" outlineLevel="3" x14ac:dyDescent="0.2">
      <c r="A318" s="158"/>
      <c r="B318" s="159"/>
      <c r="C318" s="196" t="s">
        <v>572</v>
      </c>
      <c r="D318" s="190"/>
      <c r="E318" s="191">
        <v>0.3</v>
      </c>
      <c r="F318" s="161"/>
      <c r="G318" s="161"/>
      <c r="H318" s="161"/>
      <c r="I318" s="161"/>
      <c r="J318" s="161"/>
      <c r="K318" s="161"/>
      <c r="L318" s="161"/>
      <c r="M318" s="161"/>
      <c r="N318" s="160"/>
      <c r="O318" s="160"/>
      <c r="P318" s="160"/>
      <c r="Q318" s="160"/>
      <c r="R318" s="161"/>
      <c r="S318" s="161"/>
      <c r="T318" s="161"/>
      <c r="U318" s="161"/>
      <c r="V318" s="161"/>
      <c r="W318" s="161"/>
      <c r="X318" s="161"/>
      <c r="Y318" s="161"/>
      <c r="Z318" s="151"/>
      <c r="AA318" s="151"/>
      <c r="AB318" s="151"/>
      <c r="AC318" s="151"/>
      <c r="AD318" s="151"/>
      <c r="AE318" s="151"/>
      <c r="AF318" s="151"/>
      <c r="AG318" s="151" t="s">
        <v>263</v>
      </c>
      <c r="AH318" s="151">
        <v>0</v>
      </c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</row>
    <row r="319" spans="1:60" outlineLevel="1" x14ac:dyDescent="0.2">
      <c r="A319" s="176">
        <v>62</v>
      </c>
      <c r="B319" s="177" t="s">
        <v>573</v>
      </c>
      <c r="C319" s="185" t="s">
        <v>574</v>
      </c>
      <c r="D319" s="178" t="s">
        <v>359</v>
      </c>
      <c r="E319" s="179">
        <v>0.15</v>
      </c>
      <c r="F319" s="180"/>
      <c r="G319" s="181">
        <f>ROUND(E319*F319,2)</f>
        <v>0</v>
      </c>
      <c r="H319" s="180"/>
      <c r="I319" s="181">
        <f>ROUND(E319*H319,2)</f>
        <v>0</v>
      </c>
      <c r="J319" s="180"/>
      <c r="K319" s="181">
        <f>ROUND(E319*J319,2)</f>
        <v>0</v>
      </c>
      <c r="L319" s="181">
        <v>21</v>
      </c>
      <c r="M319" s="181">
        <f>G319*(1+L319/100)</f>
        <v>0</v>
      </c>
      <c r="N319" s="179">
        <v>2.0400000000000001E-3</v>
      </c>
      <c r="O319" s="179">
        <f>ROUND(E319*N319,2)</f>
        <v>0</v>
      </c>
      <c r="P319" s="179">
        <v>3.6170000000000001E-2</v>
      </c>
      <c r="Q319" s="179">
        <f>ROUND(E319*P319,2)</f>
        <v>0.01</v>
      </c>
      <c r="R319" s="181" t="s">
        <v>523</v>
      </c>
      <c r="S319" s="181" t="s">
        <v>257</v>
      </c>
      <c r="T319" s="182" t="s">
        <v>257</v>
      </c>
      <c r="U319" s="161">
        <v>4</v>
      </c>
      <c r="V319" s="161">
        <f>ROUND(E319*U319,2)</f>
        <v>0.6</v>
      </c>
      <c r="W319" s="161"/>
      <c r="X319" s="161" t="s">
        <v>258</v>
      </c>
      <c r="Y319" s="161" t="s">
        <v>211</v>
      </c>
      <c r="Z319" s="151"/>
      <c r="AA319" s="151"/>
      <c r="AB319" s="151"/>
      <c r="AC319" s="151"/>
      <c r="AD319" s="151"/>
      <c r="AE319" s="151"/>
      <c r="AF319" s="151"/>
      <c r="AG319" s="151" t="s">
        <v>259</v>
      </c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</row>
    <row r="320" spans="1:60" outlineLevel="2" x14ac:dyDescent="0.2">
      <c r="A320" s="158"/>
      <c r="B320" s="159"/>
      <c r="C320" s="196" t="s">
        <v>519</v>
      </c>
      <c r="D320" s="190"/>
      <c r="E320" s="191"/>
      <c r="F320" s="161"/>
      <c r="G320" s="161"/>
      <c r="H320" s="161"/>
      <c r="I320" s="161"/>
      <c r="J320" s="161"/>
      <c r="K320" s="161"/>
      <c r="L320" s="161"/>
      <c r="M320" s="161"/>
      <c r="N320" s="160"/>
      <c r="O320" s="160"/>
      <c r="P320" s="160"/>
      <c r="Q320" s="160"/>
      <c r="R320" s="161"/>
      <c r="S320" s="161"/>
      <c r="T320" s="161"/>
      <c r="U320" s="161"/>
      <c r="V320" s="161"/>
      <c r="W320" s="161"/>
      <c r="X320" s="161"/>
      <c r="Y320" s="161"/>
      <c r="Z320" s="151"/>
      <c r="AA320" s="151"/>
      <c r="AB320" s="151"/>
      <c r="AC320" s="151"/>
      <c r="AD320" s="151"/>
      <c r="AE320" s="151"/>
      <c r="AF320" s="151"/>
      <c r="AG320" s="151" t="s">
        <v>263</v>
      </c>
      <c r="AH320" s="151">
        <v>0</v>
      </c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</row>
    <row r="321" spans="1:60" outlineLevel="3" x14ac:dyDescent="0.2">
      <c r="A321" s="158"/>
      <c r="B321" s="159"/>
      <c r="C321" s="196" t="s">
        <v>575</v>
      </c>
      <c r="D321" s="190"/>
      <c r="E321" s="191">
        <v>0.15</v>
      </c>
      <c r="F321" s="161"/>
      <c r="G321" s="161"/>
      <c r="H321" s="161"/>
      <c r="I321" s="161"/>
      <c r="J321" s="161"/>
      <c r="K321" s="161"/>
      <c r="L321" s="161"/>
      <c r="M321" s="161"/>
      <c r="N321" s="160"/>
      <c r="O321" s="160"/>
      <c r="P321" s="160"/>
      <c r="Q321" s="160"/>
      <c r="R321" s="161"/>
      <c r="S321" s="161"/>
      <c r="T321" s="161"/>
      <c r="U321" s="161"/>
      <c r="V321" s="161"/>
      <c r="W321" s="161"/>
      <c r="X321" s="161"/>
      <c r="Y321" s="161"/>
      <c r="Z321" s="151"/>
      <c r="AA321" s="151"/>
      <c r="AB321" s="151"/>
      <c r="AC321" s="151"/>
      <c r="AD321" s="151"/>
      <c r="AE321" s="151"/>
      <c r="AF321" s="151"/>
      <c r="AG321" s="151" t="s">
        <v>263</v>
      </c>
      <c r="AH321" s="151">
        <v>0</v>
      </c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</row>
    <row r="322" spans="1:60" outlineLevel="1" x14ac:dyDescent="0.2">
      <c r="A322" s="176">
        <v>63</v>
      </c>
      <c r="B322" s="177" t="s">
        <v>576</v>
      </c>
      <c r="C322" s="185" t="s">
        <v>577</v>
      </c>
      <c r="D322" s="178" t="s">
        <v>359</v>
      </c>
      <c r="E322" s="179">
        <v>3.3</v>
      </c>
      <c r="F322" s="180"/>
      <c r="G322" s="181">
        <f>ROUND(E322*F322,2)</f>
        <v>0</v>
      </c>
      <c r="H322" s="180"/>
      <c r="I322" s="181">
        <f>ROUND(E322*H322,2)</f>
        <v>0</v>
      </c>
      <c r="J322" s="180"/>
      <c r="K322" s="181">
        <f>ROUND(E322*J322,2)</f>
        <v>0</v>
      </c>
      <c r="L322" s="181">
        <v>21</v>
      </c>
      <c r="M322" s="181">
        <f>G322*(1+L322/100)</f>
        <v>0</v>
      </c>
      <c r="N322" s="179">
        <v>2.2799999999999999E-3</v>
      </c>
      <c r="O322" s="179">
        <f>ROUND(E322*N322,2)</f>
        <v>0.01</v>
      </c>
      <c r="P322" s="179">
        <v>5.024E-2</v>
      </c>
      <c r="Q322" s="179">
        <f>ROUND(E322*P322,2)</f>
        <v>0.17</v>
      </c>
      <c r="R322" s="181" t="s">
        <v>523</v>
      </c>
      <c r="S322" s="181" t="s">
        <v>257</v>
      </c>
      <c r="T322" s="182" t="s">
        <v>257</v>
      </c>
      <c r="U322" s="161">
        <v>4.5999999999999996</v>
      </c>
      <c r="V322" s="161">
        <f>ROUND(E322*U322,2)</f>
        <v>15.18</v>
      </c>
      <c r="W322" s="161"/>
      <c r="X322" s="161" t="s">
        <v>258</v>
      </c>
      <c r="Y322" s="161" t="s">
        <v>211</v>
      </c>
      <c r="Z322" s="151"/>
      <c r="AA322" s="151"/>
      <c r="AB322" s="151"/>
      <c r="AC322" s="151"/>
      <c r="AD322" s="151"/>
      <c r="AE322" s="151"/>
      <c r="AF322" s="151"/>
      <c r="AG322" s="151" t="s">
        <v>259</v>
      </c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</row>
    <row r="323" spans="1:60" outlineLevel="2" x14ac:dyDescent="0.2">
      <c r="A323" s="158"/>
      <c r="B323" s="159"/>
      <c r="C323" s="196" t="s">
        <v>507</v>
      </c>
      <c r="D323" s="190"/>
      <c r="E323" s="191"/>
      <c r="F323" s="161"/>
      <c r="G323" s="161"/>
      <c r="H323" s="161"/>
      <c r="I323" s="161"/>
      <c r="J323" s="161"/>
      <c r="K323" s="161"/>
      <c r="L323" s="161"/>
      <c r="M323" s="161"/>
      <c r="N323" s="160"/>
      <c r="O323" s="160"/>
      <c r="P323" s="160"/>
      <c r="Q323" s="160"/>
      <c r="R323" s="161"/>
      <c r="S323" s="161"/>
      <c r="T323" s="161"/>
      <c r="U323" s="161"/>
      <c r="V323" s="161"/>
      <c r="W323" s="161"/>
      <c r="X323" s="161"/>
      <c r="Y323" s="161"/>
      <c r="Z323" s="151"/>
      <c r="AA323" s="151"/>
      <c r="AB323" s="151"/>
      <c r="AC323" s="151"/>
      <c r="AD323" s="151"/>
      <c r="AE323" s="151"/>
      <c r="AF323" s="151"/>
      <c r="AG323" s="151" t="s">
        <v>263</v>
      </c>
      <c r="AH323" s="151">
        <v>0</v>
      </c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</row>
    <row r="324" spans="1:60" outlineLevel="3" x14ac:dyDescent="0.2">
      <c r="A324" s="158"/>
      <c r="B324" s="159"/>
      <c r="C324" s="196" t="s">
        <v>578</v>
      </c>
      <c r="D324" s="190"/>
      <c r="E324" s="191">
        <v>1.2</v>
      </c>
      <c r="F324" s="161"/>
      <c r="G324" s="161"/>
      <c r="H324" s="161"/>
      <c r="I324" s="161"/>
      <c r="J324" s="161"/>
      <c r="K324" s="161"/>
      <c r="L324" s="161"/>
      <c r="M324" s="161"/>
      <c r="N324" s="160"/>
      <c r="O324" s="160"/>
      <c r="P324" s="160"/>
      <c r="Q324" s="160"/>
      <c r="R324" s="161"/>
      <c r="S324" s="161"/>
      <c r="T324" s="161"/>
      <c r="U324" s="161"/>
      <c r="V324" s="161"/>
      <c r="W324" s="161"/>
      <c r="X324" s="161"/>
      <c r="Y324" s="161"/>
      <c r="Z324" s="151"/>
      <c r="AA324" s="151"/>
      <c r="AB324" s="151"/>
      <c r="AC324" s="151"/>
      <c r="AD324" s="151"/>
      <c r="AE324" s="151"/>
      <c r="AF324" s="151"/>
      <c r="AG324" s="151" t="s">
        <v>263</v>
      </c>
      <c r="AH324" s="151">
        <v>0</v>
      </c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</row>
    <row r="325" spans="1:60" outlineLevel="3" x14ac:dyDescent="0.2">
      <c r="A325" s="158"/>
      <c r="B325" s="159"/>
      <c r="C325" s="196" t="s">
        <v>579</v>
      </c>
      <c r="D325" s="190"/>
      <c r="E325" s="191">
        <v>1.2</v>
      </c>
      <c r="F325" s="161"/>
      <c r="G325" s="161"/>
      <c r="H325" s="161"/>
      <c r="I325" s="161"/>
      <c r="J325" s="161"/>
      <c r="K325" s="161"/>
      <c r="L325" s="161"/>
      <c r="M325" s="161"/>
      <c r="N325" s="160"/>
      <c r="O325" s="160"/>
      <c r="P325" s="160"/>
      <c r="Q325" s="160"/>
      <c r="R325" s="161"/>
      <c r="S325" s="161"/>
      <c r="T325" s="161"/>
      <c r="U325" s="161"/>
      <c r="V325" s="161"/>
      <c r="W325" s="161"/>
      <c r="X325" s="161"/>
      <c r="Y325" s="161"/>
      <c r="Z325" s="151"/>
      <c r="AA325" s="151"/>
      <c r="AB325" s="151"/>
      <c r="AC325" s="151"/>
      <c r="AD325" s="151"/>
      <c r="AE325" s="151"/>
      <c r="AF325" s="151"/>
      <c r="AG325" s="151" t="s">
        <v>263</v>
      </c>
      <c r="AH325" s="151">
        <v>0</v>
      </c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</row>
    <row r="326" spans="1:60" outlineLevel="3" x14ac:dyDescent="0.2">
      <c r="A326" s="158"/>
      <c r="B326" s="159"/>
      <c r="C326" s="196" t="s">
        <v>580</v>
      </c>
      <c r="D326" s="190"/>
      <c r="E326" s="191">
        <v>0.9</v>
      </c>
      <c r="F326" s="161"/>
      <c r="G326" s="161"/>
      <c r="H326" s="161"/>
      <c r="I326" s="161"/>
      <c r="J326" s="161"/>
      <c r="K326" s="161"/>
      <c r="L326" s="161"/>
      <c r="M326" s="161"/>
      <c r="N326" s="160"/>
      <c r="O326" s="160"/>
      <c r="P326" s="160"/>
      <c r="Q326" s="160"/>
      <c r="R326" s="161"/>
      <c r="S326" s="161"/>
      <c r="T326" s="161"/>
      <c r="U326" s="161"/>
      <c r="V326" s="161"/>
      <c r="W326" s="161"/>
      <c r="X326" s="161"/>
      <c r="Y326" s="161"/>
      <c r="Z326" s="151"/>
      <c r="AA326" s="151"/>
      <c r="AB326" s="151"/>
      <c r="AC326" s="151"/>
      <c r="AD326" s="151"/>
      <c r="AE326" s="151"/>
      <c r="AF326" s="151"/>
      <c r="AG326" s="151" t="s">
        <v>263</v>
      </c>
      <c r="AH326" s="151">
        <v>0</v>
      </c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</row>
    <row r="327" spans="1:60" outlineLevel="1" x14ac:dyDescent="0.2">
      <c r="A327" s="176">
        <v>64</v>
      </c>
      <c r="B327" s="177" t="s">
        <v>581</v>
      </c>
      <c r="C327" s="185" t="s">
        <v>582</v>
      </c>
      <c r="D327" s="178" t="s">
        <v>359</v>
      </c>
      <c r="E327" s="179">
        <v>0.3</v>
      </c>
      <c r="F327" s="180"/>
      <c r="G327" s="181">
        <f>ROUND(E327*F327,2)</f>
        <v>0</v>
      </c>
      <c r="H327" s="180"/>
      <c r="I327" s="181">
        <f>ROUND(E327*H327,2)</f>
        <v>0</v>
      </c>
      <c r="J327" s="180"/>
      <c r="K327" s="181">
        <f>ROUND(E327*J327,2)</f>
        <v>0</v>
      </c>
      <c r="L327" s="181">
        <v>21</v>
      </c>
      <c r="M327" s="181">
        <f>G327*(1+L327/100)</f>
        <v>0</v>
      </c>
      <c r="N327" s="179">
        <v>0</v>
      </c>
      <c r="O327" s="179">
        <f>ROUND(E327*N327,2)</f>
        <v>0</v>
      </c>
      <c r="P327" s="179">
        <v>2.8700000000000002E-3</v>
      </c>
      <c r="Q327" s="179">
        <f>ROUND(E327*P327,2)</f>
        <v>0</v>
      </c>
      <c r="R327" s="181" t="s">
        <v>523</v>
      </c>
      <c r="S327" s="181" t="s">
        <v>257</v>
      </c>
      <c r="T327" s="182" t="s">
        <v>257</v>
      </c>
      <c r="U327" s="161">
        <v>6.2</v>
      </c>
      <c r="V327" s="161">
        <f>ROUND(E327*U327,2)</f>
        <v>1.86</v>
      </c>
      <c r="W327" s="161"/>
      <c r="X327" s="161" t="s">
        <v>258</v>
      </c>
      <c r="Y327" s="161" t="s">
        <v>211</v>
      </c>
      <c r="Z327" s="151"/>
      <c r="AA327" s="151"/>
      <c r="AB327" s="151"/>
      <c r="AC327" s="151"/>
      <c r="AD327" s="151"/>
      <c r="AE327" s="151"/>
      <c r="AF327" s="151"/>
      <c r="AG327" s="151" t="s">
        <v>259</v>
      </c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</row>
    <row r="328" spans="1:60" outlineLevel="2" x14ac:dyDescent="0.2">
      <c r="A328" s="158"/>
      <c r="B328" s="159"/>
      <c r="C328" s="196" t="s">
        <v>511</v>
      </c>
      <c r="D328" s="190"/>
      <c r="E328" s="191"/>
      <c r="F328" s="161"/>
      <c r="G328" s="161"/>
      <c r="H328" s="161"/>
      <c r="I328" s="161"/>
      <c r="J328" s="161"/>
      <c r="K328" s="161"/>
      <c r="L328" s="161"/>
      <c r="M328" s="161"/>
      <c r="N328" s="160"/>
      <c r="O328" s="160"/>
      <c r="P328" s="160"/>
      <c r="Q328" s="160"/>
      <c r="R328" s="161"/>
      <c r="S328" s="161"/>
      <c r="T328" s="161"/>
      <c r="U328" s="161"/>
      <c r="V328" s="161"/>
      <c r="W328" s="161"/>
      <c r="X328" s="161"/>
      <c r="Y328" s="161"/>
      <c r="Z328" s="151"/>
      <c r="AA328" s="151"/>
      <c r="AB328" s="151"/>
      <c r="AC328" s="151"/>
      <c r="AD328" s="151"/>
      <c r="AE328" s="151"/>
      <c r="AF328" s="151"/>
      <c r="AG328" s="151" t="s">
        <v>263</v>
      </c>
      <c r="AH328" s="151">
        <v>0</v>
      </c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</row>
    <row r="329" spans="1:60" outlineLevel="3" x14ac:dyDescent="0.2">
      <c r="A329" s="158"/>
      <c r="B329" s="159"/>
      <c r="C329" s="196" t="s">
        <v>583</v>
      </c>
      <c r="D329" s="190"/>
      <c r="E329" s="191">
        <v>0.3</v>
      </c>
      <c r="F329" s="161"/>
      <c r="G329" s="161"/>
      <c r="H329" s="161"/>
      <c r="I329" s="161"/>
      <c r="J329" s="161"/>
      <c r="K329" s="161"/>
      <c r="L329" s="161"/>
      <c r="M329" s="161"/>
      <c r="N329" s="160"/>
      <c r="O329" s="160"/>
      <c r="P329" s="160"/>
      <c r="Q329" s="160"/>
      <c r="R329" s="161"/>
      <c r="S329" s="161"/>
      <c r="T329" s="161"/>
      <c r="U329" s="161"/>
      <c r="V329" s="161"/>
      <c r="W329" s="161"/>
      <c r="X329" s="161"/>
      <c r="Y329" s="161"/>
      <c r="Z329" s="151"/>
      <c r="AA329" s="151"/>
      <c r="AB329" s="151"/>
      <c r="AC329" s="151"/>
      <c r="AD329" s="151"/>
      <c r="AE329" s="151"/>
      <c r="AF329" s="151"/>
      <c r="AG329" s="151" t="s">
        <v>263</v>
      </c>
      <c r="AH329" s="151">
        <v>0</v>
      </c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</row>
    <row r="330" spans="1:60" outlineLevel="1" x14ac:dyDescent="0.2">
      <c r="A330" s="176">
        <v>65</v>
      </c>
      <c r="B330" s="177" t="s">
        <v>584</v>
      </c>
      <c r="C330" s="185" t="s">
        <v>585</v>
      </c>
      <c r="D330" s="178" t="s">
        <v>359</v>
      </c>
      <c r="E330" s="179">
        <v>0.3</v>
      </c>
      <c r="F330" s="180"/>
      <c r="G330" s="181">
        <f>ROUND(E330*F330,2)</f>
        <v>0</v>
      </c>
      <c r="H330" s="180"/>
      <c r="I330" s="181">
        <f>ROUND(E330*H330,2)</f>
        <v>0</v>
      </c>
      <c r="J330" s="180"/>
      <c r="K330" s="181">
        <f>ROUND(E330*J330,2)</f>
        <v>0</v>
      </c>
      <c r="L330" s="181">
        <v>21</v>
      </c>
      <c r="M330" s="181">
        <f>G330*(1+L330/100)</f>
        <v>0</v>
      </c>
      <c r="N330" s="179">
        <v>0</v>
      </c>
      <c r="O330" s="179">
        <f>ROUND(E330*N330,2)</f>
        <v>0</v>
      </c>
      <c r="P330" s="179">
        <v>2.8700000000000002E-3</v>
      </c>
      <c r="Q330" s="179">
        <f>ROUND(E330*P330,2)</f>
        <v>0</v>
      </c>
      <c r="R330" s="181" t="s">
        <v>523</v>
      </c>
      <c r="S330" s="181" t="s">
        <v>257</v>
      </c>
      <c r="T330" s="182" t="s">
        <v>257</v>
      </c>
      <c r="U330" s="161">
        <v>7.1</v>
      </c>
      <c r="V330" s="161">
        <f>ROUND(E330*U330,2)</f>
        <v>2.13</v>
      </c>
      <c r="W330" s="161"/>
      <c r="X330" s="161" t="s">
        <v>258</v>
      </c>
      <c r="Y330" s="161" t="s">
        <v>211</v>
      </c>
      <c r="Z330" s="151"/>
      <c r="AA330" s="151"/>
      <c r="AB330" s="151"/>
      <c r="AC330" s="151"/>
      <c r="AD330" s="151"/>
      <c r="AE330" s="151"/>
      <c r="AF330" s="151"/>
      <c r="AG330" s="151" t="s">
        <v>259</v>
      </c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</row>
    <row r="331" spans="1:60" outlineLevel="2" x14ac:dyDescent="0.2">
      <c r="A331" s="158"/>
      <c r="B331" s="159"/>
      <c r="C331" s="196" t="s">
        <v>513</v>
      </c>
      <c r="D331" s="190"/>
      <c r="E331" s="191"/>
      <c r="F331" s="161"/>
      <c r="G331" s="161"/>
      <c r="H331" s="161"/>
      <c r="I331" s="161"/>
      <c r="J331" s="161"/>
      <c r="K331" s="161"/>
      <c r="L331" s="161"/>
      <c r="M331" s="161"/>
      <c r="N331" s="160"/>
      <c r="O331" s="160"/>
      <c r="P331" s="160"/>
      <c r="Q331" s="160"/>
      <c r="R331" s="161"/>
      <c r="S331" s="161"/>
      <c r="T331" s="161"/>
      <c r="U331" s="161"/>
      <c r="V331" s="161"/>
      <c r="W331" s="161"/>
      <c r="X331" s="161"/>
      <c r="Y331" s="161"/>
      <c r="Z331" s="151"/>
      <c r="AA331" s="151"/>
      <c r="AB331" s="151"/>
      <c r="AC331" s="151"/>
      <c r="AD331" s="151"/>
      <c r="AE331" s="151"/>
      <c r="AF331" s="151"/>
      <c r="AG331" s="151" t="s">
        <v>263</v>
      </c>
      <c r="AH331" s="151">
        <v>0</v>
      </c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</row>
    <row r="332" spans="1:60" outlineLevel="3" x14ac:dyDescent="0.2">
      <c r="A332" s="158"/>
      <c r="B332" s="159"/>
      <c r="C332" s="196" t="s">
        <v>586</v>
      </c>
      <c r="D332" s="190"/>
      <c r="E332" s="191">
        <v>0.3</v>
      </c>
      <c r="F332" s="161"/>
      <c r="G332" s="161"/>
      <c r="H332" s="161"/>
      <c r="I332" s="161"/>
      <c r="J332" s="161"/>
      <c r="K332" s="161"/>
      <c r="L332" s="161"/>
      <c r="M332" s="161"/>
      <c r="N332" s="160"/>
      <c r="O332" s="160"/>
      <c r="P332" s="160"/>
      <c r="Q332" s="160"/>
      <c r="R332" s="161"/>
      <c r="S332" s="161"/>
      <c r="T332" s="161"/>
      <c r="U332" s="161"/>
      <c r="V332" s="161"/>
      <c r="W332" s="161"/>
      <c r="X332" s="161"/>
      <c r="Y332" s="161"/>
      <c r="Z332" s="151"/>
      <c r="AA332" s="151"/>
      <c r="AB332" s="151"/>
      <c r="AC332" s="151"/>
      <c r="AD332" s="151"/>
      <c r="AE332" s="151"/>
      <c r="AF332" s="151"/>
      <c r="AG332" s="151" t="s">
        <v>263</v>
      </c>
      <c r="AH332" s="151">
        <v>0</v>
      </c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</row>
    <row r="333" spans="1:60" ht="22.5" outlineLevel="1" x14ac:dyDescent="0.2">
      <c r="A333" s="176">
        <v>66</v>
      </c>
      <c r="B333" s="177" t="s">
        <v>587</v>
      </c>
      <c r="C333" s="185" t="s">
        <v>588</v>
      </c>
      <c r="D333" s="178" t="s">
        <v>402</v>
      </c>
      <c r="E333" s="179">
        <v>0.20510999999999999</v>
      </c>
      <c r="F333" s="180"/>
      <c r="G333" s="181">
        <f>ROUND(E333*F333,2)</f>
        <v>0</v>
      </c>
      <c r="H333" s="180"/>
      <c r="I333" s="181">
        <f>ROUND(E333*H333,2)</f>
        <v>0</v>
      </c>
      <c r="J333" s="180"/>
      <c r="K333" s="181">
        <f>ROUND(E333*J333,2)</f>
        <v>0</v>
      </c>
      <c r="L333" s="181">
        <v>21</v>
      </c>
      <c r="M333" s="181">
        <f>G333*(1+L333/100)</f>
        <v>0</v>
      </c>
      <c r="N333" s="179">
        <v>0</v>
      </c>
      <c r="O333" s="179">
        <f>ROUND(E333*N333,2)</f>
        <v>0</v>
      </c>
      <c r="P333" s="179">
        <v>0</v>
      </c>
      <c r="Q333" s="179">
        <f>ROUND(E333*P333,2)</f>
        <v>0</v>
      </c>
      <c r="R333" s="181" t="s">
        <v>523</v>
      </c>
      <c r="S333" s="181" t="s">
        <v>257</v>
      </c>
      <c r="T333" s="182" t="s">
        <v>257</v>
      </c>
      <c r="U333" s="161">
        <v>0.93</v>
      </c>
      <c r="V333" s="161">
        <f>ROUND(E333*U333,2)</f>
        <v>0.19</v>
      </c>
      <c r="W333" s="161"/>
      <c r="X333" s="161" t="s">
        <v>258</v>
      </c>
      <c r="Y333" s="161" t="s">
        <v>211</v>
      </c>
      <c r="Z333" s="151"/>
      <c r="AA333" s="151"/>
      <c r="AB333" s="151"/>
      <c r="AC333" s="151"/>
      <c r="AD333" s="151"/>
      <c r="AE333" s="151"/>
      <c r="AF333" s="151"/>
      <c r="AG333" s="151" t="s">
        <v>259</v>
      </c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</row>
    <row r="334" spans="1:60" outlineLevel="2" x14ac:dyDescent="0.2">
      <c r="A334" s="158"/>
      <c r="B334" s="159"/>
      <c r="C334" s="196" t="s">
        <v>589</v>
      </c>
      <c r="D334" s="190"/>
      <c r="E334" s="191">
        <v>3.7600000000000001E-2</v>
      </c>
      <c r="F334" s="161"/>
      <c r="G334" s="161"/>
      <c r="H334" s="161"/>
      <c r="I334" s="161"/>
      <c r="J334" s="161"/>
      <c r="K334" s="161"/>
      <c r="L334" s="161"/>
      <c r="M334" s="161"/>
      <c r="N334" s="160"/>
      <c r="O334" s="160"/>
      <c r="P334" s="160"/>
      <c r="Q334" s="160"/>
      <c r="R334" s="161"/>
      <c r="S334" s="161"/>
      <c r="T334" s="161"/>
      <c r="U334" s="161"/>
      <c r="V334" s="161"/>
      <c r="W334" s="161"/>
      <c r="X334" s="161"/>
      <c r="Y334" s="161"/>
      <c r="Z334" s="151"/>
      <c r="AA334" s="151"/>
      <c r="AB334" s="151"/>
      <c r="AC334" s="151"/>
      <c r="AD334" s="151"/>
      <c r="AE334" s="151"/>
      <c r="AF334" s="151"/>
      <c r="AG334" s="151" t="s">
        <v>263</v>
      </c>
      <c r="AH334" s="151">
        <v>0</v>
      </c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</row>
    <row r="335" spans="1:60" outlineLevel="3" x14ac:dyDescent="0.2">
      <c r="A335" s="158"/>
      <c r="B335" s="159"/>
      <c r="C335" s="196" t="s">
        <v>590</v>
      </c>
      <c r="D335" s="190"/>
      <c r="E335" s="191">
        <v>0.16750999999999999</v>
      </c>
      <c r="F335" s="161"/>
      <c r="G335" s="161"/>
      <c r="H335" s="161"/>
      <c r="I335" s="161"/>
      <c r="J335" s="161"/>
      <c r="K335" s="161"/>
      <c r="L335" s="161"/>
      <c r="M335" s="161"/>
      <c r="N335" s="160"/>
      <c r="O335" s="160"/>
      <c r="P335" s="160"/>
      <c r="Q335" s="160"/>
      <c r="R335" s="161"/>
      <c r="S335" s="161"/>
      <c r="T335" s="161"/>
      <c r="U335" s="161"/>
      <c r="V335" s="161"/>
      <c r="W335" s="161"/>
      <c r="X335" s="161"/>
      <c r="Y335" s="161"/>
      <c r="Z335" s="151"/>
      <c r="AA335" s="151"/>
      <c r="AB335" s="151"/>
      <c r="AC335" s="151"/>
      <c r="AD335" s="151"/>
      <c r="AE335" s="151"/>
      <c r="AF335" s="151"/>
      <c r="AG335" s="151" t="s">
        <v>263</v>
      </c>
      <c r="AH335" s="151">
        <v>0</v>
      </c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</row>
    <row r="336" spans="1:60" outlineLevel="1" x14ac:dyDescent="0.2">
      <c r="A336" s="176">
        <v>67</v>
      </c>
      <c r="B336" s="177" t="s">
        <v>591</v>
      </c>
      <c r="C336" s="185" t="s">
        <v>592</v>
      </c>
      <c r="D336" s="178" t="s">
        <v>402</v>
      </c>
      <c r="E336" s="179">
        <v>4.5120300000000002</v>
      </c>
      <c r="F336" s="180"/>
      <c r="G336" s="181">
        <f>ROUND(E336*F336,2)</f>
        <v>0</v>
      </c>
      <c r="H336" s="180"/>
      <c r="I336" s="181">
        <f>ROUND(E336*H336,2)</f>
        <v>0</v>
      </c>
      <c r="J336" s="180"/>
      <c r="K336" s="181">
        <f>ROUND(E336*J336,2)</f>
        <v>0</v>
      </c>
      <c r="L336" s="181">
        <v>21</v>
      </c>
      <c r="M336" s="181">
        <f>G336*(1+L336/100)</f>
        <v>0</v>
      </c>
      <c r="N336" s="179">
        <v>0</v>
      </c>
      <c r="O336" s="179">
        <f>ROUND(E336*N336,2)</f>
        <v>0</v>
      </c>
      <c r="P336" s="179">
        <v>0</v>
      </c>
      <c r="Q336" s="179">
        <f>ROUND(E336*P336,2)</f>
        <v>0</v>
      </c>
      <c r="R336" s="181" t="s">
        <v>523</v>
      </c>
      <c r="S336" s="181" t="s">
        <v>257</v>
      </c>
      <c r="T336" s="182" t="s">
        <v>257</v>
      </c>
      <c r="U336" s="161">
        <v>0.49</v>
      </c>
      <c r="V336" s="161">
        <f>ROUND(E336*U336,2)</f>
        <v>2.21</v>
      </c>
      <c r="W336" s="161"/>
      <c r="X336" s="161" t="s">
        <v>593</v>
      </c>
      <c r="Y336" s="161" t="s">
        <v>211</v>
      </c>
      <c r="Z336" s="151"/>
      <c r="AA336" s="151"/>
      <c r="AB336" s="151"/>
      <c r="AC336" s="151"/>
      <c r="AD336" s="151"/>
      <c r="AE336" s="151"/>
      <c r="AF336" s="151"/>
      <c r="AG336" s="151" t="s">
        <v>594</v>
      </c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</row>
    <row r="337" spans="1:60" outlineLevel="2" x14ac:dyDescent="0.2">
      <c r="A337" s="158"/>
      <c r="B337" s="159"/>
      <c r="C337" s="262" t="s">
        <v>595</v>
      </c>
      <c r="D337" s="263"/>
      <c r="E337" s="263"/>
      <c r="F337" s="263"/>
      <c r="G337" s="263"/>
      <c r="H337" s="161"/>
      <c r="I337" s="161"/>
      <c r="J337" s="161"/>
      <c r="K337" s="161"/>
      <c r="L337" s="161"/>
      <c r="M337" s="161"/>
      <c r="N337" s="160"/>
      <c r="O337" s="160"/>
      <c r="P337" s="160"/>
      <c r="Q337" s="160"/>
      <c r="R337" s="161"/>
      <c r="S337" s="161"/>
      <c r="T337" s="161"/>
      <c r="U337" s="161"/>
      <c r="V337" s="161"/>
      <c r="W337" s="161"/>
      <c r="X337" s="161"/>
      <c r="Y337" s="161"/>
      <c r="Z337" s="151"/>
      <c r="AA337" s="151"/>
      <c r="AB337" s="151"/>
      <c r="AC337" s="151"/>
      <c r="AD337" s="151"/>
      <c r="AE337" s="151"/>
      <c r="AF337" s="151"/>
      <c r="AG337" s="151" t="s">
        <v>214</v>
      </c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</row>
    <row r="338" spans="1:60" outlineLevel="2" x14ac:dyDescent="0.2">
      <c r="A338" s="158"/>
      <c r="B338" s="159"/>
      <c r="C338" s="196" t="s">
        <v>596</v>
      </c>
      <c r="D338" s="190"/>
      <c r="E338" s="191"/>
      <c r="F338" s="161"/>
      <c r="G338" s="161"/>
      <c r="H338" s="161"/>
      <c r="I338" s="161"/>
      <c r="J338" s="161"/>
      <c r="K338" s="161"/>
      <c r="L338" s="161"/>
      <c r="M338" s="161"/>
      <c r="N338" s="160"/>
      <c r="O338" s="160"/>
      <c r="P338" s="160"/>
      <c r="Q338" s="160"/>
      <c r="R338" s="161"/>
      <c r="S338" s="161"/>
      <c r="T338" s="161"/>
      <c r="U338" s="161"/>
      <c r="V338" s="161"/>
      <c r="W338" s="161"/>
      <c r="X338" s="161"/>
      <c r="Y338" s="161"/>
      <c r="Z338" s="151"/>
      <c r="AA338" s="151"/>
      <c r="AB338" s="151"/>
      <c r="AC338" s="151"/>
      <c r="AD338" s="151"/>
      <c r="AE338" s="151"/>
      <c r="AF338" s="151"/>
      <c r="AG338" s="151" t="s">
        <v>263</v>
      </c>
      <c r="AH338" s="151">
        <v>0</v>
      </c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</row>
    <row r="339" spans="1:60" outlineLevel="3" x14ac:dyDescent="0.2">
      <c r="A339" s="158"/>
      <c r="B339" s="159"/>
      <c r="C339" s="196" t="s">
        <v>597</v>
      </c>
      <c r="D339" s="190"/>
      <c r="E339" s="191"/>
      <c r="F339" s="161"/>
      <c r="G339" s="161"/>
      <c r="H339" s="161"/>
      <c r="I339" s="161"/>
      <c r="J339" s="161"/>
      <c r="K339" s="161"/>
      <c r="L339" s="161"/>
      <c r="M339" s="161"/>
      <c r="N339" s="160"/>
      <c r="O339" s="160"/>
      <c r="P339" s="160"/>
      <c r="Q339" s="160"/>
      <c r="R339" s="161"/>
      <c r="S339" s="161"/>
      <c r="T339" s="161"/>
      <c r="U339" s="161"/>
      <c r="V339" s="161"/>
      <c r="W339" s="161"/>
      <c r="X339" s="161"/>
      <c r="Y339" s="161"/>
      <c r="Z339" s="151"/>
      <c r="AA339" s="151"/>
      <c r="AB339" s="151"/>
      <c r="AC339" s="151"/>
      <c r="AD339" s="151"/>
      <c r="AE339" s="151"/>
      <c r="AF339" s="151"/>
      <c r="AG339" s="151" t="s">
        <v>263</v>
      </c>
      <c r="AH339" s="151">
        <v>0</v>
      </c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</row>
    <row r="340" spans="1:60" outlineLevel="3" x14ac:dyDescent="0.2">
      <c r="A340" s="158"/>
      <c r="B340" s="159"/>
      <c r="C340" s="196" t="s">
        <v>598</v>
      </c>
      <c r="D340" s="190"/>
      <c r="E340" s="191">
        <v>4.5120300000000002</v>
      </c>
      <c r="F340" s="161"/>
      <c r="G340" s="161"/>
      <c r="H340" s="161"/>
      <c r="I340" s="161"/>
      <c r="J340" s="161"/>
      <c r="K340" s="161"/>
      <c r="L340" s="161"/>
      <c r="M340" s="161"/>
      <c r="N340" s="160"/>
      <c r="O340" s="160"/>
      <c r="P340" s="160"/>
      <c r="Q340" s="160"/>
      <c r="R340" s="161"/>
      <c r="S340" s="161"/>
      <c r="T340" s="161"/>
      <c r="U340" s="161"/>
      <c r="V340" s="161"/>
      <c r="W340" s="161"/>
      <c r="X340" s="161"/>
      <c r="Y340" s="161"/>
      <c r="Z340" s="151"/>
      <c r="AA340" s="151"/>
      <c r="AB340" s="151"/>
      <c r="AC340" s="151"/>
      <c r="AD340" s="151"/>
      <c r="AE340" s="151"/>
      <c r="AF340" s="151"/>
      <c r="AG340" s="151" t="s">
        <v>263</v>
      </c>
      <c r="AH340" s="151">
        <v>0</v>
      </c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</row>
    <row r="341" spans="1:60" outlineLevel="1" x14ac:dyDescent="0.2">
      <c r="A341" s="176">
        <v>68</v>
      </c>
      <c r="B341" s="177" t="s">
        <v>599</v>
      </c>
      <c r="C341" s="185" t="s">
        <v>600</v>
      </c>
      <c r="D341" s="178" t="s">
        <v>402</v>
      </c>
      <c r="E341" s="179">
        <v>58.656390000000002</v>
      </c>
      <c r="F341" s="180"/>
      <c r="G341" s="181">
        <f>ROUND(E341*F341,2)</f>
        <v>0</v>
      </c>
      <c r="H341" s="180"/>
      <c r="I341" s="181">
        <f>ROUND(E341*H341,2)</f>
        <v>0</v>
      </c>
      <c r="J341" s="180"/>
      <c r="K341" s="181">
        <f>ROUND(E341*J341,2)</f>
        <v>0</v>
      </c>
      <c r="L341" s="181">
        <v>21</v>
      </c>
      <c r="M341" s="181">
        <f>G341*(1+L341/100)</f>
        <v>0</v>
      </c>
      <c r="N341" s="179">
        <v>0</v>
      </c>
      <c r="O341" s="179">
        <f>ROUND(E341*N341,2)</f>
        <v>0</v>
      </c>
      <c r="P341" s="179">
        <v>0</v>
      </c>
      <c r="Q341" s="179">
        <f>ROUND(E341*P341,2)</f>
        <v>0</v>
      </c>
      <c r="R341" s="181" t="s">
        <v>523</v>
      </c>
      <c r="S341" s="181" t="s">
        <v>257</v>
      </c>
      <c r="T341" s="182" t="s">
        <v>257</v>
      </c>
      <c r="U341" s="161">
        <v>0</v>
      </c>
      <c r="V341" s="161">
        <f>ROUND(E341*U341,2)</f>
        <v>0</v>
      </c>
      <c r="W341" s="161"/>
      <c r="X341" s="161" t="s">
        <v>593</v>
      </c>
      <c r="Y341" s="161" t="s">
        <v>211</v>
      </c>
      <c r="Z341" s="151"/>
      <c r="AA341" s="151"/>
      <c r="AB341" s="151"/>
      <c r="AC341" s="151"/>
      <c r="AD341" s="151"/>
      <c r="AE341" s="151"/>
      <c r="AF341" s="151"/>
      <c r="AG341" s="151" t="s">
        <v>594</v>
      </c>
      <c r="AH341" s="151"/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</row>
    <row r="342" spans="1:60" outlineLevel="2" x14ac:dyDescent="0.2">
      <c r="A342" s="158"/>
      <c r="B342" s="159"/>
      <c r="C342" s="196" t="s">
        <v>596</v>
      </c>
      <c r="D342" s="190"/>
      <c r="E342" s="191"/>
      <c r="F342" s="161"/>
      <c r="G342" s="161"/>
      <c r="H342" s="161"/>
      <c r="I342" s="161"/>
      <c r="J342" s="161"/>
      <c r="K342" s="161"/>
      <c r="L342" s="161"/>
      <c r="M342" s="161"/>
      <c r="N342" s="160"/>
      <c r="O342" s="160"/>
      <c r="P342" s="160"/>
      <c r="Q342" s="160"/>
      <c r="R342" s="161"/>
      <c r="S342" s="161"/>
      <c r="T342" s="161"/>
      <c r="U342" s="161"/>
      <c r="V342" s="161"/>
      <c r="W342" s="161"/>
      <c r="X342" s="161"/>
      <c r="Y342" s="161"/>
      <c r="Z342" s="151"/>
      <c r="AA342" s="151"/>
      <c r="AB342" s="151"/>
      <c r="AC342" s="151"/>
      <c r="AD342" s="151"/>
      <c r="AE342" s="151"/>
      <c r="AF342" s="151"/>
      <c r="AG342" s="151" t="s">
        <v>263</v>
      </c>
      <c r="AH342" s="151">
        <v>0</v>
      </c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</row>
    <row r="343" spans="1:60" outlineLevel="3" x14ac:dyDescent="0.2">
      <c r="A343" s="158"/>
      <c r="B343" s="159"/>
      <c r="C343" s="196" t="s">
        <v>597</v>
      </c>
      <c r="D343" s="190"/>
      <c r="E343" s="191"/>
      <c r="F343" s="161"/>
      <c r="G343" s="161"/>
      <c r="H343" s="161"/>
      <c r="I343" s="161"/>
      <c r="J343" s="161"/>
      <c r="K343" s="161"/>
      <c r="L343" s="161"/>
      <c r="M343" s="161"/>
      <c r="N343" s="160"/>
      <c r="O343" s="160"/>
      <c r="P343" s="160"/>
      <c r="Q343" s="160"/>
      <c r="R343" s="161"/>
      <c r="S343" s="161"/>
      <c r="T343" s="161"/>
      <c r="U343" s="161"/>
      <c r="V343" s="161"/>
      <c r="W343" s="161"/>
      <c r="X343" s="161"/>
      <c r="Y343" s="161"/>
      <c r="Z343" s="151"/>
      <c r="AA343" s="151"/>
      <c r="AB343" s="151"/>
      <c r="AC343" s="151"/>
      <c r="AD343" s="151"/>
      <c r="AE343" s="151"/>
      <c r="AF343" s="151"/>
      <c r="AG343" s="151" t="s">
        <v>263</v>
      </c>
      <c r="AH343" s="151">
        <v>0</v>
      </c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</row>
    <row r="344" spans="1:60" outlineLevel="3" x14ac:dyDescent="0.2">
      <c r="A344" s="158"/>
      <c r="B344" s="159"/>
      <c r="C344" s="196" t="s">
        <v>601</v>
      </c>
      <c r="D344" s="190"/>
      <c r="E344" s="191">
        <v>58.656390000000002</v>
      </c>
      <c r="F344" s="161"/>
      <c r="G344" s="161"/>
      <c r="H344" s="161"/>
      <c r="I344" s="161"/>
      <c r="J344" s="161"/>
      <c r="K344" s="161"/>
      <c r="L344" s="161"/>
      <c r="M344" s="161"/>
      <c r="N344" s="160"/>
      <c r="O344" s="160"/>
      <c r="P344" s="160"/>
      <c r="Q344" s="160"/>
      <c r="R344" s="161"/>
      <c r="S344" s="161"/>
      <c r="T344" s="161"/>
      <c r="U344" s="161"/>
      <c r="V344" s="161"/>
      <c r="W344" s="161"/>
      <c r="X344" s="161"/>
      <c r="Y344" s="161"/>
      <c r="Z344" s="151"/>
      <c r="AA344" s="151"/>
      <c r="AB344" s="151"/>
      <c r="AC344" s="151"/>
      <c r="AD344" s="151"/>
      <c r="AE344" s="151"/>
      <c r="AF344" s="151"/>
      <c r="AG344" s="151" t="s">
        <v>263</v>
      </c>
      <c r="AH344" s="151">
        <v>0</v>
      </c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</row>
    <row r="345" spans="1:60" outlineLevel="1" x14ac:dyDescent="0.2">
      <c r="A345" s="176">
        <v>69</v>
      </c>
      <c r="B345" s="177" t="s">
        <v>602</v>
      </c>
      <c r="C345" s="185" t="s">
        <v>603</v>
      </c>
      <c r="D345" s="178" t="s">
        <v>402</v>
      </c>
      <c r="E345" s="179">
        <v>0.49513000000000001</v>
      </c>
      <c r="F345" s="180"/>
      <c r="G345" s="181">
        <f>ROUND(E345*F345,2)</f>
        <v>0</v>
      </c>
      <c r="H345" s="180"/>
      <c r="I345" s="181">
        <f>ROUND(E345*H345,2)</f>
        <v>0</v>
      </c>
      <c r="J345" s="180"/>
      <c r="K345" s="181">
        <f>ROUND(E345*J345,2)</f>
        <v>0</v>
      </c>
      <c r="L345" s="181">
        <v>21</v>
      </c>
      <c r="M345" s="181">
        <f>G345*(1+L345/100)</f>
        <v>0</v>
      </c>
      <c r="N345" s="179">
        <v>0</v>
      </c>
      <c r="O345" s="179">
        <f>ROUND(E345*N345,2)</f>
        <v>0</v>
      </c>
      <c r="P345" s="179">
        <v>0</v>
      </c>
      <c r="Q345" s="179">
        <f>ROUND(E345*P345,2)</f>
        <v>0</v>
      </c>
      <c r="R345" s="181" t="s">
        <v>523</v>
      </c>
      <c r="S345" s="181" t="s">
        <v>604</v>
      </c>
      <c r="T345" s="182" t="s">
        <v>210</v>
      </c>
      <c r="U345" s="161">
        <v>0</v>
      </c>
      <c r="V345" s="161">
        <f>ROUND(E345*U345,2)</f>
        <v>0</v>
      </c>
      <c r="W345" s="161"/>
      <c r="X345" s="161" t="s">
        <v>258</v>
      </c>
      <c r="Y345" s="161" t="s">
        <v>211</v>
      </c>
      <c r="Z345" s="151"/>
      <c r="AA345" s="151"/>
      <c r="AB345" s="151"/>
      <c r="AC345" s="151"/>
      <c r="AD345" s="151"/>
      <c r="AE345" s="151"/>
      <c r="AF345" s="151"/>
      <c r="AG345" s="151" t="s">
        <v>259</v>
      </c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</row>
    <row r="346" spans="1:60" outlineLevel="2" x14ac:dyDescent="0.2">
      <c r="A346" s="158"/>
      <c r="B346" s="159"/>
      <c r="C346" s="196" t="s">
        <v>605</v>
      </c>
      <c r="D346" s="190"/>
      <c r="E346" s="191">
        <v>0.11139</v>
      </c>
      <c r="F346" s="161"/>
      <c r="G346" s="161"/>
      <c r="H346" s="161"/>
      <c r="I346" s="161"/>
      <c r="J346" s="161"/>
      <c r="K346" s="161"/>
      <c r="L346" s="161"/>
      <c r="M346" s="161"/>
      <c r="N346" s="160"/>
      <c r="O346" s="160"/>
      <c r="P346" s="160"/>
      <c r="Q346" s="160"/>
      <c r="R346" s="161"/>
      <c r="S346" s="161"/>
      <c r="T346" s="161"/>
      <c r="U346" s="161"/>
      <c r="V346" s="161"/>
      <c r="W346" s="161"/>
      <c r="X346" s="161"/>
      <c r="Y346" s="161"/>
      <c r="Z346" s="151"/>
      <c r="AA346" s="151"/>
      <c r="AB346" s="151"/>
      <c r="AC346" s="151"/>
      <c r="AD346" s="151"/>
      <c r="AE346" s="151"/>
      <c r="AF346" s="151"/>
      <c r="AG346" s="151" t="s">
        <v>263</v>
      </c>
      <c r="AH346" s="151">
        <v>0</v>
      </c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</row>
    <row r="347" spans="1:60" outlineLevel="3" x14ac:dyDescent="0.2">
      <c r="A347" s="158"/>
      <c r="B347" s="159"/>
      <c r="C347" s="196" t="s">
        <v>606</v>
      </c>
      <c r="D347" s="190"/>
      <c r="E347" s="191">
        <v>0.11334</v>
      </c>
      <c r="F347" s="161"/>
      <c r="G347" s="161"/>
      <c r="H347" s="161"/>
      <c r="I347" s="161"/>
      <c r="J347" s="161"/>
      <c r="K347" s="161"/>
      <c r="L347" s="161"/>
      <c r="M347" s="161"/>
      <c r="N347" s="160"/>
      <c r="O347" s="160"/>
      <c r="P347" s="160"/>
      <c r="Q347" s="160"/>
      <c r="R347" s="161"/>
      <c r="S347" s="161"/>
      <c r="T347" s="161"/>
      <c r="U347" s="161"/>
      <c r="V347" s="161"/>
      <c r="W347" s="161"/>
      <c r="X347" s="161"/>
      <c r="Y347" s="161"/>
      <c r="Z347" s="151"/>
      <c r="AA347" s="151"/>
      <c r="AB347" s="151"/>
      <c r="AC347" s="151"/>
      <c r="AD347" s="151"/>
      <c r="AE347" s="151"/>
      <c r="AF347" s="151"/>
      <c r="AG347" s="151" t="s">
        <v>263</v>
      </c>
      <c r="AH347" s="151">
        <v>0</v>
      </c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</row>
    <row r="348" spans="1:60" outlineLevel="3" x14ac:dyDescent="0.2">
      <c r="A348" s="158"/>
      <c r="B348" s="159"/>
      <c r="C348" s="196" t="s">
        <v>607</v>
      </c>
      <c r="D348" s="190"/>
      <c r="E348" s="191">
        <v>3.78E-2</v>
      </c>
      <c r="F348" s="161"/>
      <c r="G348" s="161"/>
      <c r="H348" s="161"/>
      <c r="I348" s="161"/>
      <c r="J348" s="161"/>
      <c r="K348" s="161"/>
      <c r="L348" s="161"/>
      <c r="M348" s="161"/>
      <c r="N348" s="160"/>
      <c r="O348" s="160"/>
      <c r="P348" s="160"/>
      <c r="Q348" s="160"/>
      <c r="R348" s="161"/>
      <c r="S348" s="161"/>
      <c r="T348" s="161"/>
      <c r="U348" s="161"/>
      <c r="V348" s="161"/>
      <c r="W348" s="161"/>
      <c r="X348" s="161"/>
      <c r="Y348" s="161"/>
      <c r="Z348" s="151"/>
      <c r="AA348" s="151"/>
      <c r="AB348" s="151"/>
      <c r="AC348" s="151"/>
      <c r="AD348" s="151"/>
      <c r="AE348" s="151"/>
      <c r="AF348" s="151"/>
      <c r="AG348" s="151" t="s">
        <v>263</v>
      </c>
      <c r="AH348" s="151">
        <v>0</v>
      </c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</row>
    <row r="349" spans="1:60" outlineLevel="3" x14ac:dyDescent="0.2">
      <c r="A349" s="158"/>
      <c r="B349" s="159"/>
      <c r="C349" s="196" t="s">
        <v>608</v>
      </c>
      <c r="D349" s="190"/>
      <c r="E349" s="191">
        <v>0.06</v>
      </c>
      <c r="F349" s="161"/>
      <c r="G349" s="161"/>
      <c r="H349" s="161"/>
      <c r="I349" s="161"/>
      <c r="J349" s="161"/>
      <c r="K349" s="161"/>
      <c r="L349" s="161"/>
      <c r="M349" s="161"/>
      <c r="N349" s="160"/>
      <c r="O349" s="160"/>
      <c r="P349" s="160"/>
      <c r="Q349" s="160"/>
      <c r="R349" s="161"/>
      <c r="S349" s="161"/>
      <c r="T349" s="161"/>
      <c r="U349" s="161"/>
      <c r="V349" s="161"/>
      <c r="W349" s="161"/>
      <c r="X349" s="161"/>
      <c r="Y349" s="161"/>
      <c r="Z349" s="151"/>
      <c r="AA349" s="151"/>
      <c r="AB349" s="151"/>
      <c r="AC349" s="151"/>
      <c r="AD349" s="151"/>
      <c r="AE349" s="151"/>
      <c r="AF349" s="151"/>
      <c r="AG349" s="151" t="s">
        <v>263</v>
      </c>
      <c r="AH349" s="151">
        <v>0</v>
      </c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</row>
    <row r="350" spans="1:60" outlineLevel="3" x14ac:dyDescent="0.2">
      <c r="A350" s="158"/>
      <c r="B350" s="159"/>
      <c r="C350" s="196" t="s">
        <v>589</v>
      </c>
      <c r="D350" s="190"/>
      <c r="E350" s="191">
        <v>3.7600000000000001E-2</v>
      </c>
      <c r="F350" s="161"/>
      <c r="G350" s="161"/>
      <c r="H350" s="161"/>
      <c r="I350" s="161"/>
      <c r="J350" s="161"/>
      <c r="K350" s="161"/>
      <c r="L350" s="161"/>
      <c r="M350" s="161"/>
      <c r="N350" s="160"/>
      <c r="O350" s="160"/>
      <c r="P350" s="160"/>
      <c r="Q350" s="160"/>
      <c r="R350" s="161"/>
      <c r="S350" s="161"/>
      <c r="T350" s="161"/>
      <c r="U350" s="161"/>
      <c r="V350" s="161"/>
      <c r="W350" s="161"/>
      <c r="X350" s="161"/>
      <c r="Y350" s="161"/>
      <c r="Z350" s="151"/>
      <c r="AA350" s="151"/>
      <c r="AB350" s="151"/>
      <c r="AC350" s="151"/>
      <c r="AD350" s="151"/>
      <c r="AE350" s="151"/>
      <c r="AF350" s="151"/>
      <c r="AG350" s="151" t="s">
        <v>263</v>
      </c>
      <c r="AH350" s="151">
        <v>0</v>
      </c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</row>
    <row r="351" spans="1:60" outlineLevel="3" x14ac:dyDescent="0.2">
      <c r="A351" s="158"/>
      <c r="B351" s="159"/>
      <c r="C351" s="196" t="s">
        <v>609</v>
      </c>
      <c r="D351" s="190"/>
      <c r="E351" s="191">
        <v>4.4999999999999998E-2</v>
      </c>
      <c r="F351" s="161"/>
      <c r="G351" s="161"/>
      <c r="H351" s="161"/>
      <c r="I351" s="161"/>
      <c r="J351" s="161"/>
      <c r="K351" s="161"/>
      <c r="L351" s="161"/>
      <c r="M351" s="161"/>
      <c r="N351" s="160"/>
      <c r="O351" s="160"/>
      <c r="P351" s="160"/>
      <c r="Q351" s="160"/>
      <c r="R351" s="161"/>
      <c r="S351" s="161"/>
      <c r="T351" s="161"/>
      <c r="U351" s="161"/>
      <c r="V351" s="161"/>
      <c r="W351" s="161"/>
      <c r="X351" s="161"/>
      <c r="Y351" s="161"/>
      <c r="Z351" s="151"/>
      <c r="AA351" s="151"/>
      <c r="AB351" s="151"/>
      <c r="AC351" s="151"/>
      <c r="AD351" s="151"/>
      <c r="AE351" s="151"/>
      <c r="AF351" s="151"/>
      <c r="AG351" s="151" t="s">
        <v>263</v>
      </c>
      <c r="AH351" s="151">
        <v>0</v>
      </c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</row>
    <row r="352" spans="1:60" outlineLevel="3" x14ac:dyDescent="0.2">
      <c r="A352" s="158"/>
      <c r="B352" s="159"/>
      <c r="C352" s="196" t="s">
        <v>610</v>
      </c>
      <c r="D352" s="190"/>
      <c r="E352" s="191">
        <v>0.09</v>
      </c>
      <c r="F352" s="161"/>
      <c r="G352" s="161"/>
      <c r="H352" s="161"/>
      <c r="I352" s="161"/>
      <c r="J352" s="161"/>
      <c r="K352" s="161"/>
      <c r="L352" s="161"/>
      <c r="M352" s="161"/>
      <c r="N352" s="160"/>
      <c r="O352" s="160"/>
      <c r="P352" s="160"/>
      <c r="Q352" s="160"/>
      <c r="R352" s="161"/>
      <c r="S352" s="161"/>
      <c r="T352" s="161"/>
      <c r="U352" s="161"/>
      <c r="V352" s="161"/>
      <c r="W352" s="161"/>
      <c r="X352" s="161"/>
      <c r="Y352" s="161"/>
      <c r="Z352" s="151"/>
      <c r="AA352" s="151"/>
      <c r="AB352" s="151"/>
      <c r="AC352" s="151"/>
      <c r="AD352" s="151"/>
      <c r="AE352" s="151"/>
      <c r="AF352" s="151"/>
      <c r="AG352" s="151" t="s">
        <v>263</v>
      </c>
      <c r="AH352" s="151">
        <v>0</v>
      </c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</row>
    <row r="353" spans="1:60" ht="22.5" outlineLevel="1" x14ac:dyDescent="0.2">
      <c r="A353" s="176">
        <v>70</v>
      </c>
      <c r="B353" s="177" t="s">
        <v>611</v>
      </c>
      <c r="C353" s="185" t="s">
        <v>612</v>
      </c>
      <c r="D353" s="178" t="s">
        <v>402</v>
      </c>
      <c r="E353" s="179">
        <v>3.8493900000000001</v>
      </c>
      <c r="F353" s="180"/>
      <c r="G353" s="181">
        <f>ROUND(E353*F353,2)</f>
        <v>0</v>
      </c>
      <c r="H353" s="180"/>
      <c r="I353" s="181">
        <f>ROUND(E353*H353,2)</f>
        <v>0</v>
      </c>
      <c r="J353" s="180"/>
      <c r="K353" s="181">
        <f>ROUND(E353*J353,2)</f>
        <v>0</v>
      </c>
      <c r="L353" s="181">
        <v>21</v>
      </c>
      <c r="M353" s="181">
        <f>G353*(1+L353/100)</f>
        <v>0</v>
      </c>
      <c r="N353" s="179">
        <v>0</v>
      </c>
      <c r="O353" s="179">
        <f>ROUND(E353*N353,2)</f>
        <v>0</v>
      </c>
      <c r="P353" s="179">
        <v>0</v>
      </c>
      <c r="Q353" s="179">
        <f>ROUND(E353*P353,2)</f>
        <v>0</v>
      </c>
      <c r="R353" s="181" t="s">
        <v>523</v>
      </c>
      <c r="S353" s="181" t="s">
        <v>257</v>
      </c>
      <c r="T353" s="182" t="s">
        <v>257</v>
      </c>
      <c r="U353" s="161">
        <v>0</v>
      </c>
      <c r="V353" s="161">
        <f>ROUND(E353*U353,2)</f>
        <v>0</v>
      </c>
      <c r="W353" s="161"/>
      <c r="X353" s="161" t="s">
        <v>258</v>
      </c>
      <c r="Y353" s="161" t="s">
        <v>211</v>
      </c>
      <c r="Z353" s="151"/>
      <c r="AA353" s="151"/>
      <c r="AB353" s="151"/>
      <c r="AC353" s="151"/>
      <c r="AD353" s="151"/>
      <c r="AE353" s="151"/>
      <c r="AF353" s="151"/>
      <c r="AG353" s="151" t="s">
        <v>259</v>
      </c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</row>
    <row r="354" spans="1:60" outlineLevel="2" x14ac:dyDescent="0.2">
      <c r="A354" s="158"/>
      <c r="B354" s="159"/>
      <c r="C354" s="262" t="s">
        <v>613</v>
      </c>
      <c r="D354" s="263"/>
      <c r="E354" s="263"/>
      <c r="F354" s="263"/>
      <c r="G354" s="263"/>
      <c r="H354" s="161"/>
      <c r="I354" s="161"/>
      <c r="J354" s="161"/>
      <c r="K354" s="161"/>
      <c r="L354" s="161"/>
      <c r="M354" s="161"/>
      <c r="N354" s="160"/>
      <c r="O354" s="160"/>
      <c r="P354" s="160"/>
      <c r="Q354" s="160"/>
      <c r="R354" s="161"/>
      <c r="S354" s="161"/>
      <c r="T354" s="161"/>
      <c r="U354" s="161"/>
      <c r="V354" s="161"/>
      <c r="W354" s="161"/>
      <c r="X354" s="161"/>
      <c r="Y354" s="161"/>
      <c r="Z354" s="151"/>
      <c r="AA354" s="151"/>
      <c r="AB354" s="151"/>
      <c r="AC354" s="151"/>
      <c r="AD354" s="151"/>
      <c r="AE354" s="151"/>
      <c r="AF354" s="151"/>
      <c r="AG354" s="151" t="s">
        <v>214</v>
      </c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</row>
    <row r="355" spans="1:60" outlineLevel="2" x14ac:dyDescent="0.2">
      <c r="A355" s="158"/>
      <c r="B355" s="159"/>
      <c r="C355" s="196" t="s">
        <v>614</v>
      </c>
      <c r="D355" s="190"/>
      <c r="E355" s="191">
        <v>2.31088</v>
      </c>
      <c r="F355" s="161"/>
      <c r="G355" s="161"/>
      <c r="H355" s="161"/>
      <c r="I355" s="161"/>
      <c r="J355" s="161"/>
      <c r="K355" s="161"/>
      <c r="L355" s="161"/>
      <c r="M355" s="161"/>
      <c r="N355" s="160"/>
      <c r="O355" s="160"/>
      <c r="P355" s="160"/>
      <c r="Q355" s="160"/>
      <c r="R355" s="161"/>
      <c r="S355" s="161"/>
      <c r="T355" s="161"/>
      <c r="U355" s="161"/>
      <c r="V355" s="161"/>
      <c r="W355" s="161"/>
      <c r="X355" s="161"/>
      <c r="Y355" s="161"/>
      <c r="Z355" s="151"/>
      <c r="AA355" s="151"/>
      <c r="AB355" s="151"/>
      <c r="AC355" s="151"/>
      <c r="AD355" s="151"/>
      <c r="AE355" s="151"/>
      <c r="AF355" s="151"/>
      <c r="AG355" s="151" t="s">
        <v>263</v>
      </c>
      <c r="AH355" s="151">
        <v>0</v>
      </c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</row>
    <row r="356" spans="1:60" outlineLevel="3" x14ac:dyDescent="0.2">
      <c r="A356" s="158"/>
      <c r="B356" s="159"/>
      <c r="C356" s="196" t="s">
        <v>615</v>
      </c>
      <c r="D356" s="190"/>
      <c r="E356" s="191">
        <v>1.53851</v>
      </c>
      <c r="F356" s="161"/>
      <c r="G356" s="161"/>
      <c r="H356" s="161"/>
      <c r="I356" s="161"/>
      <c r="J356" s="161"/>
      <c r="K356" s="161"/>
      <c r="L356" s="161"/>
      <c r="M356" s="161"/>
      <c r="N356" s="160"/>
      <c r="O356" s="160"/>
      <c r="P356" s="160"/>
      <c r="Q356" s="160"/>
      <c r="R356" s="161"/>
      <c r="S356" s="161"/>
      <c r="T356" s="161"/>
      <c r="U356" s="161"/>
      <c r="V356" s="161"/>
      <c r="W356" s="161"/>
      <c r="X356" s="161"/>
      <c r="Y356" s="161"/>
      <c r="Z356" s="151"/>
      <c r="AA356" s="151"/>
      <c r="AB356" s="151"/>
      <c r="AC356" s="151"/>
      <c r="AD356" s="151"/>
      <c r="AE356" s="151"/>
      <c r="AF356" s="151"/>
      <c r="AG356" s="151" t="s">
        <v>263</v>
      </c>
      <c r="AH356" s="151">
        <v>0</v>
      </c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</row>
    <row r="357" spans="1:60" outlineLevel="1" x14ac:dyDescent="0.2">
      <c r="A357" s="176">
        <v>71</v>
      </c>
      <c r="B357" s="177" t="s">
        <v>616</v>
      </c>
      <c r="C357" s="185" t="s">
        <v>617</v>
      </c>
      <c r="D357" s="178" t="s">
        <v>402</v>
      </c>
      <c r="E357" s="179">
        <v>0.16750999999999999</v>
      </c>
      <c r="F357" s="180"/>
      <c r="G357" s="181">
        <f>ROUND(E357*F357,2)</f>
        <v>0</v>
      </c>
      <c r="H357" s="180"/>
      <c r="I357" s="181">
        <f>ROUND(E357*H357,2)</f>
        <v>0</v>
      </c>
      <c r="J357" s="180"/>
      <c r="K357" s="181">
        <f>ROUND(E357*J357,2)</f>
        <v>0</v>
      </c>
      <c r="L357" s="181">
        <v>21</v>
      </c>
      <c r="M357" s="181">
        <f>G357*(1+L357/100)</f>
        <v>0</v>
      </c>
      <c r="N357" s="179">
        <v>0</v>
      </c>
      <c r="O357" s="179">
        <f>ROUND(E357*N357,2)</f>
        <v>0</v>
      </c>
      <c r="P357" s="179">
        <v>0</v>
      </c>
      <c r="Q357" s="179">
        <f>ROUND(E357*P357,2)</f>
        <v>0</v>
      </c>
      <c r="R357" s="181" t="s">
        <v>523</v>
      </c>
      <c r="S357" s="181" t="s">
        <v>257</v>
      </c>
      <c r="T357" s="182" t="s">
        <v>257</v>
      </c>
      <c r="U357" s="161">
        <v>0</v>
      </c>
      <c r="V357" s="161">
        <f>ROUND(E357*U357,2)</f>
        <v>0</v>
      </c>
      <c r="W357" s="161"/>
      <c r="X357" s="161" t="s">
        <v>258</v>
      </c>
      <c r="Y357" s="161" t="s">
        <v>211</v>
      </c>
      <c r="Z357" s="151"/>
      <c r="AA357" s="151"/>
      <c r="AB357" s="151"/>
      <c r="AC357" s="151"/>
      <c r="AD357" s="151"/>
      <c r="AE357" s="151"/>
      <c r="AF357" s="151"/>
      <c r="AG357" s="151" t="s">
        <v>259</v>
      </c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</row>
    <row r="358" spans="1:60" outlineLevel="2" x14ac:dyDescent="0.2">
      <c r="A358" s="158"/>
      <c r="B358" s="159"/>
      <c r="C358" s="196" t="s">
        <v>590</v>
      </c>
      <c r="D358" s="190"/>
      <c r="E358" s="191">
        <v>0.16750999999999999</v>
      </c>
      <c r="F358" s="161"/>
      <c r="G358" s="161"/>
      <c r="H358" s="161"/>
      <c r="I358" s="161"/>
      <c r="J358" s="161"/>
      <c r="K358" s="161"/>
      <c r="L358" s="161"/>
      <c r="M358" s="161"/>
      <c r="N358" s="160"/>
      <c r="O358" s="160"/>
      <c r="P358" s="160"/>
      <c r="Q358" s="160"/>
      <c r="R358" s="161"/>
      <c r="S358" s="161"/>
      <c r="T358" s="161"/>
      <c r="U358" s="161"/>
      <c r="V358" s="161"/>
      <c r="W358" s="161"/>
      <c r="X358" s="161"/>
      <c r="Y358" s="161"/>
      <c r="Z358" s="151"/>
      <c r="AA358" s="151"/>
      <c r="AB358" s="151"/>
      <c r="AC358" s="151"/>
      <c r="AD358" s="151"/>
      <c r="AE358" s="151"/>
      <c r="AF358" s="151"/>
      <c r="AG358" s="151" t="s">
        <v>263</v>
      </c>
      <c r="AH358" s="151">
        <v>0</v>
      </c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</row>
    <row r="359" spans="1:60" x14ac:dyDescent="0.2">
      <c r="A359" s="166" t="s">
        <v>204</v>
      </c>
      <c r="B359" s="167" t="s">
        <v>138</v>
      </c>
      <c r="C359" s="184" t="s">
        <v>139</v>
      </c>
      <c r="D359" s="168"/>
      <c r="E359" s="169"/>
      <c r="F359" s="170"/>
      <c r="G359" s="170">
        <f>SUMIF(AG360:AG364,"&lt;&gt;NOR",G360:G364)</f>
        <v>0</v>
      </c>
      <c r="H359" s="170"/>
      <c r="I359" s="170">
        <f>SUM(I360:I364)</f>
        <v>0</v>
      </c>
      <c r="J359" s="170"/>
      <c r="K359" s="170">
        <f>SUM(K360:K364)</f>
        <v>0</v>
      </c>
      <c r="L359" s="170"/>
      <c r="M359" s="170">
        <f>SUM(M360:M364)</f>
        <v>0</v>
      </c>
      <c r="N359" s="169"/>
      <c r="O359" s="169">
        <f>SUM(O360:O364)</f>
        <v>0</v>
      </c>
      <c r="P359" s="169"/>
      <c r="Q359" s="169">
        <f>SUM(Q360:Q364)</f>
        <v>0</v>
      </c>
      <c r="R359" s="170"/>
      <c r="S359" s="170"/>
      <c r="T359" s="171"/>
      <c r="U359" s="165"/>
      <c r="V359" s="165">
        <f>SUM(V360:V364)</f>
        <v>19.440000000000001</v>
      </c>
      <c r="W359" s="165"/>
      <c r="X359" s="165"/>
      <c r="Y359" s="165"/>
      <c r="AG359" t="s">
        <v>205</v>
      </c>
    </row>
    <row r="360" spans="1:60" outlineLevel="1" x14ac:dyDescent="0.2">
      <c r="A360" s="176">
        <v>72</v>
      </c>
      <c r="B360" s="177" t="s">
        <v>618</v>
      </c>
      <c r="C360" s="185" t="s">
        <v>619</v>
      </c>
      <c r="D360" s="178" t="s">
        <v>402</v>
      </c>
      <c r="E360" s="179">
        <v>58.566670000000002</v>
      </c>
      <c r="F360" s="180"/>
      <c r="G360" s="181">
        <f>ROUND(E360*F360,2)</f>
        <v>0</v>
      </c>
      <c r="H360" s="180"/>
      <c r="I360" s="181">
        <f>ROUND(E360*H360,2)</f>
        <v>0</v>
      </c>
      <c r="J360" s="180"/>
      <c r="K360" s="181">
        <f>ROUND(E360*J360,2)</f>
        <v>0</v>
      </c>
      <c r="L360" s="181">
        <v>21</v>
      </c>
      <c r="M360" s="181">
        <f>G360*(1+L360/100)</f>
        <v>0</v>
      </c>
      <c r="N360" s="179">
        <v>0</v>
      </c>
      <c r="O360" s="179">
        <f>ROUND(E360*N360,2)</f>
        <v>0</v>
      </c>
      <c r="P360" s="179">
        <v>0</v>
      </c>
      <c r="Q360" s="179">
        <f>ROUND(E360*P360,2)</f>
        <v>0</v>
      </c>
      <c r="R360" s="181"/>
      <c r="S360" s="181" t="s">
        <v>257</v>
      </c>
      <c r="T360" s="182" t="s">
        <v>257</v>
      </c>
      <c r="U360" s="161">
        <v>0.33200000000000002</v>
      </c>
      <c r="V360" s="161">
        <f>ROUND(E360*U360,2)</f>
        <v>19.440000000000001</v>
      </c>
      <c r="W360" s="161"/>
      <c r="X360" s="161" t="s">
        <v>620</v>
      </c>
      <c r="Y360" s="161" t="s">
        <v>211</v>
      </c>
      <c r="Z360" s="151"/>
      <c r="AA360" s="151"/>
      <c r="AB360" s="151"/>
      <c r="AC360" s="151"/>
      <c r="AD360" s="151"/>
      <c r="AE360" s="151"/>
      <c r="AF360" s="151"/>
      <c r="AG360" s="151" t="s">
        <v>621</v>
      </c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</row>
    <row r="361" spans="1:60" outlineLevel="2" x14ac:dyDescent="0.2">
      <c r="A361" s="158"/>
      <c r="B361" s="159"/>
      <c r="C361" s="196" t="s">
        <v>622</v>
      </c>
      <c r="D361" s="190"/>
      <c r="E361" s="191"/>
      <c r="F361" s="161"/>
      <c r="G361" s="161"/>
      <c r="H361" s="161"/>
      <c r="I361" s="161"/>
      <c r="J361" s="161"/>
      <c r="K361" s="161"/>
      <c r="L361" s="161"/>
      <c r="M361" s="161"/>
      <c r="N361" s="160"/>
      <c r="O361" s="160"/>
      <c r="P361" s="160"/>
      <c r="Q361" s="160"/>
      <c r="R361" s="161"/>
      <c r="S361" s="161"/>
      <c r="T361" s="161"/>
      <c r="U361" s="161"/>
      <c r="V361" s="161"/>
      <c r="W361" s="161"/>
      <c r="X361" s="161"/>
      <c r="Y361" s="161"/>
      <c r="Z361" s="151"/>
      <c r="AA361" s="151"/>
      <c r="AB361" s="151"/>
      <c r="AC361" s="151"/>
      <c r="AD361" s="151"/>
      <c r="AE361" s="151"/>
      <c r="AF361" s="151"/>
      <c r="AG361" s="151" t="s">
        <v>263</v>
      </c>
      <c r="AH361" s="151">
        <v>0</v>
      </c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</row>
    <row r="362" spans="1:60" ht="22.5" outlineLevel="3" x14ac:dyDescent="0.2">
      <c r="A362" s="158"/>
      <c r="B362" s="159"/>
      <c r="C362" s="196" t="s">
        <v>623</v>
      </c>
      <c r="D362" s="190"/>
      <c r="E362" s="191"/>
      <c r="F362" s="161"/>
      <c r="G362" s="161"/>
      <c r="H362" s="161"/>
      <c r="I362" s="161"/>
      <c r="J362" s="161"/>
      <c r="K362" s="161"/>
      <c r="L362" s="161"/>
      <c r="M362" s="161"/>
      <c r="N362" s="160"/>
      <c r="O362" s="160"/>
      <c r="P362" s="160"/>
      <c r="Q362" s="160"/>
      <c r="R362" s="161"/>
      <c r="S362" s="161"/>
      <c r="T362" s="161"/>
      <c r="U362" s="161"/>
      <c r="V362" s="161"/>
      <c r="W362" s="161"/>
      <c r="X362" s="161"/>
      <c r="Y362" s="161"/>
      <c r="Z362" s="151"/>
      <c r="AA362" s="151"/>
      <c r="AB362" s="151"/>
      <c r="AC362" s="151"/>
      <c r="AD362" s="151"/>
      <c r="AE362" s="151"/>
      <c r="AF362" s="151"/>
      <c r="AG362" s="151" t="s">
        <v>263</v>
      </c>
      <c r="AH362" s="151">
        <v>0</v>
      </c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</row>
    <row r="363" spans="1:60" outlineLevel="3" x14ac:dyDescent="0.2">
      <c r="A363" s="158"/>
      <c r="B363" s="159"/>
      <c r="C363" s="196" t="s">
        <v>624</v>
      </c>
      <c r="D363" s="190"/>
      <c r="E363" s="191"/>
      <c r="F363" s="161"/>
      <c r="G363" s="161"/>
      <c r="H363" s="161"/>
      <c r="I363" s="161"/>
      <c r="J363" s="161"/>
      <c r="K363" s="161"/>
      <c r="L363" s="161"/>
      <c r="M363" s="161"/>
      <c r="N363" s="160"/>
      <c r="O363" s="160"/>
      <c r="P363" s="160"/>
      <c r="Q363" s="160"/>
      <c r="R363" s="161"/>
      <c r="S363" s="161"/>
      <c r="T363" s="161"/>
      <c r="U363" s="161"/>
      <c r="V363" s="161"/>
      <c r="W363" s="161"/>
      <c r="X363" s="161"/>
      <c r="Y363" s="161"/>
      <c r="Z363" s="151"/>
      <c r="AA363" s="151"/>
      <c r="AB363" s="151"/>
      <c r="AC363" s="151"/>
      <c r="AD363" s="151"/>
      <c r="AE363" s="151"/>
      <c r="AF363" s="151"/>
      <c r="AG363" s="151" t="s">
        <v>263</v>
      </c>
      <c r="AH363" s="151">
        <v>0</v>
      </c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</row>
    <row r="364" spans="1:60" outlineLevel="3" x14ac:dyDescent="0.2">
      <c r="A364" s="158"/>
      <c r="B364" s="159"/>
      <c r="C364" s="196" t="s">
        <v>625</v>
      </c>
      <c r="D364" s="190"/>
      <c r="E364" s="191">
        <v>58.566670000000002</v>
      </c>
      <c r="F364" s="161"/>
      <c r="G364" s="161"/>
      <c r="H364" s="161"/>
      <c r="I364" s="161"/>
      <c r="J364" s="161"/>
      <c r="K364" s="161"/>
      <c r="L364" s="161"/>
      <c r="M364" s="161"/>
      <c r="N364" s="160"/>
      <c r="O364" s="160"/>
      <c r="P364" s="160"/>
      <c r="Q364" s="160"/>
      <c r="R364" s="161"/>
      <c r="S364" s="161"/>
      <c r="T364" s="161"/>
      <c r="U364" s="161"/>
      <c r="V364" s="161"/>
      <c r="W364" s="161"/>
      <c r="X364" s="161"/>
      <c r="Y364" s="161"/>
      <c r="Z364" s="151"/>
      <c r="AA364" s="151"/>
      <c r="AB364" s="151"/>
      <c r="AC364" s="151"/>
      <c r="AD364" s="151"/>
      <c r="AE364" s="151"/>
      <c r="AF364" s="151"/>
      <c r="AG364" s="151" t="s">
        <v>263</v>
      </c>
      <c r="AH364" s="151">
        <v>0</v>
      </c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</row>
    <row r="365" spans="1:60" x14ac:dyDescent="0.2">
      <c r="A365" s="166" t="s">
        <v>204</v>
      </c>
      <c r="B365" s="167" t="s">
        <v>142</v>
      </c>
      <c r="C365" s="184" t="s">
        <v>143</v>
      </c>
      <c r="D365" s="168"/>
      <c r="E365" s="169"/>
      <c r="F365" s="170"/>
      <c r="G365" s="170">
        <f>SUMIF(AG366:AG454,"&lt;&gt;NOR",G366:G454)</f>
        <v>0</v>
      </c>
      <c r="H365" s="170"/>
      <c r="I365" s="170">
        <f>SUM(I366:I454)</f>
        <v>0</v>
      </c>
      <c r="J365" s="170"/>
      <c r="K365" s="170">
        <f>SUM(K366:K454)</f>
        <v>0</v>
      </c>
      <c r="L365" s="170"/>
      <c r="M365" s="170">
        <f>SUM(M366:M454)</f>
        <v>0</v>
      </c>
      <c r="N365" s="169"/>
      <c r="O365" s="169">
        <f>SUM(O366:O454)</f>
        <v>0.71000000000000008</v>
      </c>
      <c r="P365" s="169"/>
      <c r="Q365" s="169">
        <f>SUM(Q366:Q454)</f>
        <v>0</v>
      </c>
      <c r="R365" s="170"/>
      <c r="S365" s="170"/>
      <c r="T365" s="171"/>
      <c r="U365" s="165"/>
      <c r="V365" s="165">
        <f>SUM(V366:V454)</f>
        <v>2.33</v>
      </c>
      <c r="W365" s="165"/>
      <c r="X365" s="165"/>
      <c r="Y365" s="165"/>
      <c r="AG365" t="s">
        <v>205</v>
      </c>
    </row>
    <row r="366" spans="1:60" ht="22.5" outlineLevel="1" x14ac:dyDescent="0.2">
      <c r="A366" s="176">
        <v>73</v>
      </c>
      <c r="B366" s="177" t="s">
        <v>626</v>
      </c>
      <c r="C366" s="185" t="s">
        <v>627</v>
      </c>
      <c r="D366" s="178" t="s">
        <v>333</v>
      </c>
      <c r="E366" s="179">
        <v>1</v>
      </c>
      <c r="F366" s="180"/>
      <c r="G366" s="181">
        <f>ROUND(E366*F366,2)</f>
        <v>0</v>
      </c>
      <c r="H366" s="180"/>
      <c r="I366" s="181">
        <f>ROUND(E366*H366,2)</f>
        <v>0</v>
      </c>
      <c r="J366" s="180"/>
      <c r="K366" s="181">
        <f>ROUND(E366*J366,2)</f>
        <v>0</v>
      </c>
      <c r="L366" s="181">
        <v>21</v>
      </c>
      <c r="M366" s="181">
        <f>G366*(1+L366/100)</f>
        <v>0</v>
      </c>
      <c r="N366" s="179">
        <v>9.8000000000000004E-2</v>
      </c>
      <c r="O366" s="179">
        <f>ROUND(E366*N366,2)</f>
        <v>0.1</v>
      </c>
      <c r="P366" s="179">
        <v>0</v>
      </c>
      <c r="Q366" s="179">
        <f>ROUND(E366*P366,2)</f>
        <v>0</v>
      </c>
      <c r="R366" s="181"/>
      <c r="S366" s="181" t="s">
        <v>209</v>
      </c>
      <c r="T366" s="182" t="s">
        <v>210</v>
      </c>
      <c r="U366" s="161">
        <v>0</v>
      </c>
      <c r="V366" s="161">
        <f>ROUND(E366*U366,2)</f>
        <v>0</v>
      </c>
      <c r="W366" s="161"/>
      <c r="X366" s="161" t="s">
        <v>258</v>
      </c>
      <c r="Y366" s="161" t="s">
        <v>211</v>
      </c>
      <c r="Z366" s="151"/>
      <c r="AA366" s="151"/>
      <c r="AB366" s="151"/>
      <c r="AC366" s="151"/>
      <c r="AD366" s="151"/>
      <c r="AE366" s="151"/>
      <c r="AF366" s="151"/>
      <c r="AG366" s="151" t="s">
        <v>259</v>
      </c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</row>
    <row r="367" spans="1:60" outlineLevel="2" x14ac:dyDescent="0.2">
      <c r="A367" s="158"/>
      <c r="B367" s="159"/>
      <c r="C367" s="262" t="s">
        <v>628</v>
      </c>
      <c r="D367" s="263"/>
      <c r="E367" s="263"/>
      <c r="F367" s="263"/>
      <c r="G367" s="263"/>
      <c r="H367" s="161"/>
      <c r="I367" s="161"/>
      <c r="J367" s="161"/>
      <c r="K367" s="161"/>
      <c r="L367" s="161"/>
      <c r="M367" s="161"/>
      <c r="N367" s="160"/>
      <c r="O367" s="160"/>
      <c r="P367" s="160"/>
      <c r="Q367" s="160"/>
      <c r="R367" s="161"/>
      <c r="S367" s="161"/>
      <c r="T367" s="161"/>
      <c r="U367" s="161"/>
      <c r="V367" s="161"/>
      <c r="W367" s="161"/>
      <c r="X367" s="161"/>
      <c r="Y367" s="161"/>
      <c r="Z367" s="151"/>
      <c r="AA367" s="151"/>
      <c r="AB367" s="151"/>
      <c r="AC367" s="151"/>
      <c r="AD367" s="151"/>
      <c r="AE367" s="151"/>
      <c r="AF367" s="151"/>
      <c r="AG367" s="151" t="s">
        <v>214</v>
      </c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</row>
    <row r="368" spans="1:60" outlineLevel="3" x14ac:dyDescent="0.2">
      <c r="A368" s="158"/>
      <c r="B368" s="159"/>
      <c r="C368" s="264" t="s">
        <v>629</v>
      </c>
      <c r="D368" s="265"/>
      <c r="E368" s="265"/>
      <c r="F368" s="265"/>
      <c r="G368" s="265"/>
      <c r="H368" s="161"/>
      <c r="I368" s="161"/>
      <c r="J368" s="161"/>
      <c r="K368" s="161"/>
      <c r="L368" s="161"/>
      <c r="M368" s="161"/>
      <c r="N368" s="160"/>
      <c r="O368" s="160"/>
      <c r="P368" s="160"/>
      <c r="Q368" s="160"/>
      <c r="R368" s="161"/>
      <c r="S368" s="161"/>
      <c r="T368" s="161"/>
      <c r="U368" s="161"/>
      <c r="V368" s="161"/>
      <c r="W368" s="161"/>
      <c r="X368" s="161"/>
      <c r="Y368" s="161"/>
      <c r="Z368" s="151"/>
      <c r="AA368" s="151"/>
      <c r="AB368" s="151"/>
      <c r="AC368" s="151"/>
      <c r="AD368" s="151"/>
      <c r="AE368" s="151"/>
      <c r="AF368" s="151"/>
      <c r="AG368" s="151" t="s">
        <v>214</v>
      </c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</row>
    <row r="369" spans="1:60" outlineLevel="3" x14ac:dyDescent="0.2">
      <c r="A369" s="158"/>
      <c r="B369" s="159"/>
      <c r="C369" s="264" t="s">
        <v>630</v>
      </c>
      <c r="D369" s="265"/>
      <c r="E369" s="265"/>
      <c r="F369" s="265"/>
      <c r="G369" s="265"/>
      <c r="H369" s="161"/>
      <c r="I369" s="161"/>
      <c r="J369" s="161"/>
      <c r="K369" s="161"/>
      <c r="L369" s="161"/>
      <c r="M369" s="161"/>
      <c r="N369" s="160"/>
      <c r="O369" s="160"/>
      <c r="P369" s="160"/>
      <c r="Q369" s="160"/>
      <c r="R369" s="161"/>
      <c r="S369" s="161"/>
      <c r="T369" s="161"/>
      <c r="U369" s="161"/>
      <c r="V369" s="161"/>
      <c r="W369" s="161"/>
      <c r="X369" s="161"/>
      <c r="Y369" s="161"/>
      <c r="Z369" s="151"/>
      <c r="AA369" s="151"/>
      <c r="AB369" s="151"/>
      <c r="AC369" s="151"/>
      <c r="AD369" s="151"/>
      <c r="AE369" s="151"/>
      <c r="AF369" s="151"/>
      <c r="AG369" s="151" t="s">
        <v>214</v>
      </c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</row>
    <row r="370" spans="1:60" outlineLevel="3" x14ac:dyDescent="0.2">
      <c r="A370" s="158"/>
      <c r="B370" s="159"/>
      <c r="C370" s="264" t="s">
        <v>631</v>
      </c>
      <c r="D370" s="265"/>
      <c r="E370" s="265"/>
      <c r="F370" s="265"/>
      <c r="G370" s="265"/>
      <c r="H370" s="161"/>
      <c r="I370" s="161"/>
      <c r="J370" s="161"/>
      <c r="K370" s="161"/>
      <c r="L370" s="161"/>
      <c r="M370" s="161"/>
      <c r="N370" s="160"/>
      <c r="O370" s="160"/>
      <c r="P370" s="160"/>
      <c r="Q370" s="160"/>
      <c r="R370" s="161"/>
      <c r="S370" s="161"/>
      <c r="T370" s="161"/>
      <c r="U370" s="161"/>
      <c r="V370" s="161"/>
      <c r="W370" s="161"/>
      <c r="X370" s="161"/>
      <c r="Y370" s="161"/>
      <c r="Z370" s="151"/>
      <c r="AA370" s="151"/>
      <c r="AB370" s="151"/>
      <c r="AC370" s="151"/>
      <c r="AD370" s="151"/>
      <c r="AE370" s="151"/>
      <c r="AF370" s="151"/>
      <c r="AG370" s="151" t="s">
        <v>214</v>
      </c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</row>
    <row r="371" spans="1:60" outlineLevel="3" x14ac:dyDescent="0.2">
      <c r="A371" s="158"/>
      <c r="B371" s="159"/>
      <c r="C371" s="264" t="s">
        <v>632</v>
      </c>
      <c r="D371" s="265"/>
      <c r="E371" s="265"/>
      <c r="F371" s="265"/>
      <c r="G371" s="265"/>
      <c r="H371" s="161"/>
      <c r="I371" s="161"/>
      <c r="J371" s="161"/>
      <c r="K371" s="161"/>
      <c r="L371" s="161"/>
      <c r="M371" s="161"/>
      <c r="N371" s="160"/>
      <c r="O371" s="160"/>
      <c r="P371" s="160"/>
      <c r="Q371" s="160"/>
      <c r="R371" s="161"/>
      <c r="S371" s="161"/>
      <c r="T371" s="161"/>
      <c r="U371" s="161"/>
      <c r="V371" s="161"/>
      <c r="W371" s="161"/>
      <c r="X371" s="161"/>
      <c r="Y371" s="161"/>
      <c r="Z371" s="151"/>
      <c r="AA371" s="151"/>
      <c r="AB371" s="151"/>
      <c r="AC371" s="151"/>
      <c r="AD371" s="151"/>
      <c r="AE371" s="151"/>
      <c r="AF371" s="151"/>
      <c r="AG371" s="151" t="s">
        <v>214</v>
      </c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</row>
    <row r="372" spans="1:60" outlineLevel="3" x14ac:dyDescent="0.2">
      <c r="A372" s="158"/>
      <c r="B372" s="159"/>
      <c r="C372" s="264" t="s">
        <v>633</v>
      </c>
      <c r="D372" s="265"/>
      <c r="E372" s="265"/>
      <c r="F372" s="265"/>
      <c r="G372" s="265"/>
      <c r="H372" s="161"/>
      <c r="I372" s="161"/>
      <c r="J372" s="161"/>
      <c r="K372" s="161"/>
      <c r="L372" s="161"/>
      <c r="M372" s="161"/>
      <c r="N372" s="160"/>
      <c r="O372" s="160"/>
      <c r="P372" s="160"/>
      <c r="Q372" s="160"/>
      <c r="R372" s="161"/>
      <c r="S372" s="161"/>
      <c r="T372" s="161"/>
      <c r="U372" s="161"/>
      <c r="V372" s="161"/>
      <c r="W372" s="161"/>
      <c r="X372" s="161"/>
      <c r="Y372" s="161"/>
      <c r="Z372" s="151"/>
      <c r="AA372" s="151"/>
      <c r="AB372" s="151"/>
      <c r="AC372" s="151"/>
      <c r="AD372" s="151"/>
      <c r="AE372" s="151"/>
      <c r="AF372" s="151"/>
      <c r="AG372" s="151" t="s">
        <v>214</v>
      </c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</row>
    <row r="373" spans="1:60" outlineLevel="3" x14ac:dyDescent="0.2">
      <c r="A373" s="158"/>
      <c r="B373" s="159"/>
      <c r="C373" s="264" t="s">
        <v>634</v>
      </c>
      <c r="D373" s="265"/>
      <c r="E373" s="265"/>
      <c r="F373" s="265"/>
      <c r="G373" s="265"/>
      <c r="H373" s="161"/>
      <c r="I373" s="161"/>
      <c r="J373" s="161"/>
      <c r="K373" s="161"/>
      <c r="L373" s="161"/>
      <c r="M373" s="161"/>
      <c r="N373" s="160"/>
      <c r="O373" s="160"/>
      <c r="P373" s="160"/>
      <c r="Q373" s="160"/>
      <c r="R373" s="161"/>
      <c r="S373" s="161"/>
      <c r="T373" s="161"/>
      <c r="U373" s="161"/>
      <c r="V373" s="161"/>
      <c r="W373" s="161"/>
      <c r="X373" s="161"/>
      <c r="Y373" s="161"/>
      <c r="Z373" s="151"/>
      <c r="AA373" s="151"/>
      <c r="AB373" s="151"/>
      <c r="AC373" s="151"/>
      <c r="AD373" s="151"/>
      <c r="AE373" s="151"/>
      <c r="AF373" s="151"/>
      <c r="AG373" s="151" t="s">
        <v>214</v>
      </c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</row>
    <row r="374" spans="1:60" outlineLevel="2" x14ac:dyDescent="0.2">
      <c r="A374" s="158"/>
      <c r="B374" s="159"/>
      <c r="C374" s="196" t="s">
        <v>313</v>
      </c>
      <c r="D374" s="190"/>
      <c r="E374" s="191"/>
      <c r="F374" s="161"/>
      <c r="G374" s="161"/>
      <c r="H374" s="161"/>
      <c r="I374" s="161"/>
      <c r="J374" s="161"/>
      <c r="K374" s="161"/>
      <c r="L374" s="161"/>
      <c r="M374" s="161"/>
      <c r="N374" s="160"/>
      <c r="O374" s="160"/>
      <c r="P374" s="160"/>
      <c r="Q374" s="160"/>
      <c r="R374" s="161"/>
      <c r="S374" s="161"/>
      <c r="T374" s="161"/>
      <c r="U374" s="161"/>
      <c r="V374" s="161"/>
      <c r="W374" s="161"/>
      <c r="X374" s="161"/>
      <c r="Y374" s="161"/>
      <c r="Z374" s="151"/>
      <c r="AA374" s="151"/>
      <c r="AB374" s="151"/>
      <c r="AC374" s="151"/>
      <c r="AD374" s="151"/>
      <c r="AE374" s="151"/>
      <c r="AF374" s="151"/>
      <c r="AG374" s="151" t="s">
        <v>263</v>
      </c>
      <c r="AH374" s="151">
        <v>0</v>
      </c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</row>
    <row r="375" spans="1:60" outlineLevel="3" x14ac:dyDescent="0.2">
      <c r="A375" s="158"/>
      <c r="B375" s="159"/>
      <c r="C375" s="196" t="s">
        <v>635</v>
      </c>
      <c r="D375" s="190"/>
      <c r="E375" s="191"/>
      <c r="F375" s="161"/>
      <c r="G375" s="161"/>
      <c r="H375" s="161"/>
      <c r="I375" s="161"/>
      <c r="J375" s="161"/>
      <c r="K375" s="161"/>
      <c r="L375" s="161"/>
      <c r="M375" s="161"/>
      <c r="N375" s="160"/>
      <c r="O375" s="160"/>
      <c r="P375" s="160"/>
      <c r="Q375" s="160"/>
      <c r="R375" s="161"/>
      <c r="S375" s="161"/>
      <c r="T375" s="161"/>
      <c r="U375" s="161"/>
      <c r="V375" s="161"/>
      <c r="W375" s="161"/>
      <c r="X375" s="161"/>
      <c r="Y375" s="161"/>
      <c r="Z375" s="151"/>
      <c r="AA375" s="151"/>
      <c r="AB375" s="151"/>
      <c r="AC375" s="151"/>
      <c r="AD375" s="151"/>
      <c r="AE375" s="151"/>
      <c r="AF375" s="151"/>
      <c r="AG375" s="151" t="s">
        <v>263</v>
      </c>
      <c r="AH375" s="151">
        <v>0</v>
      </c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</row>
    <row r="376" spans="1:60" outlineLevel="3" x14ac:dyDescent="0.2">
      <c r="A376" s="158"/>
      <c r="B376" s="159"/>
      <c r="C376" s="196" t="s">
        <v>636</v>
      </c>
      <c r="D376" s="190"/>
      <c r="E376" s="191">
        <v>1</v>
      </c>
      <c r="F376" s="161"/>
      <c r="G376" s="161"/>
      <c r="H376" s="161"/>
      <c r="I376" s="161"/>
      <c r="J376" s="161"/>
      <c r="K376" s="161"/>
      <c r="L376" s="161"/>
      <c r="M376" s="161"/>
      <c r="N376" s="160"/>
      <c r="O376" s="160"/>
      <c r="P376" s="160"/>
      <c r="Q376" s="160"/>
      <c r="R376" s="161"/>
      <c r="S376" s="161"/>
      <c r="T376" s="161"/>
      <c r="U376" s="161"/>
      <c r="V376" s="161"/>
      <c r="W376" s="161"/>
      <c r="X376" s="161"/>
      <c r="Y376" s="161"/>
      <c r="Z376" s="151"/>
      <c r="AA376" s="151"/>
      <c r="AB376" s="151"/>
      <c r="AC376" s="151"/>
      <c r="AD376" s="151"/>
      <c r="AE376" s="151"/>
      <c r="AF376" s="151"/>
      <c r="AG376" s="151" t="s">
        <v>263</v>
      </c>
      <c r="AH376" s="151">
        <v>0</v>
      </c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</row>
    <row r="377" spans="1:60" ht="22.5" outlineLevel="1" x14ac:dyDescent="0.2">
      <c r="A377" s="176">
        <v>74</v>
      </c>
      <c r="B377" s="177" t="s">
        <v>637</v>
      </c>
      <c r="C377" s="185" t="s">
        <v>638</v>
      </c>
      <c r="D377" s="178" t="s">
        <v>639</v>
      </c>
      <c r="E377" s="179">
        <v>2</v>
      </c>
      <c r="F377" s="180"/>
      <c r="G377" s="181">
        <f>ROUND(E377*F377,2)</f>
        <v>0</v>
      </c>
      <c r="H377" s="180"/>
      <c r="I377" s="181">
        <f>ROUND(E377*H377,2)</f>
        <v>0</v>
      </c>
      <c r="J377" s="180"/>
      <c r="K377" s="181">
        <f>ROUND(E377*J377,2)</f>
        <v>0</v>
      </c>
      <c r="L377" s="181">
        <v>21</v>
      </c>
      <c r="M377" s="181">
        <f>G377*(1+L377/100)</f>
        <v>0</v>
      </c>
      <c r="N377" s="179">
        <v>4.7E-2</v>
      </c>
      <c r="O377" s="179">
        <f>ROUND(E377*N377,2)</f>
        <v>0.09</v>
      </c>
      <c r="P377" s="179">
        <v>0</v>
      </c>
      <c r="Q377" s="179">
        <f>ROUND(E377*P377,2)</f>
        <v>0</v>
      </c>
      <c r="R377" s="181"/>
      <c r="S377" s="181" t="s">
        <v>209</v>
      </c>
      <c r="T377" s="182" t="s">
        <v>210</v>
      </c>
      <c r="U377" s="161">
        <v>0</v>
      </c>
      <c r="V377" s="161">
        <f>ROUND(E377*U377,2)</f>
        <v>0</v>
      </c>
      <c r="W377" s="161"/>
      <c r="X377" s="161" t="s">
        <v>258</v>
      </c>
      <c r="Y377" s="161" t="s">
        <v>211</v>
      </c>
      <c r="Z377" s="151"/>
      <c r="AA377" s="151"/>
      <c r="AB377" s="151"/>
      <c r="AC377" s="151"/>
      <c r="AD377" s="151"/>
      <c r="AE377" s="151"/>
      <c r="AF377" s="151"/>
      <c r="AG377" s="151" t="s">
        <v>259</v>
      </c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</row>
    <row r="378" spans="1:60" outlineLevel="2" x14ac:dyDescent="0.2">
      <c r="A378" s="158"/>
      <c r="B378" s="159"/>
      <c r="C378" s="262" t="s">
        <v>640</v>
      </c>
      <c r="D378" s="263"/>
      <c r="E378" s="263"/>
      <c r="F378" s="263"/>
      <c r="G378" s="263"/>
      <c r="H378" s="161"/>
      <c r="I378" s="161"/>
      <c r="J378" s="161"/>
      <c r="K378" s="161"/>
      <c r="L378" s="161"/>
      <c r="M378" s="161"/>
      <c r="N378" s="160"/>
      <c r="O378" s="160"/>
      <c r="P378" s="160"/>
      <c r="Q378" s="160"/>
      <c r="R378" s="161"/>
      <c r="S378" s="161"/>
      <c r="T378" s="161"/>
      <c r="U378" s="161"/>
      <c r="V378" s="161"/>
      <c r="W378" s="161"/>
      <c r="X378" s="161"/>
      <c r="Y378" s="161"/>
      <c r="Z378" s="151"/>
      <c r="AA378" s="151"/>
      <c r="AB378" s="151"/>
      <c r="AC378" s="151"/>
      <c r="AD378" s="151"/>
      <c r="AE378" s="151"/>
      <c r="AF378" s="151"/>
      <c r="AG378" s="151" t="s">
        <v>214</v>
      </c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</row>
    <row r="379" spans="1:60" outlineLevel="3" x14ac:dyDescent="0.2">
      <c r="A379" s="158"/>
      <c r="B379" s="159"/>
      <c r="C379" s="264" t="s">
        <v>641</v>
      </c>
      <c r="D379" s="265"/>
      <c r="E379" s="265"/>
      <c r="F379" s="265"/>
      <c r="G379" s="265"/>
      <c r="H379" s="161"/>
      <c r="I379" s="161"/>
      <c r="J379" s="161"/>
      <c r="K379" s="161"/>
      <c r="L379" s="161"/>
      <c r="M379" s="161"/>
      <c r="N379" s="160"/>
      <c r="O379" s="160"/>
      <c r="P379" s="160"/>
      <c r="Q379" s="160"/>
      <c r="R379" s="161"/>
      <c r="S379" s="161"/>
      <c r="T379" s="161"/>
      <c r="U379" s="161"/>
      <c r="V379" s="161"/>
      <c r="W379" s="161"/>
      <c r="X379" s="161"/>
      <c r="Y379" s="161"/>
      <c r="Z379" s="151"/>
      <c r="AA379" s="151"/>
      <c r="AB379" s="151"/>
      <c r="AC379" s="151"/>
      <c r="AD379" s="151"/>
      <c r="AE379" s="151"/>
      <c r="AF379" s="151"/>
      <c r="AG379" s="151" t="s">
        <v>214</v>
      </c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</row>
    <row r="380" spans="1:60" outlineLevel="3" x14ac:dyDescent="0.2">
      <c r="A380" s="158"/>
      <c r="B380" s="159"/>
      <c r="C380" s="264" t="s">
        <v>642</v>
      </c>
      <c r="D380" s="265"/>
      <c r="E380" s="265"/>
      <c r="F380" s="265"/>
      <c r="G380" s="265"/>
      <c r="H380" s="161"/>
      <c r="I380" s="161"/>
      <c r="J380" s="161"/>
      <c r="K380" s="161"/>
      <c r="L380" s="161"/>
      <c r="M380" s="161"/>
      <c r="N380" s="160"/>
      <c r="O380" s="160"/>
      <c r="P380" s="160"/>
      <c r="Q380" s="160"/>
      <c r="R380" s="161"/>
      <c r="S380" s="161"/>
      <c r="T380" s="161"/>
      <c r="U380" s="161"/>
      <c r="V380" s="161"/>
      <c r="W380" s="161"/>
      <c r="X380" s="161"/>
      <c r="Y380" s="161"/>
      <c r="Z380" s="151"/>
      <c r="AA380" s="151"/>
      <c r="AB380" s="151"/>
      <c r="AC380" s="151"/>
      <c r="AD380" s="151"/>
      <c r="AE380" s="151"/>
      <c r="AF380" s="151"/>
      <c r="AG380" s="151" t="s">
        <v>214</v>
      </c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</row>
    <row r="381" spans="1:60" outlineLevel="2" x14ac:dyDescent="0.2">
      <c r="A381" s="158"/>
      <c r="B381" s="159"/>
      <c r="C381" s="196" t="s">
        <v>313</v>
      </c>
      <c r="D381" s="190"/>
      <c r="E381" s="191"/>
      <c r="F381" s="161"/>
      <c r="G381" s="161"/>
      <c r="H381" s="161"/>
      <c r="I381" s="161"/>
      <c r="J381" s="161"/>
      <c r="K381" s="161"/>
      <c r="L381" s="161"/>
      <c r="M381" s="161"/>
      <c r="N381" s="160"/>
      <c r="O381" s="160"/>
      <c r="P381" s="160"/>
      <c r="Q381" s="160"/>
      <c r="R381" s="161"/>
      <c r="S381" s="161"/>
      <c r="T381" s="161"/>
      <c r="U381" s="161"/>
      <c r="V381" s="161"/>
      <c r="W381" s="161"/>
      <c r="X381" s="161"/>
      <c r="Y381" s="161"/>
      <c r="Z381" s="151"/>
      <c r="AA381" s="151"/>
      <c r="AB381" s="151"/>
      <c r="AC381" s="151"/>
      <c r="AD381" s="151"/>
      <c r="AE381" s="151"/>
      <c r="AF381" s="151"/>
      <c r="AG381" s="151" t="s">
        <v>263</v>
      </c>
      <c r="AH381" s="151">
        <v>0</v>
      </c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</row>
    <row r="382" spans="1:60" outlineLevel="3" x14ac:dyDescent="0.2">
      <c r="A382" s="158"/>
      <c r="B382" s="159"/>
      <c r="C382" s="196" t="s">
        <v>635</v>
      </c>
      <c r="D382" s="190"/>
      <c r="E382" s="191"/>
      <c r="F382" s="161"/>
      <c r="G382" s="161"/>
      <c r="H382" s="161"/>
      <c r="I382" s="161"/>
      <c r="J382" s="161"/>
      <c r="K382" s="161"/>
      <c r="L382" s="161"/>
      <c r="M382" s="161"/>
      <c r="N382" s="160"/>
      <c r="O382" s="160"/>
      <c r="P382" s="160"/>
      <c r="Q382" s="160"/>
      <c r="R382" s="161"/>
      <c r="S382" s="161"/>
      <c r="T382" s="161"/>
      <c r="U382" s="161"/>
      <c r="V382" s="161"/>
      <c r="W382" s="161"/>
      <c r="X382" s="161"/>
      <c r="Y382" s="161"/>
      <c r="Z382" s="151"/>
      <c r="AA382" s="151"/>
      <c r="AB382" s="151"/>
      <c r="AC382" s="151"/>
      <c r="AD382" s="151"/>
      <c r="AE382" s="151"/>
      <c r="AF382" s="151"/>
      <c r="AG382" s="151" t="s">
        <v>263</v>
      </c>
      <c r="AH382" s="151">
        <v>0</v>
      </c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</row>
    <row r="383" spans="1:60" outlineLevel="3" x14ac:dyDescent="0.2">
      <c r="A383" s="158"/>
      <c r="B383" s="159"/>
      <c r="C383" s="196" t="s">
        <v>643</v>
      </c>
      <c r="D383" s="190"/>
      <c r="E383" s="191">
        <v>2</v>
      </c>
      <c r="F383" s="161"/>
      <c r="G383" s="161"/>
      <c r="H383" s="161"/>
      <c r="I383" s="161"/>
      <c r="J383" s="161"/>
      <c r="K383" s="161"/>
      <c r="L383" s="161"/>
      <c r="M383" s="161"/>
      <c r="N383" s="160"/>
      <c r="O383" s="160"/>
      <c r="P383" s="160"/>
      <c r="Q383" s="160"/>
      <c r="R383" s="161"/>
      <c r="S383" s="161"/>
      <c r="T383" s="161"/>
      <c r="U383" s="161"/>
      <c r="V383" s="161"/>
      <c r="W383" s="161"/>
      <c r="X383" s="161"/>
      <c r="Y383" s="161"/>
      <c r="Z383" s="151"/>
      <c r="AA383" s="151"/>
      <c r="AB383" s="151"/>
      <c r="AC383" s="151"/>
      <c r="AD383" s="151"/>
      <c r="AE383" s="151"/>
      <c r="AF383" s="151"/>
      <c r="AG383" s="151" t="s">
        <v>263</v>
      </c>
      <c r="AH383" s="151">
        <v>0</v>
      </c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</row>
    <row r="384" spans="1:60" ht="22.5" outlineLevel="1" x14ac:dyDescent="0.2">
      <c r="A384" s="176">
        <v>75</v>
      </c>
      <c r="B384" s="177" t="s">
        <v>644</v>
      </c>
      <c r="C384" s="185" t="s">
        <v>645</v>
      </c>
      <c r="D384" s="178" t="s">
        <v>333</v>
      </c>
      <c r="E384" s="179">
        <v>1</v>
      </c>
      <c r="F384" s="180"/>
      <c r="G384" s="181">
        <f>ROUND(E384*F384,2)</f>
        <v>0</v>
      </c>
      <c r="H384" s="180"/>
      <c r="I384" s="181">
        <f>ROUND(E384*H384,2)</f>
        <v>0</v>
      </c>
      <c r="J384" s="180"/>
      <c r="K384" s="181">
        <f>ROUND(E384*J384,2)</f>
        <v>0</v>
      </c>
      <c r="L384" s="181">
        <v>21</v>
      </c>
      <c r="M384" s="181">
        <f>G384*(1+L384/100)</f>
        <v>0</v>
      </c>
      <c r="N384" s="179">
        <v>2.7040000000000002E-2</v>
      </c>
      <c r="O384" s="179">
        <f>ROUND(E384*N384,2)</f>
        <v>0.03</v>
      </c>
      <c r="P384" s="179">
        <v>0</v>
      </c>
      <c r="Q384" s="179">
        <f>ROUND(E384*P384,2)</f>
        <v>0</v>
      </c>
      <c r="R384" s="181"/>
      <c r="S384" s="181" t="s">
        <v>209</v>
      </c>
      <c r="T384" s="182" t="s">
        <v>210</v>
      </c>
      <c r="U384" s="161">
        <v>0</v>
      </c>
      <c r="V384" s="161">
        <f>ROUND(E384*U384,2)</f>
        <v>0</v>
      </c>
      <c r="W384" s="161"/>
      <c r="X384" s="161" t="s">
        <v>258</v>
      </c>
      <c r="Y384" s="161" t="s">
        <v>211</v>
      </c>
      <c r="Z384" s="151"/>
      <c r="AA384" s="151"/>
      <c r="AB384" s="151"/>
      <c r="AC384" s="151"/>
      <c r="AD384" s="151"/>
      <c r="AE384" s="151"/>
      <c r="AF384" s="151"/>
      <c r="AG384" s="151" t="s">
        <v>259</v>
      </c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</row>
    <row r="385" spans="1:60" outlineLevel="2" x14ac:dyDescent="0.2">
      <c r="A385" s="158"/>
      <c r="B385" s="159"/>
      <c r="C385" s="262" t="s">
        <v>646</v>
      </c>
      <c r="D385" s="263"/>
      <c r="E385" s="263"/>
      <c r="F385" s="263"/>
      <c r="G385" s="263"/>
      <c r="H385" s="161"/>
      <c r="I385" s="161"/>
      <c r="J385" s="161"/>
      <c r="K385" s="161"/>
      <c r="L385" s="161"/>
      <c r="M385" s="161"/>
      <c r="N385" s="160"/>
      <c r="O385" s="160"/>
      <c r="P385" s="160"/>
      <c r="Q385" s="160"/>
      <c r="R385" s="161"/>
      <c r="S385" s="161"/>
      <c r="T385" s="161"/>
      <c r="U385" s="161"/>
      <c r="V385" s="161"/>
      <c r="W385" s="161"/>
      <c r="X385" s="161"/>
      <c r="Y385" s="161"/>
      <c r="Z385" s="151"/>
      <c r="AA385" s="151"/>
      <c r="AB385" s="151"/>
      <c r="AC385" s="151"/>
      <c r="AD385" s="151"/>
      <c r="AE385" s="151"/>
      <c r="AF385" s="151"/>
      <c r="AG385" s="151" t="s">
        <v>214</v>
      </c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</row>
    <row r="386" spans="1:60" outlineLevel="3" x14ac:dyDescent="0.2">
      <c r="A386" s="158"/>
      <c r="B386" s="159"/>
      <c r="C386" s="264" t="s">
        <v>647</v>
      </c>
      <c r="D386" s="265"/>
      <c r="E386" s="265"/>
      <c r="F386" s="265"/>
      <c r="G386" s="265"/>
      <c r="H386" s="161"/>
      <c r="I386" s="161"/>
      <c r="J386" s="161"/>
      <c r="K386" s="161"/>
      <c r="L386" s="161"/>
      <c r="M386" s="161"/>
      <c r="N386" s="160"/>
      <c r="O386" s="160"/>
      <c r="P386" s="160"/>
      <c r="Q386" s="160"/>
      <c r="R386" s="161"/>
      <c r="S386" s="161"/>
      <c r="T386" s="161"/>
      <c r="U386" s="161"/>
      <c r="V386" s="161"/>
      <c r="W386" s="161"/>
      <c r="X386" s="161"/>
      <c r="Y386" s="161"/>
      <c r="Z386" s="151"/>
      <c r="AA386" s="151"/>
      <c r="AB386" s="151"/>
      <c r="AC386" s="151"/>
      <c r="AD386" s="151"/>
      <c r="AE386" s="151"/>
      <c r="AF386" s="151"/>
      <c r="AG386" s="151" t="s">
        <v>214</v>
      </c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</row>
    <row r="387" spans="1:60" outlineLevel="3" x14ac:dyDescent="0.2">
      <c r="A387" s="158"/>
      <c r="B387" s="159"/>
      <c r="C387" s="264" t="s">
        <v>648</v>
      </c>
      <c r="D387" s="265"/>
      <c r="E387" s="265"/>
      <c r="F387" s="265"/>
      <c r="G387" s="265"/>
      <c r="H387" s="161"/>
      <c r="I387" s="161"/>
      <c r="J387" s="161"/>
      <c r="K387" s="161"/>
      <c r="L387" s="161"/>
      <c r="M387" s="161"/>
      <c r="N387" s="160"/>
      <c r="O387" s="160"/>
      <c r="P387" s="160"/>
      <c r="Q387" s="160"/>
      <c r="R387" s="161"/>
      <c r="S387" s="161"/>
      <c r="T387" s="161"/>
      <c r="U387" s="161"/>
      <c r="V387" s="161"/>
      <c r="W387" s="161"/>
      <c r="X387" s="161"/>
      <c r="Y387" s="161"/>
      <c r="Z387" s="151"/>
      <c r="AA387" s="151"/>
      <c r="AB387" s="151"/>
      <c r="AC387" s="151"/>
      <c r="AD387" s="151"/>
      <c r="AE387" s="151"/>
      <c r="AF387" s="151"/>
      <c r="AG387" s="151" t="s">
        <v>214</v>
      </c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</row>
    <row r="388" spans="1:60" outlineLevel="3" x14ac:dyDescent="0.2">
      <c r="A388" s="158"/>
      <c r="B388" s="159"/>
      <c r="C388" s="264" t="s">
        <v>649</v>
      </c>
      <c r="D388" s="265"/>
      <c r="E388" s="265"/>
      <c r="F388" s="265"/>
      <c r="G388" s="265"/>
      <c r="H388" s="161"/>
      <c r="I388" s="161"/>
      <c r="J388" s="161"/>
      <c r="K388" s="161"/>
      <c r="L388" s="161"/>
      <c r="M388" s="161"/>
      <c r="N388" s="160"/>
      <c r="O388" s="160"/>
      <c r="P388" s="160"/>
      <c r="Q388" s="160"/>
      <c r="R388" s="161"/>
      <c r="S388" s="161"/>
      <c r="T388" s="161"/>
      <c r="U388" s="161"/>
      <c r="V388" s="161"/>
      <c r="W388" s="161"/>
      <c r="X388" s="161"/>
      <c r="Y388" s="161"/>
      <c r="Z388" s="151"/>
      <c r="AA388" s="151"/>
      <c r="AB388" s="151"/>
      <c r="AC388" s="151"/>
      <c r="AD388" s="151"/>
      <c r="AE388" s="151"/>
      <c r="AF388" s="151"/>
      <c r="AG388" s="151" t="s">
        <v>214</v>
      </c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</row>
    <row r="389" spans="1:60" outlineLevel="3" x14ac:dyDescent="0.2">
      <c r="A389" s="158"/>
      <c r="B389" s="159"/>
      <c r="C389" s="264" t="s">
        <v>650</v>
      </c>
      <c r="D389" s="265"/>
      <c r="E389" s="265"/>
      <c r="F389" s="265"/>
      <c r="G389" s="265"/>
      <c r="H389" s="161"/>
      <c r="I389" s="161"/>
      <c r="J389" s="161"/>
      <c r="K389" s="161"/>
      <c r="L389" s="161"/>
      <c r="M389" s="161"/>
      <c r="N389" s="160"/>
      <c r="O389" s="160"/>
      <c r="P389" s="160"/>
      <c r="Q389" s="160"/>
      <c r="R389" s="161"/>
      <c r="S389" s="161"/>
      <c r="T389" s="161"/>
      <c r="U389" s="161"/>
      <c r="V389" s="161"/>
      <c r="W389" s="161"/>
      <c r="X389" s="161"/>
      <c r="Y389" s="161"/>
      <c r="Z389" s="151"/>
      <c r="AA389" s="151"/>
      <c r="AB389" s="151"/>
      <c r="AC389" s="151"/>
      <c r="AD389" s="151"/>
      <c r="AE389" s="151"/>
      <c r="AF389" s="151"/>
      <c r="AG389" s="151" t="s">
        <v>214</v>
      </c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</row>
    <row r="390" spans="1:60" outlineLevel="2" x14ac:dyDescent="0.2">
      <c r="A390" s="158"/>
      <c r="B390" s="159"/>
      <c r="C390" s="196" t="s">
        <v>313</v>
      </c>
      <c r="D390" s="190"/>
      <c r="E390" s="191"/>
      <c r="F390" s="161"/>
      <c r="G390" s="161"/>
      <c r="H390" s="161"/>
      <c r="I390" s="161"/>
      <c r="J390" s="161"/>
      <c r="K390" s="161"/>
      <c r="L390" s="161"/>
      <c r="M390" s="161"/>
      <c r="N390" s="160"/>
      <c r="O390" s="160"/>
      <c r="P390" s="160"/>
      <c r="Q390" s="160"/>
      <c r="R390" s="161"/>
      <c r="S390" s="161"/>
      <c r="T390" s="161"/>
      <c r="U390" s="161"/>
      <c r="V390" s="161"/>
      <c r="W390" s="161"/>
      <c r="X390" s="161"/>
      <c r="Y390" s="161"/>
      <c r="Z390" s="151"/>
      <c r="AA390" s="151"/>
      <c r="AB390" s="151"/>
      <c r="AC390" s="151"/>
      <c r="AD390" s="151"/>
      <c r="AE390" s="151"/>
      <c r="AF390" s="151"/>
      <c r="AG390" s="151" t="s">
        <v>263</v>
      </c>
      <c r="AH390" s="151">
        <v>0</v>
      </c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</row>
    <row r="391" spans="1:60" outlineLevel="3" x14ac:dyDescent="0.2">
      <c r="A391" s="158"/>
      <c r="B391" s="159"/>
      <c r="C391" s="196" t="s">
        <v>635</v>
      </c>
      <c r="D391" s="190"/>
      <c r="E391" s="191"/>
      <c r="F391" s="161"/>
      <c r="G391" s="161"/>
      <c r="H391" s="161"/>
      <c r="I391" s="161"/>
      <c r="J391" s="161"/>
      <c r="K391" s="161"/>
      <c r="L391" s="161"/>
      <c r="M391" s="161"/>
      <c r="N391" s="160"/>
      <c r="O391" s="160"/>
      <c r="P391" s="160"/>
      <c r="Q391" s="160"/>
      <c r="R391" s="161"/>
      <c r="S391" s="161"/>
      <c r="T391" s="161"/>
      <c r="U391" s="161"/>
      <c r="V391" s="161"/>
      <c r="W391" s="161"/>
      <c r="X391" s="161"/>
      <c r="Y391" s="161"/>
      <c r="Z391" s="151"/>
      <c r="AA391" s="151"/>
      <c r="AB391" s="151"/>
      <c r="AC391" s="151"/>
      <c r="AD391" s="151"/>
      <c r="AE391" s="151"/>
      <c r="AF391" s="151"/>
      <c r="AG391" s="151" t="s">
        <v>263</v>
      </c>
      <c r="AH391" s="151">
        <v>0</v>
      </c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</row>
    <row r="392" spans="1:60" outlineLevel="3" x14ac:dyDescent="0.2">
      <c r="A392" s="158"/>
      <c r="B392" s="159"/>
      <c r="C392" s="196" t="s">
        <v>651</v>
      </c>
      <c r="D392" s="190"/>
      <c r="E392" s="191">
        <v>1</v>
      </c>
      <c r="F392" s="161"/>
      <c r="G392" s="161"/>
      <c r="H392" s="161"/>
      <c r="I392" s="161"/>
      <c r="J392" s="161"/>
      <c r="K392" s="161"/>
      <c r="L392" s="161"/>
      <c r="M392" s="161"/>
      <c r="N392" s="160"/>
      <c r="O392" s="160"/>
      <c r="P392" s="160"/>
      <c r="Q392" s="160"/>
      <c r="R392" s="161"/>
      <c r="S392" s="161"/>
      <c r="T392" s="161"/>
      <c r="U392" s="161"/>
      <c r="V392" s="161"/>
      <c r="W392" s="161"/>
      <c r="X392" s="161"/>
      <c r="Y392" s="161"/>
      <c r="Z392" s="151"/>
      <c r="AA392" s="151"/>
      <c r="AB392" s="151"/>
      <c r="AC392" s="151"/>
      <c r="AD392" s="151"/>
      <c r="AE392" s="151"/>
      <c r="AF392" s="151"/>
      <c r="AG392" s="151" t="s">
        <v>263</v>
      </c>
      <c r="AH392" s="151">
        <v>0</v>
      </c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</row>
    <row r="393" spans="1:60" ht="22.5" outlineLevel="1" x14ac:dyDescent="0.2">
      <c r="A393" s="176">
        <v>76</v>
      </c>
      <c r="B393" s="177" t="s">
        <v>652</v>
      </c>
      <c r="C393" s="185" t="s">
        <v>653</v>
      </c>
      <c r="D393" s="178" t="s">
        <v>333</v>
      </c>
      <c r="E393" s="179">
        <v>1</v>
      </c>
      <c r="F393" s="180"/>
      <c r="G393" s="181">
        <f>ROUND(E393*F393,2)</f>
        <v>0</v>
      </c>
      <c r="H393" s="180"/>
      <c r="I393" s="181">
        <f>ROUND(E393*H393,2)</f>
        <v>0</v>
      </c>
      <c r="J393" s="180"/>
      <c r="K393" s="181">
        <f>ROUND(E393*J393,2)</f>
        <v>0</v>
      </c>
      <c r="L393" s="181">
        <v>21</v>
      </c>
      <c r="M393" s="181">
        <f>G393*(1+L393/100)</f>
        <v>0</v>
      </c>
      <c r="N393" s="179">
        <v>2.6020000000000001E-2</v>
      </c>
      <c r="O393" s="179">
        <f>ROUND(E393*N393,2)</f>
        <v>0.03</v>
      </c>
      <c r="P393" s="179">
        <v>0</v>
      </c>
      <c r="Q393" s="179">
        <f>ROUND(E393*P393,2)</f>
        <v>0</v>
      </c>
      <c r="R393" s="181"/>
      <c r="S393" s="181" t="s">
        <v>209</v>
      </c>
      <c r="T393" s="182" t="s">
        <v>210</v>
      </c>
      <c r="U393" s="161">
        <v>0</v>
      </c>
      <c r="V393" s="161">
        <f>ROUND(E393*U393,2)</f>
        <v>0</v>
      </c>
      <c r="W393" s="161"/>
      <c r="X393" s="161" t="s">
        <v>258</v>
      </c>
      <c r="Y393" s="161" t="s">
        <v>211</v>
      </c>
      <c r="Z393" s="151"/>
      <c r="AA393" s="151"/>
      <c r="AB393" s="151"/>
      <c r="AC393" s="151"/>
      <c r="AD393" s="151"/>
      <c r="AE393" s="151"/>
      <c r="AF393" s="151"/>
      <c r="AG393" s="151" t="s">
        <v>259</v>
      </c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</row>
    <row r="394" spans="1:60" outlineLevel="2" x14ac:dyDescent="0.2">
      <c r="A394" s="158"/>
      <c r="B394" s="159"/>
      <c r="C394" s="262" t="s">
        <v>646</v>
      </c>
      <c r="D394" s="263"/>
      <c r="E394" s="263"/>
      <c r="F394" s="263"/>
      <c r="G394" s="263"/>
      <c r="H394" s="161"/>
      <c r="I394" s="161"/>
      <c r="J394" s="161"/>
      <c r="K394" s="161"/>
      <c r="L394" s="161"/>
      <c r="M394" s="161"/>
      <c r="N394" s="160"/>
      <c r="O394" s="160"/>
      <c r="P394" s="160"/>
      <c r="Q394" s="160"/>
      <c r="R394" s="161"/>
      <c r="S394" s="161"/>
      <c r="T394" s="161"/>
      <c r="U394" s="161"/>
      <c r="V394" s="161"/>
      <c r="W394" s="161"/>
      <c r="X394" s="161"/>
      <c r="Y394" s="161"/>
      <c r="Z394" s="151"/>
      <c r="AA394" s="151"/>
      <c r="AB394" s="151"/>
      <c r="AC394" s="151"/>
      <c r="AD394" s="151"/>
      <c r="AE394" s="151"/>
      <c r="AF394" s="151"/>
      <c r="AG394" s="151" t="s">
        <v>214</v>
      </c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</row>
    <row r="395" spans="1:60" outlineLevel="3" x14ac:dyDescent="0.2">
      <c r="A395" s="158"/>
      <c r="B395" s="159"/>
      <c r="C395" s="264" t="s">
        <v>647</v>
      </c>
      <c r="D395" s="265"/>
      <c r="E395" s="265"/>
      <c r="F395" s="265"/>
      <c r="G395" s="265"/>
      <c r="H395" s="161"/>
      <c r="I395" s="161"/>
      <c r="J395" s="161"/>
      <c r="K395" s="161"/>
      <c r="L395" s="161"/>
      <c r="M395" s="161"/>
      <c r="N395" s="160"/>
      <c r="O395" s="160"/>
      <c r="P395" s="160"/>
      <c r="Q395" s="160"/>
      <c r="R395" s="161"/>
      <c r="S395" s="161"/>
      <c r="T395" s="161"/>
      <c r="U395" s="161"/>
      <c r="V395" s="161"/>
      <c r="W395" s="161"/>
      <c r="X395" s="161"/>
      <c r="Y395" s="161"/>
      <c r="Z395" s="151"/>
      <c r="AA395" s="151"/>
      <c r="AB395" s="151"/>
      <c r="AC395" s="151"/>
      <c r="AD395" s="151"/>
      <c r="AE395" s="151"/>
      <c r="AF395" s="151"/>
      <c r="AG395" s="151" t="s">
        <v>214</v>
      </c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</row>
    <row r="396" spans="1:60" outlineLevel="3" x14ac:dyDescent="0.2">
      <c r="A396" s="158"/>
      <c r="B396" s="159"/>
      <c r="C396" s="264" t="s">
        <v>648</v>
      </c>
      <c r="D396" s="265"/>
      <c r="E396" s="265"/>
      <c r="F396" s="265"/>
      <c r="G396" s="265"/>
      <c r="H396" s="161"/>
      <c r="I396" s="161"/>
      <c r="J396" s="161"/>
      <c r="K396" s="161"/>
      <c r="L396" s="161"/>
      <c r="M396" s="161"/>
      <c r="N396" s="160"/>
      <c r="O396" s="160"/>
      <c r="P396" s="160"/>
      <c r="Q396" s="160"/>
      <c r="R396" s="161"/>
      <c r="S396" s="161"/>
      <c r="T396" s="161"/>
      <c r="U396" s="161"/>
      <c r="V396" s="161"/>
      <c r="W396" s="161"/>
      <c r="X396" s="161"/>
      <c r="Y396" s="161"/>
      <c r="Z396" s="151"/>
      <c r="AA396" s="151"/>
      <c r="AB396" s="151"/>
      <c r="AC396" s="151"/>
      <c r="AD396" s="151"/>
      <c r="AE396" s="151"/>
      <c r="AF396" s="151"/>
      <c r="AG396" s="151" t="s">
        <v>214</v>
      </c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</row>
    <row r="397" spans="1:60" outlineLevel="3" x14ac:dyDescent="0.2">
      <c r="A397" s="158"/>
      <c r="B397" s="159"/>
      <c r="C397" s="264" t="s">
        <v>649</v>
      </c>
      <c r="D397" s="265"/>
      <c r="E397" s="265"/>
      <c r="F397" s="265"/>
      <c r="G397" s="265"/>
      <c r="H397" s="161"/>
      <c r="I397" s="161"/>
      <c r="J397" s="161"/>
      <c r="K397" s="161"/>
      <c r="L397" s="161"/>
      <c r="M397" s="161"/>
      <c r="N397" s="160"/>
      <c r="O397" s="160"/>
      <c r="P397" s="160"/>
      <c r="Q397" s="160"/>
      <c r="R397" s="161"/>
      <c r="S397" s="161"/>
      <c r="T397" s="161"/>
      <c r="U397" s="161"/>
      <c r="V397" s="161"/>
      <c r="W397" s="161"/>
      <c r="X397" s="161"/>
      <c r="Y397" s="161"/>
      <c r="Z397" s="151"/>
      <c r="AA397" s="151"/>
      <c r="AB397" s="151"/>
      <c r="AC397" s="151"/>
      <c r="AD397" s="151"/>
      <c r="AE397" s="151"/>
      <c r="AF397" s="151"/>
      <c r="AG397" s="151" t="s">
        <v>214</v>
      </c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</row>
    <row r="398" spans="1:60" outlineLevel="3" x14ac:dyDescent="0.2">
      <c r="A398" s="158"/>
      <c r="B398" s="159"/>
      <c r="C398" s="264" t="s">
        <v>650</v>
      </c>
      <c r="D398" s="265"/>
      <c r="E398" s="265"/>
      <c r="F398" s="265"/>
      <c r="G398" s="265"/>
      <c r="H398" s="161"/>
      <c r="I398" s="161"/>
      <c r="J398" s="161"/>
      <c r="K398" s="161"/>
      <c r="L398" s="161"/>
      <c r="M398" s="161"/>
      <c r="N398" s="160"/>
      <c r="O398" s="160"/>
      <c r="P398" s="160"/>
      <c r="Q398" s="160"/>
      <c r="R398" s="161"/>
      <c r="S398" s="161"/>
      <c r="T398" s="161"/>
      <c r="U398" s="161"/>
      <c r="V398" s="161"/>
      <c r="W398" s="161"/>
      <c r="X398" s="161"/>
      <c r="Y398" s="161"/>
      <c r="Z398" s="151"/>
      <c r="AA398" s="151"/>
      <c r="AB398" s="151"/>
      <c r="AC398" s="151"/>
      <c r="AD398" s="151"/>
      <c r="AE398" s="151"/>
      <c r="AF398" s="151"/>
      <c r="AG398" s="151" t="s">
        <v>214</v>
      </c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</row>
    <row r="399" spans="1:60" outlineLevel="2" x14ac:dyDescent="0.2">
      <c r="A399" s="158"/>
      <c r="B399" s="159"/>
      <c r="C399" s="196" t="s">
        <v>313</v>
      </c>
      <c r="D399" s="190"/>
      <c r="E399" s="191"/>
      <c r="F399" s="161"/>
      <c r="G399" s="161"/>
      <c r="H399" s="161"/>
      <c r="I399" s="161"/>
      <c r="J399" s="161"/>
      <c r="K399" s="161"/>
      <c r="L399" s="161"/>
      <c r="M399" s="161"/>
      <c r="N399" s="160"/>
      <c r="O399" s="160"/>
      <c r="P399" s="160"/>
      <c r="Q399" s="160"/>
      <c r="R399" s="161"/>
      <c r="S399" s="161"/>
      <c r="T399" s="161"/>
      <c r="U399" s="161"/>
      <c r="V399" s="161"/>
      <c r="W399" s="161"/>
      <c r="X399" s="161"/>
      <c r="Y399" s="161"/>
      <c r="Z399" s="151"/>
      <c r="AA399" s="151"/>
      <c r="AB399" s="151"/>
      <c r="AC399" s="151"/>
      <c r="AD399" s="151"/>
      <c r="AE399" s="151"/>
      <c r="AF399" s="151"/>
      <c r="AG399" s="151" t="s">
        <v>263</v>
      </c>
      <c r="AH399" s="151">
        <v>0</v>
      </c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</row>
    <row r="400" spans="1:60" outlineLevel="3" x14ac:dyDescent="0.2">
      <c r="A400" s="158"/>
      <c r="B400" s="159"/>
      <c r="C400" s="196" t="s">
        <v>635</v>
      </c>
      <c r="D400" s="190"/>
      <c r="E400" s="191"/>
      <c r="F400" s="161"/>
      <c r="G400" s="161"/>
      <c r="H400" s="161"/>
      <c r="I400" s="161"/>
      <c r="J400" s="161"/>
      <c r="K400" s="161"/>
      <c r="L400" s="161"/>
      <c r="M400" s="161"/>
      <c r="N400" s="160"/>
      <c r="O400" s="160"/>
      <c r="P400" s="160"/>
      <c r="Q400" s="160"/>
      <c r="R400" s="161"/>
      <c r="S400" s="161"/>
      <c r="T400" s="161"/>
      <c r="U400" s="161"/>
      <c r="V400" s="161"/>
      <c r="W400" s="161"/>
      <c r="X400" s="161"/>
      <c r="Y400" s="161"/>
      <c r="Z400" s="151"/>
      <c r="AA400" s="151"/>
      <c r="AB400" s="151"/>
      <c r="AC400" s="151"/>
      <c r="AD400" s="151"/>
      <c r="AE400" s="151"/>
      <c r="AF400" s="151"/>
      <c r="AG400" s="151" t="s">
        <v>263</v>
      </c>
      <c r="AH400" s="151">
        <v>0</v>
      </c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</row>
    <row r="401" spans="1:60" outlineLevel="3" x14ac:dyDescent="0.2">
      <c r="A401" s="158"/>
      <c r="B401" s="159"/>
      <c r="C401" s="196" t="s">
        <v>654</v>
      </c>
      <c r="D401" s="190"/>
      <c r="E401" s="191">
        <v>1</v>
      </c>
      <c r="F401" s="161"/>
      <c r="G401" s="161"/>
      <c r="H401" s="161"/>
      <c r="I401" s="161"/>
      <c r="J401" s="161"/>
      <c r="K401" s="161"/>
      <c r="L401" s="161"/>
      <c r="M401" s="161"/>
      <c r="N401" s="160"/>
      <c r="O401" s="160"/>
      <c r="P401" s="160"/>
      <c r="Q401" s="160"/>
      <c r="R401" s="161"/>
      <c r="S401" s="161"/>
      <c r="T401" s="161"/>
      <c r="U401" s="161"/>
      <c r="V401" s="161"/>
      <c r="W401" s="161"/>
      <c r="X401" s="161"/>
      <c r="Y401" s="161"/>
      <c r="Z401" s="151"/>
      <c r="AA401" s="151"/>
      <c r="AB401" s="151"/>
      <c r="AC401" s="151"/>
      <c r="AD401" s="151"/>
      <c r="AE401" s="151"/>
      <c r="AF401" s="151"/>
      <c r="AG401" s="151" t="s">
        <v>263</v>
      </c>
      <c r="AH401" s="151">
        <v>0</v>
      </c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</row>
    <row r="402" spans="1:60" ht="22.5" outlineLevel="1" x14ac:dyDescent="0.2">
      <c r="A402" s="176">
        <v>77</v>
      </c>
      <c r="B402" s="177" t="s">
        <v>655</v>
      </c>
      <c r="C402" s="185" t="s">
        <v>656</v>
      </c>
      <c r="D402" s="178" t="s">
        <v>333</v>
      </c>
      <c r="E402" s="179">
        <v>1</v>
      </c>
      <c r="F402" s="180"/>
      <c r="G402" s="181">
        <f>ROUND(E402*F402,2)</f>
        <v>0</v>
      </c>
      <c r="H402" s="180"/>
      <c r="I402" s="181">
        <f>ROUND(E402*H402,2)</f>
        <v>0</v>
      </c>
      <c r="J402" s="180"/>
      <c r="K402" s="181">
        <f>ROUND(E402*J402,2)</f>
        <v>0</v>
      </c>
      <c r="L402" s="181">
        <v>21</v>
      </c>
      <c r="M402" s="181">
        <f>G402*(1+L402/100)</f>
        <v>0</v>
      </c>
      <c r="N402" s="179">
        <v>1.4999999999999999E-2</v>
      </c>
      <c r="O402" s="179">
        <f>ROUND(E402*N402,2)</f>
        <v>0.02</v>
      </c>
      <c r="P402" s="179">
        <v>0</v>
      </c>
      <c r="Q402" s="179">
        <f>ROUND(E402*P402,2)</f>
        <v>0</v>
      </c>
      <c r="R402" s="181"/>
      <c r="S402" s="181" t="s">
        <v>209</v>
      </c>
      <c r="T402" s="182" t="s">
        <v>210</v>
      </c>
      <c r="U402" s="161">
        <v>0</v>
      </c>
      <c r="V402" s="161">
        <f>ROUND(E402*U402,2)</f>
        <v>0</v>
      </c>
      <c r="W402" s="161"/>
      <c r="X402" s="161" t="s">
        <v>258</v>
      </c>
      <c r="Y402" s="161" t="s">
        <v>211</v>
      </c>
      <c r="Z402" s="151"/>
      <c r="AA402" s="151"/>
      <c r="AB402" s="151"/>
      <c r="AC402" s="151"/>
      <c r="AD402" s="151"/>
      <c r="AE402" s="151"/>
      <c r="AF402" s="151"/>
      <c r="AG402" s="151" t="s">
        <v>259</v>
      </c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</row>
    <row r="403" spans="1:60" outlineLevel="2" x14ac:dyDescent="0.2">
      <c r="A403" s="158"/>
      <c r="B403" s="159"/>
      <c r="C403" s="262" t="s">
        <v>657</v>
      </c>
      <c r="D403" s="263"/>
      <c r="E403" s="263"/>
      <c r="F403" s="263"/>
      <c r="G403" s="263"/>
      <c r="H403" s="161"/>
      <c r="I403" s="161"/>
      <c r="J403" s="161"/>
      <c r="K403" s="161"/>
      <c r="L403" s="161"/>
      <c r="M403" s="161"/>
      <c r="N403" s="160"/>
      <c r="O403" s="160"/>
      <c r="P403" s="160"/>
      <c r="Q403" s="160"/>
      <c r="R403" s="161"/>
      <c r="S403" s="161"/>
      <c r="T403" s="161"/>
      <c r="U403" s="161"/>
      <c r="V403" s="161"/>
      <c r="W403" s="161"/>
      <c r="X403" s="161"/>
      <c r="Y403" s="161"/>
      <c r="Z403" s="151"/>
      <c r="AA403" s="151"/>
      <c r="AB403" s="151"/>
      <c r="AC403" s="151"/>
      <c r="AD403" s="151"/>
      <c r="AE403" s="151"/>
      <c r="AF403" s="151"/>
      <c r="AG403" s="151" t="s">
        <v>214</v>
      </c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</row>
    <row r="404" spans="1:60" outlineLevel="3" x14ac:dyDescent="0.2">
      <c r="A404" s="158"/>
      <c r="B404" s="159"/>
      <c r="C404" s="264" t="s">
        <v>658</v>
      </c>
      <c r="D404" s="265"/>
      <c r="E404" s="265"/>
      <c r="F404" s="265"/>
      <c r="G404" s="265"/>
      <c r="H404" s="161"/>
      <c r="I404" s="161"/>
      <c r="J404" s="161"/>
      <c r="K404" s="161"/>
      <c r="L404" s="161"/>
      <c r="M404" s="161"/>
      <c r="N404" s="160"/>
      <c r="O404" s="160"/>
      <c r="P404" s="160"/>
      <c r="Q404" s="160"/>
      <c r="R404" s="161"/>
      <c r="S404" s="161"/>
      <c r="T404" s="161"/>
      <c r="U404" s="161"/>
      <c r="V404" s="161"/>
      <c r="W404" s="161"/>
      <c r="X404" s="161"/>
      <c r="Y404" s="161"/>
      <c r="Z404" s="151"/>
      <c r="AA404" s="151"/>
      <c r="AB404" s="151"/>
      <c r="AC404" s="151"/>
      <c r="AD404" s="151"/>
      <c r="AE404" s="151"/>
      <c r="AF404" s="151"/>
      <c r="AG404" s="151" t="s">
        <v>214</v>
      </c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83" t="str">
        <f>C404</f>
        <v>- filtrační kazeta pro kruhové potrubí + filtrační vložka – odpovídající požadavkům normy ČSN 75 5355 (ČL. 6.1.20.1),</v>
      </c>
      <c r="BB404" s="151"/>
      <c r="BC404" s="151"/>
      <c r="BD404" s="151"/>
      <c r="BE404" s="151"/>
      <c r="BF404" s="151"/>
      <c r="BG404" s="151"/>
      <c r="BH404" s="151"/>
    </row>
    <row r="405" spans="1:60" outlineLevel="3" x14ac:dyDescent="0.2">
      <c r="A405" s="158"/>
      <c r="B405" s="159"/>
      <c r="C405" s="264" t="s">
        <v>659</v>
      </c>
      <c r="D405" s="265"/>
      <c r="E405" s="265"/>
      <c r="F405" s="265"/>
      <c r="G405" s="265"/>
      <c r="H405" s="161"/>
      <c r="I405" s="161"/>
      <c r="J405" s="161"/>
      <c r="K405" s="161"/>
      <c r="L405" s="161"/>
      <c r="M405" s="161"/>
      <c r="N405" s="160"/>
      <c r="O405" s="160"/>
      <c r="P405" s="160"/>
      <c r="Q405" s="160"/>
      <c r="R405" s="161"/>
      <c r="S405" s="161"/>
      <c r="T405" s="161"/>
      <c r="U405" s="161"/>
      <c r="V405" s="161"/>
      <c r="W405" s="161"/>
      <c r="X405" s="161"/>
      <c r="Y405" s="161"/>
      <c r="Z405" s="151"/>
      <c r="AA405" s="151"/>
      <c r="AB405" s="151"/>
      <c r="AC405" s="151"/>
      <c r="AD405" s="151"/>
      <c r="AE405" s="151"/>
      <c r="AF405" s="151"/>
      <c r="AG405" s="151" t="s">
        <v>214</v>
      </c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</row>
    <row r="406" spans="1:60" outlineLevel="2" x14ac:dyDescent="0.2">
      <c r="A406" s="158"/>
      <c r="B406" s="159"/>
      <c r="C406" s="196" t="s">
        <v>313</v>
      </c>
      <c r="D406" s="190"/>
      <c r="E406" s="191"/>
      <c r="F406" s="161"/>
      <c r="G406" s="161"/>
      <c r="H406" s="161"/>
      <c r="I406" s="161"/>
      <c r="J406" s="161"/>
      <c r="K406" s="161"/>
      <c r="L406" s="161"/>
      <c r="M406" s="161"/>
      <c r="N406" s="160"/>
      <c r="O406" s="160"/>
      <c r="P406" s="160"/>
      <c r="Q406" s="160"/>
      <c r="R406" s="161"/>
      <c r="S406" s="161"/>
      <c r="T406" s="161"/>
      <c r="U406" s="161"/>
      <c r="V406" s="161"/>
      <c r="W406" s="161"/>
      <c r="X406" s="161"/>
      <c r="Y406" s="161"/>
      <c r="Z406" s="151"/>
      <c r="AA406" s="151"/>
      <c r="AB406" s="151"/>
      <c r="AC406" s="151"/>
      <c r="AD406" s="151"/>
      <c r="AE406" s="151"/>
      <c r="AF406" s="151"/>
      <c r="AG406" s="151" t="s">
        <v>263</v>
      </c>
      <c r="AH406" s="151">
        <v>0</v>
      </c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</row>
    <row r="407" spans="1:60" outlineLevel="3" x14ac:dyDescent="0.2">
      <c r="A407" s="158"/>
      <c r="B407" s="159"/>
      <c r="C407" s="196" t="s">
        <v>635</v>
      </c>
      <c r="D407" s="190"/>
      <c r="E407" s="191"/>
      <c r="F407" s="161"/>
      <c r="G407" s="161"/>
      <c r="H407" s="161"/>
      <c r="I407" s="161"/>
      <c r="J407" s="161"/>
      <c r="K407" s="161"/>
      <c r="L407" s="161"/>
      <c r="M407" s="161"/>
      <c r="N407" s="160"/>
      <c r="O407" s="160"/>
      <c r="P407" s="160"/>
      <c r="Q407" s="160"/>
      <c r="R407" s="161"/>
      <c r="S407" s="161"/>
      <c r="T407" s="161"/>
      <c r="U407" s="161"/>
      <c r="V407" s="161"/>
      <c r="W407" s="161"/>
      <c r="X407" s="161"/>
      <c r="Y407" s="161"/>
      <c r="Z407" s="151"/>
      <c r="AA407" s="151"/>
      <c r="AB407" s="151"/>
      <c r="AC407" s="151"/>
      <c r="AD407" s="151"/>
      <c r="AE407" s="151"/>
      <c r="AF407" s="151"/>
      <c r="AG407" s="151" t="s">
        <v>263</v>
      </c>
      <c r="AH407" s="151">
        <v>0</v>
      </c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</row>
    <row r="408" spans="1:60" outlineLevel="3" x14ac:dyDescent="0.2">
      <c r="A408" s="158"/>
      <c r="B408" s="159"/>
      <c r="C408" s="196" t="s">
        <v>660</v>
      </c>
      <c r="D408" s="190"/>
      <c r="E408" s="191">
        <v>1</v>
      </c>
      <c r="F408" s="161"/>
      <c r="G408" s="161"/>
      <c r="H408" s="161"/>
      <c r="I408" s="161"/>
      <c r="J408" s="161"/>
      <c r="K408" s="161"/>
      <c r="L408" s="161"/>
      <c r="M408" s="161"/>
      <c r="N408" s="160"/>
      <c r="O408" s="160"/>
      <c r="P408" s="160"/>
      <c r="Q408" s="160"/>
      <c r="R408" s="161"/>
      <c r="S408" s="161"/>
      <c r="T408" s="161"/>
      <c r="U408" s="161"/>
      <c r="V408" s="161"/>
      <c r="W408" s="161"/>
      <c r="X408" s="161"/>
      <c r="Y408" s="161"/>
      <c r="Z408" s="151"/>
      <c r="AA408" s="151"/>
      <c r="AB408" s="151"/>
      <c r="AC408" s="151"/>
      <c r="AD408" s="151"/>
      <c r="AE408" s="151"/>
      <c r="AF408" s="151"/>
      <c r="AG408" s="151" t="s">
        <v>263</v>
      </c>
      <c r="AH408" s="151">
        <v>0</v>
      </c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</row>
    <row r="409" spans="1:60" ht="22.5" outlineLevel="1" x14ac:dyDescent="0.2">
      <c r="A409" s="176">
        <v>78</v>
      </c>
      <c r="B409" s="177" t="s">
        <v>661</v>
      </c>
      <c r="C409" s="185" t="s">
        <v>662</v>
      </c>
      <c r="D409" s="178" t="s">
        <v>333</v>
      </c>
      <c r="E409" s="179">
        <v>4</v>
      </c>
      <c r="F409" s="180"/>
      <c r="G409" s="181">
        <f>ROUND(E409*F409,2)</f>
        <v>0</v>
      </c>
      <c r="H409" s="180"/>
      <c r="I409" s="181">
        <f>ROUND(E409*H409,2)</f>
        <v>0</v>
      </c>
      <c r="J409" s="180"/>
      <c r="K409" s="181">
        <f>ROUND(E409*J409,2)</f>
        <v>0</v>
      </c>
      <c r="L409" s="181">
        <v>21</v>
      </c>
      <c r="M409" s="181">
        <f>G409*(1+L409/100)</f>
        <v>0</v>
      </c>
      <c r="N409" s="179">
        <v>3.2000000000000001E-2</v>
      </c>
      <c r="O409" s="179">
        <f>ROUND(E409*N409,2)</f>
        <v>0.13</v>
      </c>
      <c r="P409" s="179">
        <v>0</v>
      </c>
      <c r="Q409" s="179">
        <f>ROUND(E409*P409,2)</f>
        <v>0</v>
      </c>
      <c r="R409" s="181"/>
      <c r="S409" s="181" t="s">
        <v>209</v>
      </c>
      <c r="T409" s="182" t="s">
        <v>210</v>
      </c>
      <c r="U409" s="161">
        <v>0</v>
      </c>
      <c r="V409" s="161">
        <f>ROUND(E409*U409,2)</f>
        <v>0</v>
      </c>
      <c r="W409" s="161"/>
      <c r="X409" s="161" t="s">
        <v>258</v>
      </c>
      <c r="Y409" s="161" t="s">
        <v>211</v>
      </c>
      <c r="Z409" s="151"/>
      <c r="AA409" s="151"/>
      <c r="AB409" s="151"/>
      <c r="AC409" s="151"/>
      <c r="AD409" s="151"/>
      <c r="AE409" s="151"/>
      <c r="AF409" s="151"/>
      <c r="AG409" s="151" t="s">
        <v>259</v>
      </c>
      <c r="AH409" s="151"/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</row>
    <row r="410" spans="1:60" outlineLevel="2" x14ac:dyDescent="0.2">
      <c r="A410" s="158"/>
      <c r="B410" s="159"/>
      <c r="C410" s="262" t="s">
        <v>663</v>
      </c>
      <c r="D410" s="263"/>
      <c r="E410" s="263"/>
      <c r="F410" s="263"/>
      <c r="G410" s="263"/>
      <c r="H410" s="161"/>
      <c r="I410" s="161"/>
      <c r="J410" s="161"/>
      <c r="K410" s="161"/>
      <c r="L410" s="161"/>
      <c r="M410" s="161"/>
      <c r="N410" s="160"/>
      <c r="O410" s="160"/>
      <c r="P410" s="160"/>
      <c r="Q410" s="160"/>
      <c r="R410" s="161"/>
      <c r="S410" s="161"/>
      <c r="T410" s="161"/>
      <c r="U410" s="161"/>
      <c r="V410" s="161"/>
      <c r="W410" s="161"/>
      <c r="X410" s="161"/>
      <c r="Y410" s="161"/>
      <c r="Z410" s="151"/>
      <c r="AA410" s="151"/>
      <c r="AB410" s="151"/>
      <c r="AC410" s="151"/>
      <c r="AD410" s="151"/>
      <c r="AE410" s="151"/>
      <c r="AF410" s="151"/>
      <c r="AG410" s="151" t="s">
        <v>214</v>
      </c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</row>
    <row r="411" spans="1:60" outlineLevel="3" x14ac:dyDescent="0.2">
      <c r="A411" s="158"/>
      <c r="B411" s="159"/>
      <c r="C411" s="264" t="s">
        <v>664</v>
      </c>
      <c r="D411" s="265"/>
      <c r="E411" s="265"/>
      <c r="F411" s="265"/>
      <c r="G411" s="265"/>
      <c r="H411" s="161"/>
      <c r="I411" s="161"/>
      <c r="J411" s="161"/>
      <c r="K411" s="161"/>
      <c r="L411" s="161"/>
      <c r="M411" s="161"/>
      <c r="N411" s="160"/>
      <c r="O411" s="160"/>
      <c r="P411" s="160"/>
      <c r="Q411" s="160"/>
      <c r="R411" s="161"/>
      <c r="S411" s="161"/>
      <c r="T411" s="161"/>
      <c r="U411" s="161"/>
      <c r="V411" s="161"/>
      <c r="W411" s="161"/>
      <c r="X411" s="161"/>
      <c r="Y411" s="161"/>
      <c r="Z411" s="151"/>
      <c r="AA411" s="151"/>
      <c r="AB411" s="151"/>
      <c r="AC411" s="151"/>
      <c r="AD411" s="151"/>
      <c r="AE411" s="151"/>
      <c r="AF411" s="151"/>
      <c r="AG411" s="151" t="s">
        <v>214</v>
      </c>
      <c r="AH411" s="151"/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</row>
    <row r="412" spans="1:60" outlineLevel="3" x14ac:dyDescent="0.2">
      <c r="A412" s="158"/>
      <c r="B412" s="159"/>
      <c r="C412" s="264" t="s">
        <v>665</v>
      </c>
      <c r="D412" s="265"/>
      <c r="E412" s="265"/>
      <c r="F412" s="265"/>
      <c r="G412" s="265"/>
      <c r="H412" s="161"/>
      <c r="I412" s="161"/>
      <c r="J412" s="161"/>
      <c r="K412" s="161"/>
      <c r="L412" s="161"/>
      <c r="M412" s="161"/>
      <c r="N412" s="160"/>
      <c r="O412" s="160"/>
      <c r="P412" s="160"/>
      <c r="Q412" s="160"/>
      <c r="R412" s="161"/>
      <c r="S412" s="161"/>
      <c r="T412" s="161"/>
      <c r="U412" s="161"/>
      <c r="V412" s="161"/>
      <c r="W412" s="161"/>
      <c r="X412" s="161"/>
      <c r="Y412" s="161"/>
      <c r="Z412" s="151"/>
      <c r="AA412" s="151"/>
      <c r="AB412" s="151"/>
      <c r="AC412" s="151"/>
      <c r="AD412" s="151"/>
      <c r="AE412" s="151"/>
      <c r="AF412" s="151"/>
      <c r="AG412" s="151" t="s">
        <v>214</v>
      </c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</row>
    <row r="413" spans="1:60" ht="22.5" outlineLevel="3" x14ac:dyDescent="0.2">
      <c r="A413" s="158"/>
      <c r="B413" s="159"/>
      <c r="C413" s="264" t="s">
        <v>666</v>
      </c>
      <c r="D413" s="265"/>
      <c r="E413" s="265"/>
      <c r="F413" s="265"/>
      <c r="G413" s="265"/>
      <c r="H413" s="161"/>
      <c r="I413" s="161"/>
      <c r="J413" s="161"/>
      <c r="K413" s="161"/>
      <c r="L413" s="161"/>
      <c r="M413" s="161"/>
      <c r="N413" s="160"/>
      <c r="O413" s="160"/>
      <c r="P413" s="160"/>
      <c r="Q413" s="160"/>
      <c r="R413" s="161"/>
      <c r="S413" s="161"/>
      <c r="T413" s="161"/>
      <c r="U413" s="161"/>
      <c r="V413" s="161"/>
      <c r="W413" s="161"/>
      <c r="X413" s="161"/>
      <c r="Y413" s="161"/>
      <c r="Z413" s="151"/>
      <c r="AA413" s="151"/>
      <c r="AB413" s="151"/>
      <c r="AC413" s="151"/>
      <c r="AD413" s="151"/>
      <c r="AE413" s="151"/>
      <c r="AF413" s="151"/>
      <c r="AG413" s="151" t="s">
        <v>214</v>
      </c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83" t="str">
        <f>C413</f>
        <v>- na fasádě osazena kovová kruhová mřížka Ř 200mm – materiál nerez, příp. chrom-nikl, včetně síťky proti hmyzu a ochranné stříšky - mřížku zasunout do</v>
      </c>
      <c r="BB413" s="151"/>
      <c r="BC413" s="151"/>
      <c r="BD413" s="151"/>
      <c r="BE413" s="151"/>
      <c r="BF413" s="151"/>
      <c r="BG413" s="151"/>
      <c r="BH413" s="151"/>
    </row>
    <row r="414" spans="1:60" outlineLevel="3" x14ac:dyDescent="0.2">
      <c r="A414" s="158"/>
      <c r="B414" s="159"/>
      <c r="C414" s="264" t="s">
        <v>667</v>
      </c>
      <c r="D414" s="265"/>
      <c r="E414" s="265"/>
      <c r="F414" s="265"/>
      <c r="G414" s="265"/>
      <c r="H414" s="161"/>
      <c r="I414" s="161"/>
      <c r="J414" s="161"/>
      <c r="K414" s="161"/>
      <c r="L414" s="161"/>
      <c r="M414" s="161"/>
      <c r="N414" s="160"/>
      <c r="O414" s="160"/>
      <c r="P414" s="160"/>
      <c r="Q414" s="160"/>
      <c r="R414" s="161"/>
      <c r="S414" s="161"/>
      <c r="T414" s="161"/>
      <c r="U414" s="161"/>
      <c r="V414" s="161"/>
      <c r="W414" s="161"/>
      <c r="X414" s="161"/>
      <c r="Y414" s="161"/>
      <c r="Z414" s="151"/>
      <c r="AA414" s="151"/>
      <c r="AB414" s="151"/>
      <c r="AC414" s="151"/>
      <c r="AD414" s="151"/>
      <c r="AE414" s="151"/>
      <c r="AF414" s="151"/>
      <c r="AG414" s="151" t="s">
        <v>214</v>
      </c>
      <c r="AH414" s="151"/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</row>
    <row r="415" spans="1:60" outlineLevel="2" x14ac:dyDescent="0.2">
      <c r="A415" s="158"/>
      <c r="B415" s="159"/>
      <c r="C415" s="196" t="s">
        <v>313</v>
      </c>
      <c r="D415" s="190"/>
      <c r="E415" s="191"/>
      <c r="F415" s="161"/>
      <c r="G415" s="161"/>
      <c r="H415" s="161"/>
      <c r="I415" s="161"/>
      <c r="J415" s="161"/>
      <c r="K415" s="161"/>
      <c r="L415" s="161"/>
      <c r="M415" s="161"/>
      <c r="N415" s="160"/>
      <c r="O415" s="160"/>
      <c r="P415" s="160"/>
      <c r="Q415" s="160"/>
      <c r="R415" s="161"/>
      <c r="S415" s="161"/>
      <c r="T415" s="161"/>
      <c r="U415" s="161"/>
      <c r="V415" s="161"/>
      <c r="W415" s="161"/>
      <c r="X415" s="161"/>
      <c r="Y415" s="161"/>
      <c r="Z415" s="151"/>
      <c r="AA415" s="151"/>
      <c r="AB415" s="151"/>
      <c r="AC415" s="151"/>
      <c r="AD415" s="151"/>
      <c r="AE415" s="151"/>
      <c r="AF415" s="151"/>
      <c r="AG415" s="151" t="s">
        <v>263</v>
      </c>
      <c r="AH415" s="151">
        <v>0</v>
      </c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51"/>
      <c r="BD415" s="151"/>
      <c r="BE415" s="151"/>
      <c r="BF415" s="151"/>
      <c r="BG415" s="151"/>
      <c r="BH415" s="151"/>
    </row>
    <row r="416" spans="1:60" outlineLevel="3" x14ac:dyDescent="0.2">
      <c r="A416" s="158"/>
      <c r="B416" s="159"/>
      <c r="C416" s="196" t="s">
        <v>635</v>
      </c>
      <c r="D416" s="190"/>
      <c r="E416" s="191"/>
      <c r="F416" s="161"/>
      <c r="G416" s="161"/>
      <c r="H416" s="161"/>
      <c r="I416" s="161"/>
      <c r="J416" s="161"/>
      <c r="K416" s="161"/>
      <c r="L416" s="161"/>
      <c r="M416" s="161"/>
      <c r="N416" s="160"/>
      <c r="O416" s="160"/>
      <c r="P416" s="160"/>
      <c r="Q416" s="160"/>
      <c r="R416" s="161"/>
      <c r="S416" s="161"/>
      <c r="T416" s="161"/>
      <c r="U416" s="161"/>
      <c r="V416" s="161"/>
      <c r="W416" s="161"/>
      <c r="X416" s="161"/>
      <c r="Y416" s="161"/>
      <c r="Z416" s="151"/>
      <c r="AA416" s="151"/>
      <c r="AB416" s="151"/>
      <c r="AC416" s="151"/>
      <c r="AD416" s="151"/>
      <c r="AE416" s="151"/>
      <c r="AF416" s="151"/>
      <c r="AG416" s="151" t="s">
        <v>263</v>
      </c>
      <c r="AH416" s="151">
        <v>0</v>
      </c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</row>
    <row r="417" spans="1:60" outlineLevel="3" x14ac:dyDescent="0.2">
      <c r="A417" s="158"/>
      <c r="B417" s="159"/>
      <c r="C417" s="196" t="s">
        <v>668</v>
      </c>
      <c r="D417" s="190"/>
      <c r="E417" s="191">
        <v>4</v>
      </c>
      <c r="F417" s="161"/>
      <c r="G417" s="161"/>
      <c r="H417" s="161"/>
      <c r="I417" s="161"/>
      <c r="J417" s="161"/>
      <c r="K417" s="161"/>
      <c r="L417" s="161"/>
      <c r="M417" s="161"/>
      <c r="N417" s="160"/>
      <c r="O417" s="160"/>
      <c r="P417" s="160"/>
      <c r="Q417" s="160"/>
      <c r="R417" s="161"/>
      <c r="S417" s="161"/>
      <c r="T417" s="161"/>
      <c r="U417" s="161"/>
      <c r="V417" s="161"/>
      <c r="W417" s="161"/>
      <c r="X417" s="161"/>
      <c r="Y417" s="161"/>
      <c r="Z417" s="151"/>
      <c r="AA417" s="151"/>
      <c r="AB417" s="151"/>
      <c r="AC417" s="151"/>
      <c r="AD417" s="151"/>
      <c r="AE417" s="151"/>
      <c r="AF417" s="151"/>
      <c r="AG417" s="151" t="s">
        <v>263</v>
      </c>
      <c r="AH417" s="151">
        <v>0</v>
      </c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</row>
    <row r="418" spans="1:60" ht="22.5" outlineLevel="1" x14ac:dyDescent="0.2">
      <c r="A418" s="176">
        <v>79</v>
      </c>
      <c r="B418" s="177" t="s">
        <v>669</v>
      </c>
      <c r="C418" s="185" t="s">
        <v>670</v>
      </c>
      <c r="D418" s="178" t="s">
        <v>333</v>
      </c>
      <c r="E418" s="179">
        <v>1</v>
      </c>
      <c r="F418" s="180"/>
      <c r="G418" s="181">
        <f>ROUND(E418*F418,2)</f>
        <v>0</v>
      </c>
      <c r="H418" s="180"/>
      <c r="I418" s="181">
        <f>ROUND(E418*H418,2)</f>
        <v>0</v>
      </c>
      <c r="J418" s="180"/>
      <c r="K418" s="181">
        <f>ROUND(E418*J418,2)</f>
        <v>0</v>
      </c>
      <c r="L418" s="181">
        <v>21</v>
      </c>
      <c r="M418" s="181">
        <f>G418*(1+L418/100)</f>
        <v>0</v>
      </c>
      <c r="N418" s="179">
        <v>0.154</v>
      </c>
      <c r="O418" s="179">
        <f>ROUND(E418*N418,2)</f>
        <v>0.15</v>
      </c>
      <c r="P418" s="179">
        <v>0</v>
      </c>
      <c r="Q418" s="179">
        <f>ROUND(E418*P418,2)</f>
        <v>0</v>
      </c>
      <c r="R418" s="181"/>
      <c r="S418" s="181" t="s">
        <v>209</v>
      </c>
      <c r="T418" s="182" t="s">
        <v>210</v>
      </c>
      <c r="U418" s="161">
        <v>0</v>
      </c>
      <c r="V418" s="161">
        <f>ROUND(E418*U418,2)</f>
        <v>0</v>
      </c>
      <c r="W418" s="161"/>
      <c r="X418" s="161" t="s">
        <v>258</v>
      </c>
      <c r="Y418" s="161" t="s">
        <v>211</v>
      </c>
      <c r="Z418" s="151"/>
      <c r="AA418" s="151"/>
      <c r="AB418" s="151"/>
      <c r="AC418" s="151"/>
      <c r="AD418" s="151"/>
      <c r="AE418" s="151"/>
      <c r="AF418" s="151"/>
      <c r="AG418" s="151" t="s">
        <v>259</v>
      </c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</row>
    <row r="419" spans="1:60" outlineLevel="2" x14ac:dyDescent="0.2">
      <c r="A419" s="158"/>
      <c r="B419" s="159"/>
      <c r="C419" s="262" t="s">
        <v>671</v>
      </c>
      <c r="D419" s="263"/>
      <c r="E419" s="263"/>
      <c r="F419" s="263"/>
      <c r="G419" s="263"/>
      <c r="H419" s="161"/>
      <c r="I419" s="161"/>
      <c r="J419" s="161"/>
      <c r="K419" s="161"/>
      <c r="L419" s="161"/>
      <c r="M419" s="161"/>
      <c r="N419" s="160"/>
      <c r="O419" s="160"/>
      <c r="P419" s="160"/>
      <c r="Q419" s="160"/>
      <c r="R419" s="161"/>
      <c r="S419" s="161"/>
      <c r="T419" s="161"/>
      <c r="U419" s="161"/>
      <c r="V419" s="161"/>
      <c r="W419" s="161"/>
      <c r="X419" s="161"/>
      <c r="Y419" s="161"/>
      <c r="Z419" s="151"/>
      <c r="AA419" s="151"/>
      <c r="AB419" s="151"/>
      <c r="AC419" s="151"/>
      <c r="AD419" s="151"/>
      <c r="AE419" s="151"/>
      <c r="AF419" s="151"/>
      <c r="AG419" s="151" t="s">
        <v>214</v>
      </c>
      <c r="AH419" s="151"/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</row>
    <row r="420" spans="1:60" outlineLevel="3" x14ac:dyDescent="0.2">
      <c r="A420" s="158"/>
      <c r="B420" s="159"/>
      <c r="C420" s="264" t="s">
        <v>672</v>
      </c>
      <c r="D420" s="265"/>
      <c r="E420" s="265"/>
      <c r="F420" s="265"/>
      <c r="G420" s="265"/>
      <c r="H420" s="161"/>
      <c r="I420" s="161"/>
      <c r="J420" s="161"/>
      <c r="K420" s="161"/>
      <c r="L420" s="161"/>
      <c r="M420" s="161"/>
      <c r="N420" s="160"/>
      <c r="O420" s="160"/>
      <c r="P420" s="160"/>
      <c r="Q420" s="160"/>
      <c r="R420" s="161"/>
      <c r="S420" s="161"/>
      <c r="T420" s="161"/>
      <c r="U420" s="161"/>
      <c r="V420" s="161"/>
      <c r="W420" s="161"/>
      <c r="X420" s="161"/>
      <c r="Y420" s="161"/>
      <c r="Z420" s="151"/>
      <c r="AA420" s="151"/>
      <c r="AB420" s="151"/>
      <c r="AC420" s="151"/>
      <c r="AD420" s="151"/>
      <c r="AE420" s="151"/>
      <c r="AF420" s="151"/>
      <c r="AG420" s="151" t="s">
        <v>214</v>
      </c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83" t="str">
        <f>C420</f>
        <v>- podesta ve výšce 400 mm nad dnem AN - o rozměrech 1000x700mm, tvořená nerezovým podlahovým roštem a nosným rámem,</v>
      </c>
      <c r="BB420" s="151"/>
      <c r="BC420" s="151"/>
      <c r="BD420" s="151"/>
      <c r="BE420" s="151"/>
      <c r="BF420" s="151"/>
      <c r="BG420" s="151"/>
      <c r="BH420" s="151"/>
    </row>
    <row r="421" spans="1:60" outlineLevel="3" x14ac:dyDescent="0.2">
      <c r="A421" s="158"/>
      <c r="B421" s="159"/>
      <c r="C421" s="264" t="s">
        <v>673</v>
      </c>
      <c r="D421" s="265"/>
      <c r="E421" s="265"/>
      <c r="F421" s="265"/>
      <c r="G421" s="265"/>
      <c r="H421" s="161"/>
      <c r="I421" s="161"/>
      <c r="J421" s="161"/>
      <c r="K421" s="161"/>
      <c r="L421" s="161"/>
      <c r="M421" s="161"/>
      <c r="N421" s="160"/>
      <c r="O421" s="160"/>
      <c r="P421" s="160"/>
      <c r="Q421" s="160"/>
      <c r="R421" s="161"/>
      <c r="S421" s="161"/>
      <c r="T421" s="161"/>
      <c r="U421" s="161"/>
      <c r="V421" s="161"/>
      <c r="W421" s="161"/>
      <c r="X421" s="161"/>
      <c r="Y421" s="161"/>
      <c r="Z421" s="151"/>
      <c r="AA421" s="151"/>
      <c r="AB421" s="151"/>
      <c r="AC421" s="151"/>
      <c r="AD421" s="151"/>
      <c r="AE421" s="151"/>
      <c r="AF421" s="151"/>
      <c r="AG421" s="151" t="s">
        <v>214</v>
      </c>
      <c r="AH421" s="151"/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</row>
    <row r="422" spans="1:60" outlineLevel="3" x14ac:dyDescent="0.2">
      <c r="A422" s="158"/>
      <c r="B422" s="159"/>
      <c r="C422" s="264" t="s">
        <v>674</v>
      </c>
      <c r="D422" s="265"/>
      <c r="E422" s="265"/>
      <c r="F422" s="265"/>
      <c r="G422" s="265"/>
      <c r="H422" s="161"/>
      <c r="I422" s="161"/>
      <c r="J422" s="161"/>
      <c r="K422" s="161"/>
      <c r="L422" s="161"/>
      <c r="M422" s="161"/>
      <c r="N422" s="160"/>
      <c r="O422" s="160"/>
      <c r="P422" s="160"/>
      <c r="Q422" s="160"/>
      <c r="R422" s="161"/>
      <c r="S422" s="161"/>
      <c r="T422" s="161"/>
      <c r="U422" s="161"/>
      <c r="V422" s="161"/>
      <c r="W422" s="161"/>
      <c r="X422" s="161"/>
      <c r="Y422" s="161"/>
      <c r="Z422" s="151"/>
      <c r="AA422" s="151"/>
      <c r="AB422" s="151"/>
      <c r="AC422" s="151"/>
      <c r="AD422" s="151"/>
      <c r="AE422" s="151"/>
      <c r="AF422" s="151"/>
      <c r="AG422" s="151" t="s">
        <v>214</v>
      </c>
      <c r="AH422" s="151"/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83" t="str">
        <f>C422</f>
        <v>- obvodový osazovací rám kotvit do svislého líce stěny AK pomocí lepených nerezových kotev, dle potřeby podepřít sloupky,</v>
      </c>
      <c r="BB422" s="151"/>
      <c r="BC422" s="151"/>
      <c r="BD422" s="151"/>
      <c r="BE422" s="151"/>
      <c r="BF422" s="151"/>
      <c r="BG422" s="151"/>
      <c r="BH422" s="151"/>
    </row>
    <row r="423" spans="1:60" outlineLevel="3" x14ac:dyDescent="0.2">
      <c r="A423" s="158"/>
      <c r="B423" s="159"/>
      <c r="C423" s="264" t="s">
        <v>631</v>
      </c>
      <c r="D423" s="265"/>
      <c r="E423" s="265"/>
      <c r="F423" s="265"/>
      <c r="G423" s="265"/>
      <c r="H423" s="161"/>
      <c r="I423" s="161"/>
      <c r="J423" s="161"/>
      <c r="K423" s="161"/>
      <c r="L423" s="161"/>
      <c r="M423" s="161"/>
      <c r="N423" s="160"/>
      <c r="O423" s="160"/>
      <c r="P423" s="160"/>
      <c r="Q423" s="160"/>
      <c r="R423" s="161"/>
      <c r="S423" s="161"/>
      <c r="T423" s="161"/>
      <c r="U423" s="161"/>
      <c r="V423" s="161"/>
      <c r="W423" s="161"/>
      <c r="X423" s="161"/>
      <c r="Y423" s="161"/>
      <c r="Z423" s="151"/>
      <c r="AA423" s="151"/>
      <c r="AB423" s="151"/>
      <c r="AC423" s="151"/>
      <c r="AD423" s="151"/>
      <c r="AE423" s="151"/>
      <c r="AF423" s="151"/>
      <c r="AG423" s="151" t="s">
        <v>214</v>
      </c>
      <c r="AH423" s="151"/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</row>
    <row r="424" spans="1:60" outlineLevel="3" x14ac:dyDescent="0.2">
      <c r="A424" s="158"/>
      <c r="B424" s="159"/>
      <c r="C424" s="264" t="s">
        <v>632</v>
      </c>
      <c r="D424" s="265"/>
      <c r="E424" s="265"/>
      <c r="F424" s="265"/>
      <c r="G424" s="265"/>
      <c r="H424" s="161"/>
      <c r="I424" s="161"/>
      <c r="J424" s="161"/>
      <c r="K424" s="161"/>
      <c r="L424" s="161"/>
      <c r="M424" s="161"/>
      <c r="N424" s="160"/>
      <c r="O424" s="160"/>
      <c r="P424" s="160"/>
      <c r="Q424" s="160"/>
      <c r="R424" s="161"/>
      <c r="S424" s="161"/>
      <c r="T424" s="161"/>
      <c r="U424" s="161"/>
      <c r="V424" s="161"/>
      <c r="W424" s="161"/>
      <c r="X424" s="161"/>
      <c r="Y424" s="161"/>
      <c r="Z424" s="151"/>
      <c r="AA424" s="151"/>
      <c r="AB424" s="151"/>
      <c r="AC424" s="151"/>
      <c r="AD424" s="151"/>
      <c r="AE424" s="151"/>
      <c r="AF424" s="151"/>
      <c r="AG424" s="151" t="s">
        <v>214</v>
      </c>
      <c r="AH424" s="151"/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</row>
    <row r="425" spans="1:60" ht="22.5" outlineLevel="3" x14ac:dyDescent="0.2">
      <c r="A425" s="158"/>
      <c r="B425" s="159"/>
      <c r="C425" s="264" t="s">
        <v>675</v>
      </c>
      <c r="D425" s="265"/>
      <c r="E425" s="265"/>
      <c r="F425" s="265"/>
      <c r="G425" s="265"/>
      <c r="H425" s="161"/>
      <c r="I425" s="161"/>
      <c r="J425" s="161"/>
      <c r="K425" s="161"/>
      <c r="L425" s="161"/>
      <c r="M425" s="161"/>
      <c r="N425" s="160"/>
      <c r="O425" s="160"/>
      <c r="P425" s="160"/>
      <c r="Q425" s="160"/>
      <c r="R425" s="161"/>
      <c r="S425" s="161"/>
      <c r="T425" s="161"/>
      <c r="U425" s="161"/>
      <c r="V425" s="161"/>
      <c r="W425" s="161"/>
      <c r="X425" s="161"/>
      <c r="Y425" s="161"/>
      <c r="Z425" s="151"/>
      <c r="AA425" s="151"/>
      <c r="AB425" s="151"/>
      <c r="AC425" s="151"/>
      <c r="AD425" s="151"/>
      <c r="AE425" s="151"/>
      <c r="AF425" s="151"/>
      <c r="AG425" s="151" t="s">
        <v>214</v>
      </c>
      <c r="AH425" s="151"/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83" t="str">
        <f>C425</f>
        <v>- zábradlí na okraji podesty a podél schodišťového stupně – výška 1,1 m, celková délka 1,35 m, zábradlí tvoří madlo, dvoutyčová výplň, sloupky (zábradlí musí</v>
      </c>
      <c r="BB425" s="151"/>
      <c r="BC425" s="151"/>
      <c r="BD425" s="151"/>
      <c r="BE425" s="151"/>
      <c r="BF425" s="151"/>
      <c r="BG425" s="151"/>
      <c r="BH425" s="151"/>
    </row>
    <row r="426" spans="1:60" outlineLevel="3" x14ac:dyDescent="0.2">
      <c r="A426" s="158"/>
      <c r="B426" s="159"/>
      <c r="C426" s="264" t="s">
        <v>676</v>
      </c>
      <c r="D426" s="265"/>
      <c r="E426" s="265"/>
      <c r="F426" s="265"/>
      <c r="G426" s="265"/>
      <c r="H426" s="161"/>
      <c r="I426" s="161"/>
      <c r="J426" s="161"/>
      <c r="K426" s="161"/>
      <c r="L426" s="161"/>
      <c r="M426" s="161"/>
      <c r="N426" s="160"/>
      <c r="O426" s="160"/>
      <c r="P426" s="160"/>
      <c r="Q426" s="160"/>
      <c r="R426" s="161"/>
      <c r="S426" s="161"/>
      <c r="T426" s="161"/>
      <c r="U426" s="161"/>
      <c r="V426" s="161"/>
      <c r="W426" s="161"/>
      <c r="X426" s="161"/>
      <c r="Y426" s="161"/>
      <c r="Z426" s="151"/>
      <c r="AA426" s="151"/>
      <c r="AB426" s="151"/>
      <c r="AC426" s="151"/>
      <c r="AD426" s="151"/>
      <c r="AE426" s="151"/>
      <c r="AF426" s="151"/>
      <c r="AG426" s="151" t="s">
        <v>214</v>
      </c>
      <c r="AH426" s="151"/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</row>
    <row r="427" spans="1:60" outlineLevel="3" x14ac:dyDescent="0.2">
      <c r="A427" s="158"/>
      <c r="B427" s="159"/>
      <c r="C427" s="264" t="s">
        <v>677</v>
      </c>
      <c r="D427" s="265"/>
      <c r="E427" s="265"/>
      <c r="F427" s="265"/>
      <c r="G427" s="265"/>
      <c r="H427" s="161"/>
      <c r="I427" s="161"/>
      <c r="J427" s="161"/>
      <c r="K427" s="161"/>
      <c r="L427" s="161"/>
      <c r="M427" s="161"/>
      <c r="N427" s="160"/>
      <c r="O427" s="160"/>
      <c r="P427" s="160"/>
      <c r="Q427" s="160"/>
      <c r="R427" s="161"/>
      <c r="S427" s="161"/>
      <c r="T427" s="161"/>
      <c r="U427" s="161"/>
      <c r="V427" s="161"/>
      <c r="W427" s="161"/>
      <c r="X427" s="161"/>
      <c r="Y427" s="161"/>
      <c r="Z427" s="151"/>
      <c r="AA427" s="151"/>
      <c r="AB427" s="151"/>
      <c r="AC427" s="151"/>
      <c r="AD427" s="151"/>
      <c r="AE427" s="151"/>
      <c r="AF427" s="151"/>
      <c r="AG427" s="151" t="s">
        <v>214</v>
      </c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</row>
    <row r="428" spans="1:60" outlineLevel="2" x14ac:dyDescent="0.2">
      <c r="A428" s="158"/>
      <c r="B428" s="159"/>
      <c r="C428" s="196" t="s">
        <v>313</v>
      </c>
      <c r="D428" s="190"/>
      <c r="E428" s="191"/>
      <c r="F428" s="161"/>
      <c r="G428" s="161"/>
      <c r="H428" s="161"/>
      <c r="I428" s="161"/>
      <c r="J428" s="161"/>
      <c r="K428" s="161"/>
      <c r="L428" s="161"/>
      <c r="M428" s="161"/>
      <c r="N428" s="160"/>
      <c r="O428" s="160"/>
      <c r="P428" s="160"/>
      <c r="Q428" s="160"/>
      <c r="R428" s="161"/>
      <c r="S428" s="161"/>
      <c r="T428" s="161"/>
      <c r="U428" s="161"/>
      <c r="V428" s="161"/>
      <c r="W428" s="161"/>
      <c r="X428" s="161"/>
      <c r="Y428" s="161"/>
      <c r="Z428" s="151"/>
      <c r="AA428" s="151"/>
      <c r="AB428" s="151"/>
      <c r="AC428" s="151"/>
      <c r="AD428" s="151"/>
      <c r="AE428" s="151"/>
      <c r="AF428" s="151"/>
      <c r="AG428" s="151" t="s">
        <v>263</v>
      </c>
      <c r="AH428" s="151">
        <v>0</v>
      </c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</row>
    <row r="429" spans="1:60" outlineLevel="3" x14ac:dyDescent="0.2">
      <c r="A429" s="158"/>
      <c r="B429" s="159"/>
      <c r="C429" s="196" t="s">
        <v>635</v>
      </c>
      <c r="D429" s="190"/>
      <c r="E429" s="191"/>
      <c r="F429" s="161"/>
      <c r="G429" s="161"/>
      <c r="H429" s="161"/>
      <c r="I429" s="161"/>
      <c r="J429" s="161"/>
      <c r="K429" s="161"/>
      <c r="L429" s="161"/>
      <c r="M429" s="161"/>
      <c r="N429" s="160"/>
      <c r="O429" s="160"/>
      <c r="P429" s="160"/>
      <c r="Q429" s="160"/>
      <c r="R429" s="161"/>
      <c r="S429" s="161"/>
      <c r="T429" s="161"/>
      <c r="U429" s="161"/>
      <c r="V429" s="161"/>
      <c r="W429" s="161"/>
      <c r="X429" s="161"/>
      <c r="Y429" s="161"/>
      <c r="Z429" s="151"/>
      <c r="AA429" s="151"/>
      <c r="AB429" s="151"/>
      <c r="AC429" s="151"/>
      <c r="AD429" s="151"/>
      <c r="AE429" s="151"/>
      <c r="AF429" s="151"/>
      <c r="AG429" s="151" t="s">
        <v>263</v>
      </c>
      <c r="AH429" s="151">
        <v>0</v>
      </c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</row>
    <row r="430" spans="1:60" outlineLevel="3" x14ac:dyDescent="0.2">
      <c r="A430" s="158"/>
      <c r="B430" s="159"/>
      <c r="C430" s="196" t="s">
        <v>678</v>
      </c>
      <c r="D430" s="190"/>
      <c r="E430" s="191">
        <v>1</v>
      </c>
      <c r="F430" s="161"/>
      <c r="G430" s="161"/>
      <c r="H430" s="161"/>
      <c r="I430" s="161"/>
      <c r="J430" s="161"/>
      <c r="K430" s="161"/>
      <c r="L430" s="161"/>
      <c r="M430" s="161"/>
      <c r="N430" s="160"/>
      <c r="O430" s="160"/>
      <c r="P430" s="160"/>
      <c r="Q430" s="160"/>
      <c r="R430" s="161"/>
      <c r="S430" s="161"/>
      <c r="T430" s="161"/>
      <c r="U430" s="161"/>
      <c r="V430" s="161"/>
      <c r="W430" s="161"/>
      <c r="X430" s="161"/>
      <c r="Y430" s="161"/>
      <c r="Z430" s="151"/>
      <c r="AA430" s="151"/>
      <c r="AB430" s="151"/>
      <c r="AC430" s="151"/>
      <c r="AD430" s="151"/>
      <c r="AE430" s="151"/>
      <c r="AF430" s="151"/>
      <c r="AG430" s="151" t="s">
        <v>263</v>
      </c>
      <c r="AH430" s="151">
        <v>0</v>
      </c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</row>
    <row r="431" spans="1:60" ht="22.5" outlineLevel="1" x14ac:dyDescent="0.2">
      <c r="A431" s="176">
        <v>80</v>
      </c>
      <c r="B431" s="177" t="s">
        <v>679</v>
      </c>
      <c r="C431" s="185" t="s">
        <v>680</v>
      </c>
      <c r="D431" s="178" t="s">
        <v>333</v>
      </c>
      <c r="E431" s="179">
        <v>2</v>
      </c>
      <c r="F431" s="180"/>
      <c r="G431" s="181">
        <f>ROUND(E431*F431,2)</f>
        <v>0</v>
      </c>
      <c r="H431" s="180"/>
      <c r="I431" s="181">
        <f>ROUND(E431*H431,2)</f>
        <v>0</v>
      </c>
      <c r="J431" s="180"/>
      <c r="K431" s="181">
        <f>ROUND(E431*J431,2)</f>
        <v>0</v>
      </c>
      <c r="L431" s="181">
        <v>21</v>
      </c>
      <c r="M431" s="181">
        <f>G431*(1+L431/100)</f>
        <v>0</v>
      </c>
      <c r="N431" s="179">
        <v>6.5000000000000002E-2</v>
      </c>
      <c r="O431" s="179">
        <f>ROUND(E431*N431,2)</f>
        <v>0.13</v>
      </c>
      <c r="P431" s="179">
        <v>0</v>
      </c>
      <c r="Q431" s="179">
        <f>ROUND(E431*P431,2)</f>
        <v>0</v>
      </c>
      <c r="R431" s="181"/>
      <c r="S431" s="181" t="s">
        <v>209</v>
      </c>
      <c r="T431" s="182" t="s">
        <v>210</v>
      </c>
      <c r="U431" s="161">
        <v>0</v>
      </c>
      <c r="V431" s="161">
        <f>ROUND(E431*U431,2)</f>
        <v>0</v>
      </c>
      <c r="W431" s="161"/>
      <c r="X431" s="161" t="s">
        <v>258</v>
      </c>
      <c r="Y431" s="161" t="s">
        <v>211</v>
      </c>
      <c r="Z431" s="151"/>
      <c r="AA431" s="151"/>
      <c r="AB431" s="151"/>
      <c r="AC431" s="151"/>
      <c r="AD431" s="151"/>
      <c r="AE431" s="151"/>
      <c r="AF431" s="151"/>
      <c r="AG431" s="151" t="s">
        <v>259</v>
      </c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</row>
    <row r="432" spans="1:60" ht="22.5" outlineLevel="2" x14ac:dyDescent="0.2">
      <c r="A432" s="158"/>
      <c r="B432" s="159"/>
      <c r="C432" s="262" t="s">
        <v>681</v>
      </c>
      <c r="D432" s="263"/>
      <c r="E432" s="263"/>
      <c r="F432" s="263"/>
      <c r="G432" s="263"/>
      <c r="H432" s="161"/>
      <c r="I432" s="161"/>
      <c r="J432" s="161"/>
      <c r="K432" s="161"/>
      <c r="L432" s="161"/>
      <c r="M432" s="161"/>
      <c r="N432" s="160"/>
      <c r="O432" s="160"/>
      <c r="P432" s="160"/>
      <c r="Q432" s="160"/>
      <c r="R432" s="161"/>
      <c r="S432" s="161"/>
      <c r="T432" s="161"/>
      <c r="U432" s="161"/>
      <c r="V432" s="161"/>
      <c r="W432" s="161"/>
      <c r="X432" s="161"/>
      <c r="Y432" s="161"/>
      <c r="Z432" s="151"/>
      <c r="AA432" s="151"/>
      <c r="AB432" s="151"/>
      <c r="AC432" s="151"/>
      <c r="AD432" s="151"/>
      <c r="AE432" s="151"/>
      <c r="AF432" s="151"/>
      <c r="AG432" s="151" t="s">
        <v>214</v>
      </c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83" t="str">
        <f>C432</f>
        <v>8/Z - Odnímatelný poklop s vyvýšeným rámem (horní líc poklopu nad úrovni nášlapné vrstvy podlahy) – poklop kompozitní, rám z nerezové oceli,</v>
      </c>
      <c r="BB432" s="151"/>
      <c r="BC432" s="151"/>
      <c r="BD432" s="151"/>
      <c r="BE432" s="151"/>
      <c r="BF432" s="151"/>
      <c r="BG432" s="151"/>
      <c r="BH432" s="151"/>
    </row>
    <row r="433" spans="1:60" outlineLevel="3" x14ac:dyDescent="0.2">
      <c r="A433" s="158"/>
      <c r="B433" s="159"/>
      <c r="C433" s="264" t="s">
        <v>682</v>
      </c>
      <c r="D433" s="265"/>
      <c r="E433" s="265"/>
      <c r="F433" s="265"/>
      <c r="G433" s="265"/>
      <c r="H433" s="161"/>
      <c r="I433" s="161"/>
      <c r="J433" s="161"/>
      <c r="K433" s="161"/>
      <c r="L433" s="161"/>
      <c r="M433" s="161"/>
      <c r="N433" s="160"/>
      <c r="O433" s="160"/>
      <c r="P433" s="160"/>
      <c r="Q433" s="160"/>
      <c r="R433" s="161"/>
      <c r="S433" s="161"/>
      <c r="T433" s="161"/>
      <c r="U433" s="161"/>
      <c r="V433" s="161"/>
      <c r="W433" s="161"/>
      <c r="X433" s="161"/>
      <c r="Y433" s="161"/>
      <c r="Z433" s="151"/>
      <c r="AA433" s="151"/>
      <c r="AB433" s="151"/>
      <c r="AC433" s="151"/>
      <c r="AD433" s="151"/>
      <c r="AE433" s="151"/>
      <c r="AF433" s="151"/>
      <c r="AG433" s="151" t="s">
        <v>214</v>
      </c>
      <c r="AH433" s="151"/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</row>
    <row r="434" spans="1:60" outlineLevel="3" x14ac:dyDescent="0.2">
      <c r="A434" s="158"/>
      <c r="B434" s="159"/>
      <c r="C434" s="264" t="s">
        <v>683</v>
      </c>
      <c r="D434" s="265"/>
      <c r="E434" s="265"/>
      <c r="F434" s="265"/>
      <c r="G434" s="265"/>
      <c r="H434" s="161"/>
      <c r="I434" s="161"/>
      <c r="J434" s="161"/>
      <c r="K434" s="161"/>
      <c r="L434" s="161"/>
      <c r="M434" s="161"/>
      <c r="N434" s="160"/>
      <c r="O434" s="160"/>
      <c r="P434" s="160"/>
      <c r="Q434" s="160"/>
      <c r="R434" s="161"/>
      <c r="S434" s="161"/>
      <c r="T434" s="161"/>
      <c r="U434" s="161"/>
      <c r="V434" s="161"/>
      <c r="W434" s="161"/>
      <c r="X434" s="161"/>
      <c r="Y434" s="161"/>
      <c r="Z434" s="151"/>
      <c r="AA434" s="151"/>
      <c r="AB434" s="151"/>
      <c r="AC434" s="151"/>
      <c r="AD434" s="151"/>
      <c r="AE434" s="151"/>
      <c r="AF434" s="151"/>
      <c r="AG434" s="151" t="s">
        <v>214</v>
      </c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83" t="str">
        <f>C434</f>
        <v>- kryt bude s protiskluznou úpravou na horním líci a s manipulačními madly zasouvacími pod horní líc krytu,</v>
      </c>
      <c r="BB434" s="151"/>
      <c r="BC434" s="151"/>
      <c r="BD434" s="151"/>
      <c r="BE434" s="151"/>
      <c r="BF434" s="151"/>
      <c r="BG434" s="151"/>
      <c r="BH434" s="151"/>
    </row>
    <row r="435" spans="1:60" outlineLevel="3" x14ac:dyDescent="0.2">
      <c r="A435" s="158"/>
      <c r="B435" s="159"/>
      <c r="C435" s="264" t="s">
        <v>684</v>
      </c>
      <c r="D435" s="265"/>
      <c r="E435" s="265"/>
      <c r="F435" s="265"/>
      <c r="G435" s="265"/>
      <c r="H435" s="161"/>
      <c r="I435" s="161"/>
      <c r="J435" s="161"/>
      <c r="K435" s="161"/>
      <c r="L435" s="161"/>
      <c r="M435" s="161"/>
      <c r="N435" s="160"/>
      <c r="O435" s="160"/>
      <c r="P435" s="160"/>
      <c r="Q435" s="160"/>
      <c r="R435" s="161"/>
      <c r="S435" s="161"/>
      <c r="T435" s="161"/>
      <c r="U435" s="161"/>
      <c r="V435" s="161"/>
      <c r="W435" s="161"/>
      <c r="X435" s="161"/>
      <c r="Y435" s="161"/>
      <c r="Z435" s="151"/>
      <c r="AA435" s="151"/>
      <c r="AB435" s="151"/>
      <c r="AC435" s="151"/>
      <c r="AD435" s="151"/>
      <c r="AE435" s="151"/>
      <c r="AF435" s="151"/>
      <c r="AG435" s="151" t="s">
        <v>214</v>
      </c>
      <c r="AH435" s="151"/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</row>
    <row r="436" spans="1:60" outlineLevel="3" x14ac:dyDescent="0.2">
      <c r="A436" s="158"/>
      <c r="B436" s="159"/>
      <c r="C436" s="264" t="s">
        <v>685</v>
      </c>
      <c r="D436" s="265"/>
      <c r="E436" s="265"/>
      <c r="F436" s="265"/>
      <c r="G436" s="265"/>
      <c r="H436" s="161"/>
      <c r="I436" s="161"/>
      <c r="J436" s="161"/>
      <c r="K436" s="161"/>
      <c r="L436" s="161"/>
      <c r="M436" s="161"/>
      <c r="N436" s="160"/>
      <c r="O436" s="160"/>
      <c r="P436" s="160"/>
      <c r="Q436" s="160"/>
      <c r="R436" s="161"/>
      <c r="S436" s="161"/>
      <c r="T436" s="161"/>
      <c r="U436" s="161"/>
      <c r="V436" s="161"/>
      <c r="W436" s="161"/>
      <c r="X436" s="161"/>
      <c r="Y436" s="161"/>
      <c r="Z436" s="151"/>
      <c r="AA436" s="151"/>
      <c r="AB436" s="151"/>
      <c r="AC436" s="151"/>
      <c r="AD436" s="151"/>
      <c r="AE436" s="151"/>
      <c r="AF436" s="151"/>
      <c r="AG436" s="151" t="s">
        <v>214</v>
      </c>
      <c r="AH436" s="151"/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</row>
    <row r="437" spans="1:60" outlineLevel="3" x14ac:dyDescent="0.2">
      <c r="A437" s="158"/>
      <c r="B437" s="159"/>
      <c r="C437" s="264" t="s">
        <v>686</v>
      </c>
      <c r="D437" s="265"/>
      <c r="E437" s="265"/>
      <c r="F437" s="265"/>
      <c r="G437" s="265"/>
      <c r="H437" s="161"/>
      <c r="I437" s="161"/>
      <c r="J437" s="161"/>
      <c r="K437" s="161"/>
      <c r="L437" s="161"/>
      <c r="M437" s="161"/>
      <c r="N437" s="160"/>
      <c r="O437" s="160"/>
      <c r="P437" s="160"/>
      <c r="Q437" s="160"/>
      <c r="R437" s="161"/>
      <c r="S437" s="161"/>
      <c r="T437" s="161"/>
      <c r="U437" s="161"/>
      <c r="V437" s="161"/>
      <c r="W437" s="161"/>
      <c r="X437" s="161"/>
      <c r="Y437" s="161"/>
      <c r="Z437" s="151"/>
      <c r="AA437" s="151"/>
      <c r="AB437" s="151"/>
      <c r="AC437" s="151"/>
      <c r="AD437" s="151"/>
      <c r="AE437" s="151"/>
      <c r="AF437" s="151"/>
      <c r="AG437" s="151" t="s">
        <v>214</v>
      </c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</row>
    <row r="438" spans="1:60" outlineLevel="2" x14ac:dyDescent="0.2">
      <c r="A438" s="158"/>
      <c r="B438" s="159"/>
      <c r="C438" s="196" t="s">
        <v>313</v>
      </c>
      <c r="D438" s="190"/>
      <c r="E438" s="191"/>
      <c r="F438" s="161"/>
      <c r="G438" s="161"/>
      <c r="H438" s="161"/>
      <c r="I438" s="161"/>
      <c r="J438" s="161"/>
      <c r="K438" s="161"/>
      <c r="L438" s="161"/>
      <c r="M438" s="161"/>
      <c r="N438" s="160"/>
      <c r="O438" s="160"/>
      <c r="P438" s="160"/>
      <c r="Q438" s="160"/>
      <c r="R438" s="161"/>
      <c r="S438" s="161"/>
      <c r="T438" s="161"/>
      <c r="U438" s="161"/>
      <c r="V438" s="161"/>
      <c r="W438" s="161"/>
      <c r="X438" s="161"/>
      <c r="Y438" s="161"/>
      <c r="Z438" s="151"/>
      <c r="AA438" s="151"/>
      <c r="AB438" s="151"/>
      <c r="AC438" s="151"/>
      <c r="AD438" s="151"/>
      <c r="AE438" s="151"/>
      <c r="AF438" s="151"/>
      <c r="AG438" s="151" t="s">
        <v>263</v>
      </c>
      <c r="AH438" s="151">
        <v>0</v>
      </c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</row>
    <row r="439" spans="1:60" outlineLevel="3" x14ac:dyDescent="0.2">
      <c r="A439" s="158"/>
      <c r="B439" s="159"/>
      <c r="C439" s="196" t="s">
        <v>635</v>
      </c>
      <c r="D439" s="190"/>
      <c r="E439" s="191"/>
      <c r="F439" s="161"/>
      <c r="G439" s="161"/>
      <c r="H439" s="161"/>
      <c r="I439" s="161"/>
      <c r="J439" s="161"/>
      <c r="K439" s="161"/>
      <c r="L439" s="161"/>
      <c r="M439" s="161"/>
      <c r="N439" s="160"/>
      <c r="O439" s="160"/>
      <c r="P439" s="160"/>
      <c r="Q439" s="160"/>
      <c r="R439" s="161"/>
      <c r="S439" s="161"/>
      <c r="T439" s="161"/>
      <c r="U439" s="161"/>
      <c r="V439" s="161"/>
      <c r="W439" s="161"/>
      <c r="X439" s="161"/>
      <c r="Y439" s="161"/>
      <c r="Z439" s="151"/>
      <c r="AA439" s="151"/>
      <c r="AB439" s="151"/>
      <c r="AC439" s="151"/>
      <c r="AD439" s="151"/>
      <c r="AE439" s="151"/>
      <c r="AF439" s="151"/>
      <c r="AG439" s="151" t="s">
        <v>263</v>
      </c>
      <c r="AH439" s="151">
        <v>0</v>
      </c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51"/>
      <c r="BB439" s="151"/>
      <c r="BC439" s="151"/>
      <c r="BD439" s="151"/>
      <c r="BE439" s="151"/>
      <c r="BF439" s="151"/>
      <c r="BG439" s="151"/>
      <c r="BH439" s="151"/>
    </row>
    <row r="440" spans="1:60" outlineLevel="3" x14ac:dyDescent="0.2">
      <c r="A440" s="158"/>
      <c r="B440" s="159"/>
      <c r="C440" s="196" t="s">
        <v>687</v>
      </c>
      <c r="D440" s="190"/>
      <c r="E440" s="191">
        <v>2</v>
      </c>
      <c r="F440" s="161"/>
      <c r="G440" s="161"/>
      <c r="H440" s="161"/>
      <c r="I440" s="161"/>
      <c r="J440" s="161"/>
      <c r="K440" s="161"/>
      <c r="L440" s="161"/>
      <c r="M440" s="161"/>
      <c r="N440" s="160"/>
      <c r="O440" s="160"/>
      <c r="P440" s="160"/>
      <c r="Q440" s="160"/>
      <c r="R440" s="161"/>
      <c r="S440" s="161"/>
      <c r="T440" s="161"/>
      <c r="U440" s="161"/>
      <c r="V440" s="161"/>
      <c r="W440" s="161"/>
      <c r="X440" s="161"/>
      <c r="Y440" s="161"/>
      <c r="Z440" s="151"/>
      <c r="AA440" s="151"/>
      <c r="AB440" s="151"/>
      <c r="AC440" s="151"/>
      <c r="AD440" s="151"/>
      <c r="AE440" s="151"/>
      <c r="AF440" s="151"/>
      <c r="AG440" s="151" t="s">
        <v>263</v>
      </c>
      <c r="AH440" s="151">
        <v>0</v>
      </c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</row>
    <row r="441" spans="1:60" ht="22.5" outlineLevel="1" x14ac:dyDescent="0.2">
      <c r="A441" s="176">
        <v>81</v>
      </c>
      <c r="B441" s="177" t="s">
        <v>688</v>
      </c>
      <c r="C441" s="185" t="s">
        <v>689</v>
      </c>
      <c r="D441" s="178" t="s">
        <v>333</v>
      </c>
      <c r="E441" s="179">
        <v>1</v>
      </c>
      <c r="F441" s="180"/>
      <c r="G441" s="181">
        <f>ROUND(E441*F441,2)</f>
        <v>0</v>
      </c>
      <c r="H441" s="180"/>
      <c r="I441" s="181">
        <f>ROUND(E441*H441,2)</f>
        <v>0</v>
      </c>
      <c r="J441" s="180"/>
      <c r="K441" s="181">
        <f>ROUND(E441*J441,2)</f>
        <v>0</v>
      </c>
      <c r="L441" s="181">
        <v>21</v>
      </c>
      <c r="M441" s="181">
        <f>G441*(1+L441/100)</f>
        <v>0</v>
      </c>
      <c r="N441" s="179">
        <v>2.8000000000000001E-2</v>
      </c>
      <c r="O441" s="179">
        <f>ROUND(E441*N441,2)</f>
        <v>0.03</v>
      </c>
      <c r="P441" s="179">
        <v>0</v>
      </c>
      <c r="Q441" s="179">
        <f>ROUND(E441*P441,2)</f>
        <v>0</v>
      </c>
      <c r="R441" s="181"/>
      <c r="S441" s="181" t="s">
        <v>209</v>
      </c>
      <c r="T441" s="182" t="s">
        <v>210</v>
      </c>
      <c r="U441" s="161">
        <v>0</v>
      </c>
      <c r="V441" s="161">
        <f>ROUND(E441*U441,2)</f>
        <v>0</v>
      </c>
      <c r="W441" s="161"/>
      <c r="X441" s="161" t="s">
        <v>258</v>
      </c>
      <c r="Y441" s="161" t="s">
        <v>211</v>
      </c>
      <c r="Z441" s="151"/>
      <c r="AA441" s="151"/>
      <c r="AB441" s="151"/>
      <c r="AC441" s="151"/>
      <c r="AD441" s="151"/>
      <c r="AE441" s="151"/>
      <c r="AF441" s="151"/>
      <c r="AG441" s="151" t="s">
        <v>259</v>
      </c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</row>
    <row r="442" spans="1:60" outlineLevel="2" x14ac:dyDescent="0.2">
      <c r="A442" s="158"/>
      <c r="B442" s="159"/>
      <c r="C442" s="262" t="s">
        <v>690</v>
      </c>
      <c r="D442" s="263"/>
      <c r="E442" s="263"/>
      <c r="F442" s="263"/>
      <c r="G442" s="263"/>
      <c r="H442" s="161"/>
      <c r="I442" s="161"/>
      <c r="J442" s="161"/>
      <c r="K442" s="161"/>
      <c r="L442" s="161"/>
      <c r="M442" s="161"/>
      <c r="N442" s="160"/>
      <c r="O442" s="160"/>
      <c r="P442" s="160"/>
      <c r="Q442" s="160"/>
      <c r="R442" s="161"/>
      <c r="S442" s="161"/>
      <c r="T442" s="161"/>
      <c r="U442" s="161"/>
      <c r="V442" s="161"/>
      <c r="W442" s="161"/>
      <c r="X442" s="161"/>
      <c r="Y442" s="161"/>
      <c r="Z442" s="151"/>
      <c r="AA442" s="151"/>
      <c r="AB442" s="151"/>
      <c r="AC442" s="151"/>
      <c r="AD442" s="151"/>
      <c r="AE442" s="151"/>
      <c r="AF442" s="151"/>
      <c r="AG442" s="151" t="s">
        <v>214</v>
      </c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</row>
    <row r="443" spans="1:60" outlineLevel="3" x14ac:dyDescent="0.2">
      <c r="A443" s="158"/>
      <c r="B443" s="159"/>
      <c r="C443" s="264" t="s">
        <v>691</v>
      </c>
      <c r="D443" s="265"/>
      <c r="E443" s="265"/>
      <c r="F443" s="265"/>
      <c r="G443" s="265"/>
      <c r="H443" s="161"/>
      <c r="I443" s="161"/>
      <c r="J443" s="161"/>
      <c r="K443" s="161"/>
      <c r="L443" s="161"/>
      <c r="M443" s="161"/>
      <c r="N443" s="160"/>
      <c r="O443" s="160"/>
      <c r="P443" s="160"/>
      <c r="Q443" s="160"/>
      <c r="R443" s="161"/>
      <c r="S443" s="161"/>
      <c r="T443" s="161"/>
      <c r="U443" s="161"/>
      <c r="V443" s="161"/>
      <c r="W443" s="161"/>
      <c r="X443" s="161"/>
      <c r="Y443" s="161"/>
      <c r="Z443" s="151"/>
      <c r="AA443" s="151"/>
      <c r="AB443" s="151"/>
      <c r="AC443" s="151"/>
      <c r="AD443" s="151"/>
      <c r="AE443" s="151"/>
      <c r="AF443" s="151"/>
      <c r="AG443" s="151" t="s">
        <v>214</v>
      </c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</row>
    <row r="444" spans="1:60" outlineLevel="3" x14ac:dyDescent="0.2">
      <c r="A444" s="158"/>
      <c r="B444" s="159"/>
      <c r="C444" s="264" t="s">
        <v>692</v>
      </c>
      <c r="D444" s="265"/>
      <c r="E444" s="265"/>
      <c r="F444" s="265"/>
      <c r="G444" s="265"/>
      <c r="H444" s="161"/>
      <c r="I444" s="161"/>
      <c r="J444" s="161"/>
      <c r="K444" s="161"/>
      <c r="L444" s="161"/>
      <c r="M444" s="161"/>
      <c r="N444" s="160"/>
      <c r="O444" s="160"/>
      <c r="P444" s="160"/>
      <c r="Q444" s="160"/>
      <c r="R444" s="161"/>
      <c r="S444" s="161"/>
      <c r="T444" s="161"/>
      <c r="U444" s="161"/>
      <c r="V444" s="161"/>
      <c r="W444" s="161"/>
      <c r="X444" s="161"/>
      <c r="Y444" s="161"/>
      <c r="Z444" s="151"/>
      <c r="AA444" s="151"/>
      <c r="AB444" s="151"/>
      <c r="AC444" s="151"/>
      <c r="AD444" s="151"/>
      <c r="AE444" s="151"/>
      <c r="AF444" s="151"/>
      <c r="AG444" s="151" t="s">
        <v>214</v>
      </c>
      <c r="AH444" s="151"/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83" t="str">
        <f>C444</f>
        <v>- vpusť osadit do stávajícího odpadního potrubí v podlaze (podlahu v místě osazení dle potřeby odsekat),</v>
      </c>
      <c r="BB444" s="151"/>
      <c r="BC444" s="151"/>
      <c r="BD444" s="151"/>
      <c r="BE444" s="151"/>
      <c r="BF444" s="151"/>
      <c r="BG444" s="151"/>
      <c r="BH444" s="151"/>
    </row>
    <row r="445" spans="1:60" outlineLevel="3" x14ac:dyDescent="0.2">
      <c r="A445" s="158"/>
      <c r="B445" s="159"/>
      <c r="C445" s="264" t="s">
        <v>693</v>
      </c>
      <c r="D445" s="265"/>
      <c r="E445" s="265"/>
      <c r="F445" s="265"/>
      <c r="G445" s="265"/>
      <c r="H445" s="161"/>
      <c r="I445" s="161"/>
      <c r="J445" s="161"/>
      <c r="K445" s="161"/>
      <c r="L445" s="161"/>
      <c r="M445" s="161"/>
      <c r="N445" s="160"/>
      <c r="O445" s="160"/>
      <c r="P445" s="160"/>
      <c r="Q445" s="160"/>
      <c r="R445" s="161"/>
      <c r="S445" s="161"/>
      <c r="T445" s="161"/>
      <c r="U445" s="161"/>
      <c r="V445" s="161"/>
      <c r="W445" s="161"/>
      <c r="X445" s="161"/>
      <c r="Y445" s="161"/>
      <c r="Z445" s="151"/>
      <c r="AA445" s="151"/>
      <c r="AB445" s="151"/>
      <c r="AC445" s="151"/>
      <c r="AD445" s="151"/>
      <c r="AE445" s="151"/>
      <c r="AF445" s="151"/>
      <c r="AG445" s="151" t="s">
        <v>214</v>
      </c>
      <c r="AH445" s="151"/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</row>
    <row r="446" spans="1:60" outlineLevel="3" x14ac:dyDescent="0.2">
      <c r="A446" s="158"/>
      <c r="B446" s="159"/>
      <c r="C446" s="264" t="s">
        <v>694</v>
      </c>
      <c r="D446" s="265"/>
      <c r="E446" s="265"/>
      <c r="F446" s="265"/>
      <c r="G446" s="265"/>
      <c r="H446" s="161"/>
      <c r="I446" s="161"/>
      <c r="J446" s="161"/>
      <c r="K446" s="161"/>
      <c r="L446" s="161"/>
      <c r="M446" s="161"/>
      <c r="N446" s="160"/>
      <c r="O446" s="160"/>
      <c r="P446" s="160"/>
      <c r="Q446" s="160"/>
      <c r="R446" s="161"/>
      <c r="S446" s="161"/>
      <c r="T446" s="161"/>
      <c r="U446" s="161"/>
      <c r="V446" s="161"/>
      <c r="W446" s="161"/>
      <c r="X446" s="161"/>
      <c r="Y446" s="161"/>
      <c r="Z446" s="151"/>
      <c r="AA446" s="151"/>
      <c r="AB446" s="151"/>
      <c r="AC446" s="151"/>
      <c r="AD446" s="151"/>
      <c r="AE446" s="151"/>
      <c r="AF446" s="151"/>
      <c r="AG446" s="151" t="s">
        <v>214</v>
      </c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</row>
    <row r="447" spans="1:60" outlineLevel="2" x14ac:dyDescent="0.2">
      <c r="A447" s="158"/>
      <c r="B447" s="159"/>
      <c r="C447" s="196" t="s">
        <v>313</v>
      </c>
      <c r="D447" s="190"/>
      <c r="E447" s="191"/>
      <c r="F447" s="161"/>
      <c r="G447" s="161"/>
      <c r="H447" s="161"/>
      <c r="I447" s="161"/>
      <c r="J447" s="161"/>
      <c r="K447" s="161"/>
      <c r="L447" s="161"/>
      <c r="M447" s="161"/>
      <c r="N447" s="160"/>
      <c r="O447" s="160"/>
      <c r="P447" s="160"/>
      <c r="Q447" s="160"/>
      <c r="R447" s="161"/>
      <c r="S447" s="161"/>
      <c r="T447" s="161"/>
      <c r="U447" s="161"/>
      <c r="V447" s="161"/>
      <c r="W447" s="161"/>
      <c r="X447" s="161"/>
      <c r="Y447" s="161"/>
      <c r="Z447" s="151"/>
      <c r="AA447" s="151"/>
      <c r="AB447" s="151"/>
      <c r="AC447" s="151"/>
      <c r="AD447" s="151"/>
      <c r="AE447" s="151"/>
      <c r="AF447" s="151"/>
      <c r="AG447" s="151" t="s">
        <v>263</v>
      </c>
      <c r="AH447" s="151">
        <v>0</v>
      </c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</row>
    <row r="448" spans="1:60" outlineLevel="3" x14ac:dyDescent="0.2">
      <c r="A448" s="158"/>
      <c r="B448" s="159"/>
      <c r="C448" s="196" t="s">
        <v>635</v>
      </c>
      <c r="D448" s="190"/>
      <c r="E448" s="191"/>
      <c r="F448" s="161"/>
      <c r="G448" s="161"/>
      <c r="H448" s="161"/>
      <c r="I448" s="161"/>
      <c r="J448" s="161"/>
      <c r="K448" s="161"/>
      <c r="L448" s="161"/>
      <c r="M448" s="161"/>
      <c r="N448" s="160"/>
      <c r="O448" s="160"/>
      <c r="P448" s="160"/>
      <c r="Q448" s="160"/>
      <c r="R448" s="161"/>
      <c r="S448" s="161"/>
      <c r="T448" s="161"/>
      <c r="U448" s="161"/>
      <c r="V448" s="161"/>
      <c r="W448" s="161"/>
      <c r="X448" s="161"/>
      <c r="Y448" s="161"/>
      <c r="Z448" s="151"/>
      <c r="AA448" s="151"/>
      <c r="AB448" s="151"/>
      <c r="AC448" s="151"/>
      <c r="AD448" s="151"/>
      <c r="AE448" s="151"/>
      <c r="AF448" s="151"/>
      <c r="AG448" s="151" t="s">
        <v>263</v>
      </c>
      <c r="AH448" s="151">
        <v>0</v>
      </c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</row>
    <row r="449" spans="1:60" outlineLevel="3" x14ac:dyDescent="0.2">
      <c r="A449" s="158"/>
      <c r="B449" s="159"/>
      <c r="C449" s="196" t="s">
        <v>695</v>
      </c>
      <c r="D449" s="190"/>
      <c r="E449" s="191">
        <v>1</v>
      </c>
      <c r="F449" s="161"/>
      <c r="G449" s="161"/>
      <c r="H449" s="161"/>
      <c r="I449" s="161"/>
      <c r="J449" s="161"/>
      <c r="K449" s="161"/>
      <c r="L449" s="161"/>
      <c r="M449" s="161"/>
      <c r="N449" s="160"/>
      <c r="O449" s="160"/>
      <c r="P449" s="160"/>
      <c r="Q449" s="160"/>
      <c r="R449" s="161"/>
      <c r="S449" s="161"/>
      <c r="T449" s="161"/>
      <c r="U449" s="161"/>
      <c r="V449" s="161"/>
      <c r="W449" s="161"/>
      <c r="X449" s="161"/>
      <c r="Y449" s="161"/>
      <c r="Z449" s="151"/>
      <c r="AA449" s="151"/>
      <c r="AB449" s="151"/>
      <c r="AC449" s="151"/>
      <c r="AD449" s="151"/>
      <c r="AE449" s="151"/>
      <c r="AF449" s="151"/>
      <c r="AG449" s="151" t="s">
        <v>263</v>
      </c>
      <c r="AH449" s="151">
        <v>0</v>
      </c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</row>
    <row r="450" spans="1:60" outlineLevel="1" x14ac:dyDescent="0.2">
      <c r="A450" s="176">
        <v>82</v>
      </c>
      <c r="B450" s="177" t="s">
        <v>696</v>
      </c>
      <c r="C450" s="185" t="s">
        <v>697</v>
      </c>
      <c r="D450" s="178" t="s">
        <v>402</v>
      </c>
      <c r="E450" s="179">
        <v>0.70006000000000002</v>
      </c>
      <c r="F450" s="180"/>
      <c r="G450" s="181">
        <f>ROUND(E450*F450,2)</f>
        <v>0</v>
      </c>
      <c r="H450" s="180"/>
      <c r="I450" s="181">
        <f>ROUND(E450*H450,2)</f>
        <v>0</v>
      </c>
      <c r="J450" s="180"/>
      <c r="K450" s="181">
        <f>ROUND(E450*J450,2)</f>
        <v>0</v>
      </c>
      <c r="L450" s="181">
        <v>21</v>
      </c>
      <c r="M450" s="181">
        <f>G450*(1+L450/100)</f>
        <v>0</v>
      </c>
      <c r="N450" s="179">
        <v>0</v>
      </c>
      <c r="O450" s="179">
        <f>ROUND(E450*N450,2)</f>
        <v>0</v>
      </c>
      <c r="P450" s="179">
        <v>0</v>
      </c>
      <c r="Q450" s="179">
        <f>ROUND(E450*P450,2)</f>
        <v>0</v>
      </c>
      <c r="R450" s="181" t="s">
        <v>360</v>
      </c>
      <c r="S450" s="181" t="s">
        <v>257</v>
      </c>
      <c r="T450" s="182" t="s">
        <v>257</v>
      </c>
      <c r="U450" s="161">
        <v>3.327</v>
      </c>
      <c r="V450" s="161">
        <f>ROUND(E450*U450,2)</f>
        <v>2.33</v>
      </c>
      <c r="W450" s="161"/>
      <c r="X450" s="161" t="s">
        <v>620</v>
      </c>
      <c r="Y450" s="161" t="s">
        <v>211</v>
      </c>
      <c r="Z450" s="151"/>
      <c r="AA450" s="151"/>
      <c r="AB450" s="151"/>
      <c r="AC450" s="151"/>
      <c r="AD450" s="151"/>
      <c r="AE450" s="151"/>
      <c r="AF450" s="151"/>
      <c r="AG450" s="151" t="s">
        <v>621</v>
      </c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</row>
    <row r="451" spans="1:60" outlineLevel="2" x14ac:dyDescent="0.2">
      <c r="A451" s="158"/>
      <c r="B451" s="159"/>
      <c r="C451" s="273" t="s">
        <v>698</v>
      </c>
      <c r="D451" s="274"/>
      <c r="E451" s="274"/>
      <c r="F451" s="274"/>
      <c r="G451" s="274"/>
      <c r="H451" s="161"/>
      <c r="I451" s="161"/>
      <c r="J451" s="161"/>
      <c r="K451" s="161"/>
      <c r="L451" s="161"/>
      <c r="M451" s="161"/>
      <c r="N451" s="160"/>
      <c r="O451" s="160"/>
      <c r="P451" s="160"/>
      <c r="Q451" s="160"/>
      <c r="R451" s="161"/>
      <c r="S451" s="161"/>
      <c r="T451" s="161"/>
      <c r="U451" s="161"/>
      <c r="V451" s="161"/>
      <c r="W451" s="161"/>
      <c r="X451" s="161"/>
      <c r="Y451" s="161"/>
      <c r="Z451" s="151"/>
      <c r="AA451" s="151"/>
      <c r="AB451" s="151"/>
      <c r="AC451" s="151"/>
      <c r="AD451" s="151"/>
      <c r="AE451" s="151"/>
      <c r="AF451" s="151"/>
      <c r="AG451" s="151" t="s">
        <v>261</v>
      </c>
      <c r="AH451" s="151"/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</row>
    <row r="452" spans="1:60" outlineLevel="2" x14ac:dyDescent="0.2">
      <c r="A452" s="158"/>
      <c r="B452" s="159"/>
      <c r="C452" s="196" t="s">
        <v>622</v>
      </c>
      <c r="D452" s="190"/>
      <c r="E452" s="191"/>
      <c r="F452" s="161"/>
      <c r="G452" s="161"/>
      <c r="H452" s="161"/>
      <c r="I452" s="161"/>
      <c r="J452" s="161"/>
      <c r="K452" s="161"/>
      <c r="L452" s="161"/>
      <c r="M452" s="161"/>
      <c r="N452" s="160"/>
      <c r="O452" s="160"/>
      <c r="P452" s="160"/>
      <c r="Q452" s="160"/>
      <c r="R452" s="161"/>
      <c r="S452" s="161"/>
      <c r="T452" s="161"/>
      <c r="U452" s="161"/>
      <c r="V452" s="161"/>
      <c r="W452" s="161"/>
      <c r="X452" s="161"/>
      <c r="Y452" s="161"/>
      <c r="Z452" s="151"/>
      <c r="AA452" s="151"/>
      <c r="AB452" s="151"/>
      <c r="AC452" s="151"/>
      <c r="AD452" s="151"/>
      <c r="AE452" s="151"/>
      <c r="AF452" s="151"/>
      <c r="AG452" s="151" t="s">
        <v>263</v>
      </c>
      <c r="AH452" s="151">
        <v>0</v>
      </c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</row>
    <row r="453" spans="1:60" outlineLevel="3" x14ac:dyDescent="0.2">
      <c r="A453" s="158"/>
      <c r="B453" s="159"/>
      <c r="C453" s="196" t="s">
        <v>699</v>
      </c>
      <c r="D453" s="190"/>
      <c r="E453" s="191"/>
      <c r="F453" s="161"/>
      <c r="G453" s="161"/>
      <c r="H453" s="161"/>
      <c r="I453" s="161"/>
      <c r="J453" s="161"/>
      <c r="K453" s="161"/>
      <c r="L453" s="161"/>
      <c r="M453" s="161"/>
      <c r="N453" s="160"/>
      <c r="O453" s="160"/>
      <c r="P453" s="160"/>
      <c r="Q453" s="160"/>
      <c r="R453" s="161"/>
      <c r="S453" s="161"/>
      <c r="T453" s="161"/>
      <c r="U453" s="161"/>
      <c r="V453" s="161"/>
      <c r="W453" s="161"/>
      <c r="X453" s="161"/>
      <c r="Y453" s="161"/>
      <c r="Z453" s="151"/>
      <c r="AA453" s="151"/>
      <c r="AB453" s="151"/>
      <c r="AC453" s="151"/>
      <c r="AD453" s="151"/>
      <c r="AE453" s="151"/>
      <c r="AF453" s="151"/>
      <c r="AG453" s="151" t="s">
        <v>263</v>
      </c>
      <c r="AH453" s="151">
        <v>0</v>
      </c>
      <c r="AI453" s="151"/>
      <c r="AJ453" s="151"/>
      <c r="AK453" s="151"/>
      <c r="AL453" s="151"/>
      <c r="AM453" s="151"/>
      <c r="AN453" s="151"/>
      <c r="AO453" s="151"/>
      <c r="AP453" s="151"/>
      <c r="AQ453" s="151"/>
      <c r="AR453" s="151"/>
      <c r="AS453" s="151"/>
      <c r="AT453" s="151"/>
      <c r="AU453" s="151"/>
      <c r="AV453" s="151"/>
      <c r="AW453" s="151"/>
      <c r="AX453" s="151"/>
      <c r="AY453" s="151"/>
      <c r="AZ453" s="151"/>
      <c r="BA453" s="151"/>
      <c r="BB453" s="151"/>
      <c r="BC453" s="151"/>
      <c r="BD453" s="151"/>
      <c r="BE453" s="151"/>
      <c r="BF453" s="151"/>
      <c r="BG453" s="151"/>
      <c r="BH453" s="151"/>
    </row>
    <row r="454" spans="1:60" outlineLevel="3" x14ac:dyDescent="0.2">
      <c r="A454" s="158"/>
      <c r="B454" s="159"/>
      <c r="C454" s="196" t="s">
        <v>700</v>
      </c>
      <c r="D454" s="190"/>
      <c r="E454" s="191">
        <v>0.70006000000000002</v>
      </c>
      <c r="F454" s="161"/>
      <c r="G454" s="161"/>
      <c r="H454" s="161"/>
      <c r="I454" s="161"/>
      <c r="J454" s="161"/>
      <c r="K454" s="161"/>
      <c r="L454" s="161"/>
      <c r="M454" s="161"/>
      <c r="N454" s="160"/>
      <c r="O454" s="160"/>
      <c r="P454" s="160"/>
      <c r="Q454" s="160"/>
      <c r="R454" s="161"/>
      <c r="S454" s="161"/>
      <c r="T454" s="161"/>
      <c r="U454" s="161"/>
      <c r="V454" s="161"/>
      <c r="W454" s="161"/>
      <c r="X454" s="161"/>
      <c r="Y454" s="161"/>
      <c r="Z454" s="151"/>
      <c r="AA454" s="151"/>
      <c r="AB454" s="151"/>
      <c r="AC454" s="151"/>
      <c r="AD454" s="151"/>
      <c r="AE454" s="151"/>
      <c r="AF454" s="151"/>
      <c r="AG454" s="151" t="s">
        <v>263</v>
      </c>
      <c r="AH454" s="151">
        <v>0</v>
      </c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</row>
    <row r="455" spans="1:60" x14ac:dyDescent="0.2">
      <c r="A455" s="166" t="s">
        <v>204</v>
      </c>
      <c r="B455" s="167" t="s">
        <v>144</v>
      </c>
      <c r="C455" s="184" t="s">
        <v>145</v>
      </c>
      <c r="D455" s="168"/>
      <c r="E455" s="169"/>
      <c r="F455" s="170"/>
      <c r="G455" s="170">
        <f>SUMIF(AG456:AG474,"&lt;&gt;NOR",G456:G474)</f>
        <v>0</v>
      </c>
      <c r="H455" s="170"/>
      <c r="I455" s="170">
        <f>SUM(I456:I474)</f>
        <v>0</v>
      </c>
      <c r="J455" s="170"/>
      <c r="K455" s="170">
        <f>SUM(K456:K474)</f>
        <v>0</v>
      </c>
      <c r="L455" s="170"/>
      <c r="M455" s="170">
        <f>SUM(M456:M474)</f>
        <v>0</v>
      </c>
      <c r="N455" s="169"/>
      <c r="O455" s="169">
        <f>SUM(O456:O474)</f>
        <v>0.54</v>
      </c>
      <c r="P455" s="169"/>
      <c r="Q455" s="169">
        <f>SUM(Q456:Q474)</f>
        <v>0</v>
      </c>
      <c r="R455" s="170"/>
      <c r="S455" s="170"/>
      <c r="T455" s="171"/>
      <c r="U455" s="165"/>
      <c r="V455" s="165">
        <f>SUM(V456:V474)</f>
        <v>23.700000000000003</v>
      </c>
      <c r="W455" s="165"/>
      <c r="X455" s="165"/>
      <c r="Y455" s="165"/>
      <c r="AG455" t="s">
        <v>205</v>
      </c>
    </row>
    <row r="456" spans="1:60" outlineLevel="1" x14ac:dyDescent="0.2">
      <c r="A456" s="176">
        <v>83</v>
      </c>
      <c r="B456" s="177" t="s">
        <v>701</v>
      </c>
      <c r="C456" s="185" t="s">
        <v>702</v>
      </c>
      <c r="D456" s="178" t="s">
        <v>296</v>
      </c>
      <c r="E456" s="179">
        <v>22.38</v>
      </c>
      <c r="F456" s="180"/>
      <c r="G456" s="181">
        <f>ROUND(E456*F456,2)</f>
        <v>0</v>
      </c>
      <c r="H456" s="180"/>
      <c r="I456" s="181">
        <f>ROUND(E456*H456,2)</f>
        <v>0</v>
      </c>
      <c r="J456" s="180"/>
      <c r="K456" s="181">
        <f>ROUND(E456*J456,2)</f>
        <v>0</v>
      </c>
      <c r="L456" s="181">
        <v>21</v>
      </c>
      <c r="M456" s="181">
        <f>G456*(1+L456/100)</f>
        <v>0</v>
      </c>
      <c r="N456" s="179">
        <v>2.1000000000000001E-4</v>
      </c>
      <c r="O456" s="179">
        <f>ROUND(E456*N456,2)</f>
        <v>0</v>
      </c>
      <c r="P456" s="179">
        <v>0</v>
      </c>
      <c r="Q456" s="179">
        <f>ROUND(E456*P456,2)</f>
        <v>0</v>
      </c>
      <c r="R456" s="181" t="s">
        <v>703</v>
      </c>
      <c r="S456" s="181" t="s">
        <v>257</v>
      </c>
      <c r="T456" s="182" t="s">
        <v>257</v>
      </c>
      <c r="U456" s="161">
        <v>0.05</v>
      </c>
      <c r="V456" s="161">
        <f>ROUND(E456*U456,2)</f>
        <v>1.1200000000000001</v>
      </c>
      <c r="W456" s="161"/>
      <c r="X456" s="161" t="s">
        <v>258</v>
      </c>
      <c r="Y456" s="161" t="s">
        <v>211</v>
      </c>
      <c r="Z456" s="151"/>
      <c r="AA456" s="151"/>
      <c r="AB456" s="151"/>
      <c r="AC456" s="151"/>
      <c r="AD456" s="151"/>
      <c r="AE456" s="151"/>
      <c r="AF456" s="151"/>
      <c r="AG456" s="151" t="s">
        <v>259</v>
      </c>
      <c r="AH456" s="151"/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</row>
    <row r="457" spans="1:60" outlineLevel="2" x14ac:dyDescent="0.2">
      <c r="A457" s="158"/>
      <c r="B457" s="159"/>
      <c r="C457" s="196" t="s">
        <v>439</v>
      </c>
      <c r="D457" s="190"/>
      <c r="E457" s="191"/>
      <c r="F457" s="161"/>
      <c r="G457" s="161"/>
      <c r="H457" s="161"/>
      <c r="I457" s="161"/>
      <c r="J457" s="161"/>
      <c r="K457" s="161"/>
      <c r="L457" s="161"/>
      <c r="M457" s="161"/>
      <c r="N457" s="160"/>
      <c r="O457" s="160"/>
      <c r="P457" s="160"/>
      <c r="Q457" s="160"/>
      <c r="R457" s="161"/>
      <c r="S457" s="161"/>
      <c r="T457" s="161"/>
      <c r="U457" s="161"/>
      <c r="V457" s="161"/>
      <c r="W457" s="161"/>
      <c r="X457" s="161"/>
      <c r="Y457" s="161"/>
      <c r="Z457" s="151"/>
      <c r="AA457" s="151"/>
      <c r="AB457" s="151"/>
      <c r="AC457" s="151"/>
      <c r="AD457" s="151"/>
      <c r="AE457" s="151"/>
      <c r="AF457" s="151"/>
      <c r="AG457" s="151" t="s">
        <v>263</v>
      </c>
      <c r="AH457" s="151">
        <v>0</v>
      </c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</row>
    <row r="458" spans="1:60" outlineLevel="3" x14ac:dyDescent="0.2">
      <c r="A458" s="158"/>
      <c r="B458" s="159"/>
      <c r="C458" s="196" t="s">
        <v>704</v>
      </c>
      <c r="D458" s="190"/>
      <c r="E458" s="191">
        <v>19.105</v>
      </c>
      <c r="F458" s="161"/>
      <c r="G458" s="161"/>
      <c r="H458" s="161"/>
      <c r="I458" s="161"/>
      <c r="J458" s="161"/>
      <c r="K458" s="161"/>
      <c r="L458" s="161"/>
      <c r="M458" s="161"/>
      <c r="N458" s="160"/>
      <c r="O458" s="160"/>
      <c r="P458" s="160"/>
      <c r="Q458" s="160"/>
      <c r="R458" s="161"/>
      <c r="S458" s="161"/>
      <c r="T458" s="161"/>
      <c r="U458" s="161"/>
      <c r="V458" s="161"/>
      <c r="W458" s="161"/>
      <c r="X458" s="161"/>
      <c r="Y458" s="161"/>
      <c r="Z458" s="151"/>
      <c r="AA458" s="151"/>
      <c r="AB458" s="151"/>
      <c r="AC458" s="151"/>
      <c r="AD458" s="151"/>
      <c r="AE458" s="151"/>
      <c r="AF458" s="151"/>
      <c r="AG458" s="151" t="s">
        <v>263</v>
      </c>
      <c r="AH458" s="151">
        <v>0</v>
      </c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</row>
    <row r="459" spans="1:60" outlineLevel="3" x14ac:dyDescent="0.2">
      <c r="A459" s="158"/>
      <c r="B459" s="159"/>
      <c r="C459" s="196" t="s">
        <v>705</v>
      </c>
      <c r="D459" s="190"/>
      <c r="E459" s="191">
        <v>3.2749999999999999</v>
      </c>
      <c r="F459" s="161"/>
      <c r="G459" s="161"/>
      <c r="H459" s="161"/>
      <c r="I459" s="161"/>
      <c r="J459" s="161"/>
      <c r="K459" s="161"/>
      <c r="L459" s="161"/>
      <c r="M459" s="161"/>
      <c r="N459" s="160"/>
      <c r="O459" s="160"/>
      <c r="P459" s="160"/>
      <c r="Q459" s="160"/>
      <c r="R459" s="161"/>
      <c r="S459" s="161"/>
      <c r="T459" s="161"/>
      <c r="U459" s="161"/>
      <c r="V459" s="161"/>
      <c r="W459" s="161"/>
      <c r="X459" s="161"/>
      <c r="Y459" s="161"/>
      <c r="Z459" s="151"/>
      <c r="AA459" s="151"/>
      <c r="AB459" s="151"/>
      <c r="AC459" s="151"/>
      <c r="AD459" s="151"/>
      <c r="AE459" s="151"/>
      <c r="AF459" s="151"/>
      <c r="AG459" s="151" t="s">
        <v>263</v>
      </c>
      <c r="AH459" s="151">
        <v>0</v>
      </c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</row>
    <row r="460" spans="1:60" ht="22.5" outlineLevel="1" x14ac:dyDescent="0.2">
      <c r="A460" s="176">
        <v>84</v>
      </c>
      <c r="B460" s="177" t="s">
        <v>706</v>
      </c>
      <c r="C460" s="185" t="s">
        <v>707</v>
      </c>
      <c r="D460" s="178" t="s">
        <v>296</v>
      </c>
      <c r="E460" s="179">
        <v>22.38</v>
      </c>
      <c r="F460" s="180"/>
      <c r="G460" s="181">
        <f>ROUND(E460*F460,2)</f>
        <v>0</v>
      </c>
      <c r="H460" s="180"/>
      <c r="I460" s="181">
        <f>ROUND(E460*H460,2)</f>
        <v>0</v>
      </c>
      <c r="J460" s="180"/>
      <c r="K460" s="181">
        <f>ROUND(E460*J460,2)</f>
        <v>0</v>
      </c>
      <c r="L460" s="181">
        <v>21</v>
      </c>
      <c r="M460" s="181">
        <f>G460*(1+L460/100)</f>
        <v>0</v>
      </c>
      <c r="N460" s="179">
        <v>4.5500000000000002E-3</v>
      </c>
      <c r="O460" s="179">
        <f>ROUND(E460*N460,2)</f>
        <v>0.1</v>
      </c>
      <c r="P460" s="179">
        <v>0</v>
      </c>
      <c r="Q460" s="179">
        <f>ROUND(E460*P460,2)</f>
        <v>0</v>
      </c>
      <c r="R460" s="181" t="s">
        <v>703</v>
      </c>
      <c r="S460" s="181" t="s">
        <v>257</v>
      </c>
      <c r="T460" s="182" t="s">
        <v>257</v>
      </c>
      <c r="U460" s="161">
        <v>0.97</v>
      </c>
      <c r="V460" s="161">
        <f>ROUND(E460*U460,2)</f>
        <v>21.71</v>
      </c>
      <c r="W460" s="161"/>
      <c r="X460" s="161" t="s">
        <v>258</v>
      </c>
      <c r="Y460" s="161" t="s">
        <v>211</v>
      </c>
      <c r="Z460" s="151"/>
      <c r="AA460" s="151"/>
      <c r="AB460" s="151"/>
      <c r="AC460" s="151"/>
      <c r="AD460" s="151"/>
      <c r="AE460" s="151"/>
      <c r="AF460" s="151"/>
      <c r="AG460" s="151" t="s">
        <v>259</v>
      </c>
      <c r="AH460" s="151"/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</row>
    <row r="461" spans="1:60" outlineLevel="2" x14ac:dyDescent="0.2">
      <c r="A461" s="158"/>
      <c r="B461" s="159"/>
      <c r="C461" s="262" t="s">
        <v>708</v>
      </c>
      <c r="D461" s="263"/>
      <c r="E461" s="263"/>
      <c r="F461" s="263"/>
      <c r="G461" s="263"/>
      <c r="H461" s="161"/>
      <c r="I461" s="161"/>
      <c r="J461" s="161"/>
      <c r="K461" s="161"/>
      <c r="L461" s="161"/>
      <c r="M461" s="161"/>
      <c r="N461" s="160"/>
      <c r="O461" s="160"/>
      <c r="P461" s="160"/>
      <c r="Q461" s="160"/>
      <c r="R461" s="161"/>
      <c r="S461" s="161"/>
      <c r="T461" s="161"/>
      <c r="U461" s="161"/>
      <c r="V461" s="161"/>
      <c r="W461" s="161"/>
      <c r="X461" s="161"/>
      <c r="Y461" s="161"/>
      <c r="Z461" s="151"/>
      <c r="AA461" s="151"/>
      <c r="AB461" s="151"/>
      <c r="AC461" s="151"/>
      <c r="AD461" s="151"/>
      <c r="AE461" s="151"/>
      <c r="AF461" s="151"/>
      <c r="AG461" s="151" t="s">
        <v>214</v>
      </c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</row>
    <row r="462" spans="1:60" outlineLevel="2" x14ac:dyDescent="0.2">
      <c r="A462" s="158"/>
      <c r="B462" s="159"/>
      <c r="C462" s="196" t="s">
        <v>439</v>
      </c>
      <c r="D462" s="190"/>
      <c r="E462" s="191"/>
      <c r="F462" s="161"/>
      <c r="G462" s="161"/>
      <c r="H462" s="161"/>
      <c r="I462" s="161"/>
      <c r="J462" s="161"/>
      <c r="K462" s="161"/>
      <c r="L462" s="161"/>
      <c r="M462" s="161"/>
      <c r="N462" s="160"/>
      <c r="O462" s="160"/>
      <c r="P462" s="160"/>
      <c r="Q462" s="160"/>
      <c r="R462" s="161"/>
      <c r="S462" s="161"/>
      <c r="T462" s="161"/>
      <c r="U462" s="161"/>
      <c r="V462" s="161"/>
      <c r="W462" s="161"/>
      <c r="X462" s="161"/>
      <c r="Y462" s="161"/>
      <c r="Z462" s="151"/>
      <c r="AA462" s="151"/>
      <c r="AB462" s="151"/>
      <c r="AC462" s="151"/>
      <c r="AD462" s="151"/>
      <c r="AE462" s="151"/>
      <c r="AF462" s="151"/>
      <c r="AG462" s="151" t="s">
        <v>263</v>
      </c>
      <c r="AH462" s="151">
        <v>0</v>
      </c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</row>
    <row r="463" spans="1:60" outlineLevel="3" x14ac:dyDescent="0.2">
      <c r="A463" s="158"/>
      <c r="B463" s="159"/>
      <c r="C463" s="196" t="s">
        <v>704</v>
      </c>
      <c r="D463" s="190"/>
      <c r="E463" s="191">
        <v>19.105</v>
      </c>
      <c r="F463" s="161"/>
      <c r="G463" s="161"/>
      <c r="H463" s="161"/>
      <c r="I463" s="161"/>
      <c r="J463" s="161"/>
      <c r="K463" s="161"/>
      <c r="L463" s="161"/>
      <c r="M463" s="161"/>
      <c r="N463" s="160"/>
      <c r="O463" s="160"/>
      <c r="P463" s="160"/>
      <c r="Q463" s="160"/>
      <c r="R463" s="161"/>
      <c r="S463" s="161"/>
      <c r="T463" s="161"/>
      <c r="U463" s="161"/>
      <c r="V463" s="161"/>
      <c r="W463" s="161"/>
      <c r="X463" s="161"/>
      <c r="Y463" s="161"/>
      <c r="Z463" s="151"/>
      <c r="AA463" s="151"/>
      <c r="AB463" s="151"/>
      <c r="AC463" s="151"/>
      <c r="AD463" s="151"/>
      <c r="AE463" s="151"/>
      <c r="AF463" s="151"/>
      <c r="AG463" s="151" t="s">
        <v>263</v>
      </c>
      <c r="AH463" s="151">
        <v>0</v>
      </c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</row>
    <row r="464" spans="1:60" outlineLevel="3" x14ac:dyDescent="0.2">
      <c r="A464" s="158"/>
      <c r="B464" s="159"/>
      <c r="C464" s="196" t="s">
        <v>705</v>
      </c>
      <c r="D464" s="190"/>
      <c r="E464" s="191">
        <v>3.2749999999999999</v>
      </c>
      <c r="F464" s="161"/>
      <c r="G464" s="161"/>
      <c r="H464" s="161"/>
      <c r="I464" s="161"/>
      <c r="J464" s="161"/>
      <c r="K464" s="161"/>
      <c r="L464" s="161"/>
      <c r="M464" s="161"/>
      <c r="N464" s="160"/>
      <c r="O464" s="160"/>
      <c r="P464" s="160"/>
      <c r="Q464" s="160"/>
      <c r="R464" s="161"/>
      <c r="S464" s="161"/>
      <c r="T464" s="161"/>
      <c r="U464" s="161"/>
      <c r="V464" s="161"/>
      <c r="W464" s="161"/>
      <c r="X464" s="161"/>
      <c r="Y464" s="161"/>
      <c r="Z464" s="151"/>
      <c r="AA464" s="151"/>
      <c r="AB464" s="151"/>
      <c r="AC464" s="151"/>
      <c r="AD464" s="151"/>
      <c r="AE464" s="151"/>
      <c r="AF464" s="151"/>
      <c r="AG464" s="151" t="s">
        <v>263</v>
      </c>
      <c r="AH464" s="151">
        <v>0</v>
      </c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</row>
    <row r="465" spans="1:60" outlineLevel="1" x14ac:dyDescent="0.2">
      <c r="A465" s="176">
        <v>85</v>
      </c>
      <c r="B465" s="177" t="s">
        <v>709</v>
      </c>
      <c r="C465" s="185" t="s">
        <v>710</v>
      </c>
      <c r="D465" s="178" t="s">
        <v>296</v>
      </c>
      <c r="E465" s="179">
        <v>22.8276</v>
      </c>
      <c r="F465" s="180"/>
      <c r="G465" s="181">
        <f>ROUND(E465*F465,2)</f>
        <v>0</v>
      </c>
      <c r="H465" s="180"/>
      <c r="I465" s="181">
        <f>ROUND(E465*H465,2)</f>
        <v>0</v>
      </c>
      <c r="J465" s="180"/>
      <c r="K465" s="181">
        <f>ROUND(E465*J465,2)</f>
        <v>0</v>
      </c>
      <c r="L465" s="181">
        <v>21</v>
      </c>
      <c r="M465" s="181">
        <f>G465*(1+L465/100)</f>
        <v>0</v>
      </c>
      <c r="N465" s="179">
        <v>1.9199999999999998E-2</v>
      </c>
      <c r="O465" s="179">
        <f>ROUND(E465*N465,2)</f>
        <v>0.44</v>
      </c>
      <c r="P465" s="179">
        <v>0</v>
      </c>
      <c r="Q465" s="179">
        <f>ROUND(E465*P465,2)</f>
        <v>0</v>
      </c>
      <c r="R465" s="181"/>
      <c r="S465" s="181" t="s">
        <v>209</v>
      </c>
      <c r="T465" s="182" t="s">
        <v>711</v>
      </c>
      <c r="U465" s="161">
        <v>0</v>
      </c>
      <c r="V465" s="161">
        <f>ROUND(E465*U465,2)</f>
        <v>0</v>
      </c>
      <c r="W465" s="161"/>
      <c r="X465" s="161" t="s">
        <v>306</v>
      </c>
      <c r="Y465" s="161" t="s">
        <v>211</v>
      </c>
      <c r="Z465" s="151"/>
      <c r="AA465" s="151"/>
      <c r="AB465" s="151"/>
      <c r="AC465" s="151"/>
      <c r="AD465" s="151"/>
      <c r="AE465" s="151"/>
      <c r="AF465" s="151"/>
      <c r="AG465" s="151" t="s">
        <v>337</v>
      </c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</row>
    <row r="466" spans="1:60" outlineLevel="2" x14ac:dyDescent="0.2">
      <c r="A466" s="158"/>
      <c r="B466" s="159"/>
      <c r="C466" s="196" t="s">
        <v>439</v>
      </c>
      <c r="D466" s="190"/>
      <c r="E466" s="191"/>
      <c r="F466" s="161"/>
      <c r="G466" s="161"/>
      <c r="H466" s="161"/>
      <c r="I466" s="161"/>
      <c r="J466" s="161"/>
      <c r="K466" s="161"/>
      <c r="L466" s="161"/>
      <c r="M466" s="161"/>
      <c r="N466" s="160"/>
      <c r="O466" s="160"/>
      <c r="P466" s="160"/>
      <c r="Q466" s="160"/>
      <c r="R466" s="161"/>
      <c r="S466" s="161"/>
      <c r="T466" s="161"/>
      <c r="U466" s="161"/>
      <c r="V466" s="161"/>
      <c r="W466" s="161"/>
      <c r="X466" s="161"/>
      <c r="Y466" s="161"/>
      <c r="Z466" s="151"/>
      <c r="AA466" s="151"/>
      <c r="AB466" s="151"/>
      <c r="AC466" s="151"/>
      <c r="AD466" s="151"/>
      <c r="AE466" s="151"/>
      <c r="AF466" s="151"/>
      <c r="AG466" s="151" t="s">
        <v>263</v>
      </c>
      <c r="AH466" s="151">
        <v>0</v>
      </c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</row>
    <row r="467" spans="1:60" outlineLevel="3" x14ac:dyDescent="0.2">
      <c r="A467" s="158"/>
      <c r="B467" s="159"/>
      <c r="C467" s="196" t="s">
        <v>712</v>
      </c>
      <c r="D467" s="190"/>
      <c r="E467" s="191"/>
      <c r="F467" s="161"/>
      <c r="G467" s="161"/>
      <c r="H467" s="161"/>
      <c r="I467" s="161"/>
      <c r="J467" s="161"/>
      <c r="K467" s="161"/>
      <c r="L467" s="161"/>
      <c r="M467" s="161"/>
      <c r="N467" s="160"/>
      <c r="O467" s="160"/>
      <c r="P467" s="160"/>
      <c r="Q467" s="160"/>
      <c r="R467" s="161"/>
      <c r="S467" s="161"/>
      <c r="T467" s="161"/>
      <c r="U467" s="161"/>
      <c r="V467" s="161"/>
      <c r="W467" s="161"/>
      <c r="X467" s="161"/>
      <c r="Y467" s="161"/>
      <c r="Z467" s="151"/>
      <c r="AA467" s="151"/>
      <c r="AB467" s="151"/>
      <c r="AC467" s="151"/>
      <c r="AD467" s="151"/>
      <c r="AE467" s="151"/>
      <c r="AF467" s="151"/>
      <c r="AG467" s="151" t="s">
        <v>263</v>
      </c>
      <c r="AH467" s="151">
        <v>0</v>
      </c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</row>
    <row r="468" spans="1:60" outlineLevel="3" x14ac:dyDescent="0.2">
      <c r="A468" s="158"/>
      <c r="B468" s="159"/>
      <c r="C468" s="196" t="s">
        <v>713</v>
      </c>
      <c r="D468" s="190"/>
      <c r="E468" s="191">
        <v>19.487100000000002</v>
      </c>
      <c r="F468" s="161"/>
      <c r="G468" s="161"/>
      <c r="H468" s="161"/>
      <c r="I468" s="161"/>
      <c r="J468" s="161"/>
      <c r="K468" s="161"/>
      <c r="L468" s="161"/>
      <c r="M468" s="161"/>
      <c r="N468" s="160"/>
      <c r="O468" s="160"/>
      <c r="P468" s="160"/>
      <c r="Q468" s="160"/>
      <c r="R468" s="161"/>
      <c r="S468" s="161"/>
      <c r="T468" s="161"/>
      <c r="U468" s="161"/>
      <c r="V468" s="161"/>
      <c r="W468" s="161"/>
      <c r="X468" s="161"/>
      <c r="Y468" s="161"/>
      <c r="Z468" s="151"/>
      <c r="AA468" s="151"/>
      <c r="AB468" s="151"/>
      <c r="AC468" s="151"/>
      <c r="AD468" s="151"/>
      <c r="AE468" s="151"/>
      <c r="AF468" s="151"/>
      <c r="AG468" s="151" t="s">
        <v>263</v>
      </c>
      <c r="AH468" s="151">
        <v>0</v>
      </c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</row>
    <row r="469" spans="1:60" outlineLevel="3" x14ac:dyDescent="0.2">
      <c r="A469" s="158"/>
      <c r="B469" s="159"/>
      <c r="C469" s="196" t="s">
        <v>714</v>
      </c>
      <c r="D469" s="190"/>
      <c r="E469" s="191">
        <v>3.3405</v>
      </c>
      <c r="F469" s="161"/>
      <c r="G469" s="161"/>
      <c r="H469" s="161"/>
      <c r="I469" s="161"/>
      <c r="J469" s="161"/>
      <c r="K469" s="161"/>
      <c r="L469" s="161"/>
      <c r="M469" s="161"/>
      <c r="N469" s="160"/>
      <c r="O469" s="160"/>
      <c r="P469" s="160"/>
      <c r="Q469" s="160"/>
      <c r="R469" s="161"/>
      <c r="S469" s="161"/>
      <c r="T469" s="161"/>
      <c r="U469" s="161"/>
      <c r="V469" s="161"/>
      <c r="W469" s="161"/>
      <c r="X469" s="161"/>
      <c r="Y469" s="161"/>
      <c r="Z469" s="151"/>
      <c r="AA469" s="151"/>
      <c r="AB469" s="151"/>
      <c r="AC469" s="151"/>
      <c r="AD469" s="151"/>
      <c r="AE469" s="151"/>
      <c r="AF469" s="151"/>
      <c r="AG469" s="151" t="s">
        <v>263</v>
      </c>
      <c r="AH469" s="151">
        <v>0</v>
      </c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</row>
    <row r="470" spans="1:60" outlineLevel="1" x14ac:dyDescent="0.2">
      <c r="A470" s="176">
        <v>86</v>
      </c>
      <c r="B470" s="177" t="s">
        <v>715</v>
      </c>
      <c r="C470" s="185" t="s">
        <v>716</v>
      </c>
      <c r="D470" s="178" t="s">
        <v>402</v>
      </c>
      <c r="E470" s="179">
        <v>0.54481999999999997</v>
      </c>
      <c r="F470" s="180"/>
      <c r="G470" s="181">
        <f>ROUND(E470*F470,2)</f>
        <v>0</v>
      </c>
      <c r="H470" s="180"/>
      <c r="I470" s="181">
        <f>ROUND(E470*H470,2)</f>
        <v>0</v>
      </c>
      <c r="J470" s="180"/>
      <c r="K470" s="181">
        <f>ROUND(E470*J470,2)</f>
        <v>0</v>
      </c>
      <c r="L470" s="181">
        <v>21</v>
      </c>
      <c r="M470" s="181">
        <f>G470*(1+L470/100)</f>
        <v>0</v>
      </c>
      <c r="N470" s="179">
        <v>0</v>
      </c>
      <c r="O470" s="179">
        <f>ROUND(E470*N470,2)</f>
        <v>0</v>
      </c>
      <c r="P470" s="179">
        <v>0</v>
      </c>
      <c r="Q470" s="179">
        <f>ROUND(E470*P470,2)</f>
        <v>0</v>
      </c>
      <c r="R470" s="181" t="s">
        <v>703</v>
      </c>
      <c r="S470" s="181" t="s">
        <v>257</v>
      </c>
      <c r="T470" s="182" t="s">
        <v>257</v>
      </c>
      <c r="U470" s="161">
        <v>1.5980000000000001</v>
      </c>
      <c r="V470" s="161">
        <f>ROUND(E470*U470,2)</f>
        <v>0.87</v>
      </c>
      <c r="W470" s="161"/>
      <c r="X470" s="161" t="s">
        <v>620</v>
      </c>
      <c r="Y470" s="161" t="s">
        <v>211</v>
      </c>
      <c r="Z470" s="151"/>
      <c r="AA470" s="151"/>
      <c r="AB470" s="151"/>
      <c r="AC470" s="151"/>
      <c r="AD470" s="151"/>
      <c r="AE470" s="151"/>
      <c r="AF470" s="151"/>
      <c r="AG470" s="151" t="s">
        <v>621</v>
      </c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</row>
    <row r="471" spans="1:60" outlineLevel="2" x14ac:dyDescent="0.2">
      <c r="A471" s="158"/>
      <c r="B471" s="159"/>
      <c r="C471" s="273" t="s">
        <v>698</v>
      </c>
      <c r="D471" s="274"/>
      <c r="E471" s="274"/>
      <c r="F471" s="274"/>
      <c r="G471" s="274"/>
      <c r="H471" s="161"/>
      <c r="I471" s="161"/>
      <c r="J471" s="161"/>
      <c r="K471" s="161"/>
      <c r="L471" s="161"/>
      <c r="M471" s="161"/>
      <c r="N471" s="160"/>
      <c r="O471" s="160"/>
      <c r="P471" s="160"/>
      <c r="Q471" s="160"/>
      <c r="R471" s="161"/>
      <c r="S471" s="161"/>
      <c r="T471" s="161"/>
      <c r="U471" s="161"/>
      <c r="V471" s="161"/>
      <c r="W471" s="161"/>
      <c r="X471" s="161"/>
      <c r="Y471" s="161"/>
      <c r="Z471" s="151"/>
      <c r="AA471" s="151"/>
      <c r="AB471" s="151"/>
      <c r="AC471" s="151"/>
      <c r="AD471" s="151"/>
      <c r="AE471" s="151"/>
      <c r="AF471" s="151"/>
      <c r="AG471" s="151" t="s">
        <v>261</v>
      </c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</row>
    <row r="472" spans="1:60" outlineLevel="2" x14ac:dyDescent="0.2">
      <c r="A472" s="158"/>
      <c r="B472" s="159"/>
      <c r="C472" s="196" t="s">
        <v>622</v>
      </c>
      <c r="D472" s="190"/>
      <c r="E472" s="191"/>
      <c r="F472" s="161"/>
      <c r="G472" s="161"/>
      <c r="H472" s="161"/>
      <c r="I472" s="161"/>
      <c r="J472" s="161"/>
      <c r="K472" s="161"/>
      <c r="L472" s="161"/>
      <c r="M472" s="161"/>
      <c r="N472" s="160"/>
      <c r="O472" s="160"/>
      <c r="P472" s="160"/>
      <c r="Q472" s="160"/>
      <c r="R472" s="161"/>
      <c r="S472" s="161"/>
      <c r="T472" s="161"/>
      <c r="U472" s="161"/>
      <c r="V472" s="161"/>
      <c r="W472" s="161"/>
      <c r="X472" s="161"/>
      <c r="Y472" s="161"/>
      <c r="Z472" s="151"/>
      <c r="AA472" s="151"/>
      <c r="AB472" s="151"/>
      <c r="AC472" s="151"/>
      <c r="AD472" s="151"/>
      <c r="AE472" s="151"/>
      <c r="AF472" s="151"/>
      <c r="AG472" s="151" t="s">
        <v>263</v>
      </c>
      <c r="AH472" s="151">
        <v>0</v>
      </c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</row>
    <row r="473" spans="1:60" outlineLevel="3" x14ac:dyDescent="0.2">
      <c r="A473" s="158"/>
      <c r="B473" s="159"/>
      <c r="C473" s="196" t="s">
        <v>717</v>
      </c>
      <c r="D473" s="190"/>
      <c r="E473" s="191"/>
      <c r="F473" s="161"/>
      <c r="G473" s="161"/>
      <c r="H473" s="161"/>
      <c r="I473" s="161"/>
      <c r="J473" s="161"/>
      <c r="K473" s="161"/>
      <c r="L473" s="161"/>
      <c r="M473" s="161"/>
      <c r="N473" s="160"/>
      <c r="O473" s="160"/>
      <c r="P473" s="160"/>
      <c r="Q473" s="160"/>
      <c r="R473" s="161"/>
      <c r="S473" s="161"/>
      <c r="T473" s="161"/>
      <c r="U473" s="161"/>
      <c r="V473" s="161"/>
      <c r="W473" s="161"/>
      <c r="X473" s="161"/>
      <c r="Y473" s="161"/>
      <c r="Z473" s="151"/>
      <c r="AA473" s="151"/>
      <c r="AB473" s="151"/>
      <c r="AC473" s="151"/>
      <c r="AD473" s="151"/>
      <c r="AE473" s="151"/>
      <c r="AF473" s="151"/>
      <c r="AG473" s="151" t="s">
        <v>263</v>
      </c>
      <c r="AH473" s="151">
        <v>0</v>
      </c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</row>
    <row r="474" spans="1:60" outlineLevel="3" x14ac:dyDescent="0.2">
      <c r="A474" s="158"/>
      <c r="B474" s="159"/>
      <c r="C474" s="196" t="s">
        <v>718</v>
      </c>
      <c r="D474" s="190"/>
      <c r="E474" s="191">
        <v>0.54481999999999997</v>
      </c>
      <c r="F474" s="161"/>
      <c r="G474" s="161"/>
      <c r="H474" s="161"/>
      <c r="I474" s="161"/>
      <c r="J474" s="161"/>
      <c r="K474" s="161"/>
      <c r="L474" s="161"/>
      <c r="M474" s="161"/>
      <c r="N474" s="160"/>
      <c r="O474" s="160"/>
      <c r="P474" s="160"/>
      <c r="Q474" s="160"/>
      <c r="R474" s="161"/>
      <c r="S474" s="161"/>
      <c r="T474" s="161"/>
      <c r="U474" s="161"/>
      <c r="V474" s="161"/>
      <c r="W474" s="161"/>
      <c r="X474" s="161"/>
      <c r="Y474" s="161"/>
      <c r="Z474" s="151"/>
      <c r="AA474" s="151"/>
      <c r="AB474" s="151"/>
      <c r="AC474" s="151"/>
      <c r="AD474" s="151"/>
      <c r="AE474" s="151"/>
      <c r="AF474" s="151"/>
      <c r="AG474" s="151" t="s">
        <v>263</v>
      </c>
      <c r="AH474" s="151">
        <v>0</v>
      </c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</row>
    <row r="475" spans="1:60" x14ac:dyDescent="0.2">
      <c r="A475" s="166" t="s">
        <v>204</v>
      </c>
      <c r="B475" s="167" t="s">
        <v>146</v>
      </c>
      <c r="C475" s="184" t="s">
        <v>147</v>
      </c>
      <c r="D475" s="168"/>
      <c r="E475" s="169"/>
      <c r="F475" s="170"/>
      <c r="G475" s="170">
        <f>SUMIF(AG476:AG501,"&lt;&gt;NOR",G476:G501)</f>
        <v>0</v>
      </c>
      <c r="H475" s="170"/>
      <c r="I475" s="170">
        <f>SUM(I476:I501)</f>
        <v>0</v>
      </c>
      <c r="J475" s="170"/>
      <c r="K475" s="170">
        <f>SUM(K476:K501)</f>
        <v>0</v>
      </c>
      <c r="L475" s="170"/>
      <c r="M475" s="170">
        <f>SUM(M476:M501)</f>
        <v>0</v>
      </c>
      <c r="N475" s="169"/>
      <c r="O475" s="169">
        <f>SUM(O476:O501)</f>
        <v>0.76</v>
      </c>
      <c r="P475" s="169"/>
      <c r="Q475" s="169">
        <f>SUM(Q476:Q501)</f>
        <v>0</v>
      </c>
      <c r="R475" s="170"/>
      <c r="S475" s="170"/>
      <c r="T475" s="171"/>
      <c r="U475" s="165"/>
      <c r="V475" s="165">
        <f>SUM(V476:V501)</f>
        <v>52.800000000000004</v>
      </c>
      <c r="W475" s="165"/>
      <c r="X475" s="165"/>
      <c r="Y475" s="165"/>
      <c r="AG475" t="s">
        <v>205</v>
      </c>
    </row>
    <row r="476" spans="1:60" outlineLevel="1" x14ac:dyDescent="0.2">
      <c r="A476" s="176">
        <v>87</v>
      </c>
      <c r="B476" s="177" t="s">
        <v>719</v>
      </c>
      <c r="C476" s="185" t="s">
        <v>720</v>
      </c>
      <c r="D476" s="178" t="s">
        <v>296</v>
      </c>
      <c r="E476" s="179">
        <v>43.533000000000001</v>
      </c>
      <c r="F476" s="180"/>
      <c r="G476" s="181">
        <f>ROUND(E476*F476,2)</f>
        <v>0</v>
      </c>
      <c r="H476" s="180"/>
      <c r="I476" s="181">
        <f>ROUND(E476*H476,2)</f>
        <v>0</v>
      </c>
      <c r="J476" s="180"/>
      <c r="K476" s="181">
        <f>ROUND(E476*J476,2)</f>
        <v>0</v>
      </c>
      <c r="L476" s="181">
        <v>21</v>
      </c>
      <c r="M476" s="181">
        <f>G476*(1+L476/100)</f>
        <v>0</v>
      </c>
      <c r="N476" s="179">
        <v>2.1000000000000001E-4</v>
      </c>
      <c r="O476" s="179">
        <f>ROUND(E476*N476,2)</f>
        <v>0.01</v>
      </c>
      <c r="P476" s="179">
        <v>0</v>
      </c>
      <c r="Q476" s="179">
        <f>ROUND(E476*P476,2)</f>
        <v>0</v>
      </c>
      <c r="R476" s="181" t="s">
        <v>703</v>
      </c>
      <c r="S476" s="181" t="s">
        <v>257</v>
      </c>
      <c r="T476" s="182" t="s">
        <v>257</v>
      </c>
      <c r="U476" s="161">
        <v>0.05</v>
      </c>
      <c r="V476" s="161">
        <f>ROUND(E476*U476,2)</f>
        <v>2.1800000000000002</v>
      </c>
      <c r="W476" s="161"/>
      <c r="X476" s="161" t="s">
        <v>258</v>
      </c>
      <c r="Y476" s="161" t="s">
        <v>211</v>
      </c>
      <c r="Z476" s="151"/>
      <c r="AA476" s="151"/>
      <c r="AB476" s="151"/>
      <c r="AC476" s="151"/>
      <c r="AD476" s="151"/>
      <c r="AE476" s="151"/>
      <c r="AF476" s="151"/>
      <c r="AG476" s="151" t="s">
        <v>259</v>
      </c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</row>
    <row r="477" spans="1:60" outlineLevel="2" x14ac:dyDescent="0.2">
      <c r="A477" s="158"/>
      <c r="B477" s="159"/>
      <c r="C477" s="262" t="s">
        <v>721</v>
      </c>
      <c r="D477" s="263"/>
      <c r="E477" s="263"/>
      <c r="F477" s="263"/>
      <c r="G477" s="263"/>
      <c r="H477" s="161"/>
      <c r="I477" s="161"/>
      <c r="J477" s="161"/>
      <c r="K477" s="161"/>
      <c r="L477" s="161"/>
      <c r="M477" s="161"/>
      <c r="N477" s="160"/>
      <c r="O477" s="160"/>
      <c r="P477" s="160"/>
      <c r="Q477" s="160"/>
      <c r="R477" s="161"/>
      <c r="S477" s="161"/>
      <c r="T477" s="161"/>
      <c r="U477" s="161"/>
      <c r="V477" s="161"/>
      <c r="W477" s="161"/>
      <c r="X477" s="161"/>
      <c r="Y477" s="161"/>
      <c r="Z477" s="151"/>
      <c r="AA477" s="151"/>
      <c r="AB477" s="151"/>
      <c r="AC477" s="151"/>
      <c r="AD477" s="151"/>
      <c r="AE477" s="151"/>
      <c r="AF477" s="151"/>
      <c r="AG477" s="151" t="s">
        <v>214</v>
      </c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</row>
    <row r="478" spans="1:60" outlineLevel="2" x14ac:dyDescent="0.2">
      <c r="A478" s="158"/>
      <c r="B478" s="159"/>
      <c r="C478" s="196" t="s">
        <v>313</v>
      </c>
      <c r="D478" s="190"/>
      <c r="E478" s="191"/>
      <c r="F478" s="161"/>
      <c r="G478" s="161"/>
      <c r="H478" s="161"/>
      <c r="I478" s="161"/>
      <c r="J478" s="161"/>
      <c r="K478" s="161"/>
      <c r="L478" s="161"/>
      <c r="M478" s="161"/>
      <c r="N478" s="160"/>
      <c r="O478" s="160"/>
      <c r="P478" s="160"/>
      <c r="Q478" s="160"/>
      <c r="R478" s="161"/>
      <c r="S478" s="161"/>
      <c r="T478" s="161"/>
      <c r="U478" s="161"/>
      <c r="V478" s="161"/>
      <c r="W478" s="161"/>
      <c r="X478" s="161"/>
      <c r="Y478" s="161"/>
      <c r="Z478" s="151"/>
      <c r="AA478" s="151"/>
      <c r="AB478" s="151"/>
      <c r="AC478" s="151"/>
      <c r="AD478" s="151"/>
      <c r="AE478" s="151"/>
      <c r="AF478" s="151"/>
      <c r="AG478" s="151" t="s">
        <v>263</v>
      </c>
      <c r="AH478" s="151">
        <v>0</v>
      </c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</row>
    <row r="479" spans="1:60" outlineLevel="3" x14ac:dyDescent="0.2">
      <c r="A479" s="158"/>
      <c r="B479" s="159"/>
      <c r="C479" s="196" t="s">
        <v>722</v>
      </c>
      <c r="D479" s="190"/>
      <c r="E479" s="191">
        <v>31.428000000000001</v>
      </c>
      <c r="F479" s="161"/>
      <c r="G479" s="161"/>
      <c r="H479" s="161"/>
      <c r="I479" s="161"/>
      <c r="J479" s="161"/>
      <c r="K479" s="161"/>
      <c r="L479" s="161"/>
      <c r="M479" s="161"/>
      <c r="N479" s="160"/>
      <c r="O479" s="160"/>
      <c r="P479" s="160"/>
      <c r="Q479" s="160"/>
      <c r="R479" s="161"/>
      <c r="S479" s="161"/>
      <c r="T479" s="161"/>
      <c r="U479" s="161"/>
      <c r="V479" s="161"/>
      <c r="W479" s="161"/>
      <c r="X479" s="161"/>
      <c r="Y479" s="161"/>
      <c r="Z479" s="151"/>
      <c r="AA479" s="151"/>
      <c r="AB479" s="151"/>
      <c r="AC479" s="151"/>
      <c r="AD479" s="151"/>
      <c r="AE479" s="151"/>
      <c r="AF479" s="151"/>
      <c r="AG479" s="151" t="s">
        <v>263</v>
      </c>
      <c r="AH479" s="151">
        <v>0</v>
      </c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</row>
    <row r="480" spans="1:60" outlineLevel="3" x14ac:dyDescent="0.2">
      <c r="A480" s="158"/>
      <c r="B480" s="159"/>
      <c r="C480" s="196" t="s">
        <v>723</v>
      </c>
      <c r="D480" s="190"/>
      <c r="E480" s="191">
        <v>11.7</v>
      </c>
      <c r="F480" s="161"/>
      <c r="G480" s="161"/>
      <c r="H480" s="161"/>
      <c r="I480" s="161"/>
      <c r="J480" s="161"/>
      <c r="K480" s="161"/>
      <c r="L480" s="161"/>
      <c r="M480" s="161"/>
      <c r="N480" s="160"/>
      <c r="O480" s="160"/>
      <c r="P480" s="160"/>
      <c r="Q480" s="160"/>
      <c r="R480" s="161"/>
      <c r="S480" s="161"/>
      <c r="T480" s="161"/>
      <c r="U480" s="161"/>
      <c r="V480" s="161"/>
      <c r="W480" s="161"/>
      <c r="X480" s="161"/>
      <c r="Y480" s="161"/>
      <c r="Z480" s="151"/>
      <c r="AA480" s="151"/>
      <c r="AB480" s="151"/>
      <c r="AC480" s="151"/>
      <c r="AD480" s="151"/>
      <c r="AE480" s="151"/>
      <c r="AF480" s="151"/>
      <c r="AG480" s="151" t="s">
        <v>263</v>
      </c>
      <c r="AH480" s="151">
        <v>0</v>
      </c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</row>
    <row r="481" spans="1:60" outlineLevel="3" x14ac:dyDescent="0.2">
      <c r="A481" s="158"/>
      <c r="B481" s="159"/>
      <c r="C481" s="196" t="s">
        <v>724</v>
      </c>
      <c r="D481" s="190"/>
      <c r="E481" s="191">
        <v>0.40500000000000003</v>
      </c>
      <c r="F481" s="161"/>
      <c r="G481" s="161"/>
      <c r="H481" s="161"/>
      <c r="I481" s="161"/>
      <c r="J481" s="161"/>
      <c r="K481" s="161"/>
      <c r="L481" s="161"/>
      <c r="M481" s="161"/>
      <c r="N481" s="160"/>
      <c r="O481" s="160"/>
      <c r="P481" s="160"/>
      <c r="Q481" s="160"/>
      <c r="R481" s="161"/>
      <c r="S481" s="161"/>
      <c r="T481" s="161"/>
      <c r="U481" s="161"/>
      <c r="V481" s="161"/>
      <c r="W481" s="161"/>
      <c r="X481" s="161"/>
      <c r="Y481" s="161"/>
      <c r="Z481" s="151"/>
      <c r="AA481" s="151"/>
      <c r="AB481" s="151"/>
      <c r="AC481" s="151"/>
      <c r="AD481" s="151"/>
      <c r="AE481" s="151"/>
      <c r="AF481" s="151"/>
      <c r="AG481" s="151" t="s">
        <v>263</v>
      </c>
      <c r="AH481" s="151">
        <v>0</v>
      </c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</row>
    <row r="482" spans="1:60" ht="22.5" outlineLevel="1" x14ac:dyDescent="0.2">
      <c r="A482" s="176">
        <v>88</v>
      </c>
      <c r="B482" s="177" t="s">
        <v>725</v>
      </c>
      <c r="C482" s="185" t="s">
        <v>726</v>
      </c>
      <c r="D482" s="178" t="s">
        <v>296</v>
      </c>
      <c r="E482" s="179">
        <v>43.533000000000001</v>
      </c>
      <c r="F482" s="180"/>
      <c r="G482" s="181">
        <f>ROUND(E482*F482,2)</f>
        <v>0</v>
      </c>
      <c r="H482" s="180"/>
      <c r="I482" s="181">
        <f>ROUND(E482*H482,2)</f>
        <v>0</v>
      </c>
      <c r="J482" s="180"/>
      <c r="K482" s="181">
        <f>ROUND(E482*J482,2)</f>
        <v>0</v>
      </c>
      <c r="L482" s="181">
        <v>21</v>
      </c>
      <c r="M482" s="181">
        <f>G482*(1+L482/100)</f>
        <v>0</v>
      </c>
      <c r="N482" s="179">
        <v>4.7499999999999999E-3</v>
      </c>
      <c r="O482" s="179">
        <f>ROUND(E482*N482,2)</f>
        <v>0.21</v>
      </c>
      <c r="P482" s="179">
        <v>0</v>
      </c>
      <c r="Q482" s="179">
        <f>ROUND(E482*P482,2)</f>
        <v>0</v>
      </c>
      <c r="R482" s="181" t="s">
        <v>703</v>
      </c>
      <c r="S482" s="181" t="s">
        <v>257</v>
      </c>
      <c r="T482" s="182" t="s">
        <v>257</v>
      </c>
      <c r="U482" s="161">
        <v>1.0746</v>
      </c>
      <c r="V482" s="161">
        <f>ROUND(E482*U482,2)</f>
        <v>46.78</v>
      </c>
      <c r="W482" s="161"/>
      <c r="X482" s="161" t="s">
        <v>258</v>
      </c>
      <c r="Y482" s="161" t="s">
        <v>211</v>
      </c>
      <c r="Z482" s="151"/>
      <c r="AA482" s="151"/>
      <c r="AB482" s="151"/>
      <c r="AC482" s="151"/>
      <c r="AD482" s="151"/>
      <c r="AE482" s="151"/>
      <c r="AF482" s="151"/>
      <c r="AG482" s="151" t="s">
        <v>259</v>
      </c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</row>
    <row r="483" spans="1:60" outlineLevel="2" x14ac:dyDescent="0.2">
      <c r="A483" s="158"/>
      <c r="B483" s="159"/>
      <c r="C483" s="262" t="s">
        <v>727</v>
      </c>
      <c r="D483" s="263"/>
      <c r="E483" s="263"/>
      <c r="F483" s="263"/>
      <c r="G483" s="263"/>
      <c r="H483" s="161"/>
      <c r="I483" s="161"/>
      <c r="J483" s="161"/>
      <c r="K483" s="161"/>
      <c r="L483" s="161"/>
      <c r="M483" s="161"/>
      <c r="N483" s="160"/>
      <c r="O483" s="160"/>
      <c r="P483" s="160"/>
      <c r="Q483" s="160"/>
      <c r="R483" s="161"/>
      <c r="S483" s="161"/>
      <c r="T483" s="161"/>
      <c r="U483" s="161"/>
      <c r="V483" s="161"/>
      <c r="W483" s="161"/>
      <c r="X483" s="161"/>
      <c r="Y483" s="161"/>
      <c r="Z483" s="151"/>
      <c r="AA483" s="151"/>
      <c r="AB483" s="151"/>
      <c r="AC483" s="151"/>
      <c r="AD483" s="151"/>
      <c r="AE483" s="151"/>
      <c r="AF483" s="151"/>
      <c r="AG483" s="151" t="s">
        <v>214</v>
      </c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</row>
    <row r="484" spans="1:60" outlineLevel="2" x14ac:dyDescent="0.2">
      <c r="A484" s="158"/>
      <c r="B484" s="159"/>
      <c r="C484" s="196" t="s">
        <v>313</v>
      </c>
      <c r="D484" s="190"/>
      <c r="E484" s="191"/>
      <c r="F484" s="161"/>
      <c r="G484" s="161"/>
      <c r="H484" s="161"/>
      <c r="I484" s="161"/>
      <c r="J484" s="161"/>
      <c r="K484" s="161"/>
      <c r="L484" s="161"/>
      <c r="M484" s="161"/>
      <c r="N484" s="160"/>
      <c r="O484" s="160"/>
      <c r="P484" s="160"/>
      <c r="Q484" s="160"/>
      <c r="R484" s="161"/>
      <c r="S484" s="161"/>
      <c r="T484" s="161"/>
      <c r="U484" s="161"/>
      <c r="V484" s="161"/>
      <c r="W484" s="161"/>
      <c r="X484" s="161"/>
      <c r="Y484" s="161"/>
      <c r="Z484" s="151"/>
      <c r="AA484" s="151"/>
      <c r="AB484" s="151"/>
      <c r="AC484" s="151"/>
      <c r="AD484" s="151"/>
      <c r="AE484" s="151"/>
      <c r="AF484" s="151"/>
      <c r="AG484" s="151" t="s">
        <v>263</v>
      </c>
      <c r="AH484" s="151">
        <v>0</v>
      </c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</row>
    <row r="485" spans="1:60" outlineLevel="3" x14ac:dyDescent="0.2">
      <c r="A485" s="158"/>
      <c r="B485" s="159"/>
      <c r="C485" s="196" t="s">
        <v>722</v>
      </c>
      <c r="D485" s="190"/>
      <c r="E485" s="191">
        <v>31.428000000000001</v>
      </c>
      <c r="F485" s="161"/>
      <c r="G485" s="161"/>
      <c r="H485" s="161"/>
      <c r="I485" s="161"/>
      <c r="J485" s="161"/>
      <c r="K485" s="161"/>
      <c r="L485" s="161"/>
      <c r="M485" s="161"/>
      <c r="N485" s="160"/>
      <c r="O485" s="160"/>
      <c r="P485" s="160"/>
      <c r="Q485" s="160"/>
      <c r="R485" s="161"/>
      <c r="S485" s="161"/>
      <c r="T485" s="161"/>
      <c r="U485" s="161"/>
      <c r="V485" s="161"/>
      <c r="W485" s="161"/>
      <c r="X485" s="161"/>
      <c r="Y485" s="161"/>
      <c r="Z485" s="151"/>
      <c r="AA485" s="151"/>
      <c r="AB485" s="151"/>
      <c r="AC485" s="151"/>
      <c r="AD485" s="151"/>
      <c r="AE485" s="151"/>
      <c r="AF485" s="151"/>
      <c r="AG485" s="151" t="s">
        <v>263</v>
      </c>
      <c r="AH485" s="151">
        <v>0</v>
      </c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</row>
    <row r="486" spans="1:60" outlineLevel="3" x14ac:dyDescent="0.2">
      <c r="A486" s="158"/>
      <c r="B486" s="159"/>
      <c r="C486" s="196" t="s">
        <v>723</v>
      </c>
      <c r="D486" s="190"/>
      <c r="E486" s="191">
        <v>11.7</v>
      </c>
      <c r="F486" s="161"/>
      <c r="G486" s="161"/>
      <c r="H486" s="161"/>
      <c r="I486" s="161"/>
      <c r="J486" s="161"/>
      <c r="K486" s="161"/>
      <c r="L486" s="161"/>
      <c r="M486" s="161"/>
      <c r="N486" s="160"/>
      <c r="O486" s="160"/>
      <c r="P486" s="160"/>
      <c r="Q486" s="160"/>
      <c r="R486" s="161"/>
      <c r="S486" s="161"/>
      <c r="T486" s="161"/>
      <c r="U486" s="161"/>
      <c r="V486" s="161"/>
      <c r="W486" s="161"/>
      <c r="X486" s="161"/>
      <c r="Y486" s="161"/>
      <c r="Z486" s="151"/>
      <c r="AA486" s="151"/>
      <c r="AB486" s="151"/>
      <c r="AC486" s="151"/>
      <c r="AD486" s="151"/>
      <c r="AE486" s="151"/>
      <c r="AF486" s="151"/>
      <c r="AG486" s="151" t="s">
        <v>263</v>
      </c>
      <c r="AH486" s="151">
        <v>0</v>
      </c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</row>
    <row r="487" spans="1:60" outlineLevel="3" x14ac:dyDescent="0.2">
      <c r="A487" s="158"/>
      <c r="B487" s="159"/>
      <c r="C487" s="196" t="s">
        <v>724</v>
      </c>
      <c r="D487" s="190"/>
      <c r="E487" s="191">
        <v>0.40500000000000003</v>
      </c>
      <c r="F487" s="161"/>
      <c r="G487" s="161"/>
      <c r="H487" s="161"/>
      <c r="I487" s="161"/>
      <c r="J487" s="161"/>
      <c r="K487" s="161"/>
      <c r="L487" s="161"/>
      <c r="M487" s="161"/>
      <c r="N487" s="160"/>
      <c r="O487" s="160"/>
      <c r="P487" s="160"/>
      <c r="Q487" s="160"/>
      <c r="R487" s="161"/>
      <c r="S487" s="161"/>
      <c r="T487" s="161"/>
      <c r="U487" s="161"/>
      <c r="V487" s="161"/>
      <c r="W487" s="161"/>
      <c r="X487" s="161"/>
      <c r="Y487" s="161"/>
      <c r="Z487" s="151"/>
      <c r="AA487" s="151"/>
      <c r="AB487" s="151"/>
      <c r="AC487" s="151"/>
      <c r="AD487" s="151"/>
      <c r="AE487" s="151"/>
      <c r="AF487" s="151"/>
      <c r="AG487" s="151" t="s">
        <v>263</v>
      </c>
      <c r="AH487" s="151">
        <v>0</v>
      </c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</row>
    <row r="488" spans="1:60" outlineLevel="1" x14ac:dyDescent="0.2">
      <c r="A488" s="176">
        <v>89</v>
      </c>
      <c r="B488" s="177" t="s">
        <v>728</v>
      </c>
      <c r="C488" s="185" t="s">
        <v>729</v>
      </c>
      <c r="D488" s="178" t="s">
        <v>296</v>
      </c>
      <c r="E488" s="179">
        <v>44.403660000000002</v>
      </c>
      <c r="F488" s="180"/>
      <c r="G488" s="181">
        <f>ROUND(E488*F488,2)</f>
        <v>0</v>
      </c>
      <c r="H488" s="180"/>
      <c r="I488" s="181">
        <f>ROUND(E488*H488,2)</f>
        <v>0</v>
      </c>
      <c r="J488" s="180"/>
      <c r="K488" s="181">
        <f>ROUND(E488*J488,2)</f>
        <v>0</v>
      </c>
      <c r="L488" s="181">
        <v>21</v>
      </c>
      <c r="M488" s="181">
        <f>G488*(1+L488/100)</f>
        <v>0</v>
      </c>
      <c r="N488" s="179">
        <v>1.2200000000000001E-2</v>
      </c>
      <c r="O488" s="179">
        <f>ROUND(E488*N488,2)</f>
        <v>0.54</v>
      </c>
      <c r="P488" s="179">
        <v>0</v>
      </c>
      <c r="Q488" s="179">
        <f>ROUND(E488*P488,2)</f>
        <v>0</v>
      </c>
      <c r="R488" s="181"/>
      <c r="S488" s="181" t="s">
        <v>209</v>
      </c>
      <c r="T488" s="182" t="s">
        <v>257</v>
      </c>
      <c r="U488" s="161">
        <v>0</v>
      </c>
      <c r="V488" s="161">
        <f>ROUND(E488*U488,2)</f>
        <v>0</v>
      </c>
      <c r="W488" s="161"/>
      <c r="X488" s="161" t="s">
        <v>306</v>
      </c>
      <c r="Y488" s="161" t="s">
        <v>211</v>
      </c>
      <c r="Z488" s="151"/>
      <c r="AA488" s="151"/>
      <c r="AB488" s="151"/>
      <c r="AC488" s="151"/>
      <c r="AD488" s="151"/>
      <c r="AE488" s="151"/>
      <c r="AF488" s="151"/>
      <c r="AG488" s="151" t="s">
        <v>337</v>
      </c>
      <c r="AH488" s="151"/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</row>
    <row r="489" spans="1:60" outlineLevel="2" x14ac:dyDescent="0.2">
      <c r="A489" s="158"/>
      <c r="B489" s="159"/>
      <c r="C489" s="196" t="s">
        <v>313</v>
      </c>
      <c r="D489" s="190"/>
      <c r="E489" s="191"/>
      <c r="F489" s="161"/>
      <c r="G489" s="161"/>
      <c r="H489" s="161"/>
      <c r="I489" s="161"/>
      <c r="J489" s="161"/>
      <c r="K489" s="161"/>
      <c r="L489" s="161"/>
      <c r="M489" s="161"/>
      <c r="N489" s="160"/>
      <c r="O489" s="160"/>
      <c r="P489" s="160"/>
      <c r="Q489" s="160"/>
      <c r="R489" s="161"/>
      <c r="S489" s="161"/>
      <c r="T489" s="161"/>
      <c r="U489" s="161"/>
      <c r="V489" s="161"/>
      <c r="W489" s="161"/>
      <c r="X489" s="161"/>
      <c r="Y489" s="161"/>
      <c r="Z489" s="151"/>
      <c r="AA489" s="151"/>
      <c r="AB489" s="151"/>
      <c r="AC489" s="151"/>
      <c r="AD489" s="151"/>
      <c r="AE489" s="151"/>
      <c r="AF489" s="151"/>
      <c r="AG489" s="151" t="s">
        <v>263</v>
      </c>
      <c r="AH489" s="151">
        <v>0</v>
      </c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</row>
    <row r="490" spans="1:60" outlineLevel="3" x14ac:dyDescent="0.2">
      <c r="A490" s="158"/>
      <c r="B490" s="159"/>
      <c r="C490" s="196" t="s">
        <v>712</v>
      </c>
      <c r="D490" s="190"/>
      <c r="E490" s="191"/>
      <c r="F490" s="161"/>
      <c r="G490" s="161"/>
      <c r="H490" s="161"/>
      <c r="I490" s="161"/>
      <c r="J490" s="161"/>
      <c r="K490" s="161"/>
      <c r="L490" s="161"/>
      <c r="M490" s="161"/>
      <c r="N490" s="160"/>
      <c r="O490" s="160"/>
      <c r="P490" s="160"/>
      <c r="Q490" s="160"/>
      <c r="R490" s="161"/>
      <c r="S490" s="161"/>
      <c r="T490" s="161"/>
      <c r="U490" s="161"/>
      <c r="V490" s="161"/>
      <c r="W490" s="161"/>
      <c r="X490" s="161"/>
      <c r="Y490" s="161"/>
      <c r="Z490" s="151"/>
      <c r="AA490" s="151"/>
      <c r="AB490" s="151"/>
      <c r="AC490" s="151"/>
      <c r="AD490" s="151"/>
      <c r="AE490" s="151"/>
      <c r="AF490" s="151"/>
      <c r="AG490" s="151" t="s">
        <v>263</v>
      </c>
      <c r="AH490" s="151">
        <v>0</v>
      </c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</row>
    <row r="491" spans="1:60" outlineLevel="3" x14ac:dyDescent="0.2">
      <c r="A491" s="158"/>
      <c r="B491" s="159"/>
      <c r="C491" s="196" t="s">
        <v>730</v>
      </c>
      <c r="D491" s="190"/>
      <c r="E491" s="191">
        <v>32.056559999999998</v>
      </c>
      <c r="F491" s="161"/>
      <c r="G491" s="161"/>
      <c r="H491" s="161"/>
      <c r="I491" s="161"/>
      <c r="J491" s="161"/>
      <c r="K491" s="161"/>
      <c r="L491" s="161"/>
      <c r="M491" s="161"/>
      <c r="N491" s="160"/>
      <c r="O491" s="160"/>
      <c r="P491" s="160"/>
      <c r="Q491" s="160"/>
      <c r="R491" s="161"/>
      <c r="S491" s="161"/>
      <c r="T491" s="161"/>
      <c r="U491" s="161"/>
      <c r="V491" s="161"/>
      <c r="W491" s="161"/>
      <c r="X491" s="161"/>
      <c r="Y491" s="161"/>
      <c r="Z491" s="151"/>
      <c r="AA491" s="151"/>
      <c r="AB491" s="151"/>
      <c r="AC491" s="151"/>
      <c r="AD491" s="151"/>
      <c r="AE491" s="151"/>
      <c r="AF491" s="151"/>
      <c r="AG491" s="151" t="s">
        <v>263</v>
      </c>
      <c r="AH491" s="151">
        <v>0</v>
      </c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51"/>
      <c r="BB491" s="151"/>
      <c r="BC491" s="151"/>
      <c r="BD491" s="151"/>
      <c r="BE491" s="151"/>
      <c r="BF491" s="151"/>
      <c r="BG491" s="151"/>
      <c r="BH491" s="151"/>
    </row>
    <row r="492" spans="1:60" outlineLevel="3" x14ac:dyDescent="0.2">
      <c r="A492" s="158"/>
      <c r="B492" s="159"/>
      <c r="C492" s="196" t="s">
        <v>731</v>
      </c>
      <c r="D492" s="190"/>
      <c r="E492" s="191">
        <v>11.933999999999999</v>
      </c>
      <c r="F492" s="161"/>
      <c r="G492" s="161"/>
      <c r="H492" s="161"/>
      <c r="I492" s="161"/>
      <c r="J492" s="161"/>
      <c r="K492" s="161"/>
      <c r="L492" s="161"/>
      <c r="M492" s="161"/>
      <c r="N492" s="160"/>
      <c r="O492" s="160"/>
      <c r="P492" s="160"/>
      <c r="Q492" s="160"/>
      <c r="R492" s="161"/>
      <c r="S492" s="161"/>
      <c r="T492" s="161"/>
      <c r="U492" s="161"/>
      <c r="V492" s="161"/>
      <c r="W492" s="161"/>
      <c r="X492" s="161"/>
      <c r="Y492" s="161"/>
      <c r="Z492" s="151"/>
      <c r="AA492" s="151"/>
      <c r="AB492" s="151"/>
      <c r="AC492" s="151"/>
      <c r="AD492" s="151"/>
      <c r="AE492" s="151"/>
      <c r="AF492" s="151"/>
      <c r="AG492" s="151" t="s">
        <v>263</v>
      </c>
      <c r="AH492" s="151">
        <v>0</v>
      </c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</row>
    <row r="493" spans="1:60" outlineLevel="3" x14ac:dyDescent="0.2">
      <c r="A493" s="158"/>
      <c r="B493" s="159"/>
      <c r="C493" s="196" t="s">
        <v>732</v>
      </c>
      <c r="D493" s="190"/>
      <c r="E493" s="191">
        <v>0.41310000000000002</v>
      </c>
      <c r="F493" s="161"/>
      <c r="G493" s="161"/>
      <c r="H493" s="161"/>
      <c r="I493" s="161"/>
      <c r="J493" s="161"/>
      <c r="K493" s="161"/>
      <c r="L493" s="161"/>
      <c r="M493" s="161"/>
      <c r="N493" s="160"/>
      <c r="O493" s="160"/>
      <c r="P493" s="160"/>
      <c r="Q493" s="160"/>
      <c r="R493" s="161"/>
      <c r="S493" s="161"/>
      <c r="T493" s="161"/>
      <c r="U493" s="161"/>
      <c r="V493" s="161"/>
      <c r="W493" s="161"/>
      <c r="X493" s="161"/>
      <c r="Y493" s="161"/>
      <c r="Z493" s="151"/>
      <c r="AA493" s="151"/>
      <c r="AB493" s="151"/>
      <c r="AC493" s="151"/>
      <c r="AD493" s="151"/>
      <c r="AE493" s="151"/>
      <c r="AF493" s="151"/>
      <c r="AG493" s="151" t="s">
        <v>263</v>
      </c>
      <c r="AH493" s="151">
        <v>0</v>
      </c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</row>
    <row r="494" spans="1:60" outlineLevel="1" x14ac:dyDescent="0.2">
      <c r="A494" s="176">
        <v>90</v>
      </c>
      <c r="B494" s="177" t="s">
        <v>733</v>
      </c>
      <c r="C494" s="185" t="s">
        <v>734</v>
      </c>
      <c r="D494" s="178" t="s">
        <v>359</v>
      </c>
      <c r="E494" s="179">
        <v>23.96</v>
      </c>
      <c r="F494" s="180"/>
      <c r="G494" s="181">
        <f>ROUND(E494*F494,2)</f>
        <v>0</v>
      </c>
      <c r="H494" s="180"/>
      <c r="I494" s="181">
        <f>ROUND(E494*H494,2)</f>
        <v>0</v>
      </c>
      <c r="J494" s="180"/>
      <c r="K494" s="181">
        <f>ROUND(E494*J494,2)</f>
        <v>0</v>
      </c>
      <c r="L494" s="181">
        <v>21</v>
      </c>
      <c r="M494" s="181">
        <f>G494*(1+L494/100)</f>
        <v>0</v>
      </c>
      <c r="N494" s="179">
        <v>1E-4</v>
      </c>
      <c r="O494" s="179">
        <f>ROUND(E494*N494,2)</f>
        <v>0</v>
      </c>
      <c r="P494" s="179">
        <v>0</v>
      </c>
      <c r="Q494" s="179">
        <f>ROUND(E494*P494,2)</f>
        <v>0</v>
      </c>
      <c r="R494" s="181" t="s">
        <v>703</v>
      </c>
      <c r="S494" s="181" t="s">
        <v>257</v>
      </c>
      <c r="T494" s="182" t="s">
        <v>257</v>
      </c>
      <c r="U494" s="161">
        <v>0.12</v>
      </c>
      <c r="V494" s="161">
        <f>ROUND(E494*U494,2)</f>
        <v>2.88</v>
      </c>
      <c r="W494" s="161"/>
      <c r="X494" s="161" t="s">
        <v>258</v>
      </c>
      <c r="Y494" s="161" t="s">
        <v>211</v>
      </c>
      <c r="Z494" s="151"/>
      <c r="AA494" s="151"/>
      <c r="AB494" s="151"/>
      <c r="AC494" s="151"/>
      <c r="AD494" s="151"/>
      <c r="AE494" s="151"/>
      <c r="AF494" s="151"/>
      <c r="AG494" s="151" t="s">
        <v>259</v>
      </c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</row>
    <row r="495" spans="1:60" outlineLevel="2" x14ac:dyDescent="0.2">
      <c r="A495" s="158"/>
      <c r="B495" s="159"/>
      <c r="C495" s="196" t="s">
        <v>313</v>
      </c>
      <c r="D495" s="190"/>
      <c r="E495" s="191"/>
      <c r="F495" s="161"/>
      <c r="G495" s="161"/>
      <c r="H495" s="161"/>
      <c r="I495" s="161"/>
      <c r="J495" s="161"/>
      <c r="K495" s="161"/>
      <c r="L495" s="161"/>
      <c r="M495" s="161"/>
      <c r="N495" s="160"/>
      <c r="O495" s="160"/>
      <c r="P495" s="160"/>
      <c r="Q495" s="160"/>
      <c r="R495" s="161"/>
      <c r="S495" s="161"/>
      <c r="T495" s="161"/>
      <c r="U495" s="161"/>
      <c r="V495" s="161"/>
      <c r="W495" s="161"/>
      <c r="X495" s="161"/>
      <c r="Y495" s="161"/>
      <c r="Z495" s="151"/>
      <c r="AA495" s="151"/>
      <c r="AB495" s="151"/>
      <c r="AC495" s="151"/>
      <c r="AD495" s="151"/>
      <c r="AE495" s="151"/>
      <c r="AF495" s="151"/>
      <c r="AG495" s="151" t="s">
        <v>263</v>
      </c>
      <c r="AH495" s="151">
        <v>0</v>
      </c>
      <c r="AI495" s="151"/>
      <c r="AJ495" s="151"/>
      <c r="AK495" s="151"/>
      <c r="AL495" s="151"/>
      <c r="AM495" s="151"/>
      <c r="AN495" s="151"/>
      <c r="AO495" s="151"/>
      <c r="AP495" s="151"/>
      <c r="AQ495" s="151"/>
      <c r="AR495" s="151"/>
      <c r="AS495" s="151"/>
      <c r="AT495" s="151"/>
      <c r="AU495" s="151"/>
      <c r="AV495" s="151"/>
      <c r="AW495" s="151"/>
      <c r="AX495" s="151"/>
      <c r="AY495" s="151"/>
      <c r="AZ495" s="151"/>
      <c r="BA495" s="151"/>
      <c r="BB495" s="151"/>
      <c r="BC495" s="151"/>
      <c r="BD495" s="151"/>
      <c r="BE495" s="151"/>
      <c r="BF495" s="151"/>
      <c r="BG495" s="151"/>
      <c r="BH495" s="151"/>
    </row>
    <row r="496" spans="1:60" outlineLevel="3" x14ac:dyDescent="0.2">
      <c r="A496" s="158"/>
      <c r="B496" s="159"/>
      <c r="C496" s="196" t="s">
        <v>735</v>
      </c>
      <c r="D496" s="190"/>
      <c r="E496" s="191">
        <v>17.46</v>
      </c>
      <c r="F496" s="161"/>
      <c r="G496" s="161"/>
      <c r="H496" s="161"/>
      <c r="I496" s="161"/>
      <c r="J496" s="161"/>
      <c r="K496" s="161"/>
      <c r="L496" s="161"/>
      <c r="M496" s="161"/>
      <c r="N496" s="160"/>
      <c r="O496" s="160"/>
      <c r="P496" s="160"/>
      <c r="Q496" s="160"/>
      <c r="R496" s="161"/>
      <c r="S496" s="161"/>
      <c r="T496" s="161"/>
      <c r="U496" s="161"/>
      <c r="V496" s="161"/>
      <c r="W496" s="161"/>
      <c r="X496" s="161"/>
      <c r="Y496" s="161"/>
      <c r="Z496" s="151"/>
      <c r="AA496" s="151"/>
      <c r="AB496" s="151"/>
      <c r="AC496" s="151"/>
      <c r="AD496" s="151"/>
      <c r="AE496" s="151"/>
      <c r="AF496" s="151"/>
      <c r="AG496" s="151" t="s">
        <v>263</v>
      </c>
      <c r="AH496" s="151">
        <v>0</v>
      </c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</row>
    <row r="497" spans="1:60" outlineLevel="3" x14ac:dyDescent="0.2">
      <c r="A497" s="158"/>
      <c r="B497" s="159"/>
      <c r="C497" s="196" t="s">
        <v>736</v>
      </c>
      <c r="D497" s="190"/>
      <c r="E497" s="191">
        <v>6.5</v>
      </c>
      <c r="F497" s="161"/>
      <c r="G497" s="161"/>
      <c r="H497" s="161"/>
      <c r="I497" s="161"/>
      <c r="J497" s="161"/>
      <c r="K497" s="161"/>
      <c r="L497" s="161"/>
      <c r="M497" s="161"/>
      <c r="N497" s="160"/>
      <c r="O497" s="160"/>
      <c r="P497" s="160"/>
      <c r="Q497" s="160"/>
      <c r="R497" s="161"/>
      <c r="S497" s="161"/>
      <c r="T497" s="161"/>
      <c r="U497" s="161"/>
      <c r="V497" s="161"/>
      <c r="W497" s="161"/>
      <c r="X497" s="161"/>
      <c r="Y497" s="161"/>
      <c r="Z497" s="151"/>
      <c r="AA497" s="151"/>
      <c r="AB497" s="151"/>
      <c r="AC497" s="151"/>
      <c r="AD497" s="151"/>
      <c r="AE497" s="151"/>
      <c r="AF497" s="151"/>
      <c r="AG497" s="151" t="s">
        <v>263</v>
      </c>
      <c r="AH497" s="151">
        <v>0</v>
      </c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</row>
    <row r="498" spans="1:60" outlineLevel="1" x14ac:dyDescent="0.2">
      <c r="A498" s="176">
        <v>91</v>
      </c>
      <c r="B498" s="177" t="s">
        <v>737</v>
      </c>
      <c r="C498" s="185" t="s">
        <v>738</v>
      </c>
      <c r="D498" s="178" t="s">
        <v>402</v>
      </c>
      <c r="E498" s="179">
        <v>0.76004000000000005</v>
      </c>
      <c r="F498" s="180"/>
      <c r="G498" s="181">
        <f>ROUND(E498*F498,2)</f>
        <v>0</v>
      </c>
      <c r="H498" s="180"/>
      <c r="I498" s="181">
        <f>ROUND(E498*H498,2)</f>
        <v>0</v>
      </c>
      <c r="J498" s="180"/>
      <c r="K498" s="181">
        <f>ROUND(E498*J498,2)</f>
        <v>0</v>
      </c>
      <c r="L498" s="181">
        <v>21</v>
      </c>
      <c r="M498" s="181">
        <f>G498*(1+L498/100)</f>
        <v>0</v>
      </c>
      <c r="N498" s="179">
        <v>0</v>
      </c>
      <c r="O498" s="179">
        <f>ROUND(E498*N498,2)</f>
        <v>0</v>
      </c>
      <c r="P498" s="179">
        <v>0</v>
      </c>
      <c r="Q498" s="179">
        <f>ROUND(E498*P498,2)</f>
        <v>0</v>
      </c>
      <c r="R498" s="181" t="s">
        <v>703</v>
      </c>
      <c r="S498" s="181" t="s">
        <v>257</v>
      </c>
      <c r="T498" s="182" t="s">
        <v>257</v>
      </c>
      <c r="U498" s="161">
        <v>1.2649999999999999</v>
      </c>
      <c r="V498" s="161">
        <f>ROUND(E498*U498,2)</f>
        <v>0.96</v>
      </c>
      <c r="W498" s="161"/>
      <c r="X498" s="161" t="s">
        <v>620</v>
      </c>
      <c r="Y498" s="161" t="s">
        <v>211</v>
      </c>
      <c r="Z498" s="151"/>
      <c r="AA498" s="151"/>
      <c r="AB498" s="151"/>
      <c r="AC498" s="151"/>
      <c r="AD498" s="151"/>
      <c r="AE498" s="151"/>
      <c r="AF498" s="151"/>
      <c r="AG498" s="151" t="s">
        <v>621</v>
      </c>
      <c r="AH498" s="151"/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</row>
    <row r="499" spans="1:60" outlineLevel="2" x14ac:dyDescent="0.2">
      <c r="A499" s="158"/>
      <c r="B499" s="159"/>
      <c r="C499" s="196" t="s">
        <v>622</v>
      </c>
      <c r="D499" s="190"/>
      <c r="E499" s="191"/>
      <c r="F499" s="161"/>
      <c r="G499" s="161"/>
      <c r="H499" s="161"/>
      <c r="I499" s="161"/>
      <c r="J499" s="161"/>
      <c r="K499" s="161"/>
      <c r="L499" s="161"/>
      <c r="M499" s="161"/>
      <c r="N499" s="160"/>
      <c r="O499" s="160"/>
      <c r="P499" s="160"/>
      <c r="Q499" s="160"/>
      <c r="R499" s="161"/>
      <c r="S499" s="161"/>
      <c r="T499" s="161"/>
      <c r="U499" s="161"/>
      <c r="V499" s="161"/>
      <c r="W499" s="161"/>
      <c r="X499" s="161"/>
      <c r="Y499" s="161"/>
      <c r="Z499" s="151"/>
      <c r="AA499" s="151"/>
      <c r="AB499" s="151"/>
      <c r="AC499" s="151"/>
      <c r="AD499" s="151"/>
      <c r="AE499" s="151"/>
      <c r="AF499" s="151"/>
      <c r="AG499" s="151" t="s">
        <v>263</v>
      </c>
      <c r="AH499" s="151">
        <v>0</v>
      </c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</row>
    <row r="500" spans="1:60" outlineLevel="3" x14ac:dyDescent="0.2">
      <c r="A500" s="158"/>
      <c r="B500" s="159"/>
      <c r="C500" s="196" t="s">
        <v>739</v>
      </c>
      <c r="D500" s="190"/>
      <c r="E500" s="191"/>
      <c r="F500" s="161"/>
      <c r="G500" s="161"/>
      <c r="H500" s="161"/>
      <c r="I500" s="161"/>
      <c r="J500" s="161"/>
      <c r="K500" s="161"/>
      <c r="L500" s="161"/>
      <c r="M500" s="161"/>
      <c r="N500" s="160"/>
      <c r="O500" s="160"/>
      <c r="P500" s="160"/>
      <c r="Q500" s="160"/>
      <c r="R500" s="161"/>
      <c r="S500" s="161"/>
      <c r="T500" s="161"/>
      <c r="U500" s="161"/>
      <c r="V500" s="161"/>
      <c r="W500" s="161"/>
      <c r="X500" s="161"/>
      <c r="Y500" s="161"/>
      <c r="Z500" s="151"/>
      <c r="AA500" s="151"/>
      <c r="AB500" s="151"/>
      <c r="AC500" s="151"/>
      <c r="AD500" s="151"/>
      <c r="AE500" s="151"/>
      <c r="AF500" s="151"/>
      <c r="AG500" s="151" t="s">
        <v>263</v>
      </c>
      <c r="AH500" s="151">
        <v>0</v>
      </c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</row>
    <row r="501" spans="1:60" outlineLevel="3" x14ac:dyDescent="0.2">
      <c r="A501" s="158"/>
      <c r="B501" s="159"/>
      <c r="C501" s="196" t="s">
        <v>740</v>
      </c>
      <c r="D501" s="190"/>
      <c r="E501" s="191">
        <v>0.76004000000000005</v>
      </c>
      <c r="F501" s="161"/>
      <c r="G501" s="161"/>
      <c r="H501" s="161"/>
      <c r="I501" s="161"/>
      <c r="J501" s="161"/>
      <c r="K501" s="161"/>
      <c r="L501" s="161"/>
      <c r="M501" s="161"/>
      <c r="N501" s="160"/>
      <c r="O501" s="160"/>
      <c r="P501" s="160"/>
      <c r="Q501" s="160"/>
      <c r="R501" s="161"/>
      <c r="S501" s="161"/>
      <c r="T501" s="161"/>
      <c r="U501" s="161"/>
      <c r="V501" s="161"/>
      <c r="W501" s="161"/>
      <c r="X501" s="161"/>
      <c r="Y501" s="161"/>
      <c r="Z501" s="151"/>
      <c r="AA501" s="151"/>
      <c r="AB501" s="151"/>
      <c r="AC501" s="151"/>
      <c r="AD501" s="151"/>
      <c r="AE501" s="151"/>
      <c r="AF501" s="151"/>
      <c r="AG501" s="151" t="s">
        <v>263</v>
      </c>
      <c r="AH501" s="151">
        <v>0</v>
      </c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</row>
    <row r="502" spans="1:60" x14ac:dyDescent="0.2">
      <c r="A502" s="166" t="s">
        <v>204</v>
      </c>
      <c r="B502" s="167" t="s">
        <v>148</v>
      </c>
      <c r="C502" s="184" t="s">
        <v>149</v>
      </c>
      <c r="D502" s="168"/>
      <c r="E502" s="169"/>
      <c r="F502" s="170"/>
      <c r="G502" s="170">
        <f>SUMIF(AG503:AG510,"&lt;&gt;NOR",G503:G510)</f>
        <v>0</v>
      </c>
      <c r="H502" s="170"/>
      <c r="I502" s="170">
        <f>SUM(I503:I510)</f>
        <v>0</v>
      </c>
      <c r="J502" s="170"/>
      <c r="K502" s="170">
        <f>SUM(K503:K510)</f>
        <v>0</v>
      </c>
      <c r="L502" s="170"/>
      <c r="M502" s="170">
        <f>SUM(M503:M510)</f>
        <v>0</v>
      </c>
      <c r="N502" s="169"/>
      <c r="O502" s="169">
        <f>SUM(O503:O510)</f>
        <v>0.01</v>
      </c>
      <c r="P502" s="169"/>
      <c r="Q502" s="169">
        <f>SUM(Q503:Q510)</f>
        <v>0</v>
      </c>
      <c r="R502" s="170"/>
      <c r="S502" s="170"/>
      <c r="T502" s="171"/>
      <c r="U502" s="165"/>
      <c r="V502" s="165">
        <f>SUM(V503:V510)</f>
        <v>4.45</v>
      </c>
      <c r="W502" s="165"/>
      <c r="X502" s="165"/>
      <c r="Y502" s="165"/>
      <c r="AG502" t="s">
        <v>205</v>
      </c>
    </row>
    <row r="503" spans="1:60" outlineLevel="1" x14ac:dyDescent="0.2">
      <c r="A503" s="176">
        <v>92</v>
      </c>
      <c r="B503" s="177" t="s">
        <v>741</v>
      </c>
      <c r="C503" s="185" t="s">
        <v>742</v>
      </c>
      <c r="D503" s="178" t="s">
        <v>296</v>
      </c>
      <c r="E503" s="179">
        <v>33.1</v>
      </c>
      <c r="F503" s="180"/>
      <c r="G503" s="181">
        <f>ROUND(E503*F503,2)</f>
        <v>0</v>
      </c>
      <c r="H503" s="180"/>
      <c r="I503" s="181">
        <f>ROUND(E503*H503,2)</f>
        <v>0</v>
      </c>
      <c r="J503" s="180"/>
      <c r="K503" s="181">
        <f>ROUND(E503*J503,2)</f>
        <v>0</v>
      </c>
      <c r="L503" s="181">
        <v>21</v>
      </c>
      <c r="M503" s="181">
        <f>G503*(1+L503/100)</f>
        <v>0</v>
      </c>
      <c r="N503" s="179">
        <v>6.9999999999999994E-5</v>
      </c>
      <c r="O503" s="179">
        <f>ROUND(E503*N503,2)</f>
        <v>0</v>
      </c>
      <c r="P503" s="179">
        <v>0</v>
      </c>
      <c r="Q503" s="179">
        <f>ROUND(E503*P503,2)</f>
        <v>0</v>
      </c>
      <c r="R503" s="181" t="s">
        <v>743</v>
      </c>
      <c r="S503" s="181" t="s">
        <v>257</v>
      </c>
      <c r="T503" s="182" t="s">
        <v>257</v>
      </c>
      <c r="U503" s="161">
        <v>3.2480000000000002E-2</v>
      </c>
      <c r="V503" s="161">
        <f>ROUND(E503*U503,2)</f>
        <v>1.08</v>
      </c>
      <c r="W503" s="161"/>
      <c r="X503" s="161" t="s">
        <v>258</v>
      </c>
      <c r="Y503" s="161" t="s">
        <v>211</v>
      </c>
      <c r="Z503" s="151"/>
      <c r="AA503" s="151"/>
      <c r="AB503" s="151"/>
      <c r="AC503" s="151"/>
      <c r="AD503" s="151"/>
      <c r="AE503" s="151"/>
      <c r="AF503" s="151"/>
      <c r="AG503" s="151" t="s">
        <v>259</v>
      </c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</row>
    <row r="504" spans="1:60" outlineLevel="2" x14ac:dyDescent="0.2">
      <c r="A504" s="158"/>
      <c r="B504" s="159"/>
      <c r="C504" s="196" t="s">
        <v>313</v>
      </c>
      <c r="D504" s="190"/>
      <c r="E504" s="191"/>
      <c r="F504" s="161"/>
      <c r="G504" s="161"/>
      <c r="H504" s="161"/>
      <c r="I504" s="161"/>
      <c r="J504" s="161"/>
      <c r="K504" s="161"/>
      <c r="L504" s="161"/>
      <c r="M504" s="161"/>
      <c r="N504" s="160"/>
      <c r="O504" s="160"/>
      <c r="P504" s="160"/>
      <c r="Q504" s="160"/>
      <c r="R504" s="161"/>
      <c r="S504" s="161"/>
      <c r="T504" s="161"/>
      <c r="U504" s="161"/>
      <c r="V504" s="161"/>
      <c r="W504" s="161"/>
      <c r="X504" s="161"/>
      <c r="Y504" s="161"/>
      <c r="Z504" s="151"/>
      <c r="AA504" s="151"/>
      <c r="AB504" s="151"/>
      <c r="AC504" s="151"/>
      <c r="AD504" s="151"/>
      <c r="AE504" s="151"/>
      <c r="AF504" s="151"/>
      <c r="AG504" s="151" t="s">
        <v>263</v>
      </c>
      <c r="AH504" s="151">
        <v>0</v>
      </c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51"/>
      <c r="BB504" s="151"/>
      <c r="BC504" s="151"/>
      <c r="BD504" s="151"/>
      <c r="BE504" s="151"/>
      <c r="BF504" s="151"/>
      <c r="BG504" s="151"/>
      <c r="BH504" s="151"/>
    </row>
    <row r="505" spans="1:60" ht="22.5" outlineLevel="3" x14ac:dyDescent="0.2">
      <c r="A505" s="158"/>
      <c r="B505" s="159"/>
      <c r="C505" s="196" t="s">
        <v>744</v>
      </c>
      <c r="D505" s="190"/>
      <c r="E505" s="191">
        <v>23.925000000000001</v>
      </c>
      <c r="F505" s="161"/>
      <c r="G505" s="161"/>
      <c r="H505" s="161"/>
      <c r="I505" s="161"/>
      <c r="J505" s="161"/>
      <c r="K505" s="161"/>
      <c r="L505" s="161"/>
      <c r="M505" s="161"/>
      <c r="N505" s="160"/>
      <c r="O505" s="160"/>
      <c r="P505" s="160"/>
      <c r="Q505" s="160"/>
      <c r="R505" s="161"/>
      <c r="S505" s="161"/>
      <c r="T505" s="161"/>
      <c r="U505" s="161"/>
      <c r="V505" s="161"/>
      <c r="W505" s="161"/>
      <c r="X505" s="161"/>
      <c r="Y505" s="161"/>
      <c r="Z505" s="151"/>
      <c r="AA505" s="151"/>
      <c r="AB505" s="151"/>
      <c r="AC505" s="151"/>
      <c r="AD505" s="151"/>
      <c r="AE505" s="151"/>
      <c r="AF505" s="151"/>
      <c r="AG505" s="151" t="s">
        <v>263</v>
      </c>
      <c r="AH505" s="151">
        <v>0</v>
      </c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51"/>
      <c r="BB505" s="151"/>
      <c r="BC505" s="151"/>
      <c r="BD505" s="151"/>
      <c r="BE505" s="151"/>
      <c r="BF505" s="151"/>
      <c r="BG505" s="151"/>
      <c r="BH505" s="151"/>
    </row>
    <row r="506" spans="1:60" outlineLevel="3" x14ac:dyDescent="0.2">
      <c r="A506" s="158"/>
      <c r="B506" s="159"/>
      <c r="C506" s="196" t="s">
        <v>745</v>
      </c>
      <c r="D506" s="190"/>
      <c r="E506" s="191">
        <v>9.1750000000000007</v>
      </c>
      <c r="F506" s="161"/>
      <c r="G506" s="161"/>
      <c r="H506" s="161"/>
      <c r="I506" s="161"/>
      <c r="J506" s="161"/>
      <c r="K506" s="161"/>
      <c r="L506" s="161"/>
      <c r="M506" s="161"/>
      <c r="N506" s="160"/>
      <c r="O506" s="160"/>
      <c r="P506" s="160"/>
      <c r="Q506" s="160"/>
      <c r="R506" s="161"/>
      <c r="S506" s="161"/>
      <c r="T506" s="161"/>
      <c r="U506" s="161"/>
      <c r="V506" s="161"/>
      <c r="W506" s="161"/>
      <c r="X506" s="161"/>
      <c r="Y506" s="161"/>
      <c r="Z506" s="151"/>
      <c r="AA506" s="151"/>
      <c r="AB506" s="151"/>
      <c r="AC506" s="151"/>
      <c r="AD506" s="151"/>
      <c r="AE506" s="151"/>
      <c r="AF506" s="151"/>
      <c r="AG506" s="151" t="s">
        <v>263</v>
      </c>
      <c r="AH506" s="151">
        <v>0</v>
      </c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</row>
    <row r="507" spans="1:60" outlineLevel="1" x14ac:dyDescent="0.2">
      <c r="A507" s="176">
        <v>93</v>
      </c>
      <c r="B507" s="177" t="s">
        <v>746</v>
      </c>
      <c r="C507" s="185" t="s">
        <v>747</v>
      </c>
      <c r="D507" s="178" t="s">
        <v>296</v>
      </c>
      <c r="E507" s="179">
        <v>33.1</v>
      </c>
      <c r="F507" s="180"/>
      <c r="G507" s="181">
        <f>ROUND(E507*F507,2)</f>
        <v>0</v>
      </c>
      <c r="H507" s="180"/>
      <c r="I507" s="181">
        <f>ROUND(E507*H507,2)</f>
        <v>0</v>
      </c>
      <c r="J507" s="180"/>
      <c r="K507" s="181">
        <f>ROUND(E507*J507,2)</f>
        <v>0</v>
      </c>
      <c r="L507" s="181">
        <v>21</v>
      </c>
      <c r="M507" s="181">
        <f>G507*(1+L507/100)</f>
        <v>0</v>
      </c>
      <c r="N507" s="179">
        <v>2.9E-4</v>
      </c>
      <c r="O507" s="179">
        <f>ROUND(E507*N507,2)</f>
        <v>0.01</v>
      </c>
      <c r="P507" s="179">
        <v>0</v>
      </c>
      <c r="Q507" s="179">
        <f>ROUND(E507*P507,2)</f>
        <v>0</v>
      </c>
      <c r="R507" s="181" t="s">
        <v>743</v>
      </c>
      <c r="S507" s="181" t="s">
        <v>257</v>
      </c>
      <c r="T507" s="182" t="s">
        <v>257</v>
      </c>
      <c r="U507" s="161">
        <v>0.10191</v>
      </c>
      <c r="V507" s="161">
        <f>ROUND(E507*U507,2)</f>
        <v>3.37</v>
      </c>
      <c r="W507" s="161"/>
      <c r="X507" s="161" t="s">
        <v>258</v>
      </c>
      <c r="Y507" s="161" t="s">
        <v>211</v>
      </c>
      <c r="Z507" s="151"/>
      <c r="AA507" s="151"/>
      <c r="AB507" s="151"/>
      <c r="AC507" s="151"/>
      <c r="AD507" s="151"/>
      <c r="AE507" s="151"/>
      <c r="AF507" s="151"/>
      <c r="AG507" s="151" t="s">
        <v>259</v>
      </c>
      <c r="AH507" s="151"/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</row>
    <row r="508" spans="1:60" outlineLevel="2" x14ac:dyDescent="0.2">
      <c r="A508" s="158"/>
      <c r="B508" s="159"/>
      <c r="C508" s="196" t="s">
        <v>313</v>
      </c>
      <c r="D508" s="190"/>
      <c r="E508" s="191"/>
      <c r="F508" s="161"/>
      <c r="G508" s="161"/>
      <c r="H508" s="161"/>
      <c r="I508" s="161"/>
      <c r="J508" s="161"/>
      <c r="K508" s="161"/>
      <c r="L508" s="161"/>
      <c r="M508" s="161"/>
      <c r="N508" s="160"/>
      <c r="O508" s="160"/>
      <c r="P508" s="160"/>
      <c r="Q508" s="160"/>
      <c r="R508" s="161"/>
      <c r="S508" s="161"/>
      <c r="T508" s="161"/>
      <c r="U508" s="161"/>
      <c r="V508" s="161"/>
      <c r="W508" s="161"/>
      <c r="X508" s="161"/>
      <c r="Y508" s="161"/>
      <c r="Z508" s="151"/>
      <c r="AA508" s="151"/>
      <c r="AB508" s="151"/>
      <c r="AC508" s="151"/>
      <c r="AD508" s="151"/>
      <c r="AE508" s="151"/>
      <c r="AF508" s="151"/>
      <c r="AG508" s="151" t="s">
        <v>263</v>
      </c>
      <c r="AH508" s="151">
        <v>0</v>
      </c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</row>
    <row r="509" spans="1:60" ht="22.5" outlineLevel="3" x14ac:dyDescent="0.2">
      <c r="A509" s="158"/>
      <c r="B509" s="159"/>
      <c r="C509" s="196" t="s">
        <v>744</v>
      </c>
      <c r="D509" s="190"/>
      <c r="E509" s="191">
        <v>23.925000000000001</v>
      </c>
      <c r="F509" s="161"/>
      <c r="G509" s="161"/>
      <c r="H509" s="161"/>
      <c r="I509" s="161"/>
      <c r="J509" s="161"/>
      <c r="K509" s="161"/>
      <c r="L509" s="161"/>
      <c r="M509" s="161"/>
      <c r="N509" s="160"/>
      <c r="O509" s="160"/>
      <c r="P509" s="160"/>
      <c r="Q509" s="160"/>
      <c r="R509" s="161"/>
      <c r="S509" s="161"/>
      <c r="T509" s="161"/>
      <c r="U509" s="161"/>
      <c r="V509" s="161"/>
      <c r="W509" s="161"/>
      <c r="X509" s="161"/>
      <c r="Y509" s="161"/>
      <c r="Z509" s="151"/>
      <c r="AA509" s="151"/>
      <c r="AB509" s="151"/>
      <c r="AC509" s="151"/>
      <c r="AD509" s="151"/>
      <c r="AE509" s="151"/>
      <c r="AF509" s="151"/>
      <c r="AG509" s="151" t="s">
        <v>263</v>
      </c>
      <c r="AH509" s="151">
        <v>0</v>
      </c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</row>
    <row r="510" spans="1:60" outlineLevel="3" x14ac:dyDescent="0.2">
      <c r="A510" s="158"/>
      <c r="B510" s="159"/>
      <c r="C510" s="196" t="s">
        <v>745</v>
      </c>
      <c r="D510" s="190"/>
      <c r="E510" s="191">
        <v>9.1750000000000007</v>
      </c>
      <c r="F510" s="161"/>
      <c r="G510" s="161"/>
      <c r="H510" s="161"/>
      <c r="I510" s="161"/>
      <c r="J510" s="161"/>
      <c r="K510" s="161"/>
      <c r="L510" s="161"/>
      <c r="M510" s="161"/>
      <c r="N510" s="160"/>
      <c r="O510" s="160"/>
      <c r="P510" s="160"/>
      <c r="Q510" s="160"/>
      <c r="R510" s="161"/>
      <c r="S510" s="161"/>
      <c r="T510" s="161"/>
      <c r="U510" s="161"/>
      <c r="V510" s="161"/>
      <c r="W510" s="161"/>
      <c r="X510" s="161"/>
      <c r="Y510" s="161"/>
      <c r="Z510" s="151"/>
      <c r="AA510" s="151"/>
      <c r="AB510" s="151"/>
      <c r="AC510" s="151"/>
      <c r="AD510" s="151"/>
      <c r="AE510" s="151"/>
      <c r="AF510" s="151"/>
      <c r="AG510" s="151" t="s">
        <v>263</v>
      </c>
      <c r="AH510" s="151">
        <v>0</v>
      </c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</row>
    <row r="511" spans="1:60" x14ac:dyDescent="0.2">
      <c r="A511" s="3"/>
      <c r="B511" s="4"/>
      <c r="C511" s="187"/>
      <c r="D511" s="6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AE511">
        <v>12</v>
      </c>
      <c r="AF511">
        <v>21</v>
      </c>
      <c r="AG511" t="s">
        <v>190</v>
      </c>
    </row>
    <row r="512" spans="1:60" x14ac:dyDescent="0.2">
      <c r="A512" s="154"/>
      <c r="B512" s="155" t="s">
        <v>29</v>
      </c>
      <c r="C512" s="188"/>
      <c r="D512" s="156"/>
      <c r="E512" s="157"/>
      <c r="F512" s="157"/>
      <c r="G512" s="175">
        <f>G8+G49+G63+G79+G128+G152+G187+G205+G222+G229+G241+G269+G359+G365+G455+G475+G502</f>
        <v>0</v>
      </c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AE512">
        <f>SUMIF(L7:L510,AE511,G7:G510)</f>
        <v>0</v>
      </c>
      <c r="AF512">
        <f>SUMIF(L7:L510,AF511,G7:G510)</f>
        <v>0</v>
      </c>
      <c r="AG512" t="s">
        <v>248</v>
      </c>
    </row>
    <row r="513" spans="1:33" x14ac:dyDescent="0.2">
      <c r="A513" s="275" t="s">
        <v>748</v>
      </c>
      <c r="B513" s="275"/>
      <c r="C513" s="187"/>
      <c r="D513" s="6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</row>
    <row r="514" spans="1:33" x14ac:dyDescent="0.2">
      <c r="A514" s="3"/>
      <c r="B514" s="4" t="s">
        <v>749</v>
      </c>
      <c r="C514" s="187" t="s">
        <v>750</v>
      </c>
      <c r="D514" s="6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AG514" t="s">
        <v>751</v>
      </c>
    </row>
    <row r="515" spans="1:33" x14ac:dyDescent="0.2">
      <c r="A515" s="3"/>
      <c r="B515" s="4" t="s">
        <v>752</v>
      </c>
      <c r="C515" s="187" t="s">
        <v>753</v>
      </c>
      <c r="D515" s="6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AG515" t="s">
        <v>754</v>
      </c>
    </row>
    <row r="516" spans="1:33" x14ac:dyDescent="0.2">
      <c r="A516" s="3"/>
      <c r="B516" s="4"/>
      <c r="C516" s="187" t="s">
        <v>755</v>
      </c>
      <c r="D516" s="6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AG516" t="s">
        <v>756</v>
      </c>
    </row>
    <row r="517" spans="1:33" x14ac:dyDescent="0.2">
      <c r="A517" s="3"/>
      <c r="B517" s="4"/>
      <c r="C517" s="187"/>
      <c r="D517" s="6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</row>
    <row r="518" spans="1:33" x14ac:dyDescent="0.2">
      <c r="C518" s="189"/>
      <c r="D518" s="10"/>
      <c r="AG518" t="s">
        <v>250</v>
      </c>
    </row>
    <row r="519" spans="1:33" x14ac:dyDescent="0.2">
      <c r="D519" s="10"/>
    </row>
    <row r="520" spans="1:33" x14ac:dyDescent="0.2">
      <c r="D520" s="10"/>
    </row>
    <row r="521" spans="1:33" x14ac:dyDescent="0.2">
      <c r="D521" s="10"/>
    </row>
    <row r="522" spans="1:33" x14ac:dyDescent="0.2">
      <c r="D522" s="10"/>
    </row>
    <row r="523" spans="1:33" x14ac:dyDescent="0.2">
      <c r="D523" s="10"/>
    </row>
    <row r="524" spans="1:33" x14ac:dyDescent="0.2">
      <c r="D524" s="10"/>
    </row>
    <row r="525" spans="1:33" x14ac:dyDescent="0.2">
      <c r="D525" s="10"/>
    </row>
    <row r="526" spans="1:33" x14ac:dyDescent="0.2">
      <c r="D526" s="10"/>
    </row>
    <row r="527" spans="1:33" x14ac:dyDescent="0.2">
      <c r="D527" s="10"/>
    </row>
    <row r="528" spans="1:33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qFmwz1WCqTeQvSuBVlb9nPGQaA/8LUVZrgQCTlSMSvMTvMetjleDEI/ZOnFlOKGB9cCXbAhMbg88PKigpPvJQ==" saltValue="yh8QE3TsDhv2o07oticTdA==" spinCount="100000" sheet="1" formatRows="0"/>
  <mergeCells count="135">
    <mergeCell ref="A513:B513"/>
    <mergeCell ref="C10:G10"/>
    <mergeCell ref="C13:G13"/>
    <mergeCell ref="C14:G14"/>
    <mergeCell ref="C18:G18"/>
    <mergeCell ref="C19:G19"/>
    <mergeCell ref="C25:G25"/>
    <mergeCell ref="C28:G28"/>
    <mergeCell ref="C32:G32"/>
    <mergeCell ref="C35:G35"/>
    <mergeCell ref="C38:G38"/>
    <mergeCell ref="C42:G42"/>
    <mergeCell ref="C100:G100"/>
    <mergeCell ref="C122:G122"/>
    <mergeCell ref="C138:G138"/>
    <mergeCell ref="C139:G139"/>
    <mergeCell ref="C154:G154"/>
    <mergeCell ref="C160:G160"/>
    <mergeCell ref="C161:G161"/>
    <mergeCell ref="C113:G113"/>
    <mergeCell ref="C114:G114"/>
    <mergeCell ref="C115:G115"/>
    <mergeCell ref="C116:G116"/>
    <mergeCell ref="C117:G117"/>
    <mergeCell ref="A1:G1"/>
    <mergeCell ref="C2:G2"/>
    <mergeCell ref="C3:G3"/>
    <mergeCell ref="C4:G4"/>
    <mergeCell ref="C69:G69"/>
    <mergeCell ref="C70:G70"/>
    <mergeCell ref="C81:G81"/>
    <mergeCell ref="C91:G91"/>
    <mergeCell ref="C96:G96"/>
    <mergeCell ref="C45:G45"/>
    <mergeCell ref="C51:G51"/>
    <mergeCell ref="C55:G55"/>
    <mergeCell ref="C59:G59"/>
    <mergeCell ref="C60:G60"/>
    <mergeCell ref="C65:G65"/>
    <mergeCell ref="C118:G118"/>
    <mergeCell ref="C168:G168"/>
    <mergeCell ref="C169:G169"/>
    <mergeCell ref="C170:G170"/>
    <mergeCell ref="C171:G171"/>
    <mergeCell ref="C172:G172"/>
    <mergeCell ref="C173:G173"/>
    <mergeCell ref="C162:G162"/>
    <mergeCell ref="C163:G163"/>
    <mergeCell ref="C164:G164"/>
    <mergeCell ref="C165:G165"/>
    <mergeCell ref="C166:G166"/>
    <mergeCell ref="C167:G167"/>
    <mergeCell ref="C200:G200"/>
    <mergeCell ref="C213:G213"/>
    <mergeCell ref="C217:G217"/>
    <mergeCell ref="C218:G218"/>
    <mergeCell ref="C224:G224"/>
    <mergeCell ref="C225:G225"/>
    <mergeCell ref="C174:G174"/>
    <mergeCell ref="C175:G175"/>
    <mergeCell ref="C176:G176"/>
    <mergeCell ref="C177:G177"/>
    <mergeCell ref="C178:G178"/>
    <mergeCell ref="C189:G189"/>
    <mergeCell ref="C237:G237"/>
    <mergeCell ref="C243:G243"/>
    <mergeCell ref="C249:G249"/>
    <mergeCell ref="C255:G255"/>
    <mergeCell ref="C280:G280"/>
    <mergeCell ref="C289:G289"/>
    <mergeCell ref="C231:G231"/>
    <mergeCell ref="C232:G232"/>
    <mergeCell ref="C233:G233"/>
    <mergeCell ref="C234:G234"/>
    <mergeCell ref="C235:G235"/>
    <mergeCell ref="C236:G236"/>
    <mergeCell ref="C367:G367"/>
    <mergeCell ref="C368:G368"/>
    <mergeCell ref="C369:G369"/>
    <mergeCell ref="C370:G370"/>
    <mergeCell ref="C371:G371"/>
    <mergeCell ref="C372:G372"/>
    <mergeCell ref="C293:G293"/>
    <mergeCell ref="C294:G294"/>
    <mergeCell ref="C298:G298"/>
    <mergeCell ref="C310:G310"/>
    <mergeCell ref="C337:G337"/>
    <mergeCell ref="C354:G354"/>
    <mergeCell ref="C387:G387"/>
    <mergeCell ref="C388:G388"/>
    <mergeCell ref="C389:G389"/>
    <mergeCell ref="C394:G394"/>
    <mergeCell ref="C395:G395"/>
    <mergeCell ref="C396:G396"/>
    <mergeCell ref="C373:G373"/>
    <mergeCell ref="C378:G378"/>
    <mergeCell ref="C379:G379"/>
    <mergeCell ref="C380:G380"/>
    <mergeCell ref="C385:G385"/>
    <mergeCell ref="C386:G386"/>
    <mergeCell ref="C411:G411"/>
    <mergeCell ref="C412:G412"/>
    <mergeCell ref="C413:G413"/>
    <mergeCell ref="C414:G414"/>
    <mergeCell ref="C419:G419"/>
    <mergeCell ref="C420:G420"/>
    <mergeCell ref="C397:G397"/>
    <mergeCell ref="C398:G398"/>
    <mergeCell ref="C403:G403"/>
    <mergeCell ref="C404:G404"/>
    <mergeCell ref="C405:G405"/>
    <mergeCell ref="C410:G410"/>
    <mergeCell ref="C427:G427"/>
    <mergeCell ref="C432:G432"/>
    <mergeCell ref="C433:G433"/>
    <mergeCell ref="C434:G434"/>
    <mergeCell ref="C435:G435"/>
    <mergeCell ref="C436:G436"/>
    <mergeCell ref="C421:G421"/>
    <mergeCell ref="C422:G422"/>
    <mergeCell ref="C423:G423"/>
    <mergeCell ref="C424:G424"/>
    <mergeCell ref="C425:G425"/>
    <mergeCell ref="C426:G426"/>
    <mergeCell ref="C451:G451"/>
    <mergeCell ref="C461:G461"/>
    <mergeCell ref="C471:G471"/>
    <mergeCell ref="C477:G477"/>
    <mergeCell ref="C483:G483"/>
    <mergeCell ref="C437:G437"/>
    <mergeCell ref="C442:G442"/>
    <mergeCell ref="C443:G443"/>
    <mergeCell ref="C444:G444"/>
    <mergeCell ref="C445:G445"/>
    <mergeCell ref="C446:G44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C0858-F2D5-4262-95F6-5F352753138D}">
  <sheetPr>
    <outlinePr summaryBelow="0"/>
  </sheetPr>
  <dimension ref="A1:BH5000"/>
  <sheetViews>
    <sheetView workbookViewId="0">
      <pane ySplit="7" topLeftCell="A320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6" t="s">
        <v>251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64</v>
      </c>
      <c r="C3" s="267" t="s">
        <v>65</v>
      </c>
      <c r="D3" s="268"/>
      <c r="E3" s="268"/>
      <c r="F3" s="268"/>
      <c r="G3" s="269"/>
      <c r="AC3" s="124" t="s">
        <v>252</v>
      </c>
      <c r="AG3" t="s">
        <v>180</v>
      </c>
    </row>
    <row r="4" spans="1:60" ht="24.95" customHeight="1" x14ac:dyDescent="0.2">
      <c r="A4" s="144" t="s">
        <v>9</v>
      </c>
      <c r="B4" s="145" t="s">
        <v>66</v>
      </c>
      <c r="C4" s="270" t="s">
        <v>65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6" t="s">
        <v>204</v>
      </c>
      <c r="B8" s="167" t="s">
        <v>106</v>
      </c>
      <c r="C8" s="184" t="s">
        <v>107</v>
      </c>
      <c r="D8" s="168"/>
      <c r="E8" s="169"/>
      <c r="F8" s="170"/>
      <c r="G8" s="170">
        <f>SUMIF(AG9:AG121,"&lt;&gt;NOR",G9:G121)</f>
        <v>0</v>
      </c>
      <c r="H8" s="170"/>
      <c r="I8" s="170">
        <f>SUM(I9:I121)</f>
        <v>0</v>
      </c>
      <c r="J8" s="170"/>
      <c r="K8" s="170">
        <f>SUM(K9:K121)</f>
        <v>0</v>
      </c>
      <c r="L8" s="170"/>
      <c r="M8" s="170">
        <f>SUM(M9:M121)</f>
        <v>0</v>
      </c>
      <c r="N8" s="169"/>
      <c r="O8" s="169">
        <f>SUM(O9:O121)</f>
        <v>12.43</v>
      </c>
      <c r="P8" s="169"/>
      <c r="Q8" s="169">
        <f>SUM(Q9:Q121)</f>
        <v>0</v>
      </c>
      <c r="R8" s="170"/>
      <c r="S8" s="170"/>
      <c r="T8" s="171"/>
      <c r="U8" s="165"/>
      <c r="V8" s="165">
        <f>SUM(V9:V121)</f>
        <v>257.82000000000005</v>
      </c>
      <c r="W8" s="165"/>
      <c r="X8" s="165"/>
      <c r="Y8" s="165"/>
      <c r="AG8" t="s">
        <v>205</v>
      </c>
    </row>
    <row r="9" spans="1:60" ht="22.5" outlineLevel="1" x14ac:dyDescent="0.2">
      <c r="A9" s="176">
        <v>1</v>
      </c>
      <c r="B9" s="177" t="s">
        <v>757</v>
      </c>
      <c r="C9" s="185" t="s">
        <v>758</v>
      </c>
      <c r="D9" s="178" t="s">
        <v>759</v>
      </c>
      <c r="E9" s="179">
        <v>224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81" t="s">
        <v>256</v>
      </c>
      <c r="S9" s="181" t="s">
        <v>257</v>
      </c>
      <c r="T9" s="182" t="s">
        <v>257</v>
      </c>
      <c r="U9" s="161">
        <v>0.20300000000000001</v>
      </c>
      <c r="V9" s="161">
        <f>ROUND(E9*U9,2)</f>
        <v>45.47</v>
      </c>
      <c r="W9" s="161"/>
      <c r="X9" s="161" t="s">
        <v>258</v>
      </c>
      <c r="Y9" s="161" t="s">
        <v>211</v>
      </c>
      <c r="Z9" s="151"/>
      <c r="AA9" s="151"/>
      <c r="AB9" s="151"/>
      <c r="AC9" s="151"/>
      <c r="AD9" s="151"/>
      <c r="AE9" s="151"/>
      <c r="AF9" s="151"/>
      <c r="AG9" s="151" t="s">
        <v>259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22.5" outlineLevel="2" x14ac:dyDescent="0.2">
      <c r="A10" s="158"/>
      <c r="B10" s="159"/>
      <c r="C10" s="273" t="s">
        <v>760</v>
      </c>
      <c r="D10" s="274"/>
      <c r="E10" s="274"/>
      <c r="F10" s="274"/>
      <c r="G10" s="274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261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83" t="str">
        <f>C10</f>
        <v>na vzdálenost od hladiny vody v jímce po výšku roviny proložené osou nejvyššího bodu výtlačného potrubí. Včetně odpadní potrubí v délce do 20 m.</v>
      </c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264" t="s">
        <v>761</v>
      </c>
      <c r="D11" s="265"/>
      <c r="E11" s="265"/>
      <c r="F11" s="265"/>
      <c r="G11" s="265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214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2" x14ac:dyDescent="0.2">
      <c r="A12" s="158"/>
      <c r="B12" s="159"/>
      <c r="C12" s="197" t="s">
        <v>342</v>
      </c>
      <c r="D12" s="192"/>
      <c r="E12" s="193"/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1"/>
      <c r="AA12" s="151"/>
      <c r="AB12" s="151"/>
      <c r="AC12" s="151"/>
      <c r="AD12" s="151"/>
      <c r="AE12" s="151"/>
      <c r="AF12" s="151"/>
      <c r="AG12" s="151" t="s">
        <v>263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3" x14ac:dyDescent="0.2">
      <c r="A13" s="158"/>
      <c r="B13" s="159"/>
      <c r="C13" s="198" t="s">
        <v>762</v>
      </c>
      <c r="D13" s="192"/>
      <c r="E13" s="193"/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263</v>
      </c>
      <c r="AH13" s="151">
        <v>2</v>
      </c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3" x14ac:dyDescent="0.2">
      <c r="A14" s="158"/>
      <c r="B14" s="159"/>
      <c r="C14" s="198" t="s">
        <v>763</v>
      </c>
      <c r="D14" s="192"/>
      <c r="E14" s="193"/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263</v>
      </c>
      <c r="AH14" s="151">
        <v>2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3" x14ac:dyDescent="0.2">
      <c r="A15" s="158"/>
      <c r="B15" s="159"/>
      <c r="C15" s="197" t="s">
        <v>348</v>
      </c>
      <c r="D15" s="192"/>
      <c r="E15" s="193"/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263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3" x14ac:dyDescent="0.2">
      <c r="A16" s="158"/>
      <c r="B16" s="159"/>
      <c r="C16" s="196" t="s">
        <v>764</v>
      </c>
      <c r="D16" s="190"/>
      <c r="E16" s="191">
        <v>224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263</v>
      </c>
      <c r="AH16" s="151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ht="22.5" outlineLevel="1" x14ac:dyDescent="0.2">
      <c r="A17" s="176">
        <v>2</v>
      </c>
      <c r="B17" s="177" t="s">
        <v>765</v>
      </c>
      <c r="C17" s="185" t="s">
        <v>766</v>
      </c>
      <c r="D17" s="178" t="s">
        <v>767</v>
      </c>
      <c r="E17" s="179">
        <v>28</v>
      </c>
      <c r="F17" s="180"/>
      <c r="G17" s="181">
        <f>ROUND(E17*F17,2)</f>
        <v>0</v>
      </c>
      <c r="H17" s="180"/>
      <c r="I17" s="181">
        <f>ROUND(E17*H17,2)</f>
        <v>0</v>
      </c>
      <c r="J17" s="180"/>
      <c r="K17" s="181">
        <f>ROUND(E17*J17,2)</f>
        <v>0</v>
      </c>
      <c r="L17" s="181">
        <v>21</v>
      </c>
      <c r="M17" s="181">
        <f>G17*(1+L17/100)</f>
        <v>0</v>
      </c>
      <c r="N17" s="179">
        <v>0</v>
      </c>
      <c r="O17" s="179">
        <f>ROUND(E17*N17,2)</f>
        <v>0</v>
      </c>
      <c r="P17" s="179">
        <v>0</v>
      </c>
      <c r="Q17" s="179">
        <f>ROUND(E17*P17,2)</f>
        <v>0</v>
      </c>
      <c r="R17" s="181" t="s">
        <v>256</v>
      </c>
      <c r="S17" s="181" t="s">
        <v>257</v>
      </c>
      <c r="T17" s="182" t="s">
        <v>257</v>
      </c>
      <c r="U17" s="161">
        <v>0</v>
      </c>
      <c r="V17" s="161">
        <f>ROUND(E17*U17,2)</f>
        <v>0</v>
      </c>
      <c r="W17" s="161"/>
      <c r="X17" s="161" t="s">
        <v>258</v>
      </c>
      <c r="Y17" s="161" t="s">
        <v>211</v>
      </c>
      <c r="Z17" s="151"/>
      <c r="AA17" s="151"/>
      <c r="AB17" s="151"/>
      <c r="AC17" s="151"/>
      <c r="AD17" s="151"/>
      <c r="AE17" s="151"/>
      <c r="AF17" s="151"/>
      <c r="AG17" s="151" t="s">
        <v>259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ht="22.5" outlineLevel="2" x14ac:dyDescent="0.2">
      <c r="A18" s="158"/>
      <c r="B18" s="159"/>
      <c r="C18" s="273" t="s">
        <v>768</v>
      </c>
      <c r="D18" s="274"/>
      <c r="E18" s="274"/>
      <c r="F18" s="274"/>
      <c r="G18" s="274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261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83" t="str">
        <f>C18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197" t="s">
        <v>342</v>
      </c>
      <c r="D19" s="192"/>
      <c r="E19" s="193"/>
      <c r="F19" s="161"/>
      <c r="G19" s="161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1"/>
      <c r="AA19" s="151"/>
      <c r="AB19" s="151"/>
      <c r="AC19" s="151"/>
      <c r="AD19" s="151"/>
      <c r="AE19" s="151"/>
      <c r="AF19" s="151"/>
      <c r="AG19" s="151" t="s">
        <v>263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3" x14ac:dyDescent="0.2">
      <c r="A20" s="158"/>
      <c r="B20" s="159"/>
      <c r="C20" s="198" t="s">
        <v>762</v>
      </c>
      <c r="D20" s="192"/>
      <c r="E20" s="193"/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263</v>
      </c>
      <c r="AH20" s="151">
        <v>2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3" x14ac:dyDescent="0.2">
      <c r="A21" s="158"/>
      <c r="B21" s="159"/>
      <c r="C21" s="197" t="s">
        <v>348</v>
      </c>
      <c r="D21" s="192"/>
      <c r="E21" s="193"/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263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3" x14ac:dyDescent="0.2">
      <c r="A22" s="158"/>
      <c r="B22" s="159"/>
      <c r="C22" s="196" t="s">
        <v>769</v>
      </c>
      <c r="D22" s="190"/>
      <c r="E22" s="191">
        <v>28</v>
      </c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263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 x14ac:dyDescent="0.2">
      <c r="A23" s="176">
        <v>3</v>
      </c>
      <c r="B23" s="177" t="s">
        <v>253</v>
      </c>
      <c r="C23" s="185" t="s">
        <v>254</v>
      </c>
      <c r="D23" s="178" t="s">
        <v>255</v>
      </c>
      <c r="E23" s="179">
        <v>10.341749999999999</v>
      </c>
      <c r="F23" s="180"/>
      <c r="G23" s="181">
        <f>ROUND(E23*F23,2)</f>
        <v>0</v>
      </c>
      <c r="H23" s="180"/>
      <c r="I23" s="181">
        <f>ROUND(E23*H23,2)</f>
        <v>0</v>
      </c>
      <c r="J23" s="180"/>
      <c r="K23" s="181">
        <f>ROUND(E23*J23,2)</f>
        <v>0</v>
      </c>
      <c r="L23" s="181">
        <v>21</v>
      </c>
      <c r="M23" s="181">
        <f>G23*(1+L23/100)</f>
        <v>0</v>
      </c>
      <c r="N23" s="179">
        <v>0</v>
      </c>
      <c r="O23" s="179">
        <f>ROUND(E23*N23,2)</f>
        <v>0</v>
      </c>
      <c r="P23" s="179">
        <v>0</v>
      </c>
      <c r="Q23" s="179">
        <f>ROUND(E23*P23,2)</f>
        <v>0</v>
      </c>
      <c r="R23" s="181" t="s">
        <v>256</v>
      </c>
      <c r="S23" s="181" t="s">
        <v>257</v>
      </c>
      <c r="T23" s="182" t="s">
        <v>257</v>
      </c>
      <c r="U23" s="161">
        <v>9.7000000000000003E-2</v>
      </c>
      <c r="V23" s="161">
        <f>ROUND(E23*U23,2)</f>
        <v>1</v>
      </c>
      <c r="W23" s="161"/>
      <c r="X23" s="161" t="s">
        <v>258</v>
      </c>
      <c r="Y23" s="161" t="s">
        <v>211</v>
      </c>
      <c r="Z23" s="151"/>
      <c r="AA23" s="151"/>
      <c r="AB23" s="151"/>
      <c r="AC23" s="151"/>
      <c r="AD23" s="151"/>
      <c r="AE23" s="151"/>
      <c r="AF23" s="151"/>
      <c r="AG23" s="151" t="s">
        <v>259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2" x14ac:dyDescent="0.2">
      <c r="A24" s="158"/>
      <c r="B24" s="159"/>
      <c r="C24" s="273" t="s">
        <v>260</v>
      </c>
      <c r="D24" s="274"/>
      <c r="E24" s="274"/>
      <c r="F24" s="274"/>
      <c r="G24" s="274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261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83" t="str">
        <f>C24</f>
        <v>nebo lesní půdy, s vodorovným přemístěním na hromady v místě upotřebení nebo na dočasné či trvalé skládky se složením</v>
      </c>
      <c r="BB24" s="151"/>
      <c r="BC24" s="151"/>
      <c r="BD24" s="151"/>
      <c r="BE24" s="151"/>
      <c r="BF24" s="151"/>
      <c r="BG24" s="151"/>
      <c r="BH24" s="151"/>
    </row>
    <row r="25" spans="1:60" outlineLevel="2" x14ac:dyDescent="0.2">
      <c r="A25" s="158"/>
      <c r="B25" s="159"/>
      <c r="C25" s="196" t="s">
        <v>770</v>
      </c>
      <c r="D25" s="190"/>
      <c r="E25" s="191"/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263</v>
      </c>
      <c r="AH25" s="151">
        <v>0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196" t="s">
        <v>771</v>
      </c>
      <c r="D26" s="190"/>
      <c r="E26" s="191">
        <v>3.468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263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ht="33.75" outlineLevel="3" x14ac:dyDescent="0.2">
      <c r="A27" s="158"/>
      <c r="B27" s="159"/>
      <c r="C27" s="196" t="s">
        <v>772</v>
      </c>
      <c r="D27" s="190"/>
      <c r="E27" s="191">
        <v>6.8737500000000002</v>
      </c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1"/>
      <c r="AA27" s="151"/>
      <c r="AB27" s="151"/>
      <c r="AC27" s="151"/>
      <c r="AD27" s="151"/>
      <c r="AE27" s="151"/>
      <c r="AF27" s="151"/>
      <c r="AG27" s="151" t="s">
        <v>263</v>
      </c>
      <c r="AH27" s="151">
        <v>0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 x14ac:dyDescent="0.2">
      <c r="A28" s="176">
        <v>4</v>
      </c>
      <c r="B28" s="177" t="s">
        <v>773</v>
      </c>
      <c r="C28" s="185" t="s">
        <v>774</v>
      </c>
      <c r="D28" s="178" t="s">
        <v>255</v>
      </c>
      <c r="E28" s="179">
        <v>43.220379999999999</v>
      </c>
      <c r="F28" s="180"/>
      <c r="G28" s="181">
        <f>ROUND(E28*F28,2)</f>
        <v>0</v>
      </c>
      <c r="H28" s="180"/>
      <c r="I28" s="181">
        <f>ROUND(E28*H28,2)</f>
        <v>0</v>
      </c>
      <c r="J28" s="180"/>
      <c r="K28" s="181">
        <f>ROUND(E28*J28,2)</f>
        <v>0</v>
      </c>
      <c r="L28" s="181">
        <v>21</v>
      </c>
      <c r="M28" s="181">
        <f>G28*(1+L28/100)</f>
        <v>0</v>
      </c>
      <c r="N28" s="179">
        <v>0</v>
      </c>
      <c r="O28" s="179">
        <f>ROUND(E28*N28,2)</f>
        <v>0</v>
      </c>
      <c r="P28" s="179">
        <v>0</v>
      </c>
      <c r="Q28" s="179">
        <f>ROUND(E28*P28,2)</f>
        <v>0</v>
      </c>
      <c r="R28" s="181" t="s">
        <v>256</v>
      </c>
      <c r="S28" s="181" t="s">
        <v>257</v>
      </c>
      <c r="T28" s="182" t="s">
        <v>257</v>
      </c>
      <c r="U28" s="161">
        <v>2.2490000000000001</v>
      </c>
      <c r="V28" s="161">
        <f>ROUND(E28*U28,2)</f>
        <v>97.2</v>
      </c>
      <c r="W28" s="161"/>
      <c r="X28" s="161" t="s">
        <v>258</v>
      </c>
      <c r="Y28" s="161" t="s">
        <v>211</v>
      </c>
      <c r="Z28" s="151"/>
      <c r="AA28" s="151"/>
      <c r="AB28" s="151"/>
      <c r="AC28" s="151"/>
      <c r="AD28" s="151"/>
      <c r="AE28" s="151"/>
      <c r="AF28" s="151"/>
      <c r="AG28" s="151" t="s">
        <v>259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ht="22.5" outlineLevel="2" x14ac:dyDescent="0.2">
      <c r="A29" s="158"/>
      <c r="B29" s="159"/>
      <c r="C29" s="273" t="s">
        <v>775</v>
      </c>
      <c r="D29" s="274"/>
      <c r="E29" s="274"/>
      <c r="F29" s="274"/>
      <c r="G29" s="274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261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83" t="str">
        <f>C29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9" s="151"/>
      <c r="BC29" s="151"/>
      <c r="BD29" s="151"/>
      <c r="BE29" s="151"/>
      <c r="BF29" s="151"/>
      <c r="BG29" s="151"/>
      <c r="BH29" s="151"/>
    </row>
    <row r="30" spans="1:60" outlineLevel="2" x14ac:dyDescent="0.2">
      <c r="A30" s="158"/>
      <c r="B30" s="159"/>
      <c r="C30" s="196" t="s">
        <v>776</v>
      </c>
      <c r="D30" s="190"/>
      <c r="E30" s="191"/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263</v>
      </c>
      <c r="AH30" s="151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3" x14ac:dyDescent="0.2">
      <c r="A31" s="158"/>
      <c r="B31" s="159"/>
      <c r="C31" s="197" t="s">
        <v>342</v>
      </c>
      <c r="D31" s="192"/>
      <c r="E31" s="193"/>
      <c r="F31" s="161"/>
      <c r="G31" s="161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1"/>
      <c r="AA31" s="151"/>
      <c r="AB31" s="151"/>
      <c r="AC31" s="151"/>
      <c r="AD31" s="151"/>
      <c r="AE31" s="151"/>
      <c r="AF31" s="151"/>
      <c r="AG31" s="151" t="s">
        <v>263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3" x14ac:dyDescent="0.2">
      <c r="A32" s="158"/>
      <c r="B32" s="159"/>
      <c r="C32" s="198" t="s">
        <v>777</v>
      </c>
      <c r="D32" s="192"/>
      <c r="E32" s="193">
        <v>50.847499999999997</v>
      </c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263</v>
      </c>
      <c r="AH32" s="151">
        <v>2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3" x14ac:dyDescent="0.2">
      <c r="A33" s="158"/>
      <c r="B33" s="159"/>
      <c r="C33" s="199" t="s">
        <v>347</v>
      </c>
      <c r="D33" s="194"/>
      <c r="E33" s="195">
        <v>50.847499999999997</v>
      </c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1"/>
      <c r="AA33" s="151"/>
      <c r="AB33" s="151"/>
      <c r="AC33" s="151"/>
      <c r="AD33" s="151"/>
      <c r="AE33" s="151"/>
      <c r="AF33" s="151"/>
      <c r="AG33" s="151" t="s">
        <v>263</v>
      </c>
      <c r="AH33" s="151">
        <v>3</v>
      </c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3" x14ac:dyDescent="0.2">
      <c r="A34" s="158"/>
      <c r="B34" s="159"/>
      <c r="C34" s="197" t="s">
        <v>348</v>
      </c>
      <c r="D34" s="192"/>
      <c r="E34" s="193"/>
      <c r="F34" s="161"/>
      <c r="G34" s="161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1"/>
      <c r="AA34" s="151"/>
      <c r="AB34" s="151"/>
      <c r="AC34" s="151"/>
      <c r="AD34" s="151"/>
      <c r="AE34" s="151"/>
      <c r="AF34" s="151"/>
      <c r="AG34" s="151" t="s">
        <v>263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3" x14ac:dyDescent="0.2">
      <c r="A35" s="158"/>
      <c r="B35" s="159"/>
      <c r="C35" s="196" t="s">
        <v>778</v>
      </c>
      <c r="D35" s="190"/>
      <c r="E35" s="191">
        <v>43.220379999999999</v>
      </c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263</v>
      </c>
      <c r="AH35" s="151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6">
        <v>5</v>
      </c>
      <c r="B36" s="177" t="s">
        <v>779</v>
      </c>
      <c r="C36" s="185" t="s">
        <v>780</v>
      </c>
      <c r="D36" s="178" t="s">
        <v>255</v>
      </c>
      <c r="E36" s="179">
        <v>21.610189999999999</v>
      </c>
      <c r="F36" s="180"/>
      <c r="G36" s="181">
        <f>ROUND(E36*F36,2)</f>
        <v>0</v>
      </c>
      <c r="H36" s="180"/>
      <c r="I36" s="181">
        <f>ROUND(E36*H36,2)</f>
        <v>0</v>
      </c>
      <c r="J36" s="180"/>
      <c r="K36" s="181">
        <f>ROUND(E36*J36,2)</f>
        <v>0</v>
      </c>
      <c r="L36" s="181">
        <v>21</v>
      </c>
      <c r="M36" s="181">
        <f>G36*(1+L36/100)</f>
        <v>0</v>
      </c>
      <c r="N36" s="179">
        <v>0</v>
      </c>
      <c r="O36" s="179">
        <f>ROUND(E36*N36,2)</f>
        <v>0</v>
      </c>
      <c r="P36" s="179">
        <v>0</v>
      </c>
      <c r="Q36" s="179">
        <f>ROUND(E36*P36,2)</f>
        <v>0</v>
      </c>
      <c r="R36" s="181" t="s">
        <v>256</v>
      </c>
      <c r="S36" s="181" t="s">
        <v>257</v>
      </c>
      <c r="T36" s="182" t="s">
        <v>257</v>
      </c>
      <c r="U36" s="161">
        <v>0.107</v>
      </c>
      <c r="V36" s="161">
        <f>ROUND(E36*U36,2)</f>
        <v>2.31</v>
      </c>
      <c r="W36" s="161"/>
      <c r="X36" s="161" t="s">
        <v>258</v>
      </c>
      <c r="Y36" s="161" t="s">
        <v>211</v>
      </c>
      <c r="Z36" s="151"/>
      <c r="AA36" s="151"/>
      <c r="AB36" s="151"/>
      <c r="AC36" s="151"/>
      <c r="AD36" s="151"/>
      <c r="AE36" s="151"/>
      <c r="AF36" s="151"/>
      <c r="AG36" s="151" t="s">
        <v>259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ht="22.5" outlineLevel="2" x14ac:dyDescent="0.2">
      <c r="A37" s="158"/>
      <c r="B37" s="159"/>
      <c r="C37" s="273" t="s">
        <v>775</v>
      </c>
      <c r="D37" s="274"/>
      <c r="E37" s="274"/>
      <c r="F37" s="274"/>
      <c r="G37" s="274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261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83" t="str">
        <f>C37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196" t="s">
        <v>781</v>
      </c>
      <c r="D38" s="190"/>
      <c r="E38" s="191">
        <v>21.610189999999999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263</v>
      </c>
      <c r="AH38" s="151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6">
        <v>6</v>
      </c>
      <c r="B39" s="177" t="s">
        <v>782</v>
      </c>
      <c r="C39" s="185" t="s">
        <v>783</v>
      </c>
      <c r="D39" s="178" t="s">
        <v>255</v>
      </c>
      <c r="E39" s="179">
        <v>7.6271300000000002</v>
      </c>
      <c r="F39" s="180"/>
      <c r="G39" s="181">
        <f>ROUND(E39*F39,2)</f>
        <v>0</v>
      </c>
      <c r="H39" s="180"/>
      <c r="I39" s="181">
        <f>ROUND(E39*H39,2)</f>
        <v>0</v>
      </c>
      <c r="J39" s="180"/>
      <c r="K39" s="181">
        <f>ROUND(E39*J39,2)</f>
        <v>0</v>
      </c>
      <c r="L39" s="181">
        <v>21</v>
      </c>
      <c r="M39" s="181">
        <f>G39*(1+L39/100)</f>
        <v>0</v>
      </c>
      <c r="N39" s="179">
        <v>0</v>
      </c>
      <c r="O39" s="179">
        <f>ROUND(E39*N39,2)</f>
        <v>0</v>
      </c>
      <c r="P39" s="179">
        <v>0</v>
      </c>
      <c r="Q39" s="179">
        <f>ROUND(E39*P39,2)</f>
        <v>0</v>
      </c>
      <c r="R39" s="181" t="s">
        <v>256</v>
      </c>
      <c r="S39" s="181" t="s">
        <v>257</v>
      </c>
      <c r="T39" s="182" t="s">
        <v>257</v>
      </c>
      <c r="U39" s="161">
        <v>2.9649999999999999</v>
      </c>
      <c r="V39" s="161">
        <f>ROUND(E39*U39,2)</f>
        <v>22.61</v>
      </c>
      <c r="W39" s="161"/>
      <c r="X39" s="161" t="s">
        <v>258</v>
      </c>
      <c r="Y39" s="161" t="s">
        <v>211</v>
      </c>
      <c r="Z39" s="151"/>
      <c r="AA39" s="151"/>
      <c r="AB39" s="151"/>
      <c r="AC39" s="151"/>
      <c r="AD39" s="151"/>
      <c r="AE39" s="151"/>
      <c r="AF39" s="151"/>
      <c r="AG39" s="151" t="s">
        <v>259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ht="22.5" outlineLevel="2" x14ac:dyDescent="0.2">
      <c r="A40" s="158"/>
      <c r="B40" s="159"/>
      <c r="C40" s="273" t="s">
        <v>775</v>
      </c>
      <c r="D40" s="274"/>
      <c r="E40" s="274"/>
      <c r="F40" s="274"/>
      <c r="G40" s="274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1"/>
      <c r="AA40" s="151"/>
      <c r="AB40" s="151"/>
      <c r="AC40" s="151"/>
      <c r="AD40" s="151"/>
      <c r="AE40" s="151"/>
      <c r="AF40" s="151"/>
      <c r="AG40" s="151" t="s">
        <v>261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83" t="str">
        <f>C40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40" s="151"/>
      <c r="BC40" s="151"/>
      <c r="BD40" s="151"/>
      <c r="BE40" s="151"/>
      <c r="BF40" s="151"/>
      <c r="BG40" s="151"/>
      <c r="BH40" s="151"/>
    </row>
    <row r="41" spans="1:60" outlineLevel="2" x14ac:dyDescent="0.2">
      <c r="A41" s="158"/>
      <c r="B41" s="159"/>
      <c r="C41" s="196" t="s">
        <v>776</v>
      </c>
      <c r="D41" s="190"/>
      <c r="E41" s="191"/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263</v>
      </c>
      <c r="AH41" s="151">
        <v>0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3" x14ac:dyDescent="0.2">
      <c r="A42" s="158"/>
      <c r="B42" s="159"/>
      <c r="C42" s="196" t="s">
        <v>784</v>
      </c>
      <c r="D42" s="190"/>
      <c r="E42" s="191"/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263</v>
      </c>
      <c r="AH42" s="151">
        <v>0</v>
      </c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3" x14ac:dyDescent="0.2">
      <c r="A43" s="158"/>
      <c r="B43" s="159"/>
      <c r="C43" s="196" t="s">
        <v>785</v>
      </c>
      <c r="D43" s="190"/>
      <c r="E43" s="191">
        <v>7.6271300000000002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263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 x14ac:dyDescent="0.2">
      <c r="A44" s="176">
        <v>7</v>
      </c>
      <c r="B44" s="177" t="s">
        <v>786</v>
      </c>
      <c r="C44" s="185" t="s">
        <v>787</v>
      </c>
      <c r="D44" s="178" t="s">
        <v>255</v>
      </c>
      <c r="E44" s="179">
        <v>3.8135699999999999</v>
      </c>
      <c r="F44" s="180"/>
      <c r="G44" s="181">
        <f>ROUND(E44*F44,2)</f>
        <v>0</v>
      </c>
      <c r="H44" s="180"/>
      <c r="I44" s="181">
        <f>ROUND(E44*H44,2)</f>
        <v>0</v>
      </c>
      <c r="J44" s="180"/>
      <c r="K44" s="181">
        <f>ROUND(E44*J44,2)</f>
        <v>0</v>
      </c>
      <c r="L44" s="181">
        <v>21</v>
      </c>
      <c r="M44" s="181">
        <f>G44*(1+L44/100)</f>
        <v>0</v>
      </c>
      <c r="N44" s="179">
        <v>0</v>
      </c>
      <c r="O44" s="179">
        <f>ROUND(E44*N44,2)</f>
        <v>0</v>
      </c>
      <c r="P44" s="179">
        <v>0</v>
      </c>
      <c r="Q44" s="179">
        <f>ROUND(E44*P44,2)</f>
        <v>0</v>
      </c>
      <c r="R44" s="181" t="s">
        <v>256</v>
      </c>
      <c r="S44" s="181" t="s">
        <v>257</v>
      </c>
      <c r="T44" s="182" t="s">
        <v>257</v>
      </c>
      <c r="U44" s="161">
        <v>0.154</v>
      </c>
      <c r="V44" s="161">
        <f>ROUND(E44*U44,2)</f>
        <v>0.59</v>
      </c>
      <c r="W44" s="161"/>
      <c r="X44" s="161" t="s">
        <v>258</v>
      </c>
      <c r="Y44" s="161" t="s">
        <v>211</v>
      </c>
      <c r="Z44" s="151"/>
      <c r="AA44" s="151"/>
      <c r="AB44" s="151"/>
      <c r="AC44" s="151"/>
      <c r="AD44" s="151"/>
      <c r="AE44" s="151"/>
      <c r="AF44" s="151"/>
      <c r="AG44" s="151" t="s">
        <v>259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ht="22.5" outlineLevel="2" x14ac:dyDescent="0.2">
      <c r="A45" s="158"/>
      <c r="B45" s="159"/>
      <c r="C45" s="273" t="s">
        <v>775</v>
      </c>
      <c r="D45" s="274"/>
      <c r="E45" s="274"/>
      <c r="F45" s="274"/>
      <c r="G45" s="274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261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83" t="str">
        <f>C45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58"/>
      <c r="B46" s="159"/>
      <c r="C46" s="196" t="s">
        <v>788</v>
      </c>
      <c r="D46" s="190"/>
      <c r="E46" s="191">
        <v>3.8135699999999999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263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 x14ac:dyDescent="0.2">
      <c r="A47" s="176">
        <v>8</v>
      </c>
      <c r="B47" s="177" t="s">
        <v>789</v>
      </c>
      <c r="C47" s="185" t="s">
        <v>790</v>
      </c>
      <c r="D47" s="178" t="s">
        <v>333</v>
      </c>
      <c r="E47" s="179">
        <v>1</v>
      </c>
      <c r="F47" s="180"/>
      <c r="G47" s="181">
        <f>ROUND(E47*F47,2)</f>
        <v>0</v>
      </c>
      <c r="H47" s="180"/>
      <c r="I47" s="181">
        <f>ROUND(E47*H47,2)</f>
        <v>0</v>
      </c>
      <c r="J47" s="180"/>
      <c r="K47" s="181">
        <f>ROUND(E47*J47,2)</f>
        <v>0</v>
      </c>
      <c r="L47" s="181">
        <v>21</v>
      </c>
      <c r="M47" s="181">
        <f>G47*(1+L47/100)</f>
        <v>0</v>
      </c>
      <c r="N47" s="179">
        <v>0</v>
      </c>
      <c r="O47" s="179">
        <f>ROUND(E47*N47,2)</f>
        <v>0</v>
      </c>
      <c r="P47" s="179">
        <v>0</v>
      </c>
      <c r="Q47" s="179">
        <f>ROUND(E47*P47,2)</f>
        <v>0</v>
      </c>
      <c r="R47" s="181"/>
      <c r="S47" s="181" t="s">
        <v>209</v>
      </c>
      <c r="T47" s="182" t="s">
        <v>210</v>
      </c>
      <c r="U47" s="161">
        <v>3.66</v>
      </c>
      <c r="V47" s="161">
        <f>ROUND(E47*U47,2)</f>
        <v>3.66</v>
      </c>
      <c r="W47" s="161"/>
      <c r="X47" s="161" t="s">
        <v>258</v>
      </c>
      <c r="Y47" s="161" t="s">
        <v>211</v>
      </c>
      <c r="Z47" s="151"/>
      <c r="AA47" s="151"/>
      <c r="AB47" s="151"/>
      <c r="AC47" s="151"/>
      <c r="AD47" s="151"/>
      <c r="AE47" s="151"/>
      <c r="AF47" s="151"/>
      <c r="AG47" s="151" t="s">
        <v>259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2" x14ac:dyDescent="0.2">
      <c r="A48" s="158"/>
      <c r="B48" s="159"/>
      <c r="C48" s="196" t="s">
        <v>791</v>
      </c>
      <c r="D48" s="190"/>
      <c r="E48" s="191"/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1"/>
      <c r="AA48" s="151"/>
      <c r="AB48" s="151"/>
      <c r="AC48" s="151"/>
      <c r="AD48" s="151"/>
      <c r="AE48" s="151"/>
      <c r="AF48" s="151"/>
      <c r="AG48" s="151" t="s">
        <v>263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3" x14ac:dyDescent="0.2">
      <c r="A49" s="158"/>
      <c r="B49" s="159"/>
      <c r="C49" s="196" t="s">
        <v>792</v>
      </c>
      <c r="D49" s="190"/>
      <c r="E49" s="191">
        <v>1</v>
      </c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1"/>
      <c r="AA49" s="151"/>
      <c r="AB49" s="151"/>
      <c r="AC49" s="151"/>
      <c r="AD49" s="151"/>
      <c r="AE49" s="151"/>
      <c r="AF49" s="151"/>
      <c r="AG49" s="151" t="s">
        <v>263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 x14ac:dyDescent="0.2">
      <c r="A50" s="176">
        <v>9</v>
      </c>
      <c r="B50" s="177" t="s">
        <v>793</v>
      </c>
      <c r="C50" s="185" t="s">
        <v>794</v>
      </c>
      <c r="D50" s="178" t="s">
        <v>795</v>
      </c>
      <c r="E50" s="179">
        <v>30</v>
      </c>
      <c r="F50" s="180"/>
      <c r="G50" s="181">
        <f>ROUND(E50*F50,2)</f>
        <v>0</v>
      </c>
      <c r="H50" s="180"/>
      <c r="I50" s="181">
        <f>ROUND(E50*H50,2)</f>
        <v>0</v>
      </c>
      <c r="J50" s="180"/>
      <c r="K50" s="181">
        <f>ROUND(E50*J50,2)</f>
        <v>0</v>
      </c>
      <c r="L50" s="181">
        <v>21</v>
      </c>
      <c r="M50" s="181">
        <f>G50*(1+L50/100)</f>
        <v>0</v>
      </c>
      <c r="N50" s="179">
        <v>0</v>
      </c>
      <c r="O50" s="179">
        <f>ROUND(E50*N50,2)</f>
        <v>0</v>
      </c>
      <c r="P50" s="179">
        <v>0</v>
      </c>
      <c r="Q50" s="179">
        <f>ROUND(E50*P50,2)</f>
        <v>0</v>
      </c>
      <c r="R50" s="181"/>
      <c r="S50" s="181" t="s">
        <v>209</v>
      </c>
      <c r="T50" s="182" t="s">
        <v>210</v>
      </c>
      <c r="U50" s="161">
        <v>0</v>
      </c>
      <c r="V50" s="161">
        <f>ROUND(E50*U50,2)</f>
        <v>0</v>
      </c>
      <c r="W50" s="161"/>
      <c r="X50" s="161" t="s">
        <v>258</v>
      </c>
      <c r="Y50" s="161" t="s">
        <v>211</v>
      </c>
      <c r="Z50" s="151"/>
      <c r="AA50" s="151"/>
      <c r="AB50" s="151"/>
      <c r="AC50" s="151"/>
      <c r="AD50" s="151"/>
      <c r="AE50" s="151"/>
      <c r="AF50" s="151"/>
      <c r="AG50" s="151" t="s">
        <v>259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2" x14ac:dyDescent="0.2">
      <c r="A51" s="158"/>
      <c r="B51" s="159"/>
      <c r="C51" s="196" t="s">
        <v>791</v>
      </c>
      <c r="D51" s="190"/>
      <c r="E51" s="191"/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1"/>
      <c r="AA51" s="151"/>
      <c r="AB51" s="151"/>
      <c r="AC51" s="151"/>
      <c r="AD51" s="151"/>
      <c r="AE51" s="151"/>
      <c r="AF51" s="151"/>
      <c r="AG51" s="151" t="s">
        <v>263</v>
      </c>
      <c r="AH51" s="151">
        <v>0</v>
      </c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3" x14ac:dyDescent="0.2">
      <c r="A52" s="158"/>
      <c r="B52" s="159"/>
      <c r="C52" s="196" t="s">
        <v>796</v>
      </c>
      <c r="D52" s="190"/>
      <c r="E52" s="191">
        <v>30</v>
      </c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263</v>
      </c>
      <c r="AH52" s="151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 x14ac:dyDescent="0.2">
      <c r="A53" s="176">
        <v>10</v>
      </c>
      <c r="B53" s="177" t="s">
        <v>797</v>
      </c>
      <c r="C53" s="185" t="s">
        <v>798</v>
      </c>
      <c r="D53" s="178" t="s">
        <v>333</v>
      </c>
      <c r="E53" s="179">
        <v>1</v>
      </c>
      <c r="F53" s="180"/>
      <c r="G53" s="181">
        <f>ROUND(E53*F53,2)</f>
        <v>0</v>
      </c>
      <c r="H53" s="180"/>
      <c r="I53" s="181">
        <f>ROUND(E53*H53,2)</f>
        <v>0</v>
      </c>
      <c r="J53" s="180"/>
      <c r="K53" s="181">
        <f>ROUND(E53*J53,2)</f>
        <v>0</v>
      </c>
      <c r="L53" s="181">
        <v>21</v>
      </c>
      <c r="M53" s="181">
        <f>G53*(1+L53/100)</f>
        <v>0</v>
      </c>
      <c r="N53" s="179">
        <v>0</v>
      </c>
      <c r="O53" s="179">
        <f>ROUND(E53*N53,2)</f>
        <v>0</v>
      </c>
      <c r="P53" s="179">
        <v>0</v>
      </c>
      <c r="Q53" s="179">
        <f>ROUND(E53*P53,2)</f>
        <v>0</v>
      </c>
      <c r="R53" s="181"/>
      <c r="S53" s="181" t="s">
        <v>209</v>
      </c>
      <c r="T53" s="182" t="s">
        <v>210</v>
      </c>
      <c r="U53" s="161">
        <v>3.64</v>
      </c>
      <c r="V53" s="161">
        <f>ROUND(E53*U53,2)</f>
        <v>3.64</v>
      </c>
      <c r="W53" s="161"/>
      <c r="X53" s="161" t="s">
        <v>258</v>
      </c>
      <c r="Y53" s="161" t="s">
        <v>211</v>
      </c>
      <c r="Z53" s="151"/>
      <c r="AA53" s="151"/>
      <c r="AB53" s="151"/>
      <c r="AC53" s="151"/>
      <c r="AD53" s="151"/>
      <c r="AE53" s="151"/>
      <c r="AF53" s="151"/>
      <c r="AG53" s="151" t="s">
        <v>259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2" x14ac:dyDescent="0.2">
      <c r="A54" s="158"/>
      <c r="B54" s="159"/>
      <c r="C54" s="196" t="s">
        <v>791</v>
      </c>
      <c r="D54" s="190"/>
      <c r="E54" s="191"/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1"/>
      <c r="AA54" s="151"/>
      <c r="AB54" s="151"/>
      <c r="AC54" s="151"/>
      <c r="AD54" s="151"/>
      <c r="AE54" s="151"/>
      <c r="AF54" s="151"/>
      <c r="AG54" s="151" t="s">
        <v>263</v>
      </c>
      <c r="AH54" s="151">
        <v>0</v>
      </c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3" x14ac:dyDescent="0.2">
      <c r="A55" s="158"/>
      <c r="B55" s="159"/>
      <c r="C55" s="196" t="s">
        <v>792</v>
      </c>
      <c r="D55" s="190"/>
      <c r="E55" s="191">
        <v>1</v>
      </c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263</v>
      </c>
      <c r="AH55" s="151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 x14ac:dyDescent="0.2">
      <c r="A56" s="176">
        <v>11</v>
      </c>
      <c r="B56" s="177" t="s">
        <v>799</v>
      </c>
      <c r="C56" s="185" t="s">
        <v>800</v>
      </c>
      <c r="D56" s="178" t="s">
        <v>255</v>
      </c>
      <c r="E56" s="179">
        <v>50.847499999999997</v>
      </c>
      <c r="F56" s="180"/>
      <c r="G56" s="181">
        <f>ROUND(E56*F56,2)</f>
        <v>0</v>
      </c>
      <c r="H56" s="180"/>
      <c r="I56" s="181">
        <f>ROUND(E56*H56,2)</f>
        <v>0</v>
      </c>
      <c r="J56" s="180"/>
      <c r="K56" s="181">
        <f>ROUND(E56*J56,2)</f>
        <v>0</v>
      </c>
      <c r="L56" s="181">
        <v>21</v>
      </c>
      <c r="M56" s="181">
        <f>G56*(1+L56/100)</f>
        <v>0</v>
      </c>
      <c r="N56" s="179">
        <v>0</v>
      </c>
      <c r="O56" s="179">
        <f>ROUND(E56*N56,2)</f>
        <v>0</v>
      </c>
      <c r="P56" s="179">
        <v>0</v>
      </c>
      <c r="Q56" s="179">
        <f>ROUND(E56*P56,2)</f>
        <v>0</v>
      </c>
      <c r="R56" s="181" t="s">
        <v>256</v>
      </c>
      <c r="S56" s="181" t="s">
        <v>257</v>
      </c>
      <c r="T56" s="182" t="s">
        <v>257</v>
      </c>
      <c r="U56" s="161">
        <v>0.51900000000000002</v>
      </c>
      <c r="V56" s="161">
        <f>ROUND(E56*U56,2)</f>
        <v>26.39</v>
      </c>
      <c r="W56" s="161"/>
      <c r="X56" s="161" t="s">
        <v>258</v>
      </c>
      <c r="Y56" s="161" t="s">
        <v>211</v>
      </c>
      <c r="Z56" s="151"/>
      <c r="AA56" s="151"/>
      <c r="AB56" s="151"/>
      <c r="AC56" s="151"/>
      <c r="AD56" s="151"/>
      <c r="AE56" s="151"/>
      <c r="AF56" s="151"/>
      <c r="AG56" s="151" t="s">
        <v>259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2" x14ac:dyDescent="0.2">
      <c r="A57" s="158"/>
      <c r="B57" s="159"/>
      <c r="C57" s="273" t="s">
        <v>801</v>
      </c>
      <c r="D57" s="274"/>
      <c r="E57" s="274"/>
      <c r="F57" s="274"/>
      <c r="G57" s="274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51"/>
      <c r="AA57" s="151"/>
      <c r="AB57" s="151"/>
      <c r="AC57" s="151"/>
      <c r="AD57" s="151"/>
      <c r="AE57" s="151"/>
      <c r="AF57" s="151"/>
      <c r="AG57" s="151" t="s">
        <v>261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83" t="str">
        <f>C57</f>
        <v>bez naložení do dopravní nádoby, ale s vyprázdněním dopravní nádoby na hromadu nebo na dopravní prostředek,</v>
      </c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196" t="s">
        <v>802</v>
      </c>
      <c r="D58" s="190"/>
      <c r="E58" s="191">
        <v>50.847499999999997</v>
      </c>
      <c r="F58" s="161"/>
      <c r="G58" s="16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1"/>
      <c r="AA58" s="151"/>
      <c r="AB58" s="151"/>
      <c r="AC58" s="151"/>
      <c r="AD58" s="151"/>
      <c r="AE58" s="151"/>
      <c r="AF58" s="151"/>
      <c r="AG58" s="151" t="s">
        <v>263</v>
      </c>
      <c r="AH58" s="151">
        <v>0</v>
      </c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 x14ac:dyDescent="0.2">
      <c r="A59" s="176">
        <v>12</v>
      </c>
      <c r="B59" s="177" t="s">
        <v>277</v>
      </c>
      <c r="C59" s="185" t="s">
        <v>278</v>
      </c>
      <c r="D59" s="178" t="s">
        <v>255</v>
      </c>
      <c r="E59" s="179">
        <v>13.29785</v>
      </c>
      <c r="F59" s="180"/>
      <c r="G59" s="181">
        <f>ROUND(E59*F59,2)</f>
        <v>0</v>
      </c>
      <c r="H59" s="180"/>
      <c r="I59" s="181">
        <f>ROUND(E59*H59,2)</f>
        <v>0</v>
      </c>
      <c r="J59" s="180"/>
      <c r="K59" s="181">
        <f>ROUND(E59*J59,2)</f>
        <v>0</v>
      </c>
      <c r="L59" s="181">
        <v>21</v>
      </c>
      <c r="M59" s="181">
        <f>G59*(1+L59/100)</f>
        <v>0</v>
      </c>
      <c r="N59" s="179">
        <v>0</v>
      </c>
      <c r="O59" s="179">
        <f>ROUND(E59*N59,2)</f>
        <v>0</v>
      </c>
      <c r="P59" s="179">
        <v>0</v>
      </c>
      <c r="Q59" s="179">
        <f>ROUND(E59*P59,2)</f>
        <v>0</v>
      </c>
      <c r="R59" s="181" t="s">
        <v>256</v>
      </c>
      <c r="S59" s="181" t="s">
        <v>257</v>
      </c>
      <c r="T59" s="182" t="s">
        <v>257</v>
      </c>
      <c r="U59" s="161">
        <v>7.3999999999999996E-2</v>
      </c>
      <c r="V59" s="161">
        <f>ROUND(E59*U59,2)</f>
        <v>0.98</v>
      </c>
      <c r="W59" s="161"/>
      <c r="X59" s="161" t="s">
        <v>258</v>
      </c>
      <c r="Y59" s="161" t="s">
        <v>211</v>
      </c>
      <c r="Z59" s="151"/>
      <c r="AA59" s="151"/>
      <c r="AB59" s="151"/>
      <c r="AC59" s="151"/>
      <c r="AD59" s="151"/>
      <c r="AE59" s="151"/>
      <c r="AF59" s="151"/>
      <c r="AG59" s="151" t="s">
        <v>259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2" x14ac:dyDescent="0.2">
      <c r="A60" s="158"/>
      <c r="B60" s="159"/>
      <c r="C60" s="273" t="s">
        <v>279</v>
      </c>
      <c r="D60" s="274"/>
      <c r="E60" s="274"/>
      <c r="F60" s="274"/>
      <c r="G60" s="274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1"/>
      <c r="AA60" s="151"/>
      <c r="AB60" s="151"/>
      <c r="AC60" s="151"/>
      <c r="AD60" s="151"/>
      <c r="AE60" s="151"/>
      <c r="AF60" s="151"/>
      <c r="AG60" s="151" t="s">
        <v>261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2" x14ac:dyDescent="0.2">
      <c r="A61" s="158"/>
      <c r="B61" s="159"/>
      <c r="C61" s="196" t="s">
        <v>770</v>
      </c>
      <c r="D61" s="190"/>
      <c r="E61" s="191"/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1"/>
      <c r="AA61" s="151"/>
      <c r="AB61" s="151"/>
      <c r="AC61" s="151"/>
      <c r="AD61" s="151"/>
      <c r="AE61" s="151"/>
      <c r="AF61" s="151"/>
      <c r="AG61" s="151" t="s">
        <v>263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3" x14ac:dyDescent="0.2">
      <c r="A62" s="158"/>
      <c r="B62" s="159"/>
      <c r="C62" s="196" t="s">
        <v>803</v>
      </c>
      <c r="D62" s="190"/>
      <c r="E62" s="191"/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1"/>
      <c r="AA62" s="151"/>
      <c r="AB62" s="151"/>
      <c r="AC62" s="151"/>
      <c r="AD62" s="151"/>
      <c r="AE62" s="151"/>
      <c r="AF62" s="151"/>
      <c r="AG62" s="151" t="s">
        <v>263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3" x14ac:dyDescent="0.2">
      <c r="A63" s="158"/>
      <c r="B63" s="159"/>
      <c r="C63" s="196" t="s">
        <v>771</v>
      </c>
      <c r="D63" s="190"/>
      <c r="E63" s="191">
        <v>3.468</v>
      </c>
      <c r="F63" s="161"/>
      <c r="G63" s="161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51"/>
      <c r="AA63" s="151"/>
      <c r="AB63" s="151"/>
      <c r="AC63" s="151"/>
      <c r="AD63" s="151"/>
      <c r="AE63" s="151"/>
      <c r="AF63" s="151"/>
      <c r="AG63" s="151" t="s">
        <v>263</v>
      </c>
      <c r="AH63" s="151">
        <v>0</v>
      </c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ht="33.75" outlineLevel="3" x14ac:dyDescent="0.2">
      <c r="A64" s="158"/>
      <c r="B64" s="159"/>
      <c r="C64" s="196" t="s">
        <v>772</v>
      </c>
      <c r="D64" s="190"/>
      <c r="E64" s="191">
        <v>6.8737500000000002</v>
      </c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1"/>
      <c r="AA64" s="151"/>
      <c r="AB64" s="151"/>
      <c r="AC64" s="151"/>
      <c r="AD64" s="151"/>
      <c r="AE64" s="151"/>
      <c r="AF64" s="151"/>
      <c r="AG64" s="151" t="s">
        <v>263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3" x14ac:dyDescent="0.2">
      <c r="A65" s="158"/>
      <c r="B65" s="159"/>
      <c r="C65" s="196" t="s">
        <v>804</v>
      </c>
      <c r="D65" s="190"/>
      <c r="E65" s="191"/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1"/>
      <c r="AA65" s="151"/>
      <c r="AB65" s="151"/>
      <c r="AC65" s="151"/>
      <c r="AD65" s="151"/>
      <c r="AE65" s="151"/>
      <c r="AF65" s="151"/>
      <c r="AG65" s="151" t="s">
        <v>263</v>
      </c>
      <c r="AH65" s="151">
        <v>0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3" x14ac:dyDescent="0.2">
      <c r="A66" s="158"/>
      <c r="B66" s="159"/>
      <c r="C66" s="196" t="s">
        <v>805</v>
      </c>
      <c r="D66" s="190"/>
      <c r="E66" s="191">
        <v>2.9561000000000002</v>
      </c>
      <c r="F66" s="161"/>
      <c r="G66" s="16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1"/>
      <c r="AA66" s="151"/>
      <c r="AB66" s="151"/>
      <c r="AC66" s="151"/>
      <c r="AD66" s="151"/>
      <c r="AE66" s="151"/>
      <c r="AF66" s="151"/>
      <c r="AG66" s="151" t="s">
        <v>263</v>
      </c>
      <c r="AH66" s="151">
        <v>0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 x14ac:dyDescent="0.2">
      <c r="A67" s="176">
        <v>13</v>
      </c>
      <c r="B67" s="177" t="s">
        <v>806</v>
      </c>
      <c r="C67" s="185" t="s">
        <v>807</v>
      </c>
      <c r="D67" s="178" t="s">
        <v>255</v>
      </c>
      <c r="E67" s="179">
        <v>75.264560000000003</v>
      </c>
      <c r="F67" s="180"/>
      <c r="G67" s="181">
        <f>ROUND(E67*F67,2)</f>
        <v>0</v>
      </c>
      <c r="H67" s="180"/>
      <c r="I67" s="181">
        <f>ROUND(E67*H67,2)</f>
        <v>0</v>
      </c>
      <c r="J67" s="180"/>
      <c r="K67" s="181">
        <f>ROUND(E67*J67,2)</f>
        <v>0</v>
      </c>
      <c r="L67" s="181">
        <v>21</v>
      </c>
      <c r="M67" s="181">
        <f>G67*(1+L67/100)</f>
        <v>0</v>
      </c>
      <c r="N67" s="179">
        <v>0</v>
      </c>
      <c r="O67" s="179">
        <f>ROUND(E67*N67,2)</f>
        <v>0</v>
      </c>
      <c r="P67" s="179">
        <v>0</v>
      </c>
      <c r="Q67" s="179">
        <f>ROUND(E67*P67,2)</f>
        <v>0</v>
      </c>
      <c r="R67" s="181" t="s">
        <v>256</v>
      </c>
      <c r="S67" s="181" t="s">
        <v>257</v>
      </c>
      <c r="T67" s="182" t="s">
        <v>257</v>
      </c>
      <c r="U67" s="161">
        <v>1.0999999999999999E-2</v>
      </c>
      <c r="V67" s="161">
        <f>ROUND(E67*U67,2)</f>
        <v>0.83</v>
      </c>
      <c r="W67" s="161"/>
      <c r="X67" s="161" t="s">
        <v>258</v>
      </c>
      <c r="Y67" s="161" t="s">
        <v>211</v>
      </c>
      <c r="Z67" s="151"/>
      <c r="AA67" s="151"/>
      <c r="AB67" s="151"/>
      <c r="AC67" s="151"/>
      <c r="AD67" s="151"/>
      <c r="AE67" s="151"/>
      <c r="AF67" s="151"/>
      <c r="AG67" s="151" t="s">
        <v>259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2" x14ac:dyDescent="0.2">
      <c r="A68" s="158"/>
      <c r="B68" s="159"/>
      <c r="C68" s="273" t="s">
        <v>279</v>
      </c>
      <c r="D68" s="274"/>
      <c r="E68" s="274"/>
      <c r="F68" s="274"/>
      <c r="G68" s="274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1"/>
      <c r="AA68" s="151"/>
      <c r="AB68" s="151"/>
      <c r="AC68" s="151"/>
      <c r="AD68" s="151"/>
      <c r="AE68" s="151"/>
      <c r="AF68" s="151"/>
      <c r="AG68" s="151" t="s">
        <v>261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2" x14ac:dyDescent="0.2">
      <c r="A69" s="158"/>
      <c r="B69" s="159"/>
      <c r="C69" s="197" t="s">
        <v>342</v>
      </c>
      <c r="D69" s="192"/>
      <c r="E69" s="193"/>
      <c r="F69" s="161"/>
      <c r="G69" s="161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1"/>
      <c r="AA69" s="151"/>
      <c r="AB69" s="151"/>
      <c r="AC69" s="151"/>
      <c r="AD69" s="151"/>
      <c r="AE69" s="151"/>
      <c r="AF69" s="151"/>
      <c r="AG69" s="151" t="s">
        <v>263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3" x14ac:dyDescent="0.2">
      <c r="A70" s="158"/>
      <c r="B70" s="159"/>
      <c r="C70" s="198" t="s">
        <v>808</v>
      </c>
      <c r="D70" s="192"/>
      <c r="E70" s="193">
        <v>30.15</v>
      </c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263</v>
      </c>
      <c r="AH70" s="151">
        <v>2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3" x14ac:dyDescent="0.2">
      <c r="A71" s="158"/>
      <c r="B71" s="159"/>
      <c r="C71" s="198" t="s">
        <v>809</v>
      </c>
      <c r="D71" s="192"/>
      <c r="E71" s="193">
        <v>7.4822800000000003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1"/>
      <c r="AA71" s="151"/>
      <c r="AB71" s="151"/>
      <c r="AC71" s="151"/>
      <c r="AD71" s="151"/>
      <c r="AE71" s="151"/>
      <c r="AF71" s="151"/>
      <c r="AG71" s="151" t="s">
        <v>263</v>
      </c>
      <c r="AH71" s="151">
        <v>2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3" x14ac:dyDescent="0.2">
      <c r="A72" s="158"/>
      <c r="B72" s="159"/>
      <c r="C72" s="199" t="s">
        <v>347</v>
      </c>
      <c r="D72" s="194"/>
      <c r="E72" s="195">
        <v>37.632280000000002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1"/>
      <c r="AA72" s="151"/>
      <c r="AB72" s="151"/>
      <c r="AC72" s="151"/>
      <c r="AD72" s="151"/>
      <c r="AE72" s="151"/>
      <c r="AF72" s="151"/>
      <c r="AG72" s="151" t="s">
        <v>263</v>
      </c>
      <c r="AH72" s="151">
        <v>3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3" x14ac:dyDescent="0.2">
      <c r="A73" s="158"/>
      <c r="B73" s="159"/>
      <c r="C73" s="197" t="s">
        <v>348</v>
      </c>
      <c r="D73" s="192"/>
      <c r="E73" s="193"/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1"/>
      <c r="AA73" s="151"/>
      <c r="AB73" s="151"/>
      <c r="AC73" s="151"/>
      <c r="AD73" s="151"/>
      <c r="AE73" s="151"/>
      <c r="AF73" s="151"/>
      <c r="AG73" s="151" t="s">
        <v>263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3" x14ac:dyDescent="0.2">
      <c r="A74" s="158"/>
      <c r="B74" s="159"/>
      <c r="C74" s="196" t="s">
        <v>810</v>
      </c>
      <c r="D74" s="190"/>
      <c r="E74" s="191">
        <v>75.264560000000003</v>
      </c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1"/>
      <c r="AA74" s="151"/>
      <c r="AB74" s="151"/>
      <c r="AC74" s="151"/>
      <c r="AD74" s="151"/>
      <c r="AE74" s="151"/>
      <c r="AF74" s="151"/>
      <c r="AG74" s="151" t="s">
        <v>263</v>
      </c>
      <c r="AH74" s="151">
        <v>0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ht="22.5" outlineLevel="1" x14ac:dyDescent="0.2">
      <c r="A75" s="176">
        <v>14</v>
      </c>
      <c r="B75" s="177" t="s">
        <v>280</v>
      </c>
      <c r="C75" s="185" t="s">
        <v>281</v>
      </c>
      <c r="D75" s="178" t="s">
        <v>255</v>
      </c>
      <c r="E75" s="179">
        <v>13.21522</v>
      </c>
      <c r="F75" s="180"/>
      <c r="G75" s="181">
        <f>ROUND(E75*F75,2)</f>
        <v>0</v>
      </c>
      <c r="H75" s="180"/>
      <c r="I75" s="181">
        <f>ROUND(E75*H75,2)</f>
        <v>0</v>
      </c>
      <c r="J75" s="180"/>
      <c r="K75" s="181">
        <f>ROUND(E75*J75,2)</f>
        <v>0</v>
      </c>
      <c r="L75" s="181">
        <v>21</v>
      </c>
      <c r="M75" s="181">
        <f>G75*(1+L75/100)</f>
        <v>0</v>
      </c>
      <c r="N75" s="179">
        <v>0</v>
      </c>
      <c r="O75" s="179">
        <f>ROUND(E75*N75,2)</f>
        <v>0</v>
      </c>
      <c r="P75" s="179">
        <v>0</v>
      </c>
      <c r="Q75" s="179">
        <f>ROUND(E75*P75,2)</f>
        <v>0</v>
      </c>
      <c r="R75" s="181" t="s">
        <v>256</v>
      </c>
      <c r="S75" s="181" t="s">
        <v>257</v>
      </c>
      <c r="T75" s="182" t="s">
        <v>257</v>
      </c>
      <c r="U75" s="161">
        <v>1.0999999999999999E-2</v>
      </c>
      <c r="V75" s="161">
        <f>ROUND(E75*U75,2)</f>
        <v>0.15</v>
      </c>
      <c r="W75" s="161"/>
      <c r="X75" s="161" t="s">
        <v>258</v>
      </c>
      <c r="Y75" s="161" t="s">
        <v>211</v>
      </c>
      <c r="Z75" s="151"/>
      <c r="AA75" s="151"/>
      <c r="AB75" s="151"/>
      <c r="AC75" s="151"/>
      <c r="AD75" s="151"/>
      <c r="AE75" s="151"/>
      <c r="AF75" s="151"/>
      <c r="AG75" s="151" t="s">
        <v>259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2" x14ac:dyDescent="0.2">
      <c r="A76" s="158"/>
      <c r="B76" s="159"/>
      <c r="C76" s="273" t="s">
        <v>279</v>
      </c>
      <c r="D76" s="274"/>
      <c r="E76" s="274"/>
      <c r="F76" s="274"/>
      <c r="G76" s="274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1"/>
      <c r="AA76" s="151"/>
      <c r="AB76" s="151"/>
      <c r="AC76" s="151"/>
      <c r="AD76" s="151"/>
      <c r="AE76" s="151"/>
      <c r="AF76" s="151"/>
      <c r="AG76" s="151" t="s">
        <v>261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2" x14ac:dyDescent="0.2">
      <c r="A77" s="158"/>
      <c r="B77" s="159"/>
      <c r="C77" s="196" t="s">
        <v>811</v>
      </c>
      <c r="D77" s="190"/>
      <c r="E77" s="191">
        <v>50.847499999999997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1"/>
      <c r="AA77" s="151"/>
      <c r="AB77" s="151"/>
      <c r="AC77" s="151"/>
      <c r="AD77" s="151"/>
      <c r="AE77" s="151"/>
      <c r="AF77" s="151"/>
      <c r="AG77" s="151" t="s">
        <v>263</v>
      </c>
      <c r="AH77" s="151">
        <v>0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3" x14ac:dyDescent="0.2">
      <c r="A78" s="158"/>
      <c r="B78" s="159"/>
      <c r="C78" s="196" t="s">
        <v>812</v>
      </c>
      <c r="D78" s="190"/>
      <c r="E78" s="191"/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1"/>
      <c r="AA78" s="151"/>
      <c r="AB78" s="151"/>
      <c r="AC78" s="151"/>
      <c r="AD78" s="151"/>
      <c r="AE78" s="151"/>
      <c r="AF78" s="151"/>
      <c r="AG78" s="151" t="s">
        <v>263</v>
      </c>
      <c r="AH78" s="151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3" x14ac:dyDescent="0.2">
      <c r="A79" s="158"/>
      <c r="B79" s="159"/>
      <c r="C79" s="196" t="s">
        <v>813</v>
      </c>
      <c r="D79" s="190"/>
      <c r="E79" s="191">
        <v>-30.15</v>
      </c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1"/>
      <c r="AA79" s="151"/>
      <c r="AB79" s="151"/>
      <c r="AC79" s="151"/>
      <c r="AD79" s="151"/>
      <c r="AE79" s="151"/>
      <c r="AF79" s="151"/>
      <c r="AG79" s="151" t="s">
        <v>263</v>
      </c>
      <c r="AH79" s="151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3" x14ac:dyDescent="0.2">
      <c r="A80" s="158"/>
      <c r="B80" s="159"/>
      <c r="C80" s="196" t="s">
        <v>814</v>
      </c>
      <c r="D80" s="190"/>
      <c r="E80" s="191">
        <v>-7.4822800000000003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1"/>
      <c r="AA80" s="151"/>
      <c r="AB80" s="151"/>
      <c r="AC80" s="151"/>
      <c r="AD80" s="151"/>
      <c r="AE80" s="151"/>
      <c r="AF80" s="151"/>
      <c r="AG80" s="151" t="s">
        <v>263</v>
      </c>
      <c r="AH80" s="151">
        <v>0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ht="22.5" outlineLevel="1" x14ac:dyDescent="0.2">
      <c r="A81" s="176">
        <v>15</v>
      </c>
      <c r="B81" s="177" t="s">
        <v>284</v>
      </c>
      <c r="C81" s="185" t="s">
        <v>285</v>
      </c>
      <c r="D81" s="178" t="s">
        <v>255</v>
      </c>
      <c r="E81" s="179">
        <v>52.860880000000002</v>
      </c>
      <c r="F81" s="180"/>
      <c r="G81" s="181">
        <f>ROUND(E81*F81,2)</f>
        <v>0</v>
      </c>
      <c r="H81" s="180"/>
      <c r="I81" s="181">
        <f>ROUND(E81*H81,2)</f>
        <v>0</v>
      </c>
      <c r="J81" s="180"/>
      <c r="K81" s="181">
        <f>ROUND(E81*J81,2)</f>
        <v>0</v>
      </c>
      <c r="L81" s="181">
        <v>21</v>
      </c>
      <c r="M81" s="181">
        <f>G81*(1+L81/100)</f>
        <v>0</v>
      </c>
      <c r="N81" s="179">
        <v>0</v>
      </c>
      <c r="O81" s="179">
        <f>ROUND(E81*N81,2)</f>
        <v>0</v>
      </c>
      <c r="P81" s="179">
        <v>0</v>
      </c>
      <c r="Q81" s="179">
        <f>ROUND(E81*P81,2)</f>
        <v>0</v>
      </c>
      <c r="R81" s="181" t="s">
        <v>256</v>
      </c>
      <c r="S81" s="181" t="s">
        <v>257</v>
      </c>
      <c r="T81" s="182" t="s">
        <v>257</v>
      </c>
      <c r="U81" s="161">
        <v>0</v>
      </c>
      <c r="V81" s="161">
        <f>ROUND(E81*U81,2)</f>
        <v>0</v>
      </c>
      <c r="W81" s="161"/>
      <c r="X81" s="161" t="s">
        <v>258</v>
      </c>
      <c r="Y81" s="161" t="s">
        <v>211</v>
      </c>
      <c r="Z81" s="151"/>
      <c r="AA81" s="151"/>
      <c r="AB81" s="151"/>
      <c r="AC81" s="151"/>
      <c r="AD81" s="151"/>
      <c r="AE81" s="151"/>
      <c r="AF81" s="151"/>
      <c r="AG81" s="151" t="s">
        <v>259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2" x14ac:dyDescent="0.2">
      <c r="A82" s="158"/>
      <c r="B82" s="159"/>
      <c r="C82" s="273" t="s">
        <v>279</v>
      </c>
      <c r="D82" s="274"/>
      <c r="E82" s="274"/>
      <c r="F82" s="274"/>
      <c r="G82" s="274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261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2" x14ac:dyDescent="0.2">
      <c r="A83" s="158"/>
      <c r="B83" s="159"/>
      <c r="C83" s="196" t="s">
        <v>815</v>
      </c>
      <c r="D83" s="190"/>
      <c r="E83" s="191">
        <v>52.860880000000002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1"/>
      <c r="AA83" s="151"/>
      <c r="AB83" s="151"/>
      <c r="AC83" s="151"/>
      <c r="AD83" s="151"/>
      <c r="AE83" s="151"/>
      <c r="AF83" s="151"/>
      <c r="AG83" s="151" t="s">
        <v>263</v>
      </c>
      <c r="AH83" s="151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ht="22.5" outlineLevel="1" x14ac:dyDescent="0.2">
      <c r="A84" s="176">
        <v>16</v>
      </c>
      <c r="B84" s="177" t="s">
        <v>816</v>
      </c>
      <c r="C84" s="185" t="s">
        <v>817</v>
      </c>
      <c r="D84" s="178" t="s">
        <v>255</v>
      </c>
      <c r="E84" s="179">
        <v>40.588380000000001</v>
      </c>
      <c r="F84" s="180"/>
      <c r="G84" s="181">
        <f>ROUND(E84*F84,2)</f>
        <v>0</v>
      </c>
      <c r="H84" s="180"/>
      <c r="I84" s="181">
        <f>ROUND(E84*H84,2)</f>
        <v>0</v>
      </c>
      <c r="J84" s="180"/>
      <c r="K84" s="181">
        <f>ROUND(E84*J84,2)</f>
        <v>0</v>
      </c>
      <c r="L84" s="181">
        <v>21</v>
      </c>
      <c r="M84" s="181">
        <f>G84*(1+L84/100)</f>
        <v>0</v>
      </c>
      <c r="N84" s="179">
        <v>0</v>
      </c>
      <c r="O84" s="179">
        <f>ROUND(E84*N84,2)</f>
        <v>0</v>
      </c>
      <c r="P84" s="179">
        <v>0</v>
      </c>
      <c r="Q84" s="179">
        <f>ROUND(E84*P84,2)</f>
        <v>0</v>
      </c>
      <c r="R84" s="181" t="s">
        <v>256</v>
      </c>
      <c r="S84" s="181" t="s">
        <v>257</v>
      </c>
      <c r="T84" s="182" t="s">
        <v>257</v>
      </c>
      <c r="U84" s="161">
        <v>0.65200000000000002</v>
      </c>
      <c r="V84" s="161">
        <f>ROUND(E84*U84,2)</f>
        <v>26.46</v>
      </c>
      <c r="W84" s="161"/>
      <c r="X84" s="161" t="s">
        <v>258</v>
      </c>
      <c r="Y84" s="161" t="s">
        <v>211</v>
      </c>
      <c r="Z84" s="151"/>
      <c r="AA84" s="151"/>
      <c r="AB84" s="151"/>
      <c r="AC84" s="151"/>
      <c r="AD84" s="151"/>
      <c r="AE84" s="151"/>
      <c r="AF84" s="151"/>
      <c r="AG84" s="151" t="s">
        <v>259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2" x14ac:dyDescent="0.2">
      <c r="A85" s="158"/>
      <c r="B85" s="159"/>
      <c r="C85" s="196" t="s">
        <v>818</v>
      </c>
      <c r="D85" s="190"/>
      <c r="E85" s="191"/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1"/>
      <c r="AA85" s="151"/>
      <c r="AB85" s="151"/>
      <c r="AC85" s="151"/>
      <c r="AD85" s="151"/>
      <c r="AE85" s="151"/>
      <c r="AF85" s="151"/>
      <c r="AG85" s="151" t="s">
        <v>263</v>
      </c>
      <c r="AH85" s="151">
        <v>0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196" t="s">
        <v>819</v>
      </c>
      <c r="D86" s="190"/>
      <c r="E86" s="191">
        <v>37.632280000000002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263</v>
      </c>
      <c r="AH86" s="151">
        <v>0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3" x14ac:dyDescent="0.2">
      <c r="A87" s="158"/>
      <c r="B87" s="159"/>
      <c r="C87" s="196" t="s">
        <v>820</v>
      </c>
      <c r="D87" s="190"/>
      <c r="E87" s="191">
        <v>2.9561000000000002</v>
      </c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1"/>
      <c r="AA87" s="151"/>
      <c r="AB87" s="151"/>
      <c r="AC87" s="151"/>
      <c r="AD87" s="151"/>
      <c r="AE87" s="151"/>
      <c r="AF87" s="151"/>
      <c r="AG87" s="151" t="s">
        <v>263</v>
      </c>
      <c r="AH87" s="151">
        <v>0</v>
      </c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ht="33.75" outlineLevel="1" x14ac:dyDescent="0.2">
      <c r="A88" s="176">
        <v>17</v>
      </c>
      <c r="B88" s="177" t="s">
        <v>821</v>
      </c>
      <c r="C88" s="185" t="s">
        <v>822</v>
      </c>
      <c r="D88" s="178" t="s">
        <v>255</v>
      </c>
      <c r="E88" s="179">
        <v>7.4822800000000003</v>
      </c>
      <c r="F88" s="180"/>
      <c r="G88" s="181">
        <f>ROUND(E88*F88,2)</f>
        <v>0</v>
      </c>
      <c r="H88" s="180"/>
      <c r="I88" s="181">
        <f>ROUND(E88*H88,2)</f>
        <v>0</v>
      </c>
      <c r="J88" s="180"/>
      <c r="K88" s="181">
        <f>ROUND(E88*J88,2)</f>
        <v>0</v>
      </c>
      <c r="L88" s="181">
        <v>21</v>
      </c>
      <c r="M88" s="181">
        <f>G88*(1+L88/100)</f>
        <v>0</v>
      </c>
      <c r="N88" s="179">
        <v>0</v>
      </c>
      <c r="O88" s="179">
        <f>ROUND(E88*N88,2)</f>
        <v>0</v>
      </c>
      <c r="P88" s="179">
        <v>0</v>
      </c>
      <c r="Q88" s="179">
        <f>ROUND(E88*P88,2)</f>
        <v>0</v>
      </c>
      <c r="R88" s="181" t="s">
        <v>256</v>
      </c>
      <c r="S88" s="181" t="s">
        <v>257</v>
      </c>
      <c r="T88" s="182" t="s">
        <v>257</v>
      </c>
      <c r="U88" s="161">
        <v>5.3999999999999999E-2</v>
      </c>
      <c r="V88" s="161">
        <f>ROUND(E88*U88,2)</f>
        <v>0.4</v>
      </c>
      <c r="W88" s="161"/>
      <c r="X88" s="161" t="s">
        <v>258</v>
      </c>
      <c r="Y88" s="161" t="s">
        <v>211</v>
      </c>
      <c r="Z88" s="151"/>
      <c r="AA88" s="151"/>
      <c r="AB88" s="151"/>
      <c r="AC88" s="151"/>
      <c r="AD88" s="151"/>
      <c r="AE88" s="151"/>
      <c r="AF88" s="151"/>
      <c r="AG88" s="151" t="s">
        <v>259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2" x14ac:dyDescent="0.2">
      <c r="A89" s="158"/>
      <c r="B89" s="159"/>
      <c r="C89" s="273" t="s">
        <v>823</v>
      </c>
      <c r="D89" s="274"/>
      <c r="E89" s="274"/>
      <c r="F89" s="274"/>
      <c r="G89" s="274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1"/>
      <c r="AA89" s="151"/>
      <c r="AB89" s="151"/>
      <c r="AC89" s="151"/>
      <c r="AD89" s="151"/>
      <c r="AE89" s="151"/>
      <c r="AF89" s="151"/>
      <c r="AG89" s="151" t="s">
        <v>261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2" x14ac:dyDescent="0.2">
      <c r="A90" s="158"/>
      <c r="B90" s="159"/>
      <c r="C90" s="196" t="s">
        <v>824</v>
      </c>
      <c r="D90" s="190"/>
      <c r="E90" s="191"/>
      <c r="F90" s="161"/>
      <c r="G90" s="161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1"/>
      <c r="AA90" s="151"/>
      <c r="AB90" s="151"/>
      <c r="AC90" s="151"/>
      <c r="AD90" s="151"/>
      <c r="AE90" s="151"/>
      <c r="AF90" s="151"/>
      <c r="AG90" s="151" t="s">
        <v>263</v>
      </c>
      <c r="AH90" s="151">
        <v>0</v>
      </c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ht="22.5" outlineLevel="3" x14ac:dyDescent="0.2">
      <c r="A91" s="158"/>
      <c r="B91" s="159"/>
      <c r="C91" s="196" t="s">
        <v>825</v>
      </c>
      <c r="D91" s="190"/>
      <c r="E91" s="191">
        <v>7.4822800000000003</v>
      </c>
      <c r="F91" s="161"/>
      <c r="G91" s="161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1"/>
      <c r="AA91" s="151"/>
      <c r="AB91" s="151"/>
      <c r="AC91" s="151"/>
      <c r="AD91" s="151"/>
      <c r="AE91" s="151"/>
      <c r="AF91" s="151"/>
      <c r="AG91" s="151" t="s">
        <v>263</v>
      </c>
      <c r="AH91" s="151">
        <v>0</v>
      </c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ht="22.5" outlineLevel="1" x14ac:dyDescent="0.2">
      <c r="A92" s="176">
        <v>18</v>
      </c>
      <c r="B92" s="177" t="s">
        <v>826</v>
      </c>
      <c r="C92" s="185" t="s">
        <v>827</v>
      </c>
      <c r="D92" s="178" t="s">
        <v>255</v>
      </c>
      <c r="E92" s="179">
        <v>37.632280000000002</v>
      </c>
      <c r="F92" s="180"/>
      <c r="G92" s="181">
        <f>ROUND(E92*F92,2)</f>
        <v>0</v>
      </c>
      <c r="H92" s="180"/>
      <c r="I92" s="181">
        <f>ROUND(E92*H92,2)</f>
        <v>0</v>
      </c>
      <c r="J92" s="180"/>
      <c r="K92" s="181">
        <f>ROUND(E92*J92,2)</f>
        <v>0</v>
      </c>
      <c r="L92" s="181">
        <v>21</v>
      </c>
      <c r="M92" s="181">
        <f>G92*(1+L92/100)</f>
        <v>0</v>
      </c>
      <c r="N92" s="179">
        <v>0</v>
      </c>
      <c r="O92" s="179">
        <f>ROUND(E92*N92,2)</f>
        <v>0</v>
      </c>
      <c r="P92" s="179">
        <v>0</v>
      </c>
      <c r="Q92" s="179">
        <f>ROUND(E92*P92,2)</f>
        <v>0</v>
      </c>
      <c r="R92" s="181" t="s">
        <v>256</v>
      </c>
      <c r="S92" s="181" t="s">
        <v>257</v>
      </c>
      <c r="T92" s="182" t="s">
        <v>257</v>
      </c>
      <c r="U92" s="161">
        <v>8.9999999999999993E-3</v>
      </c>
      <c r="V92" s="161">
        <f>ROUND(E92*U92,2)</f>
        <v>0.34</v>
      </c>
      <c r="W92" s="161"/>
      <c r="X92" s="161" t="s">
        <v>258</v>
      </c>
      <c r="Y92" s="161" t="s">
        <v>211</v>
      </c>
      <c r="Z92" s="151"/>
      <c r="AA92" s="151"/>
      <c r="AB92" s="151"/>
      <c r="AC92" s="151"/>
      <c r="AD92" s="151"/>
      <c r="AE92" s="151"/>
      <c r="AF92" s="151"/>
      <c r="AG92" s="151" t="s">
        <v>259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2" x14ac:dyDescent="0.2">
      <c r="A93" s="158"/>
      <c r="B93" s="159"/>
      <c r="C93" s="196" t="s">
        <v>828</v>
      </c>
      <c r="D93" s="190"/>
      <c r="E93" s="191">
        <v>37.632280000000002</v>
      </c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1"/>
      <c r="AA93" s="151"/>
      <c r="AB93" s="151"/>
      <c r="AC93" s="151"/>
      <c r="AD93" s="151"/>
      <c r="AE93" s="151"/>
      <c r="AF93" s="151"/>
      <c r="AG93" s="151" t="s">
        <v>263</v>
      </c>
      <c r="AH93" s="151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1" x14ac:dyDescent="0.2">
      <c r="A94" s="176">
        <v>19</v>
      </c>
      <c r="B94" s="177" t="s">
        <v>291</v>
      </c>
      <c r="C94" s="185" t="s">
        <v>292</v>
      </c>
      <c r="D94" s="178" t="s">
        <v>255</v>
      </c>
      <c r="E94" s="179">
        <v>13.21522</v>
      </c>
      <c r="F94" s="180"/>
      <c r="G94" s="181">
        <f>ROUND(E94*F94,2)</f>
        <v>0</v>
      </c>
      <c r="H94" s="180"/>
      <c r="I94" s="181">
        <f>ROUND(E94*H94,2)</f>
        <v>0</v>
      </c>
      <c r="J94" s="180"/>
      <c r="K94" s="181">
        <f>ROUND(E94*J94,2)</f>
        <v>0</v>
      </c>
      <c r="L94" s="181">
        <v>21</v>
      </c>
      <c r="M94" s="181">
        <f>G94*(1+L94/100)</f>
        <v>0</v>
      </c>
      <c r="N94" s="179">
        <v>0</v>
      </c>
      <c r="O94" s="179">
        <f>ROUND(E94*N94,2)</f>
        <v>0</v>
      </c>
      <c r="P94" s="179">
        <v>0</v>
      </c>
      <c r="Q94" s="179">
        <f>ROUND(E94*P94,2)</f>
        <v>0</v>
      </c>
      <c r="R94" s="181" t="s">
        <v>256</v>
      </c>
      <c r="S94" s="181" t="s">
        <v>257</v>
      </c>
      <c r="T94" s="182" t="s">
        <v>257</v>
      </c>
      <c r="U94" s="161">
        <v>0</v>
      </c>
      <c r="V94" s="161">
        <f>ROUND(E94*U94,2)</f>
        <v>0</v>
      </c>
      <c r="W94" s="161"/>
      <c r="X94" s="161" t="s">
        <v>258</v>
      </c>
      <c r="Y94" s="161" t="s">
        <v>211</v>
      </c>
      <c r="Z94" s="151"/>
      <c r="AA94" s="151"/>
      <c r="AB94" s="151"/>
      <c r="AC94" s="151"/>
      <c r="AD94" s="151"/>
      <c r="AE94" s="151"/>
      <c r="AF94" s="151"/>
      <c r="AG94" s="151" t="s">
        <v>259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2" x14ac:dyDescent="0.2">
      <c r="A95" s="158"/>
      <c r="B95" s="159"/>
      <c r="C95" s="262" t="s">
        <v>293</v>
      </c>
      <c r="D95" s="263"/>
      <c r="E95" s="263"/>
      <c r="F95" s="263"/>
      <c r="G95" s="263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1"/>
      <c r="AA95" s="151"/>
      <c r="AB95" s="151"/>
      <c r="AC95" s="151"/>
      <c r="AD95" s="151"/>
      <c r="AE95" s="151"/>
      <c r="AF95" s="151"/>
      <c r="AG95" s="151" t="s">
        <v>214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2" x14ac:dyDescent="0.2">
      <c r="A96" s="158"/>
      <c r="B96" s="159"/>
      <c r="C96" s="196" t="s">
        <v>811</v>
      </c>
      <c r="D96" s="190"/>
      <c r="E96" s="191">
        <v>50.847499999999997</v>
      </c>
      <c r="F96" s="161"/>
      <c r="G96" s="161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51"/>
      <c r="AA96" s="151"/>
      <c r="AB96" s="151"/>
      <c r="AC96" s="151"/>
      <c r="AD96" s="151"/>
      <c r="AE96" s="151"/>
      <c r="AF96" s="151"/>
      <c r="AG96" s="151" t="s">
        <v>263</v>
      </c>
      <c r="AH96" s="151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3" x14ac:dyDescent="0.2">
      <c r="A97" s="158"/>
      <c r="B97" s="159"/>
      <c r="C97" s="196" t="s">
        <v>812</v>
      </c>
      <c r="D97" s="190"/>
      <c r="E97" s="191"/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1"/>
      <c r="AA97" s="151"/>
      <c r="AB97" s="151"/>
      <c r="AC97" s="151"/>
      <c r="AD97" s="151"/>
      <c r="AE97" s="151"/>
      <c r="AF97" s="151"/>
      <c r="AG97" s="151" t="s">
        <v>263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3" x14ac:dyDescent="0.2">
      <c r="A98" s="158"/>
      <c r="B98" s="159"/>
      <c r="C98" s="196" t="s">
        <v>813</v>
      </c>
      <c r="D98" s="190"/>
      <c r="E98" s="191">
        <v>-30.15</v>
      </c>
      <c r="F98" s="161"/>
      <c r="G98" s="161"/>
      <c r="H98" s="161"/>
      <c r="I98" s="161"/>
      <c r="J98" s="161"/>
      <c r="K98" s="161"/>
      <c r="L98" s="161"/>
      <c r="M98" s="161"/>
      <c r="N98" s="160"/>
      <c r="O98" s="160"/>
      <c r="P98" s="160"/>
      <c r="Q98" s="160"/>
      <c r="R98" s="161"/>
      <c r="S98" s="161"/>
      <c r="T98" s="161"/>
      <c r="U98" s="161"/>
      <c r="V98" s="161"/>
      <c r="W98" s="161"/>
      <c r="X98" s="161"/>
      <c r="Y98" s="161"/>
      <c r="Z98" s="151"/>
      <c r="AA98" s="151"/>
      <c r="AB98" s="151"/>
      <c r="AC98" s="151"/>
      <c r="AD98" s="151"/>
      <c r="AE98" s="151"/>
      <c r="AF98" s="151"/>
      <c r="AG98" s="151" t="s">
        <v>263</v>
      </c>
      <c r="AH98" s="151">
        <v>0</v>
      </c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3" x14ac:dyDescent="0.2">
      <c r="A99" s="158"/>
      <c r="B99" s="159"/>
      <c r="C99" s="196" t="s">
        <v>814</v>
      </c>
      <c r="D99" s="190"/>
      <c r="E99" s="191">
        <v>-7.4822800000000003</v>
      </c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1"/>
      <c r="AA99" s="151"/>
      <c r="AB99" s="151"/>
      <c r="AC99" s="151"/>
      <c r="AD99" s="151"/>
      <c r="AE99" s="151"/>
      <c r="AF99" s="151"/>
      <c r="AG99" s="151" t="s">
        <v>263</v>
      </c>
      <c r="AH99" s="151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ht="22.5" outlineLevel="1" x14ac:dyDescent="0.2">
      <c r="A100" s="176">
        <v>20</v>
      </c>
      <c r="B100" s="177" t="s">
        <v>829</v>
      </c>
      <c r="C100" s="185" t="s">
        <v>830</v>
      </c>
      <c r="D100" s="178" t="s">
        <v>255</v>
      </c>
      <c r="E100" s="179">
        <v>30.15</v>
      </c>
      <c r="F100" s="180"/>
      <c r="G100" s="181">
        <f>ROUND(E100*F100,2)</f>
        <v>0</v>
      </c>
      <c r="H100" s="180"/>
      <c r="I100" s="181">
        <f>ROUND(E100*H100,2)</f>
        <v>0</v>
      </c>
      <c r="J100" s="180"/>
      <c r="K100" s="181">
        <f>ROUND(E100*J100,2)</f>
        <v>0</v>
      </c>
      <c r="L100" s="181">
        <v>21</v>
      </c>
      <c r="M100" s="181">
        <f>G100*(1+L100/100)</f>
        <v>0</v>
      </c>
      <c r="N100" s="179">
        <v>0</v>
      </c>
      <c r="O100" s="179">
        <f>ROUND(E100*N100,2)</f>
        <v>0</v>
      </c>
      <c r="P100" s="179">
        <v>0</v>
      </c>
      <c r="Q100" s="179">
        <f>ROUND(E100*P100,2)</f>
        <v>0</v>
      </c>
      <c r="R100" s="181" t="s">
        <v>256</v>
      </c>
      <c r="S100" s="181" t="s">
        <v>257</v>
      </c>
      <c r="T100" s="182" t="s">
        <v>257</v>
      </c>
      <c r="U100" s="161">
        <v>0.20200000000000001</v>
      </c>
      <c r="V100" s="161">
        <f>ROUND(E100*U100,2)</f>
        <v>6.09</v>
      </c>
      <c r="W100" s="161"/>
      <c r="X100" s="161" t="s">
        <v>258</v>
      </c>
      <c r="Y100" s="161" t="s">
        <v>211</v>
      </c>
      <c r="Z100" s="151"/>
      <c r="AA100" s="151"/>
      <c r="AB100" s="151"/>
      <c r="AC100" s="151"/>
      <c r="AD100" s="151"/>
      <c r="AE100" s="151"/>
      <c r="AF100" s="151"/>
      <c r="AG100" s="151" t="s">
        <v>259</v>
      </c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2" x14ac:dyDescent="0.2">
      <c r="A101" s="158"/>
      <c r="B101" s="159"/>
      <c r="C101" s="273" t="s">
        <v>831</v>
      </c>
      <c r="D101" s="274"/>
      <c r="E101" s="274"/>
      <c r="F101" s="274"/>
      <c r="G101" s="274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1"/>
      <c r="AA101" s="151"/>
      <c r="AB101" s="151"/>
      <c r="AC101" s="151"/>
      <c r="AD101" s="151"/>
      <c r="AE101" s="151"/>
      <c r="AF101" s="151"/>
      <c r="AG101" s="151" t="s">
        <v>261</v>
      </c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2" x14ac:dyDescent="0.2">
      <c r="A102" s="158"/>
      <c r="B102" s="159"/>
      <c r="C102" s="264" t="s">
        <v>832</v>
      </c>
      <c r="D102" s="265"/>
      <c r="E102" s="265"/>
      <c r="F102" s="265"/>
      <c r="G102" s="265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1"/>
      <c r="AA102" s="151"/>
      <c r="AB102" s="151"/>
      <c r="AC102" s="151"/>
      <c r="AD102" s="151"/>
      <c r="AE102" s="151"/>
      <c r="AF102" s="151"/>
      <c r="AG102" s="151" t="s">
        <v>214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2" x14ac:dyDescent="0.2">
      <c r="A103" s="158"/>
      <c r="B103" s="159"/>
      <c r="C103" s="196" t="s">
        <v>833</v>
      </c>
      <c r="D103" s="190"/>
      <c r="E103" s="191">
        <v>30.15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1"/>
      <c r="AA103" s="151"/>
      <c r="AB103" s="151"/>
      <c r="AC103" s="151"/>
      <c r="AD103" s="151"/>
      <c r="AE103" s="151"/>
      <c r="AF103" s="151"/>
      <c r="AG103" s="151" t="s">
        <v>263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1" x14ac:dyDescent="0.2">
      <c r="A104" s="176">
        <v>21</v>
      </c>
      <c r="B104" s="177" t="s">
        <v>834</v>
      </c>
      <c r="C104" s="185" t="s">
        <v>835</v>
      </c>
      <c r="D104" s="178" t="s">
        <v>296</v>
      </c>
      <c r="E104" s="179">
        <v>29.561</v>
      </c>
      <c r="F104" s="180"/>
      <c r="G104" s="181">
        <f>ROUND(E104*F104,2)</f>
        <v>0</v>
      </c>
      <c r="H104" s="180"/>
      <c r="I104" s="181">
        <f>ROUND(E104*H104,2)</f>
        <v>0</v>
      </c>
      <c r="J104" s="180"/>
      <c r="K104" s="181">
        <f>ROUND(E104*J104,2)</f>
        <v>0</v>
      </c>
      <c r="L104" s="181">
        <v>21</v>
      </c>
      <c r="M104" s="181">
        <f>G104*(1+L104/100)</f>
        <v>0</v>
      </c>
      <c r="N104" s="179">
        <v>0</v>
      </c>
      <c r="O104" s="179">
        <f>ROUND(E104*N104,2)</f>
        <v>0</v>
      </c>
      <c r="P104" s="179">
        <v>0</v>
      </c>
      <c r="Q104" s="179">
        <f>ROUND(E104*P104,2)</f>
        <v>0</v>
      </c>
      <c r="R104" s="181" t="s">
        <v>836</v>
      </c>
      <c r="S104" s="181" t="s">
        <v>257</v>
      </c>
      <c r="T104" s="182" t="s">
        <v>257</v>
      </c>
      <c r="U104" s="161">
        <v>2.1000000000000001E-2</v>
      </c>
      <c r="V104" s="161">
        <f>ROUND(E104*U104,2)</f>
        <v>0.62</v>
      </c>
      <c r="W104" s="161"/>
      <c r="X104" s="161" t="s">
        <v>258</v>
      </c>
      <c r="Y104" s="161" t="s">
        <v>211</v>
      </c>
      <c r="Z104" s="151"/>
      <c r="AA104" s="151"/>
      <c r="AB104" s="151"/>
      <c r="AC104" s="151"/>
      <c r="AD104" s="151"/>
      <c r="AE104" s="151"/>
      <c r="AF104" s="151"/>
      <c r="AG104" s="151" t="s">
        <v>489</v>
      </c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2" x14ac:dyDescent="0.2">
      <c r="A105" s="158"/>
      <c r="B105" s="159"/>
      <c r="C105" s="273" t="s">
        <v>837</v>
      </c>
      <c r="D105" s="274"/>
      <c r="E105" s="274"/>
      <c r="F105" s="274"/>
      <c r="G105" s="274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1"/>
      <c r="AA105" s="151"/>
      <c r="AB105" s="151"/>
      <c r="AC105" s="151"/>
      <c r="AD105" s="151"/>
      <c r="AE105" s="151"/>
      <c r="AF105" s="151"/>
      <c r="AG105" s="151" t="s">
        <v>261</v>
      </c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2" x14ac:dyDescent="0.2">
      <c r="A106" s="158"/>
      <c r="B106" s="159"/>
      <c r="C106" s="196" t="s">
        <v>838</v>
      </c>
      <c r="D106" s="190"/>
      <c r="E106" s="191">
        <v>29.561</v>
      </c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51"/>
      <c r="AA106" s="151"/>
      <c r="AB106" s="151"/>
      <c r="AC106" s="151"/>
      <c r="AD106" s="151"/>
      <c r="AE106" s="151"/>
      <c r="AF106" s="151"/>
      <c r="AG106" s="151" t="s">
        <v>263</v>
      </c>
      <c r="AH106" s="151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1" x14ac:dyDescent="0.2">
      <c r="A107" s="176">
        <v>22</v>
      </c>
      <c r="B107" s="177" t="s">
        <v>294</v>
      </c>
      <c r="C107" s="185" t="s">
        <v>295</v>
      </c>
      <c r="D107" s="178" t="s">
        <v>296</v>
      </c>
      <c r="E107" s="179">
        <v>29.561</v>
      </c>
      <c r="F107" s="180"/>
      <c r="G107" s="181">
        <f>ROUND(E107*F107,2)</f>
        <v>0</v>
      </c>
      <c r="H107" s="180"/>
      <c r="I107" s="181">
        <f>ROUND(E107*H107,2)</f>
        <v>0</v>
      </c>
      <c r="J107" s="180"/>
      <c r="K107" s="181">
        <f>ROUND(E107*J107,2)</f>
        <v>0</v>
      </c>
      <c r="L107" s="181">
        <v>21</v>
      </c>
      <c r="M107" s="181">
        <f>G107*(1+L107/100)</f>
        <v>0</v>
      </c>
      <c r="N107" s="179">
        <v>0</v>
      </c>
      <c r="O107" s="179">
        <f>ROUND(E107*N107,2)</f>
        <v>0</v>
      </c>
      <c r="P107" s="179">
        <v>0</v>
      </c>
      <c r="Q107" s="179">
        <f>ROUND(E107*P107,2)</f>
        <v>0</v>
      </c>
      <c r="R107" s="181" t="s">
        <v>256</v>
      </c>
      <c r="S107" s="181" t="s">
        <v>257</v>
      </c>
      <c r="T107" s="182" t="s">
        <v>257</v>
      </c>
      <c r="U107" s="161">
        <v>1.7999999999999999E-2</v>
      </c>
      <c r="V107" s="161">
        <f>ROUND(E107*U107,2)</f>
        <v>0.53</v>
      </c>
      <c r="W107" s="161"/>
      <c r="X107" s="161" t="s">
        <v>258</v>
      </c>
      <c r="Y107" s="161" t="s">
        <v>211</v>
      </c>
      <c r="Z107" s="151"/>
      <c r="AA107" s="151"/>
      <c r="AB107" s="151"/>
      <c r="AC107" s="151"/>
      <c r="AD107" s="151"/>
      <c r="AE107" s="151"/>
      <c r="AF107" s="151"/>
      <c r="AG107" s="151" t="s">
        <v>259</v>
      </c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2" x14ac:dyDescent="0.2">
      <c r="A108" s="158"/>
      <c r="B108" s="159"/>
      <c r="C108" s="273" t="s">
        <v>297</v>
      </c>
      <c r="D108" s="274"/>
      <c r="E108" s="274"/>
      <c r="F108" s="274"/>
      <c r="G108" s="274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1"/>
      <c r="AA108" s="151"/>
      <c r="AB108" s="151"/>
      <c r="AC108" s="151"/>
      <c r="AD108" s="151"/>
      <c r="AE108" s="151"/>
      <c r="AF108" s="151"/>
      <c r="AG108" s="151" t="s">
        <v>261</v>
      </c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2" x14ac:dyDescent="0.2">
      <c r="A109" s="158"/>
      <c r="B109" s="159"/>
      <c r="C109" s="196" t="s">
        <v>838</v>
      </c>
      <c r="D109" s="190"/>
      <c r="E109" s="191">
        <v>29.561</v>
      </c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1"/>
      <c r="AA109" s="151"/>
      <c r="AB109" s="151"/>
      <c r="AC109" s="151"/>
      <c r="AD109" s="151"/>
      <c r="AE109" s="151"/>
      <c r="AF109" s="151"/>
      <c r="AG109" s="151" t="s">
        <v>263</v>
      </c>
      <c r="AH109" s="151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ht="22.5" outlineLevel="1" x14ac:dyDescent="0.2">
      <c r="A110" s="176">
        <v>23</v>
      </c>
      <c r="B110" s="177" t="s">
        <v>299</v>
      </c>
      <c r="C110" s="185" t="s">
        <v>300</v>
      </c>
      <c r="D110" s="178" t="s">
        <v>296</v>
      </c>
      <c r="E110" s="179">
        <v>29.561</v>
      </c>
      <c r="F110" s="180"/>
      <c r="G110" s="181">
        <f>ROUND(E110*F110,2)</f>
        <v>0</v>
      </c>
      <c r="H110" s="180"/>
      <c r="I110" s="181">
        <f>ROUND(E110*H110,2)</f>
        <v>0</v>
      </c>
      <c r="J110" s="180"/>
      <c r="K110" s="181">
        <f>ROUND(E110*J110,2)</f>
        <v>0</v>
      </c>
      <c r="L110" s="181">
        <v>21</v>
      </c>
      <c r="M110" s="181">
        <f>G110*(1+L110/100)</f>
        <v>0</v>
      </c>
      <c r="N110" s="179">
        <v>0</v>
      </c>
      <c r="O110" s="179">
        <f>ROUND(E110*N110,2)</f>
        <v>0</v>
      </c>
      <c r="P110" s="179">
        <v>0</v>
      </c>
      <c r="Q110" s="179">
        <f>ROUND(E110*P110,2)</f>
        <v>0</v>
      </c>
      <c r="R110" s="181" t="s">
        <v>256</v>
      </c>
      <c r="S110" s="181" t="s">
        <v>257</v>
      </c>
      <c r="T110" s="182" t="s">
        <v>257</v>
      </c>
      <c r="U110" s="161">
        <v>0.13</v>
      </c>
      <c r="V110" s="161">
        <f>ROUND(E110*U110,2)</f>
        <v>3.84</v>
      </c>
      <c r="W110" s="161"/>
      <c r="X110" s="161" t="s">
        <v>258</v>
      </c>
      <c r="Y110" s="161" t="s">
        <v>211</v>
      </c>
      <c r="Z110" s="151"/>
      <c r="AA110" s="151"/>
      <c r="AB110" s="151"/>
      <c r="AC110" s="151"/>
      <c r="AD110" s="151"/>
      <c r="AE110" s="151"/>
      <c r="AF110" s="151"/>
      <c r="AG110" s="151" t="s">
        <v>259</v>
      </c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ht="22.5" outlineLevel="2" x14ac:dyDescent="0.2">
      <c r="A111" s="158"/>
      <c r="B111" s="159"/>
      <c r="C111" s="273" t="s">
        <v>301</v>
      </c>
      <c r="D111" s="274"/>
      <c r="E111" s="274"/>
      <c r="F111" s="274"/>
      <c r="G111" s="274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1"/>
      <c r="AA111" s="151"/>
      <c r="AB111" s="151"/>
      <c r="AC111" s="151"/>
      <c r="AD111" s="151"/>
      <c r="AE111" s="151"/>
      <c r="AF111" s="151"/>
      <c r="AG111" s="151" t="s">
        <v>261</v>
      </c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83" t="str">
        <f>C111</f>
        <v>s případným nutným přemístěním hromad nebo dočasných skládek na místo potřeby ze vzdálenosti do 30 m, v rovině nebo ve svahu do 1 : 5,</v>
      </c>
      <c r="BB111" s="151"/>
      <c r="BC111" s="151"/>
      <c r="BD111" s="151"/>
      <c r="BE111" s="151"/>
      <c r="BF111" s="151"/>
      <c r="BG111" s="151"/>
      <c r="BH111" s="151"/>
    </row>
    <row r="112" spans="1:60" outlineLevel="2" x14ac:dyDescent="0.2">
      <c r="A112" s="158"/>
      <c r="B112" s="159"/>
      <c r="C112" s="196" t="s">
        <v>838</v>
      </c>
      <c r="D112" s="190"/>
      <c r="E112" s="191">
        <v>29.561</v>
      </c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1"/>
      <c r="AA112" s="151"/>
      <c r="AB112" s="151"/>
      <c r="AC112" s="151"/>
      <c r="AD112" s="151"/>
      <c r="AE112" s="151"/>
      <c r="AF112" s="151"/>
      <c r="AG112" s="151" t="s">
        <v>263</v>
      </c>
      <c r="AH112" s="151">
        <v>0</v>
      </c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1" x14ac:dyDescent="0.2">
      <c r="A113" s="176">
        <v>24</v>
      </c>
      <c r="B113" s="177" t="s">
        <v>302</v>
      </c>
      <c r="C113" s="185" t="s">
        <v>303</v>
      </c>
      <c r="D113" s="178" t="s">
        <v>304</v>
      </c>
      <c r="E113" s="179">
        <v>1.22383</v>
      </c>
      <c r="F113" s="180"/>
      <c r="G113" s="181">
        <f>ROUND(E113*F113,2)</f>
        <v>0</v>
      </c>
      <c r="H113" s="180"/>
      <c r="I113" s="181">
        <f>ROUND(E113*H113,2)</f>
        <v>0</v>
      </c>
      <c r="J113" s="180"/>
      <c r="K113" s="181">
        <f>ROUND(E113*J113,2)</f>
        <v>0</v>
      </c>
      <c r="L113" s="181">
        <v>21</v>
      </c>
      <c r="M113" s="181">
        <f>G113*(1+L113/100)</f>
        <v>0</v>
      </c>
      <c r="N113" s="179">
        <v>1E-3</v>
      </c>
      <c r="O113" s="179">
        <f>ROUND(E113*N113,2)</f>
        <v>0</v>
      </c>
      <c r="P113" s="179">
        <v>0</v>
      </c>
      <c r="Q113" s="179">
        <f>ROUND(E113*P113,2)</f>
        <v>0</v>
      </c>
      <c r="R113" s="181" t="s">
        <v>305</v>
      </c>
      <c r="S113" s="181" t="s">
        <v>257</v>
      </c>
      <c r="T113" s="182" t="s">
        <v>257</v>
      </c>
      <c r="U113" s="161">
        <v>0</v>
      </c>
      <c r="V113" s="161">
        <f>ROUND(E113*U113,2)</f>
        <v>0</v>
      </c>
      <c r="W113" s="161"/>
      <c r="X113" s="161" t="s">
        <v>306</v>
      </c>
      <c r="Y113" s="161" t="s">
        <v>211</v>
      </c>
      <c r="Z113" s="151"/>
      <c r="AA113" s="151"/>
      <c r="AB113" s="151"/>
      <c r="AC113" s="151"/>
      <c r="AD113" s="151"/>
      <c r="AE113" s="151"/>
      <c r="AF113" s="151"/>
      <c r="AG113" s="151" t="s">
        <v>307</v>
      </c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2" x14ac:dyDescent="0.2">
      <c r="A114" s="158"/>
      <c r="B114" s="159"/>
      <c r="C114" s="196" t="s">
        <v>839</v>
      </c>
      <c r="D114" s="190"/>
      <c r="E114" s="191">
        <v>1.22383</v>
      </c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1"/>
      <c r="AA114" s="151"/>
      <c r="AB114" s="151"/>
      <c r="AC114" s="151"/>
      <c r="AD114" s="151"/>
      <c r="AE114" s="151"/>
      <c r="AF114" s="151"/>
      <c r="AG114" s="151" t="s">
        <v>263</v>
      </c>
      <c r="AH114" s="151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1" x14ac:dyDescent="0.2">
      <c r="A115" s="176">
        <v>25</v>
      </c>
      <c r="B115" s="177" t="s">
        <v>840</v>
      </c>
      <c r="C115" s="185" t="s">
        <v>841</v>
      </c>
      <c r="D115" s="178" t="s">
        <v>255</v>
      </c>
      <c r="E115" s="179">
        <v>6.7</v>
      </c>
      <c r="F115" s="180"/>
      <c r="G115" s="181">
        <f>ROUND(E115*F115,2)</f>
        <v>0</v>
      </c>
      <c r="H115" s="180"/>
      <c r="I115" s="181">
        <f>ROUND(E115*H115,2)</f>
        <v>0</v>
      </c>
      <c r="J115" s="180"/>
      <c r="K115" s="181">
        <f>ROUND(E115*J115,2)</f>
        <v>0</v>
      </c>
      <c r="L115" s="181">
        <v>21</v>
      </c>
      <c r="M115" s="181">
        <f>G115*(1+L115/100)</f>
        <v>0</v>
      </c>
      <c r="N115" s="179">
        <v>0</v>
      </c>
      <c r="O115" s="179">
        <f>ROUND(E115*N115,2)</f>
        <v>0</v>
      </c>
      <c r="P115" s="179">
        <v>0</v>
      </c>
      <c r="Q115" s="179">
        <f>ROUND(E115*P115,2)</f>
        <v>0</v>
      </c>
      <c r="R115" s="181" t="s">
        <v>256</v>
      </c>
      <c r="S115" s="181" t="s">
        <v>257</v>
      </c>
      <c r="T115" s="182" t="s">
        <v>257</v>
      </c>
      <c r="U115" s="161">
        <v>2.1949999999999998</v>
      </c>
      <c r="V115" s="161">
        <f>ROUND(E115*U115,2)</f>
        <v>14.71</v>
      </c>
      <c r="W115" s="161"/>
      <c r="X115" s="161" t="s">
        <v>258</v>
      </c>
      <c r="Y115" s="161" t="s">
        <v>211</v>
      </c>
      <c r="Z115" s="151"/>
      <c r="AA115" s="151"/>
      <c r="AB115" s="151"/>
      <c r="AC115" s="151"/>
      <c r="AD115" s="151"/>
      <c r="AE115" s="151"/>
      <c r="AF115" s="151"/>
      <c r="AG115" s="151" t="s">
        <v>259</v>
      </c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ht="22.5" outlineLevel="2" x14ac:dyDescent="0.2">
      <c r="A116" s="158"/>
      <c r="B116" s="159"/>
      <c r="C116" s="273" t="s">
        <v>842</v>
      </c>
      <c r="D116" s="274"/>
      <c r="E116" s="274"/>
      <c r="F116" s="274"/>
      <c r="G116" s="274"/>
      <c r="H116" s="161"/>
      <c r="I116" s="161"/>
      <c r="J116" s="161"/>
      <c r="K116" s="161"/>
      <c r="L116" s="161"/>
      <c r="M116" s="161"/>
      <c r="N116" s="160"/>
      <c r="O116" s="160"/>
      <c r="P116" s="160"/>
      <c r="Q116" s="160"/>
      <c r="R116" s="161"/>
      <c r="S116" s="161"/>
      <c r="T116" s="161"/>
      <c r="U116" s="161"/>
      <c r="V116" s="161"/>
      <c r="W116" s="161"/>
      <c r="X116" s="161"/>
      <c r="Y116" s="161"/>
      <c r="Z116" s="151"/>
      <c r="AA116" s="151"/>
      <c r="AB116" s="151"/>
      <c r="AC116" s="151"/>
      <c r="AD116" s="151"/>
      <c r="AE116" s="151"/>
      <c r="AF116" s="151"/>
      <c r="AG116" s="151" t="s">
        <v>261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83" t="str">
        <f>C116</f>
        <v>sypaninou z vhodných hornin tř. 1 - 4 nebo materiálem, uloženým ve vzdálenosti do 30 m od vnějšího kraje objektu, pro jakoukoliv míru zhutnění,</v>
      </c>
      <c r="BB116" s="151"/>
      <c r="BC116" s="151"/>
      <c r="BD116" s="151"/>
      <c r="BE116" s="151"/>
      <c r="BF116" s="151"/>
      <c r="BG116" s="151"/>
      <c r="BH116" s="151"/>
    </row>
    <row r="117" spans="1:60" outlineLevel="2" x14ac:dyDescent="0.2">
      <c r="A117" s="158"/>
      <c r="B117" s="159"/>
      <c r="C117" s="196" t="s">
        <v>776</v>
      </c>
      <c r="D117" s="190"/>
      <c r="E117" s="191"/>
      <c r="F117" s="161"/>
      <c r="G117" s="161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51"/>
      <c r="AA117" s="151"/>
      <c r="AB117" s="151"/>
      <c r="AC117" s="151"/>
      <c r="AD117" s="151"/>
      <c r="AE117" s="151"/>
      <c r="AF117" s="151"/>
      <c r="AG117" s="151" t="s">
        <v>263</v>
      </c>
      <c r="AH117" s="151">
        <v>0</v>
      </c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3" x14ac:dyDescent="0.2">
      <c r="A118" s="158"/>
      <c r="B118" s="159"/>
      <c r="C118" s="196" t="s">
        <v>843</v>
      </c>
      <c r="D118" s="190"/>
      <c r="E118" s="191">
        <v>6.7</v>
      </c>
      <c r="F118" s="161"/>
      <c r="G118" s="16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1"/>
      <c r="AA118" s="151"/>
      <c r="AB118" s="151"/>
      <c r="AC118" s="151"/>
      <c r="AD118" s="151"/>
      <c r="AE118" s="151"/>
      <c r="AF118" s="151"/>
      <c r="AG118" s="151" t="s">
        <v>263</v>
      </c>
      <c r="AH118" s="151">
        <v>0</v>
      </c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1" x14ac:dyDescent="0.2">
      <c r="A119" s="176">
        <v>26</v>
      </c>
      <c r="B119" s="177" t="s">
        <v>844</v>
      </c>
      <c r="C119" s="185" t="s">
        <v>845</v>
      </c>
      <c r="D119" s="178" t="s">
        <v>402</v>
      </c>
      <c r="E119" s="179">
        <v>12.43098</v>
      </c>
      <c r="F119" s="180"/>
      <c r="G119" s="181">
        <f>ROUND(E119*F119,2)</f>
        <v>0</v>
      </c>
      <c r="H119" s="180"/>
      <c r="I119" s="181">
        <f>ROUND(E119*H119,2)</f>
        <v>0</v>
      </c>
      <c r="J119" s="180"/>
      <c r="K119" s="181">
        <f>ROUND(E119*J119,2)</f>
        <v>0</v>
      </c>
      <c r="L119" s="181">
        <v>21</v>
      </c>
      <c r="M119" s="181">
        <f>G119*(1+L119/100)</f>
        <v>0</v>
      </c>
      <c r="N119" s="179">
        <v>1</v>
      </c>
      <c r="O119" s="179">
        <f>ROUND(E119*N119,2)</f>
        <v>12.43</v>
      </c>
      <c r="P119" s="179">
        <v>0</v>
      </c>
      <c r="Q119" s="179">
        <f>ROUND(E119*P119,2)</f>
        <v>0</v>
      </c>
      <c r="R119" s="181" t="s">
        <v>305</v>
      </c>
      <c r="S119" s="181" t="s">
        <v>257</v>
      </c>
      <c r="T119" s="182" t="s">
        <v>257</v>
      </c>
      <c r="U119" s="161">
        <v>0</v>
      </c>
      <c r="V119" s="161">
        <f>ROUND(E119*U119,2)</f>
        <v>0</v>
      </c>
      <c r="W119" s="161"/>
      <c r="X119" s="161" t="s">
        <v>306</v>
      </c>
      <c r="Y119" s="161" t="s">
        <v>211</v>
      </c>
      <c r="Z119" s="151"/>
      <c r="AA119" s="151"/>
      <c r="AB119" s="151"/>
      <c r="AC119" s="151"/>
      <c r="AD119" s="151"/>
      <c r="AE119" s="151"/>
      <c r="AF119" s="151"/>
      <c r="AG119" s="151" t="s">
        <v>337</v>
      </c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2" x14ac:dyDescent="0.2">
      <c r="A120" s="158"/>
      <c r="B120" s="159"/>
      <c r="C120" s="196" t="s">
        <v>776</v>
      </c>
      <c r="D120" s="190"/>
      <c r="E120" s="191"/>
      <c r="F120" s="161"/>
      <c r="G120" s="161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51"/>
      <c r="AA120" s="151"/>
      <c r="AB120" s="151"/>
      <c r="AC120" s="151"/>
      <c r="AD120" s="151"/>
      <c r="AE120" s="151"/>
      <c r="AF120" s="151"/>
      <c r="AG120" s="151" t="s">
        <v>263</v>
      </c>
      <c r="AH120" s="151">
        <v>0</v>
      </c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3" x14ac:dyDescent="0.2">
      <c r="A121" s="158"/>
      <c r="B121" s="159"/>
      <c r="C121" s="196" t="s">
        <v>846</v>
      </c>
      <c r="D121" s="190"/>
      <c r="E121" s="191">
        <v>12.43098</v>
      </c>
      <c r="F121" s="161"/>
      <c r="G121" s="16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1"/>
      <c r="AA121" s="151"/>
      <c r="AB121" s="151"/>
      <c r="AC121" s="151"/>
      <c r="AD121" s="151"/>
      <c r="AE121" s="151"/>
      <c r="AF121" s="151"/>
      <c r="AG121" s="151" t="s">
        <v>263</v>
      </c>
      <c r="AH121" s="151">
        <v>0</v>
      </c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x14ac:dyDescent="0.2">
      <c r="A122" s="166" t="s">
        <v>204</v>
      </c>
      <c r="B122" s="167" t="s">
        <v>108</v>
      </c>
      <c r="C122" s="184" t="s">
        <v>109</v>
      </c>
      <c r="D122" s="168"/>
      <c r="E122" s="169"/>
      <c r="F122" s="170"/>
      <c r="G122" s="170">
        <f>SUMIF(AG123:AG136,"&lt;&gt;NOR",G123:G136)</f>
        <v>0</v>
      </c>
      <c r="H122" s="170"/>
      <c r="I122" s="170">
        <f>SUM(I123:I136)</f>
        <v>0</v>
      </c>
      <c r="J122" s="170"/>
      <c r="K122" s="170">
        <f>SUM(K123:K136)</f>
        <v>0</v>
      </c>
      <c r="L122" s="170"/>
      <c r="M122" s="170">
        <f>SUM(M123:M136)</f>
        <v>0</v>
      </c>
      <c r="N122" s="169"/>
      <c r="O122" s="169">
        <f>SUM(O123:O136)</f>
        <v>9.89</v>
      </c>
      <c r="P122" s="169"/>
      <c r="Q122" s="169">
        <f>SUM(Q123:Q136)</f>
        <v>0</v>
      </c>
      <c r="R122" s="170"/>
      <c r="S122" s="170"/>
      <c r="T122" s="171"/>
      <c r="U122" s="165"/>
      <c r="V122" s="165">
        <f>SUM(V123:V136)</f>
        <v>7.13</v>
      </c>
      <c r="W122" s="165"/>
      <c r="X122" s="165"/>
      <c r="Y122" s="165"/>
      <c r="AG122" t="s">
        <v>205</v>
      </c>
    </row>
    <row r="123" spans="1:60" outlineLevel="1" x14ac:dyDescent="0.2">
      <c r="A123" s="176">
        <v>27</v>
      </c>
      <c r="B123" s="177" t="s">
        <v>847</v>
      </c>
      <c r="C123" s="185" t="s">
        <v>848</v>
      </c>
      <c r="D123" s="178" t="s">
        <v>296</v>
      </c>
      <c r="E123" s="179">
        <v>18.489999999999998</v>
      </c>
      <c r="F123" s="180"/>
      <c r="G123" s="181">
        <f>ROUND(E123*F123,2)</f>
        <v>0</v>
      </c>
      <c r="H123" s="180"/>
      <c r="I123" s="181">
        <f>ROUND(E123*H123,2)</f>
        <v>0</v>
      </c>
      <c r="J123" s="180"/>
      <c r="K123" s="181">
        <f>ROUND(E123*J123,2)</f>
        <v>0</v>
      </c>
      <c r="L123" s="181">
        <v>21</v>
      </c>
      <c r="M123" s="181">
        <f>G123*(1+L123/100)</f>
        <v>0</v>
      </c>
      <c r="N123" s="179">
        <v>4.0000000000000003E-5</v>
      </c>
      <c r="O123" s="179">
        <f>ROUND(E123*N123,2)</f>
        <v>0</v>
      </c>
      <c r="P123" s="179">
        <v>0</v>
      </c>
      <c r="Q123" s="179">
        <f>ROUND(E123*P123,2)</f>
        <v>0</v>
      </c>
      <c r="R123" s="181" t="s">
        <v>849</v>
      </c>
      <c r="S123" s="181" t="s">
        <v>257</v>
      </c>
      <c r="T123" s="182" t="s">
        <v>257</v>
      </c>
      <c r="U123" s="161">
        <v>0.06</v>
      </c>
      <c r="V123" s="161">
        <f>ROUND(E123*U123,2)</f>
        <v>1.1100000000000001</v>
      </c>
      <c r="W123" s="161"/>
      <c r="X123" s="161" t="s">
        <v>258</v>
      </c>
      <c r="Y123" s="161" t="s">
        <v>211</v>
      </c>
      <c r="Z123" s="151"/>
      <c r="AA123" s="151"/>
      <c r="AB123" s="151"/>
      <c r="AC123" s="151"/>
      <c r="AD123" s="151"/>
      <c r="AE123" s="151"/>
      <c r="AF123" s="151"/>
      <c r="AG123" s="151" t="s">
        <v>259</v>
      </c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2" x14ac:dyDescent="0.2">
      <c r="A124" s="158"/>
      <c r="B124" s="159"/>
      <c r="C124" s="262" t="s">
        <v>850</v>
      </c>
      <c r="D124" s="263"/>
      <c r="E124" s="263"/>
      <c r="F124" s="263"/>
      <c r="G124" s="263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1"/>
      <c r="AA124" s="151"/>
      <c r="AB124" s="151"/>
      <c r="AC124" s="151"/>
      <c r="AD124" s="151"/>
      <c r="AE124" s="151"/>
      <c r="AF124" s="151"/>
      <c r="AG124" s="151" t="s">
        <v>214</v>
      </c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2" x14ac:dyDescent="0.2">
      <c r="A125" s="158"/>
      <c r="B125" s="159"/>
      <c r="C125" s="196" t="s">
        <v>851</v>
      </c>
      <c r="D125" s="190"/>
      <c r="E125" s="191"/>
      <c r="F125" s="161"/>
      <c r="G125" s="161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1"/>
      <c r="AA125" s="151"/>
      <c r="AB125" s="151"/>
      <c r="AC125" s="151"/>
      <c r="AD125" s="151"/>
      <c r="AE125" s="151"/>
      <c r="AF125" s="151"/>
      <c r="AG125" s="151" t="s">
        <v>263</v>
      </c>
      <c r="AH125" s="151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3" x14ac:dyDescent="0.2">
      <c r="A126" s="158"/>
      <c r="B126" s="159"/>
      <c r="C126" s="196" t="s">
        <v>852</v>
      </c>
      <c r="D126" s="190"/>
      <c r="E126" s="191">
        <v>18.489999999999998</v>
      </c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1"/>
      <c r="AA126" s="151"/>
      <c r="AB126" s="151"/>
      <c r="AC126" s="151"/>
      <c r="AD126" s="151"/>
      <c r="AE126" s="151"/>
      <c r="AF126" s="151"/>
      <c r="AG126" s="151" t="s">
        <v>263</v>
      </c>
      <c r="AH126" s="151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ht="22.5" outlineLevel="1" x14ac:dyDescent="0.2">
      <c r="A127" s="176">
        <v>28</v>
      </c>
      <c r="B127" s="177" t="s">
        <v>853</v>
      </c>
      <c r="C127" s="185" t="s">
        <v>854</v>
      </c>
      <c r="D127" s="178" t="s">
        <v>296</v>
      </c>
      <c r="E127" s="179">
        <v>19.4145</v>
      </c>
      <c r="F127" s="180"/>
      <c r="G127" s="181">
        <f>ROUND(E127*F127,2)</f>
        <v>0</v>
      </c>
      <c r="H127" s="180"/>
      <c r="I127" s="181">
        <f>ROUND(E127*H127,2)</f>
        <v>0</v>
      </c>
      <c r="J127" s="180"/>
      <c r="K127" s="181">
        <f>ROUND(E127*J127,2)</f>
        <v>0</v>
      </c>
      <c r="L127" s="181">
        <v>21</v>
      </c>
      <c r="M127" s="181">
        <f>G127*(1+L127/100)</f>
        <v>0</v>
      </c>
      <c r="N127" s="179">
        <v>2.9999999999999997E-4</v>
      </c>
      <c r="O127" s="179">
        <f>ROUND(E127*N127,2)</f>
        <v>0.01</v>
      </c>
      <c r="P127" s="179">
        <v>0</v>
      </c>
      <c r="Q127" s="179">
        <f>ROUND(E127*P127,2)</f>
        <v>0</v>
      </c>
      <c r="R127" s="181" t="s">
        <v>305</v>
      </c>
      <c r="S127" s="181" t="s">
        <v>257</v>
      </c>
      <c r="T127" s="182" t="s">
        <v>257</v>
      </c>
      <c r="U127" s="161">
        <v>0</v>
      </c>
      <c r="V127" s="161">
        <f>ROUND(E127*U127,2)</f>
        <v>0</v>
      </c>
      <c r="W127" s="161"/>
      <c r="X127" s="161" t="s">
        <v>306</v>
      </c>
      <c r="Y127" s="161" t="s">
        <v>211</v>
      </c>
      <c r="Z127" s="151"/>
      <c r="AA127" s="151"/>
      <c r="AB127" s="151"/>
      <c r="AC127" s="151"/>
      <c r="AD127" s="151"/>
      <c r="AE127" s="151"/>
      <c r="AF127" s="151"/>
      <c r="AG127" s="151" t="s">
        <v>337</v>
      </c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2" x14ac:dyDescent="0.2">
      <c r="A128" s="158"/>
      <c r="B128" s="159"/>
      <c r="C128" s="196" t="s">
        <v>851</v>
      </c>
      <c r="D128" s="190"/>
      <c r="E128" s="191"/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1"/>
      <c r="AA128" s="151"/>
      <c r="AB128" s="151"/>
      <c r="AC128" s="151"/>
      <c r="AD128" s="151"/>
      <c r="AE128" s="151"/>
      <c r="AF128" s="151"/>
      <c r="AG128" s="151" t="s">
        <v>263</v>
      </c>
      <c r="AH128" s="151">
        <v>0</v>
      </c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3" x14ac:dyDescent="0.2">
      <c r="A129" s="158"/>
      <c r="B129" s="159"/>
      <c r="C129" s="196" t="s">
        <v>855</v>
      </c>
      <c r="D129" s="190"/>
      <c r="E129" s="191"/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1"/>
      <c r="AA129" s="151"/>
      <c r="AB129" s="151"/>
      <c r="AC129" s="151"/>
      <c r="AD129" s="151"/>
      <c r="AE129" s="151"/>
      <c r="AF129" s="151"/>
      <c r="AG129" s="151" t="s">
        <v>263</v>
      </c>
      <c r="AH129" s="151">
        <v>0</v>
      </c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3" x14ac:dyDescent="0.2">
      <c r="A130" s="158"/>
      <c r="B130" s="159"/>
      <c r="C130" s="196" t="s">
        <v>856</v>
      </c>
      <c r="D130" s="190"/>
      <c r="E130" s="191">
        <v>19.4145</v>
      </c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1"/>
      <c r="AA130" s="151"/>
      <c r="AB130" s="151"/>
      <c r="AC130" s="151"/>
      <c r="AD130" s="151"/>
      <c r="AE130" s="151"/>
      <c r="AF130" s="151"/>
      <c r="AG130" s="151" t="s">
        <v>263</v>
      </c>
      <c r="AH130" s="151">
        <v>0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1" x14ac:dyDescent="0.2">
      <c r="A131" s="176">
        <v>29</v>
      </c>
      <c r="B131" s="177" t="s">
        <v>857</v>
      </c>
      <c r="C131" s="185" t="s">
        <v>858</v>
      </c>
      <c r="D131" s="178" t="s">
        <v>255</v>
      </c>
      <c r="E131" s="179">
        <v>3.698</v>
      </c>
      <c r="F131" s="180"/>
      <c r="G131" s="181">
        <f>ROUND(E131*F131,2)</f>
        <v>0</v>
      </c>
      <c r="H131" s="180"/>
      <c r="I131" s="181">
        <f>ROUND(E131*H131,2)</f>
        <v>0</v>
      </c>
      <c r="J131" s="180"/>
      <c r="K131" s="181">
        <f>ROUND(E131*J131,2)</f>
        <v>0</v>
      </c>
      <c r="L131" s="181">
        <v>21</v>
      </c>
      <c r="M131" s="181">
        <f>G131*(1+L131/100)</f>
        <v>0</v>
      </c>
      <c r="N131" s="179">
        <v>1.7816399999999999</v>
      </c>
      <c r="O131" s="179">
        <f>ROUND(E131*N131,2)</f>
        <v>6.59</v>
      </c>
      <c r="P131" s="179">
        <v>0</v>
      </c>
      <c r="Q131" s="179">
        <f>ROUND(E131*P131,2)</f>
        <v>0</v>
      </c>
      <c r="R131" s="181" t="s">
        <v>859</v>
      </c>
      <c r="S131" s="181" t="s">
        <v>257</v>
      </c>
      <c r="T131" s="182" t="s">
        <v>257</v>
      </c>
      <c r="U131" s="161">
        <v>1.085</v>
      </c>
      <c r="V131" s="161">
        <f>ROUND(E131*U131,2)</f>
        <v>4.01</v>
      </c>
      <c r="W131" s="161"/>
      <c r="X131" s="161" t="s">
        <v>258</v>
      </c>
      <c r="Y131" s="161" t="s">
        <v>211</v>
      </c>
      <c r="Z131" s="151"/>
      <c r="AA131" s="151"/>
      <c r="AB131" s="151"/>
      <c r="AC131" s="151"/>
      <c r="AD131" s="151"/>
      <c r="AE131" s="151"/>
      <c r="AF131" s="151"/>
      <c r="AG131" s="151" t="s">
        <v>259</v>
      </c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2" x14ac:dyDescent="0.2">
      <c r="A132" s="158"/>
      <c r="B132" s="159"/>
      <c r="C132" s="196" t="s">
        <v>851</v>
      </c>
      <c r="D132" s="190"/>
      <c r="E132" s="191"/>
      <c r="F132" s="161"/>
      <c r="G132" s="161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1"/>
      <c r="AA132" s="151"/>
      <c r="AB132" s="151"/>
      <c r="AC132" s="151"/>
      <c r="AD132" s="151"/>
      <c r="AE132" s="151"/>
      <c r="AF132" s="151"/>
      <c r="AG132" s="151" t="s">
        <v>263</v>
      </c>
      <c r="AH132" s="151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3" x14ac:dyDescent="0.2">
      <c r="A133" s="158"/>
      <c r="B133" s="159"/>
      <c r="C133" s="196" t="s">
        <v>860</v>
      </c>
      <c r="D133" s="190"/>
      <c r="E133" s="191">
        <v>3.698</v>
      </c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1"/>
      <c r="AA133" s="151"/>
      <c r="AB133" s="151"/>
      <c r="AC133" s="151"/>
      <c r="AD133" s="151"/>
      <c r="AE133" s="151"/>
      <c r="AF133" s="151"/>
      <c r="AG133" s="151" t="s">
        <v>263</v>
      </c>
      <c r="AH133" s="151">
        <v>0</v>
      </c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1" x14ac:dyDescent="0.2">
      <c r="A134" s="176">
        <v>30</v>
      </c>
      <c r="B134" s="177" t="s">
        <v>861</v>
      </c>
      <c r="C134" s="185" t="s">
        <v>862</v>
      </c>
      <c r="D134" s="178" t="s">
        <v>255</v>
      </c>
      <c r="E134" s="179">
        <v>1.849</v>
      </c>
      <c r="F134" s="180"/>
      <c r="G134" s="181">
        <f>ROUND(E134*F134,2)</f>
        <v>0</v>
      </c>
      <c r="H134" s="180"/>
      <c r="I134" s="181">
        <f>ROUND(E134*H134,2)</f>
        <v>0</v>
      </c>
      <c r="J134" s="180"/>
      <c r="K134" s="181">
        <f>ROUND(E134*J134,2)</f>
        <v>0</v>
      </c>
      <c r="L134" s="181">
        <v>21</v>
      </c>
      <c r="M134" s="181">
        <f>G134*(1+L134/100)</f>
        <v>0</v>
      </c>
      <c r="N134" s="179">
        <v>1.7816399999999999</v>
      </c>
      <c r="O134" s="179">
        <f>ROUND(E134*N134,2)</f>
        <v>3.29</v>
      </c>
      <c r="P134" s="179">
        <v>0</v>
      </c>
      <c r="Q134" s="179">
        <f>ROUND(E134*P134,2)</f>
        <v>0</v>
      </c>
      <c r="R134" s="181" t="s">
        <v>859</v>
      </c>
      <c r="S134" s="181" t="s">
        <v>257</v>
      </c>
      <c r="T134" s="182" t="s">
        <v>257</v>
      </c>
      <c r="U134" s="161">
        <v>1.085</v>
      </c>
      <c r="V134" s="161">
        <f>ROUND(E134*U134,2)</f>
        <v>2.0099999999999998</v>
      </c>
      <c r="W134" s="161"/>
      <c r="X134" s="161" t="s">
        <v>258</v>
      </c>
      <c r="Y134" s="161" t="s">
        <v>211</v>
      </c>
      <c r="Z134" s="151"/>
      <c r="AA134" s="151"/>
      <c r="AB134" s="151"/>
      <c r="AC134" s="151"/>
      <c r="AD134" s="151"/>
      <c r="AE134" s="151"/>
      <c r="AF134" s="151"/>
      <c r="AG134" s="151" t="s">
        <v>259</v>
      </c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2" x14ac:dyDescent="0.2">
      <c r="A135" s="158"/>
      <c r="B135" s="159"/>
      <c r="C135" s="196" t="s">
        <v>851</v>
      </c>
      <c r="D135" s="190"/>
      <c r="E135" s="191"/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1"/>
      <c r="AA135" s="151"/>
      <c r="AB135" s="151"/>
      <c r="AC135" s="151"/>
      <c r="AD135" s="151"/>
      <c r="AE135" s="151"/>
      <c r="AF135" s="151"/>
      <c r="AG135" s="151" t="s">
        <v>263</v>
      </c>
      <c r="AH135" s="151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3" x14ac:dyDescent="0.2">
      <c r="A136" s="158"/>
      <c r="B136" s="159"/>
      <c r="C136" s="196" t="s">
        <v>863</v>
      </c>
      <c r="D136" s="190"/>
      <c r="E136" s="191">
        <v>1.849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1"/>
      <c r="AA136" s="151"/>
      <c r="AB136" s="151"/>
      <c r="AC136" s="151"/>
      <c r="AD136" s="151"/>
      <c r="AE136" s="151"/>
      <c r="AF136" s="151"/>
      <c r="AG136" s="151" t="s">
        <v>263</v>
      </c>
      <c r="AH136" s="151">
        <v>0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x14ac:dyDescent="0.2">
      <c r="A137" s="166" t="s">
        <v>204</v>
      </c>
      <c r="B137" s="167" t="s">
        <v>110</v>
      </c>
      <c r="C137" s="184" t="s">
        <v>111</v>
      </c>
      <c r="D137" s="168"/>
      <c r="E137" s="169"/>
      <c r="F137" s="170"/>
      <c r="G137" s="170">
        <f>SUMIF(AG138:AG172,"&lt;&gt;NOR",G138:G172)</f>
        <v>0</v>
      </c>
      <c r="H137" s="170"/>
      <c r="I137" s="170">
        <f>SUM(I138:I172)</f>
        <v>0</v>
      </c>
      <c r="J137" s="170"/>
      <c r="K137" s="170">
        <f>SUM(K138:K172)</f>
        <v>0</v>
      </c>
      <c r="L137" s="170"/>
      <c r="M137" s="170">
        <f>SUM(M138:M172)</f>
        <v>0</v>
      </c>
      <c r="N137" s="169"/>
      <c r="O137" s="169">
        <f>SUM(O138:O172)</f>
        <v>0.01</v>
      </c>
      <c r="P137" s="169"/>
      <c r="Q137" s="169">
        <f>SUM(Q138:Q172)</f>
        <v>0</v>
      </c>
      <c r="R137" s="170"/>
      <c r="S137" s="170"/>
      <c r="T137" s="171"/>
      <c r="U137" s="165"/>
      <c r="V137" s="165">
        <f>SUM(V138:V172)</f>
        <v>1.59</v>
      </c>
      <c r="W137" s="165"/>
      <c r="X137" s="165"/>
      <c r="Y137" s="165"/>
      <c r="AG137" t="s">
        <v>205</v>
      </c>
    </row>
    <row r="138" spans="1:60" ht="22.5" outlineLevel="1" x14ac:dyDescent="0.2">
      <c r="A138" s="176">
        <v>31</v>
      </c>
      <c r="B138" s="177" t="s">
        <v>864</v>
      </c>
      <c r="C138" s="185" t="s">
        <v>865</v>
      </c>
      <c r="D138" s="178" t="s">
        <v>359</v>
      </c>
      <c r="E138" s="179">
        <v>17</v>
      </c>
      <c r="F138" s="180"/>
      <c r="G138" s="181">
        <f>ROUND(E138*F138,2)</f>
        <v>0</v>
      </c>
      <c r="H138" s="180"/>
      <c r="I138" s="181">
        <f>ROUND(E138*H138,2)</f>
        <v>0</v>
      </c>
      <c r="J138" s="180"/>
      <c r="K138" s="181">
        <f>ROUND(E138*J138,2)</f>
        <v>0</v>
      </c>
      <c r="L138" s="181">
        <v>21</v>
      </c>
      <c r="M138" s="181">
        <f>G138*(1+L138/100)</f>
        <v>0</v>
      </c>
      <c r="N138" s="179">
        <v>0</v>
      </c>
      <c r="O138" s="179">
        <f>ROUND(E138*N138,2)</f>
        <v>0</v>
      </c>
      <c r="P138" s="179">
        <v>0</v>
      </c>
      <c r="Q138" s="179">
        <f>ROUND(E138*P138,2)</f>
        <v>0</v>
      </c>
      <c r="R138" s="181" t="s">
        <v>849</v>
      </c>
      <c r="S138" s="181" t="s">
        <v>257</v>
      </c>
      <c r="T138" s="182" t="s">
        <v>257</v>
      </c>
      <c r="U138" s="161">
        <v>7.0000000000000007E-2</v>
      </c>
      <c r="V138" s="161">
        <f>ROUND(E138*U138,2)</f>
        <v>1.19</v>
      </c>
      <c r="W138" s="161"/>
      <c r="X138" s="161" t="s">
        <v>258</v>
      </c>
      <c r="Y138" s="161" t="s">
        <v>211</v>
      </c>
      <c r="Z138" s="151"/>
      <c r="AA138" s="151"/>
      <c r="AB138" s="151"/>
      <c r="AC138" s="151"/>
      <c r="AD138" s="151"/>
      <c r="AE138" s="151"/>
      <c r="AF138" s="151"/>
      <c r="AG138" s="151" t="s">
        <v>259</v>
      </c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2" x14ac:dyDescent="0.2">
      <c r="A139" s="158"/>
      <c r="B139" s="159"/>
      <c r="C139" s="262" t="s">
        <v>866</v>
      </c>
      <c r="D139" s="263"/>
      <c r="E139" s="263"/>
      <c r="F139" s="263"/>
      <c r="G139" s="263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1"/>
      <c r="AA139" s="151"/>
      <c r="AB139" s="151"/>
      <c r="AC139" s="151"/>
      <c r="AD139" s="151"/>
      <c r="AE139" s="151"/>
      <c r="AF139" s="151"/>
      <c r="AG139" s="151" t="s">
        <v>214</v>
      </c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2" x14ac:dyDescent="0.2">
      <c r="A140" s="158"/>
      <c r="B140" s="159"/>
      <c r="C140" s="196" t="s">
        <v>776</v>
      </c>
      <c r="D140" s="190"/>
      <c r="E140" s="191"/>
      <c r="F140" s="161"/>
      <c r="G140" s="16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1"/>
      <c r="AA140" s="151"/>
      <c r="AB140" s="151"/>
      <c r="AC140" s="151"/>
      <c r="AD140" s="151"/>
      <c r="AE140" s="151"/>
      <c r="AF140" s="151"/>
      <c r="AG140" s="151" t="s">
        <v>263</v>
      </c>
      <c r="AH140" s="151">
        <v>0</v>
      </c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3" x14ac:dyDescent="0.2">
      <c r="A141" s="158"/>
      <c r="B141" s="159"/>
      <c r="C141" s="196" t="s">
        <v>867</v>
      </c>
      <c r="D141" s="190"/>
      <c r="E141" s="191">
        <v>17</v>
      </c>
      <c r="F141" s="161"/>
      <c r="G141" s="161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51"/>
      <c r="AA141" s="151"/>
      <c r="AB141" s="151"/>
      <c r="AC141" s="151"/>
      <c r="AD141" s="151"/>
      <c r="AE141" s="151"/>
      <c r="AF141" s="151"/>
      <c r="AG141" s="151" t="s">
        <v>263</v>
      </c>
      <c r="AH141" s="151">
        <v>0</v>
      </c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ht="22.5" outlineLevel="1" x14ac:dyDescent="0.2">
      <c r="A142" s="176">
        <v>32</v>
      </c>
      <c r="B142" s="177" t="s">
        <v>868</v>
      </c>
      <c r="C142" s="185" t="s">
        <v>869</v>
      </c>
      <c r="D142" s="178" t="s">
        <v>359</v>
      </c>
      <c r="E142" s="179">
        <v>17.510000000000002</v>
      </c>
      <c r="F142" s="180"/>
      <c r="G142" s="181">
        <f>ROUND(E142*F142,2)</f>
        <v>0</v>
      </c>
      <c r="H142" s="180"/>
      <c r="I142" s="181">
        <f>ROUND(E142*H142,2)</f>
        <v>0</v>
      </c>
      <c r="J142" s="180"/>
      <c r="K142" s="181">
        <f>ROUND(E142*J142,2)</f>
        <v>0</v>
      </c>
      <c r="L142" s="181">
        <v>21</v>
      </c>
      <c r="M142" s="181">
        <f>G142*(1+L142/100)</f>
        <v>0</v>
      </c>
      <c r="N142" s="179">
        <v>4.8000000000000001E-4</v>
      </c>
      <c r="O142" s="179">
        <f>ROUND(E142*N142,2)</f>
        <v>0.01</v>
      </c>
      <c r="P142" s="179">
        <v>0</v>
      </c>
      <c r="Q142" s="179">
        <f>ROUND(E142*P142,2)</f>
        <v>0</v>
      </c>
      <c r="R142" s="181" t="s">
        <v>305</v>
      </c>
      <c r="S142" s="181" t="s">
        <v>257</v>
      </c>
      <c r="T142" s="182" t="s">
        <v>257</v>
      </c>
      <c r="U142" s="161">
        <v>0</v>
      </c>
      <c r="V142" s="161">
        <f>ROUND(E142*U142,2)</f>
        <v>0</v>
      </c>
      <c r="W142" s="161"/>
      <c r="X142" s="161" t="s">
        <v>306</v>
      </c>
      <c r="Y142" s="161" t="s">
        <v>211</v>
      </c>
      <c r="Z142" s="151"/>
      <c r="AA142" s="151"/>
      <c r="AB142" s="151"/>
      <c r="AC142" s="151"/>
      <c r="AD142" s="151"/>
      <c r="AE142" s="151"/>
      <c r="AF142" s="151"/>
      <c r="AG142" s="151" t="s">
        <v>337</v>
      </c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2" x14ac:dyDescent="0.2">
      <c r="A143" s="158"/>
      <c r="B143" s="159"/>
      <c r="C143" s="262" t="s">
        <v>866</v>
      </c>
      <c r="D143" s="263"/>
      <c r="E143" s="263"/>
      <c r="F143" s="263"/>
      <c r="G143" s="263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1"/>
      <c r="AA143" s="151"/>
      <c r="AB143" s="151"/>
      <c r="AC143" s="151"/>
      <c r="AD143" s="151"/>
      <c r="AE143" s="151"/>
      <c r="AF143" s="151"/>
      <c r="AG143" s="151" t="s">
        <v>214</v>
      </c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outlineLevel="2" x14ac:dyDescent="0.2">
      <c r="A144" s="158"/>
      <c r="B144" s="159"/>
      <c r="C144" s="196" t="s">
        <v>776</v>
      </c>
      <c r="D144" s="190"/>
      <c r="E144" s="191"/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1"/>
      <c r="AA144" s="151"/>
      <c r="AB144" s="151"/>
      <c r="AC144" s="151"/>
      <c r="AD144" s="151"/>
      <c r="AE144" s="151"/>
      <c r="AF144" s="151"/>
      <c r="AG144" s="151" t="s">
        <v>263</v>
      </c>
      <c r="AH144" s="151">
        <v>0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3" x14ac:dyDescent="0.2">
      <c r="A145" s="158"/>
      <c r="B145" s="159"/>
      <c r="C145" s="196" t="s">
        <v>495</v>
      </c>
      <c r="D145" s="190"/>
      <c r="E145" s="191"/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1"/>
      <c r="AA145" s="151"/>
      <c r="AB145" s="151"/>
      <c r="AC145" s="151"/>
      <c r="AD145" s="151"/>
      <c r="AE145" s="151"/>
      <c r="AF145" s="151"/>
      <c r="AG145" s="151" t="s">
        <v>263</v>
      </c>
      <c r="AH145" s="151">
        <v>0</v>
      </c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3" x14ac:dyDescent="0.2">
      <c r="A146" s="158"/>
      <c r="B146" s="159"/>
      <c r="C146" s="196" t="s">
        <v>870</v>
      </c>
      <c r="D146" s="190"/>
      <c r="E146" s="191">
        <v>17.510000000000002</v>
      </c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1"/>
      <c r="AA146" s="151"/>
      <c r="AB146" s="151"/>
      <c r="AC146" s="151"/>
      <c r="AD146" s="151"/>
      <c r="AE146" s="151"/>
      <c r="AF146" s="151"/>
      <c r="AG146" s="151" t="s">
        <v>263</v>
      </c>
      <c r="AH146" s="151">
        <v>0</v>
      </c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ht="22.5" outlineLevel="1" x14ac:dyDescent="0.2">
      <c r="A147" s="176">
        <v>33</v>
      </c>
      <c r="B147" s="177" t="s">
        <v>871</v>
      </c>
      <c r="C147" s="185" t="s">
        <v>872</v>
      </c>
      <c r="D147" s="178" t="s">
        <v>359</v>
      </c>
      <c r="E147" s="179">
        <v>1</v>
      </c>
      <c r="F147" s="180"/>
      <c r="G147" s="181">
        <f>ROUND(E147*F147,2)</f>
        <v>0</v>
      </c>
      <c r="H147" s="180"/>
      <c r="I147" s="181">
        <f>ROUND(E147*H147,2)</f>
        <v>0</v>
      </c>
      <c r="J147" s="180"/>
      <c r="K147" s="181">
        <f>ROUND(E147*J147,2)</f>
        <v>0</v>
      </c>
      <c r="L147" s="181">
        <v>21</v>
      </c>
      <c r="M147" s="181">
        <f>G147*(1+L147/100)</f>
        <v>0</v>
      </c>
      <c r="N147" s="179">
        <v>0</v>
      </c>
      <c r="O147" s="179">
        <f>ROUND(E147*N147,2)</f>
        <v>0</v>
      </c>
      <c r="P147" s="179">
        <v>0</v>
      </c>
      <c r="Q147" s="179">
        <f>ROUND(E147*P147,2)</f>
        <v>0</v>
      </c>
      <c r="R147" s="181" t="s">
        <v>849</v>
      </c>
      <c r="S147" s="181" t="s">
        <v>257</v>
      </c>
      <c r="T147" s="182" t="s">
        <v>257</v>
      </c>
      <c r="U147" s="161">
        <v>0.05</v>
      </c>
      <c r="V147" s="161">
        <f>ROUND(E147*U147,2)</f>
        <v>0.05</v>
      </c>
      <c r="W147" s="161"/>
      <c r="X147" s="161" t="s">
        <v>258</v>
      </c>
      <c r="Y147" s="161" t="s">
        <v>211</v>
      </c>
      <c r="Z147" s="151"/>
      <c r="AA147" s="151"/>
      <c r="AB147" s="151"/>
      <c r="AC147" s="151"/>
      <c r="AD147" s="151"/>
      <c r="AE147" s="151"/>
      <c r="AF147" s="151"/>
      <c r="AG147" s="151" t="s">
        <v>259</v>
      </c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2" x14ac:dyDescent="0.2">
      <c r="A148" s="158"/>
      <c r="B148" s="159"/>
      <c r="C148" s="262" t="s">
        <v>866</v>
      </c>
      <c r="D148" s="263"/>
      <c r="E148" s="263"/>
      <c r="F148" s="263"/>
      <c r="G148" s="263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51"/>
      <c r="AA148" s="151"/>
      <c r="AB148" s="151"/>
      <c r="AC148" s="151"/>
      <c r="AD148" s="151"/>
      <c r="AE148" s="151"/>
      <c r="AF148" s="151"/>
      <c r="AG148" s="151" t="s">
        <v>214</v>
      </c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2" x14ac:dyDescent="0.2">
      <c r="A149" s="158"/>
      <c r="B149" s="159"/>
      <c r="C149" s="196" t="s">
        <v>776</v>
      </c>
      <c r="D149" s="190"/>
      <c r="E149" s="191"/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1"/>
      <c r="AA149" s="151"/>
      <c r="AB149" s="151"/>
      <c r="AC149" s="151"/>
      <c r="AD149" s="151"/>
      <c r="AE149" s="151"/>
      <c r="AF149" s="151"/>
      <c r="AG149" s="151" t="s">
        <v>263</v>
      </c>
      <c r="AH149" s="151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outlineLevel="3" x14ac:dyDescent="0.2">
      <c r="A150" s="158"/>
      <c r="B150" s="159"/>
      <c r="C150" s="196" t="s">
        <v>873</v>
      </c>
      <c r="D150" s="190"/>
      <c r="E150" s="191">
        <v>1</v>
      </c>
      <c r="F150" s="161"/>
      <c r="G150" s="161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1"/>
      <c r="AA150" s="151"/>
      <c r="AB150" s="151"/>
      <c r="AC150" s="151"/>
      <c r="AD150" s="151"/>
      <c r="AE150" s="151"/>
      <c r="AF150" s="151"/>
      <c r="AG150" s="151" t="s">
        <v>263</v>
      </c>
      <c r="AH150" s="151">
        <v>0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ht="22.5" outlineLevel="1" x14ac:dyDescent="0.2">
      <c r="A151" s="176">
        <v>34</v>
      </c>
      <c r="B151" s="177" t="s">
        <v>874</v>
      </c>
      <c r="C151" s="185" t="s">
        <v>875</v>
      </c>
      <c r="D151" s="178" t="s">
        <v>359</v>
      </c>
      <c r="E151" s="179">
        <v>1.03</v>
      </c>
      <c r="F151" s="180"/>
      <c r="G151" s="181">
        <f>ROUND(E151*F151,2)</f>
        <v>0</v>
      </c>
      <c r="H151" s="180"/>
      <c r="I151" s="181">
        <f>ROUND(E151*H151,2)</f>
        <v>0</v>
      </c>
      <c r="J151" s="180"/>
      <c r="K151" s="181">
        <f>ROUND(E151*J151,2)</f>
        <v>0</v>
      </c>
      <c r="L151" s="181">
        <v>21</v>
      </c>
      <c r="M151" s="181">
        <f>G151*(1+L151/100)</f>
        <v>0</v>
      </c>
      <c r="N151" s="179">
        <v>8.0000000000000004E-4</v>
      </c>
      <c r="O151" s="179">
        <f>ROUND(E151*N151,2)</f>
        <v>0</v>
      </c>
      <c r="P151" s="179">
        <v>0</v>
      </c>
      <c r="Q151" s="179">
        <f>ROUND(E151*P151,2)</f>
        <v>0</v>
      </c>
      <c r="R151" s="181" t="s">
        <v>305</v>
      </c>
      <c r="S151" s="181" t="s">
        <v>257</v>
      </c>
      <c r="T151" s="182" t="s">
        <v>257</v>
      </c>
      <c r="U151" s="161">
        <v>0</v>
      </c>
      <c r="V151" s="161">
        <f>ROUND(E151*U151,2)</f>
        <v>0</v>
      </c>
      <c r="W151" s="161"/>
      <c r="X151" s="161" t="s">
        <v>306</v>
      </c>
      <c r="Y151" s="161" t="s">
        <v>211</v>
      </c>
      <c r="Z151" s="151"/>
      <c r="AA151" s="151"/>
      <c r="AB151" s="151"/>
      <c r="AC151" s="151"/>
      <c r="AD151" s="151"/>
      <c r="AE151" s="151"/>
      <c r="AF151" s="151"/>
      <c r="AG151" s="151" t="s">
        <v>337</v>
      </c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outlineLevel="2" x14ac:dyDescent="0.2">
      <c r="A152" s="158"/>
      <c r="B152" s="159"/>
      <c r="C152" s="262" t="s">
        <v>866</v>
      </c>
      <c r="D152" s="263"/>
      <c r="E152" s="263"/>
      <c r="F152" s="263"/>
      <c r="G152" s="263"/>
      <c r="H152" s="161"/>
      <c r="I152" s="161"/>
      <c r="J152" s="161"/>
      <c r="K152" s="161"/>
      <c r="L152" s="161"/>
      <c r="M152" s="161"/>
      <c r="N152" s="160"/>
      <c r="O152" s="160"/>
      <c r="P152" s="160"/>
      <c r="Q152" s="160"/>
      <c r="R152" s="161"/>
      <c r="S152" s="161"/>
      <c r="T152" s="161"/>
      <c r="U152" s="161"/>
      <c r="V152" s="161"/>
      <c r="W152" s="161"/>
      <c r="X152" s="161"/>
      <c r="Y152" s="161"/>
      <c r="Z152" s="151"/>
      <c r="AA152" s="151"/>
      <c r="AB152" s="151"/>
      <c r="AC152" s="151"/>
      <c r="AD152" s="151"/>
      <c r="AE152" s="151"/>
      <c r="AF152" s="151"/>
      <c r="AG152" s="151" t="s">
        <v>214</v>
      </c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outlineLevel="2" x14ac:dyDescent="0.2">
      <c r="A153" s="158"/>
      <c r="B153" s="159"/>
      <c r="C153" s="196" t="s">
        <v>776</v>
      </c>
      <c r="D153" s="190"/>
      <c r="E153" s="191"/>
      <c r="F153" s="161"/>
      <c r="G153" s="161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51"/>
      <c r="AA153" s="151"/>
      <c r="AB153" s="151"/>
      <c r="AC153" s="151"/>
      <c r="AD153" s="151"/>
      <c r="AE153" s="151"/>
      <c r="AF153" s="151"/>
      <c r="AG153" s="151" t="s">
        <v>263</v>
      </c>
      <c r="AH153" s="151">
        <v>0</v>
      </c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3" x14ac:dyDescent="0.2">
      <c r="A154" s="158"/>
      <c r="B154" s="159"/>
      <c r="C154" s="196" t="s">
        <v>495</v>
      </c>
      <c r="D154" s="190"/>
      <c r="E154" s="191"/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1"/>
      <c r="AA154" s="151"/>
      <c r="AB154" s="151"/>
      <c r="AC154" s="151"/>
      <c r="AD154" s="151"/>
      <c r="AE154" s="151"/>
      <c r="AF154" s="151"/>
      <c r="AG154" s="151" t="s">
        <v>263</v>
      </c>
      <c r="AH154" s="151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196" t="s">
        <v>876</v>
      </c>
      <c r="D155" s="190"/>
      <c r="E155" s="191">
        <v>1.03</v>
      </c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1"/>
      <c r="AA155" s="151"/>
      <c r="AB155" s="151"/>
      <c r="AC155" s="151"/>
      <c r="AD155" s="151"/>
      <c r="AE155" s="151"/>
      <c r="AF155" s="151"/>
      <c r="AG155" s="151" t="s">
        <v>263</v>
      </c>
      <c r="AH155" s="151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ht="22.5" outlineLevel="1" x14ac:dyDescent="0.2">
      <c r="A156" s="176">
        <v>35</v>
      </c>
      <c r="B156" s="177" t="s">
        <v>877</v>
      </c>
      <c r="C156" s="185" t="s">
        <v>878</v>
      </c>
      <c r="D156" s="178" t="s">
        <v>359</v>
      </c>
      <c r="E156" s="179">
        <v>7.5</v>
      </c>
      <c r="F156" s="180"/>
      <c r="G156" s="181">
        <f>ROUND(E156*F156,2)</f>
        <v>0</v>
      </c>
      <c r="H156" s="180"/>
      <c r="I156" s="181">
        <f>ROUND(E156*H156,2)</f>
        <v>0</v>
      </c>
      <c r="J156" s="180"/>
      <c r="K156" s="181">
        <f>ROUND(E156*J156,2)</f>
        <v>0</v>
      </c>
      <c r="L156" s="181">
        <v>21</v>
      </c>
      <c r="M156" s="181">
        <f>G156*(1+L156/100)</f>
        <v>0</v>
      </c>
      <c r="N156" s="179">
        <v>0</v>
      </c>
      <c r="O156" s="179">
        <f>ROUND(E156*N156,2)</f>
        <v>0</v>
      </c>
      <c r="P156" s="179">
        <v>0</v>
      </c>
      <c r="Q156" s="179">
        <f>ROUND(E156*P156,2)</f>
        <v>0</v>
      </c>
      <c r="R156" s="181" t="s">
        <v>849</v>
      </c>
      <c r="S156" s="181" t="s">
        <v>257</v>
      </c>
      <c r="T156" s="182" t="s">
        <v>257</v>
      </c>
      <c r="U156" s="161">
        <v>0.04</v>
      </c>
      <c r="V156" s="161">
        <f>ROUND(E156*U156,2)</f>
        <v>0.3</v>
      </c>
      <c r="W156" s="161"/>
      <c r="X156" s="161" t="s">
        <v>258</v>
      </c>
      <c r="Y156" s="161" t="s">
        <v>211</v>
      </c>
      <c r="Z156" s="151"/>
      <c r="AA156" s="151"/>
      <c r="AB156" s="151"/>
      <c r="AC156" s="151"/>
      <c r="AD156" s="151"/>
      <c r="AE156" s="151"/>
      <c r="AF156" s="151"/>
      <c r="AG156" s="151" t="s">
        <v>259</v>
      </c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2" x14ac:dyDescent="0.2">
      <c r="A157" s="158"/>
      <c r="B157" s="159"/>
      <c r="C157" s="196" t="s">
        <v>776</v>
      </c>
      <c r="D157" s="190"/>
      <c r="E157" s="191"/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51"/>
      <c r="AA157" s="151"/>
      <c r="AB157" s="151"/>
      <c r="AC157" s="151"/>
      <c r="AD157" s="151"/>
      <c r="AE157" s="151"/>
      <c r="AF157" s="151"/>
      <c r="AG157" s="151" t="s">
        <v>263</v>
      </c>
      <c r="AH157" s="151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3" x14ac:dyDescent="0.2">
      <c r="A158" s="158"/>
      <c r="B158" s="159"/>
      <c r="C158" s="196" t="s">
        <v>879</v>
      </c>
      <c r="D158" s="190"/>
      <c r="E158" s="191"/>
      <c r="F158" s="161"/>
      <c r="G158" s="161"/>
      <c r="H158" s="161"/>
      <c r="I158" s="161"/>
      <c r="J158" s="161"/>
      <c r="K158" s="161"/>
      <c r="L158" s="161"/>
      <c r="M158" s="161"/>
      <c r="N158" s="160"/>
      <c r="O158" s="160"/>
      <c r="P158" s="160"/>
      <c r="Q158" s="160"/>
      <c r="R158" s="161"/>
      <c r="S158" s="161"/>
      <c r="T158" s="161"/>
      <c r="U158" s="161"/>
      <c r="V158" s="161"/>
      <c r="W158" s="161"/>
      <c r="X158" s="161"/>
      <c r="Y158" s="161"/>
      <c r="Z158" s="151"/>
      <c r="AA158" s="151"/>
      <c r="AB158" s="151"/>
      <c r="AC158" s="151"/>
      <c r="AD158" s="151"/>
      <c r="AE158" s="151"/>
      <c r="AF158" s="151"/>
      <c r="AG158" s="151" t="s">
        <v>263</v>
      </c>
      <c r="AH158" s="151">
        <v>0</v>
      </c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outlineLevel="3" x14ac:dyDescent="0.2">
      <c r="A159" s="158"/>
      <c r="B159" s="159"/>
      <c r="C159" s="196" t="s">
        <v>880</v>
      </c>
      <c r="D159" s="190"/>
      <c r="E159" s="191">
        <v>7.5</v>
      </c>
      <c r="F159" s="161"/>
      <c r="G159" s="161"/>
      <c r="H159" s="161"/>
      <c r="I159" s="161"/>
      <c r="J159" s="161"/>
      <c r="K159" s="161"/>
      <c r="L159" s="161"/>
      <c r="M159" s="161"/>
      <c r="N159" s="160"/>
      <c r="O159" s="160"/>
      <c r="P159" s="160"/>
      <c r="Q159" s="160"/>
      <c r="R159" s="161"/>
      <c r="S159" s="161"/>
      <c r="T159" s="161"/>
      <c r="U159" s="161"/>
      <c r="V159" s="161"/>
      <c r="W159" s="161"/>
      <c r="X159" s="161"/>
      <c r="Y159" s="161"/>
      <c r="Z159" s="151"/>
      <c r="AA159" s="151"/>
      <c r="AB159" s="151"/>
      <c r="AC159" s="151"/>
      <c r="AD159" s="151"/>
      <c r="AE159" s="151"/>
      <c r="AF159" s="151"/>
      <c r="AG159" s="151" t="s">
        <v>263</v>
      </c>
      <c r="AH159" s="151">
        <v>0</v>
      </c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ht="33.75" outlineLevel="1" x14ac:dyDescent="0.2">
      <c r="A160" s="176">
        <v>36</v>
      </c>
      <c r="B160" s="177" t="s">
        <v>881</v>
      </c>
      <c r="C160" s="185" t="s">
        <v>882</v>
      </c>
      <c r="D160" s="178" t="s">
        <v>359</v>
      </c>
      <c r="E160" s="179">
        <v>7.7249999999999996</v>
      </c>
      <c r="F160" s="180"/>
      <c r="G160" s="181">
        <f>ROUND(E160*F160,2)</f>
        <v>0</v>
      </c>
      <c r="H160" s="180"/>
      <c r="I160" s="181">
        <f>ROUND(E160*H160,2)</f>
        <v>0</v>
      </c>
      <c r="J160" s="180"/>
      <c r="K160" s="181">
        <f>ROUND(E160*J160,2)</f>
        <v>0</v>
      </c>
      <c r="L160" s="181">
        <v>21</v>
      </c>
      <c r="M160" s="181">
        <f>G160*(1+L160/100)</f>
        <v>0</v>
      </c>
      <c r="N160" s="179">
        <v>2.0000000000000001E-4</v>
      </c>
      <c r="O160" s="179">
        <f>ROUND(E160*N160,2)</f>
        <v>0</v>
      </c>
      <c r="P160" s="179">
        <v>0</v>
      </c>
      <c r="Q160" s="179">
        <f>ROUND(E160*P160,2)</f>
        <v>0</v>
      </c>
      <c r="R160" s="181" t="s">
        <v>305</v>
      </c>
      <c r="S160" s="181" t="s">
        <v>257</v>
      </c>
      <c r="T160" s="182" t="s">
        <v>257</v>
      </c>
      <c r="U160" s="161">
        <v>0</v>
      </c>
      <c r="V160" s="161">
        <f>ROUND(E160*U160,2)</f>
        <v>0</v>
      </c>
      <c r="W160" s="161"/>
      <c r="X160" s="161" t="s">
        <v>306</v>
      </c>
      <c r="Y160" s="161" t="s">
        <v>211</v>
      </c>
      <c r="Z160" s="151"/>
      <c r="AA160" s="151"/>
      <c r="AB160" s="151"/>
      <c r="AC160" s="151"/>
      <c r="AD160" s="151"/>
      <c r="AE160" s="151"/>
      <c r="AF160" s="151"/>
      <c r="AG160" s="151" t="s">
        <v>337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2" x14ac:dyDescent="0.2">
      <c r="A161" s="158"/>
      <c r="B161" s="159"/>
      <c r="C161" s="196" t="s">
        <v>776</v>
      </c>
      <c r="D161" s="190"/>
      <c r="E161" s="191"/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1"/>
      <c r="AA161" s="151"/>
      <c r="AB161" s="151"/>
      <c r="AC161" s="151"/>
      <c r="AD161" s="151"/>
      <c r="AE161" s="151"/>
      <c r="AF161" s="151"/>
      <c r="AG161" s="151" t="s">
        <v>263</v>
      </c>
      <c r="AH161" s="151">
        <v>0</v>
      </c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3" x14ac:dyDescent="0.2">
      <c r="A162" s="158"/>
      <c r="B162" s="159"/>
      <c r="C162" s="196" t="s">
        <v>495</v>
      </c>
      <c r="D162" s="190"/>
      <c r="E162" s="191"/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1"/>
      <c r="AA162" s="151"/>
      <c r="AB162" s="151"/>
      <c r="AC162" s="151"/>
      <c r="AD162" s="151"/>
      <c r="AE162" s="151"/>
      <c r="AF162" s="151"/>
      <c r="AG162" s="151" t="s">
        <v>263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3" x14ac:dyDescent="0.2">
      <c r="A163" s="158"/>
      <c r="B163" s="159"/>
      <c r="C163" s="196" t="s">
        <v>879</v>
      </c>
      <c r="D163" s="190"/>
      <c r="E163" s="191"/>
      <c r="F163" s="161"/>
      <c r="G163" s="16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1"/>
      <c r="AA163" s="151"/>
      <c r="AB163" s="151"/>
      <c r="AC163" s="151"/>
      <c r="AD163" s="151"/>
      <c r="AE163" s="151"/>
      <c r="AF163" s="151"/>
      <c r="AG163" s="151" t="s">
        <v>263</v>
      </c>
      <c r="AH163" s="151">
        <v>0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3" x14ac:dyDescent="0.2">
      <c r="A164" s="158"/>
      <c r="B164" s="159"/>
      <c r="C164" s="196" t="s">
        <v>883</v>
      </c>
      <c r="D164" s="190"/>
      <c r="E164" s="191">
        <v>7.7249999999999996</v>
      </c>
      <c r="F164" s="161"/>
      <c r="G164" s="161"/>
      <c r="H164" s="161"/>
      <c r="I164" s="161"/>
      <c r="J164" s="161"/>
      <c r="K164" s="161"/>
      <c r="L164" s="161"/>
      <c r="M164" s="161"/>
      <c r="N164" s="160"/>
      <c r="O164" s="160"/>
      <c r="P164" s="160"/>
      <c r="Q164" s="160"/>
      <c r="R164" s="161"/>
      <c r="S164" s="161"/>
      <c r="T164" s="161"/>
      <c r="U164" s="161"/>
      <c r="V164" s="161"/>
      <c r="W164" s="161"/>
      <c r="X164" s="161"/>
      <c r="Y164" s="161"/>
      <c r="Z164" s="151"/>
      <c r="AA164" s="151"/>
      <c r="AB164" s="151"/>
      <c r="AC164" s="151"/>
      <c r="AD164" s="151"/>
      <c r="AE164" s="151"/>
      <c r="AF164" s="151"/>
      <c r="AG164" s="151" t="s">
        <v>263</v>
      </c>
      <c r="AH164" s="151">
        <v>0</v>
      </c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1" x14ac:dyDescent="0.2">
      <c r="A165" s="176">
        <v>37</v>
      </c>
      <c r="B165" s="177" t="s">
        <v>884</v>
      </c>
      <c r="C165" s="185" t="s">
        <v>885</v>
      </c>
      <c r="D165" s="178" t="s">
        <v>333</v>
      </c>
      <c r="E165" s="179">
        <v>1</v>
      </c>
      <c r="F165" s="180"/>
      <c r="G165" s="181">
        <f>ROUND(E165*F165,2)</f>
        <v>0</v>
      </c>
      <c r="H165" s="180"/>
      <c r="I165" s="181">
        <f>ROUND(E165*H165,2)</f>
        <v>0</v>
      </c>
      <c r="J165" s="180"/>
      <c r="K165" s="181">
        <f>ROUND(E165*J165,2)</f>
        <v>0</v>
      </c>
      <c r="L165" s="181">
        <v>21</v>
      </c>
      <c r="M165" s="181">
        <f>G165*(1+L165/100)</f>
        <v>0</v>
      </c>
      <c r="N165" s="179">
        <v>0</v>
      </c>
      <c r="O165" s="179">
        <f>ROUND(E165*N165,2)</f>
        <v>0</v>
      </c>
      <c r="P165" s="179">
        <v>0</v>
      </c>
      <c r="Q165" s="179">
        <f>ROUND(E165*P165,2)</f>
        <v>0</v>
      </c>
      <c r="R165" s="181" t="s">
        <v>849</v>
      </c>
      <c r="S165" s="181" t="s">
        <v>257</v>
      </c>
      <c r="T165" s="182" t="s">
        <v>257</v>
      </c>
      <c r="U165" s="161">
        <v>0.05</v>
      </c>
      <c r="V165" s="161">
        <f>ROUND(E165*U165,2)</f>
        <v>0.05</v>
      </c>
      <c r="W165" s="161"/>
      <c r="X165" s="161" t="s">
        <v>258</v>
      </c>
      <c r="Y165" s="161" t="s">
        <v>211</v>
      </c>
      <c r="Z165" s="151"/>
      <c r="AA165" s="151"/>
      <c r="AB165" s="151"/>
      <c r="AC165" s="151"/>
      <c r="AD165" s="151"/>
      <c r="AE165" s="151"/>
      <c r="AF165" s="151"/>
      <c r="AG165" s="151" t="s">
        <v>259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2" x14ac:dyDescent="0.2">
      <c r="A166" s="158"/>
      <c r="B166" s="159"/>
      <c r="C166" s="196" t="s">
        <v>776</v>
      </c>
      <c r="D166" s="190"/>
      <c r="E166" s="191"/>
      <c r="F166" s="161"/>
      <c r="G166" s="161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1"/>
      <c r="AA166" s="151"/>
      <c r="AB166" s="151"/>
      <c r="AC166" s="151"/>
      <c r="AD166" s="151"/>
      <c r="AE166" s="151"/>
      <c r="AF166" s="151"/>
      <c r="AG166" s="151" t="s">
        <v>263</v>
      </c>
      <c r="AH166" s="151">
        <v>0</v>
      </c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3" x14ac:dyDescent="0.2">
      <c r="A167" s="158"/>
      <c r="B167" s="159"/>
      <c r="C167" s="196" t="s">
        <v>879</v>
      </c>
      <c r="D167" s="190"/>
      <c r="E167" s="191"/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1"/>
      <c r="AA167" s="151"/>
      <c r="AB167" s="151"/>
      <c r="AC167" s="151"/>
      <c r="AD167" s="151"/>
      <c r="AE167" s="151"/>
      <c r="AF167" s="151"/>
      <c r="AG167" s="151" t="s">
        <v>263</v>
      </c>
      <c r="AH167" s="151">
        <v>0</v>
      </c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3" x14ac:dyDescent="0.2">
      <c r="A168" s="158"/>
      <c r="B168" s="159"/>
      <c r="C168" s="196" t="s">
        <v>886</v>
      </c>
      <c r="D168" s="190"/>
      <c r="E168" s="191">
        <v>1</v>
      </c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1"/>
      <c r="AA168" s="151"/>
      <c r="AB168" s="151"/>
      <c r="AC168" s="151"/>
      <c r="AD168" s="151"/>
      <c r="AE168" s="151"/>
      <c r="AF168" s="151"/>
      <c r="AG168" s="151" t="s">
        <v>263</v>
      </c>
      <c r="AH168" s="151">
        <v>0</v>
      </c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1" x14ac:dyDescent="0.2">
      <c r="A169" s="176">
        <v>38</v>
      </c>
      <c r="B169" s="177" t="s">
        <v>887</v>
      </c>
      <c r="C169" s="185" t="s">
        <v>888</v>
      </c>
      <c r="D169" s="178" t="s">
        <v>333</v>
      </c>
      <c r="E169" s="179">
        <v>1.01</v>
      </c>
      <c r="F169" s="180"/>
      <c r="G169" s="181">
        <f>ROUND(E169*F169,2)</f>
        <v>0</v>
      </c>
      <c r="H169" s="180"/>
      <c r="I169" s="181">
        <f>ROUND(E169*H169,2)</f>
        <v>0</v>
      </c>
      <c r="J169" s="180"/>
      <c r="K169" s="181">
        <f>ROUND(E169*J169,2)</f>
        <v>0</v>
      </c>
      <c r="L169" s="181">
        <v>21</v>
      </c>
      <c r="M169" s="181">
        <f>G169*(1+L169/100)</f>
        <v>0</v>
      </c>
      <c r="N169" s="179">
        <v>0</v>
      </c>
      <c r="O169" s="179">
        <f>ROUND(E169*N169,2)</f>
        <v>0</v>
      </c>
      <c r="P169" s="179">
        <v>0</v>
      </c>
      <c r="Q169" s="179">
        <f>ROUND(E169*P169,2)</f>
        <v>0</v>
      </c>
      <c r="R169" s="181" t="s">
        <v>305</v>
      </c>
      <c r="S169" s="181" t="s">
        <v>257</v>
      </c>
      <c r="T169" s="182" t="s">
        <v>257</v>
      </c>
      <c r="U169" s="161">
        <v>0</v>
      </c>
      <c r="V169" s="161">
        <f>ROUND(E169*U169,2)</f>
        <v>0</v>
      </c>
      <c r="W169" s="161"/>
      <c r="X169" s="161" t="s">
        <v>306</v>
      </c>
      <c r="Y169" s="161" t="s">
        <v>211</v>
      </c>
      <c r="Z169" s="151"/>
      <c r="AA169" s="151"/>
      <c r="AB169" s="151"/>
      <c r="AC169" s="151"/>
      <c r="AD169" s="151"/>
      <c r="AE169" s="151"/>
      <c r="AF169" s="151"/>
      <c r="AG169" s="151" t="s">
        <v>337</v>
      </c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2" x14ac:dyDescent="0.2">
      <c r="A170" s="158"/>
      <c r="B170" s="159"/>
      <c r="C170" s="196" t="s">
        <v>776</v>
      </c>
      <c r="D170" s="190"/>
      <c r="E170" s="191"/>
      <c r="F170" s="161"/>
      <c r="G170" s="161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51"/>
      <c r="AA170" s="151"/>
      <c r="AB170" s="151"/>
      <c r="AC170" s="151"/>
      <c r="AD170" s="151"/>
      <c r="AE170" s="151"/>
      <c r="AF170" s="151"/>
      <c r="AG170" s="151" t="s">
        <v>263</v>
      </c>
      <c r="AH170" s="151">
        <v>0</v>
      </c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3" x14ac:dyDescent="0.2">
      <c r="A171" s="158"/>
      <c r="B171" s="159"/>
      <c r="C171" s="196" t="s">
        <v>879</v>
      </c>
      <c r="D171" s="190"/>
      <c r="E171" s="191"/>
      <c r="F171" s="161"/>
      <c r="G171" s="16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1"/>
      <c r="AA171" s="151"/>
      <c r="AB171" s="151"/>
      <c r="AC171" s="151"/>
      <c r="AD171" s="151"/>
      <c r="AE171" s="151"/>
      <c r="AF171" s="151"/>
      <c r="AG171" s="151" t="s">
        <v>263</v>
      </c>
      <c r="AH171" s="151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3" x14ac:dyDescent="0.2">
      <c r="A172" s="158"/>
      <c r="B172" s="159"/>
      <c r="C172" s="196" t="s">
        <v>889</v>
      </c>
      <c r="D172" s="190"/>
      <c r="E172" s="191">
        <v>1.01</v>
      </c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1"/>
      <c r="AA172" s="151"/>
      <c r="AB172" s="151"/>
      <c r="AC172" s="151"/>
      <c r="AD172" s="151"/>
      <c r="AE172" s="151"/>
      <c r="AF172" s="151"/>
      <c r="AG172" s="151" t="s">
        <v>263</v>
      </c>
      <c r="AH172" s="151">
        <v>0</v>
      </c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x14ac:dyDescent="0.2">
      <c r="A173" s="166" t="s">
        <v>204</v>
      </c>
      <c r="B173" s="167" t="s">
        <v>112</v>
      </c>
      <c r="C173" s="184" t="s">
        <v>113</v>
      </c>
      <c r="D173" s="168"/>
      <c r="E173" s="169"/>
      <c r="F173" s="170"/>
      <c r="G173" s="170">
        <f>SUMIF(AG174:AG185,"&lt;&gt;NOR",G174:G185)</f>
        <v>0</v>
      </c>
      <c r="H173" s="170"/>
      <c r="I173" s="170">
        <f>SUM(I174:I185)</f>
        <v>0</v>
      </c>
      <c r="J173" s="170"/>
      <c r="K173" s="170">
        <f>SUM(K174:K185)</f>
        <v>0</v>
      </c>
      <c r="L173" s="170"/>
      <c r="M173" s="170">
        <f>SUM(M174:M185)</f>
        <v>0</v>
      </c>
      <c r="N173" s="169"/>
      <c r="O173" s="169">
        <f>SUM(O174:O185)</f>
        <v>14.91</v>
      </c>
      <c r="P173" s="169"/>
      <c r="Q173" s="169">
        <f>SUM(Q174:Q185)</f>
        <v>0</v>
      </c>
      <c r="R173" s="170"/>
      <c r="S173" s="170"/>
      <c r="T173" s="171"/>
      <c r="U173" s="165"/>
      <c r="V173" s="165">
        <f>SUM(V174:V185)</f>
        <v>4.01</v>
      </c>
      <c r="W173" s="165"/>
      <c r="X173" s="165"/>
      <c r="Y173" s="165"/>
      <c r="AG173" t="s">
        <v>205</v>
      </c>
    </row>
    <row r="174" spans="1:60" outlineLevel="1" x14ac:dyDescent="0.2">
      <c r="A174" s="176">
        <v>39</v>
      </c>
      <c r="B174" s="177" t="s">
        <v>890</v>
      </c>
      <c r="C174" s="185" t="s">
        <v>891</v>
      </c>
      <c r="D174" s="178" t="s">
        <v>333</v>
      </c>
      <c r="E174" s="179">
        <v>1</v>
      </c>
      <c r="F174" s="180"/>
      <c r="G174" s="181">
        <f>ROUND(E174*F174,2)</f>
        <v>0</v>
      </c>
      <c r="H174" s="180"/>
      <c r="I174" s="181">
        <f>ROUND(E174*H174,2)</f>
        <v>0</v>
      </c>
      <c r="J174" s="180"/>
      <c r="K174" s="181">
        <f>ROUND(E174*J174,2)</f>
        <v>0</v>
      </c>
      <c r="L174" s="181">
        <v>21</v>
      </c>
      <c r="M174" s="181">
        <f>G174*(1+L174/100)</f>
        <v>0</v>
      </c>
      <c r="N174" s="179">
        <v>0.47044999999999998</v>
      </c>
      <c r="O174" s="179">
        <f>ROUND(E174*N174,2)</f>
        <v>0.47</v>
      </c>
      <c r="P174" s="179">
        <v>0</v>
      </c>
      <c r="Q174" s="179">
        <f>ROUND(E174*P174,2)</f>
        <v>0</v>
      </c>
      <c r="R174" s="181"/>
      <c r="S174" s="181" t="s">
        <v>209</v>
      </c>
      <c r="T174" s="182" t="s">
        <v>210</v>
      </c>
      <c r="U174" s="161">
        <v>2.74</v>
      </c>
      <c r="V174" s="161">
        <f>ROUND(E174*U174,2)</f>
        <v>2.74</v>
      </c>
      <c r="W174" s="161"/>
      <c r="X174" s="161" t="s">
        <v>258</v>
      </c>
      <c r="Y174" s="161" t="s">
        <v>211</v>
      </c>
      <c r="Z174" s="151"/>
      <c r="AA174" s="151"/>
      <c r="AB174" s="151"/>
      <c r="AC174" s="151"/>
      <c r="AD174" s="151"/>
      <c r="AE174" s="151"/>
      <c r="AF174" s="151"/>
      <c r="AG174" s="151" t="s">
        <v>259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2" x14ac:dyDescent="0.2">
      <c r="A175" s="158"/>
      <c r="B175" s="159"/>
      <c r="C175" s="196" t="s">
        <v>851</v>
      </c>
      <c r="D175" s="190"/>
      <c r="E175" s="191"/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1"/>
      <c r="AA175" s="151"/>
      <c r="AB175" s="151"/>
      <c r="AC175" s="151"/>
      <c r="AD175" s="151"/>
      <c r="AE175" s="151"/>
      <c r="AF175" s="151"/>
      <c r="AG175" s="151" t="s">
        <v>263</v>
      </c>
      <c r="AH175" s="151">
        <v>0</v>
      </c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3" x14ac:dyDescent="0.2">
      <c r="A176" s="158"/>
      <c r="B176" s="159"/>
      <c r="C176" s="196" t="s">
        <v>892</v>
      </c>
      <c r="D176" s="190"/>
      <c r="E176" s="191">
        <v>1</v>
      </c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1"/>
      <c r="AA176" s="151"/>
      <c r="AB176" s="151"/>
      <c r="AC176" s="151"/>
      <c r="AD176" s="151"/>
      <c r="AE176" s="151"/>
      <c r="AF176" s="151"/>
      <c r="AG176" s="151" t="s">
        <v>263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1" x14ac:dyDescent="0.2">
      <c r="A177" s="176">
        <v>40</v>
      </c>
      <c r="B177" s="177" t="s">
        <v>893</v>
      </c>
      <c r="C177" s="185" t="s">
        <v>894</v>
      </c>
      <c r="D177" s="178" t="s">
        <v>333</v>
      </c>
      <c r="E177" s="179">
        <v>1</v>
      </c>
      <c r="F177" s="180"/>
      <c r="G177" s="181">
        <f>ROUND(E177*F177,2)</f>
        <v>0</v>
      </c>
      <c r="H177" s="180"/>
      <c r="I177" s="181">
        <f>ROUND(E177*H177,2)</f>
        <v>0</v>
      </c>
      <c r="J177" s="180"/>
      <c r="K177" s="181">
        <f>ROUND(E177*J177,2)</f>
        <v>0</v>
      </c>
      <c r="L177" s="181">
        <v>21</v>
      </c>
      <c r="M177" s="181">
        <f>G177*(1+L177/100)</f>
        <v>0</v>
      </c>
      <c r="N177" s="179">
        <v>10.809100000000001</v>
      </c>
      <c r="O177" s="179">
        <f>ROUND(E177*N177,2)</f>
        <v>10.81</v>
      </c>
      <c r="P177" s="179">
        <v>0</v>
      </c>
      <c r="Q177" s="179">
        <f>ROUND(E177*P177,2)</f>
        <v>0</v>
      </c>
      <c r="R177" s="181"/>
      <c r="S177" s="181" t="s">
        <v>209</v>
      </c>
      <c r="T177" s="182" t="s">
        <v>210</v>
      </c>
      <c r="U177" s="161">
        <v>0</v>
      </c>
      <c r="V177" s="161">
        <f>ROUND(E177*U177,2)</f>
        <v>0</v>
      </c>
      <c r="W177" s="161"/>
      <c r="X177" s="161" t="s">
        <v>306</v>
      </c>
      <c r="Y177" s="161" t="s">
        <v>211</v>
      </c>
      <c r="Z177" s="151"/>
      <c r="AA177" s="151"/>
      <c r="AB177" s="151"/>
      <c r="AC177" s="151"/>
      <c r="AD177" s="151"/>
      <c r="AE177" s="151"/>
      <c r="AF177" s="151"/>
      <c r="AG177" s="151" t="s">
        <v>337</v>
      </c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outlineLevel="2" x14ac:dyDescent="0.2">
      <c r="A178" s="158"/>
      <c r="B178" s="159"/>
      <c r="C178" s="196" t="s">
        <v>851</v>
      </c>
      <c r="D178" s="190"/>
      <c r="E178" s="191"/>
      <c r="F178" s="161"/>
      <c r="G178" s="161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1"/>
      <c r="AA178" s="151"/>
      <c r="AB178" s="151"/>
      <c r="AC178" s="151"/>
      <c r="AD178" s="151"/>
      <c r="AE178" s="151"/>
      <c r="AF178" s="151"/>
      <c r="AG178" s="151" t="s">
        <v>263</v>
      </c>
      <c r="AH178" s="151">
        <v>0</v>
      </c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3" x14ac:dyDescent="0.2">
      <c r="A179" s="158"/>
      <c r="B179" s="159"/>
      <c r="C179" s="196" t="s">
        <v>892</v>
      </c>
      <c r="D179" s="190"/>
      <c r="E179" s="191">
        <v>1</v>
      </c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1"/>
      <c r="AA179" s="151"/>
      <c r="AB179" s="151"/>
      <c r="AC179" s="151"/>
      <c r="AD179" s="151"/>
      <c r="AE179" s="151"/>
      <c r="AF179" s="151"/>
      <c r="AG179" s="151" t="s">
        <v>263</v>
      </c>
      <c r="AH179" s="151">
        <v>0</v>
      </c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1" x14ac:dyDescent="0.2">
      <c r="A180" s="176">
        <v>41</v>
      </c>
      <c r="B180" s="177" t="s">
        <v>895</v>
      </c>
      <c r="C180" s="185" t="s">
        <v>896</v>
      </c>
      <c r="D180" s="178" t="s">
        <v>333</v>
      </c>
      <c r="E180" s="179">
        <v>1</v>
      </c>
      <c r="F180" s="180"/>
      <c r="G180" s="181">
        <f>ROUND(E180*F180,2)</f>
        <v>0</v>
      </c>
      <c r="H180" s="180"/>
      <c r="I180" s="181">
        <f>ROUND(E180*H180,2)</f>
        <v>0</v>
      </c>
      <c r="J180" s="180"/>
      <c r="K180" s="181">
        <f>ROUND(E180*J180,2)</f>
        <v>0</v>
      </c>
      <c r="L180" s="181">
        <v>21</v>
      </c>
      <c r="M180" s="181">
        <f>G180*(1+L180/100)</f>
        <v>0</v>
      </c>
      <c r="N180" s="179">
        <v>0.27883000000000002</v>
      </c>
      <c r="O180" s="179">
        <f>ROUND(E180*N180,2)</f>
        <v>0.28000000000000003</v>
      </c>
      <c r="P180" s="179">
        <v>0</v>
      </c>
      <c r="Q180" s="179">
        <f>ROUND(E180*P180,2)</f>
        <v>0</v>
      </c>
      <c r="R180" s="181"/>
      <c r="S180" s="181" t="s">
        <v>209</v>
      </c>
      <c r="T180" s="182" t="s">
        <v>210</v>
      </c>
      <c r="U180" s="161">
        <v>1.27</v>
      </c>
      <c r="V180" s="161">
        <f>ROUND(E180*U180,2)</f>
        <v>1.27</v>
      </c>
      <c r="W180" s="161"/>
      <c r="X180" s="161" t="s">
        <v>258</v>
      </c>
      <c r="Y180" s="161" t="s">
        <v>211</v>
      </c>
      <c r="Z180" s="151"/>
      <c r="AA180" s="151"/>
      <c r="AB180" s="151"/>
      <c r="AC180" s="151"/>
      <c r="AD180" s="151"/>
      <c r="AE180" s="151"/>
      <c r="AF180" s="151"/>
      <c r="AG180" s="151" t="s">
        <v>259</v>
      </c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outlineLevel="2" x14ac:dyDescent="0.2">
      <c r="A181" s="158"/>
      <c r="B181" s="159"/>
      <c r="C181" s="196" t="s">
        <v>897</v>
      </c>
      <c r="D181" s="190"/>
      <c r="E181" s="191"/>
      <c r="F181" s="161"/>
      <c r="G181" s="161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51"/>
      <c r="AA181" s="151"/>
      <c r="AB181" s="151"/>
      <c r="AC181" s="151"/>
      <c r="AD181" s="151"/>
      <c r="AE181" s="151"/>
      <c r="AF181" s="151"/>
      <c r="AG181" s="151" t="s">
        <v>263</v>
      </c>
      <c r="AH181" s="151">
        <v>0</v>
      </c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3" x14ac:dyDescent="0.2">
      <c r="A182" s="158"/>
      <c r="B182" s="159"/>
      <c r="C182" s="196" t="s">
        <v>898</v>
      </c>
      <c r="D182" s="190"/>
      <c r="E182" s="191">
        <v>1</v>
      </c>
      <c r="F182" s="161"/>
      <c r="G182" s="161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1"/>
      <c r="AA182" s="151"/>
      <c r="AB182" s="151"/>
      <c r="AC182" s="151"/>
      <c r="AD182" s="151"/>
      <c r="AE182" s="151"/>
      <c r="AF182" s="151"/>
      <c r="AG182" s="151" t="s">
        <v>263</v>
      </c>
      <c r="AH182" s="151">
        <v>0</v>
      </c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1" x14ac:dyDescent="0.2">
      <c r="A183" s="176">
        <v>42</v>
      </c>
      <c r="B183" s="177" t="s">
        <v>899</v>
      </c>
      <c r="C183" s="185" t="s">
        <v>900</v>
      </c>
      <c r="D183" s="178" t="s">
        <v>333</v>
      </c>
      <c r="E183" s="179">
        <v>1</v>
      </c>
      <c r="F183" s="180"/>
      <c r="G183" s="181">
        <f>ROUND(E183*F183,2)</f>
        <v>0</v>
      </c>
      <c r="H183" s="180"/>
      <c r="I183" s="181">
        <f>ROUND(E183*H183,2)</f>
        <v>0</v>
      </c>
      <c r="J183" s="180"/>
      <c r="K183" s="181">
        <f>ROUND(E183*J183,2)</f>
        <v>0</v>
      </c>
      <c r="L183" s="181">
        <v>21</v>
      </c>
      <c r="M183" s="181">
        <f>G183*(1+L183/100)</f>
        <v>0</v>
      </c>
      <c r="N183" s="179">
        <v>3.3502000000000001</v>
      </c>
      <c r="O183" s="179">
        <f>ROUND(E183*N183,2)</f>
        <v>3.35</v>
      </c>
      <c r="P183" s="179">
        <v>0</v>
      </c>
      <c r="Q183" s="179">
        <f>ROUND(E183*P183,2)</f>
        <v>0</v>
      </c>
      <c r="R183" s="181"/>
      <c r="S183" s="181" t="s">
        <v>209</v>
      </c>
      <c r="T183" s="182" t="s">
        <v>210</v>
      </c>
      <c r="U183" s="161">
        <v>0</v>
      </c>
      <c r="V183" s="161">
        <f>ROUND(E183*U183,2)</f>
        <v>0</v>
      </c>
      <c r="W183" s="161"/>
      <c r="X183" s="161" t="s">
        <v>306</v>
      </c>
      <c r="Y183" s="161" t="s">
        <v>211</v>
      </c>
      <c r="Z183" s="151"/>
      <c r="AA183" s="151"/>
      <c r="AB183" s="151"/>
      <c r="AC183" s="151"/>
      <c r="AD183" s="151"/>
      <c r="AE183" s="151"/>
      <c r="AF183" s="151"/>
      <c r="AG183" s="151" t="s">
        <v>337</v>
      </c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2" x14ac:dyDescent="0.2">
      <c r="A184" s="158"/>
      <c r="B184" s="159"/>
      <c r="C184" s="196" t="s">
        <v>897</v>
      </c>
      <c r="D184" s="190"/>
      <c r="E184" s="191"/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1"/>
      <c r="AA184" s="151"/>
      <c r="AB184" s="151"/>
      <c r="AC184" s="151"/>
      <c r="AD184" s="151"/>
      <c r="AE184" s="151"/>
      <c r="AF184" s="151"/>
      <c r="AG184" s="151" t="s">
        <v>263</v>
      </c>
      <c r="AH184" s="151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3" x14ac:dyDescent="0.2">
      <c r="A185" s="158"/>
      <c r="B185" s="159"/>
      <c r="C185" s="196" t="s">
        <v>898</v>
      </c>
      <c r="D185" s="190"/>
      <c r="E185" s="191">
        <v>1</v>
      </c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1"/>
      <c r="AA185" s="151"/>
      <c r="AB185" s="151"/>
      <c r="AC185" s="151"/>
      <c r="AD185" s="151"/>
      <c r="AE185" s="151"/>
      <c r="AF185" s="151"/>
      <c r="AG185" s="151" t="s">
        <v>263</v>
      </c>
      <c r="AH185" s="151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x14ac:dyDescent="0.2">
      <c r="A186" s="166" t="s">
        <v>204</v>
      </c>
      <c r="B186" s="167" t="s">
        <v>116</v>
      </c>
      <c r="C186" s="184" t="s">
        <v>117</v>
      </c>
      <c r="D186" s="168"/>
      <c r="E186" s="169"/>
      <c r="F186" s="170"/>
      <c r="G186" s="170">
        <f>SUMIF(AG187:AG214,"&lt;&gt;NOR",G187:G214)</f>
        <v>0</v>
      </c>
      <c r="H186" s="170"/>
      <c r="I186" s="170">
        <f>SUM(I187:I214)</f>
        <v>0</v>
      </c>
      <c r="J186" s="170"/>
      <c r="K186" s="170">
        <f>SUM(K187:K214)</f>
        <v>0</v>
      </c>
      <c r="L186" s="170"/>
      <c r="M186" s="170">
        <f>SUM(M187:M214)</f>
        <v>0</v>
      </c>
      <c r="N186" s="169"/>
      <c r="O186" s="169">
        <f>SUM(O187:O214)</f>
        <v>2.67</v>
      </c>
      <c r="P186" s="169"/>
      <c r="Q186" s="169">
        <f>SUM(Q187:Q214)</f>
        <v>0</v>
      </c>
      <c r="R186" s="170"/>
      <c r="S186" s="170"/>
      <c r="T186" s="171"/>
      <c r="U186" s="165"/>
      <c r="V186" s="165">
        <f>SUM(V187:V214)</f>
        <v>5.72</v>
      </c>
      <c r="W186" s="165"/>
      <c r="X186" s="165"/>
      <c r="Y186" s="165"/>
      <c r="AG186" t="s">
        <v>205</v>
      </c>
    </row>
    <row r="187" spans="1:60" ht="22.5" outlineLevel="1" x14ac:dyDescent="0.2">
      <c r="A187" s="176">
        <v>43</v>
      </c>
      <c r="B187" s="177" t="s">
        <v>901</v>
      </c>
      <c r="C187" s="185" t="s">
        <v>902</v>
      </c>
      <c r="D187" s="178" t="s">
        <v>255</v>
      </c>
      <c r="E187" s="179">
        <v>5.6250000000000001E-2</v>
      </c>
      <c r="F187" s="180"/>
      <c r="G187" s="181">
        <f>ROUND(E187*F187,2)</f>
        <v>0</v>
      </c>
      <c r="H187" s="180"/>
      <c r="I187" s="181">
        <f>ROUND(E187*H187,2)</f>
        <v>0</v>
      </c>
      <c r="J187" s="180"/>
      <c r="K187" s="181">
        <f>ROUND(E187*J187,2)</f>
        <v>0</v>
      </c>
      <c r="L187" s="181">
        <v>21</v>
      </c>
      <c r="M187" s="181">
        <f>G187*(1+L187/100)</f>
        <v>0</v>
      </c>
      <c r="N187" s="179">
        <v>2.5</v>
      </c>
      <c r="O187" s="179">
        <f>ROUND(E187*N187,2)</f>
        <v>0.14000000000000001</v>
      </c>
      <c r="P187" s="179">
        <v>0</v>
      </c>
      <c r="Q187" s="179">
        <f>ROUND(E187*P187,2)</f>
        <v>0</v>
      </c>
      <c r="R187" s="181" t="s">
        <v>849</v>
      </c>
      <c r="S187" s="181" t="s">
        <v>257</v>
      </c>
      <c r="T187" s="182" t="s">
        <v>257</v>
      </c>
      <c r="U187" s="161">
        <v>1.1919999999999999</v>
      </c>
      <c r="V187" s="161">
        <f>ROUND(E187*U187,2)</f>
        <v>7.0000000000000007E-2</v>
      </c>
      <c r="W187" s="161"/>
      <c r="X187" s="161" t="s">
        <v>258</v>
      </c>
      <c r="Y187" s="161" t="s">
        <v>211</v>
      </c>
      <c r="Z187" s="151"/>
      <c r="AA187" s="151"/>
      <c r="AB187" s="151"/>
      <c r="AC187" s="151"/>
      <c r="AD187" s="151"/>
      <c r="AE187" s="151"/>
      <c r="AF187" s="151"/>
      <c r="AG187" s="151" t="s">
        <v>259</v>
      </c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2" x14ac:dyDescent="0.2">
      <c r="A188" s="158"/>
      <c r="B188" s="159"/>
      <c r="C188" s="273" t="s">
        <v>903</v>
      </c>
      <c r="D188" s="274"/>
      <c r="E188" s="274"/>
      <c r="F188" s="274"/>
      <c r="G188" s="274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1"/>
      <c r="AA188" s="151"/>
      <c r="AB188" s="151"/>
      <c r="AC188" s="151"/>
      <c r="AD188" s="151"/>
      <c r="AE188" s="151"/>
      <c r="AF188" s="151"/>
      <c r="AG188" s="151" t="s">
        <v>261</v>
      </c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2" x14ac:dyDescent="0.2">
      <c r="A189" s="158"/>
      <c r="B189" s="159"/>
      <c r="C189" s="196" t="s">
        <v>776</v>
      </c>
      <c r="D189" s="190"/>
      <c r="E189" s="191"/>
      <c r="F189" s="161"/>
      <c r="G189" s="161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51"/>
      <c r="AA189" s="151"/>
      <c r="AB189" s="151"/>
      <c r="AC189" s="151"/>
      <c r="AD189" s="151"/>
      <c r="AE189" s="151"/>
      <c r="AF189" s="151"/>
      <c r="AG189" s="151" t="s">
        <v>263</v>
      </c>
      <c r="AH189" s="151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3" x14ac:dyDescent="0.2">
      <c r="A190" s="158"/>
      <c r="B190" s="159"/>
      <c r="C190" s="196" t="s">
        <v>904</v>
      </c>
      <c r="D190" s="190"/>
      <c r="E190" s="191">
        <v>5.6250000000000001E-2</v>
      </c>
      <c r="F190" s="161"/>
      <c r="G190" s="161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1"/>
      <c r="AA190" s="151"/>
      <c r="AB190" s="151"/>
      <c r="AC190" s="151"/>
      <c r="AD190" s="151"/>
      <c r="AE190" s="151"/>
      <c r="AF190" s="151"/>
      <c r="AG190" s="151" t="s">
        <v>263</v>
      </c>
      <c r="AH190" s="151">
        <v>0</v>
      </c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1" x14ac:dyDescent="0.2">
      <c r="A191" s="176">
        <v>44</v>
      </c>
      <c r="B191" s="177" t="s">
        <v>905</v>
      </c>
      <c r="C191" s="185" t="s">
        <v>906</v>
      </c>
      <c r="D191" s="178" t="s">
        <v>296</v>
      </c>
      <c r="E191" s="179">
        <v>0.82499999999999996</v>
      </c>
      <c r="F191" s="180"/>
      <c r="G191" s="181">
        <f>ROUND(E191*F191,2)</f>
        <v>0</v>
      </c>
      <c r="H191" s="180"/>
      <c r="I191" s="181">
        <f>ROUND(E191*H191,2)</f>
        <v>0</v>
      </c>
      <c r="J191" s="180"/>
      <c r="K191" s="181">
        <f>ROUND(E191*J191,2)</f>
        <v>0</v>
      </c>
      <c r="L191" s="181">
        <v>21</v>
      </c>
      <c r="M191" s="181">
        <f>G191*(1+L191/100)</f>
        <v>0</v>
      </c>
      <c r="N191" s="179">
        <v>4.5100000000000001E-3</v>
      </c>
      <c r="O191" s="179">
        <f>ROUND(E191*N191,2)</f>
        <v>0</v>
      </c>
      <c r="P191" s="179">
        <v>0</v>
      </c>
      <c r="Q191" s="179">
        <f>ROUND(E191*P191,2)</f>
        <v>0</v>
      </c>
      <c r="R191" s="181" t="s">
        <v>849</v>
      </c>
      <c r="S191" s="181" t="s">
        <v>257</v>
      </c>
      <c r="T191" s="182" t="s">
        <v>257</v>
      </c>
      <c r="U191" s="161">
        <v>0.82499999999999996</v>
      </c>
      <c r="V191" s="161">
        <f>ROUND(E191*U191,2)</f>
        <v>0.68</v>
      </c>
      <c r="W191" s="161"/>
      <c r="X191" s="161" t="s">
        <v>258</v>
      </c>
      <c r="Y191" s="161" t="s">
        <v>211</v>
      </c>
      <c r="Z191" s="151"/>
      <c r="AA191" s="151"/>
      <c r="AB191" s="151"/>
      <c r="AC191" s="151"/>
      <c r="AD191" s="151"/>
      <c r="AE191" s="151"/>
      <c r="AF191" s="151"/>
      <c r="AG191" s="151" t="s">
        <v>259</v>
      </c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2" x14ac:dyDescent="0.2">
      <c r="A192" s="158"/>
      <c r="B192" s="159"/>
      <c r="C192" s="273" t="s">
        <v>907</v>
      </c>
      <c r="D192" s="274"/>
      <c r="E192" s="274"/>
      <c r="F192" s="274"/>
      <c r="G192" s="274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1"/>
      <c r="AA192" s="151"/>
      <c r="AB192" s="151"/>
      <c r="AC192" s="151"/>
      <c r="AD192" s="151"/>
      <c r="AE192" s="151"/>
      <c r="AF192" s="151"/>
      <c r="AG192" s="151" t="s">
        <v>261</v>
      </c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2" x14ac:dyDescent="0.2">
      <c r="A193" s="158"/>
      <c r="B193" s="159"/>
      <c r="C193" s="196" t="s">
        <v>776</v>
      </c>
      <c r="D193" s="190"/>
      <c r="E193" s="191"/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1"/>
      <c r="AA193" s="151"/>
      <c r="AB193" s="151"/>
      <c r="AC193" s="151"/>
      <c r="AD193" s="151"/>
      <c r="AE193" s="151"/>
      <c r="AF193" s="151"/>
      <c r="AG193" s="151" t="s">
        <v>263</v>
      </c>
      <c r="AH193" s="151">
        <v>0</v>
      </c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3" x14ac:dyDescent="0.2">
      <c r="A194" s="158"/>
      <c r="B194" s="159"/>
      <c r="C194" s="196" t="s">
        <v>908</v>
      </c>
      <c r="D194" s="190"/>
      <c r="E194" s="191">
        <v>0.82499999999999996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1"/>
      <c r="AA194" s="151"/>
      <c r="AB194" s="151"/>
      <c r="AC194" s="151"/>
      <c r="AD194" s="151"/>
      <c r="AE194" s="151"/>
      <c r="AF194" s="151"/>
      <c r="AG194" s="151" t="s">
        <v>263</v>
      </c>
      <c r="AH194" s="151">
        <v>0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1" x14ac:dyDescent="0.2">
      <c r="A195" s="176">
        <v>45</v>
      </c>
      <c r="B195" s="177" t="s">
        <v>391</v>
      </c>
      <c r="C195" s="185" t="s">
        <v>392</v>
      </c>
      <c r="D195" s="178" t="s">
        <v>296</v>
      </c>
      <c r="E195" s="179">
        <v>6.4660000000000002</v>
      </c>
      <c r="F195" s="180"/>
      <c r="G195" s="181">
        <f>ROUND(E195*F195,2)</f>
        <v>0</v>
      </c>
      <c r="H195" s="180"/>
      <c r="I195" s="181">
        <f>ROUND(E195*H195,2)</f>
        <v>0</v>
      </c>
      <c r="J195" s="180"/>
      <c r="K195" s="181">
        <f>ROUND(E195*J195,2)</f>
        <v>0</v>
      </c>
      <c r="L195" s="181">
        <v>21</v>
      </c>
      <c r="M195" s="181">
        <f>G195*(1+L195/100)</f>
        <v>0</v>
      </c>
      <c r="N195" s="179">
        <v>2.0000000000000001E-4</v>
      </c>
      <c r="O195" s="179">
        <f>ROUND(E195*N195,2)</f>
        <v>0</v>
      </c>
      <c r="P195" s="179">
        <v>0</v>
      </c>
      <c r="Q195" s="179">
        <f>ROUND(E195*P195,2)</f>
        <v>0</v>
      </c>
      <c r="R195" s="181"/>
      <c r="S195" s="181" t="s">
        <v>209</v>
      </c>
      <c r="T195" s="182" t="s">
        <v>257</v>
      </c>
      <c r="U195" s="161">
        <v>0.09</v>
      </c>
      <c r="V195" s="161">
        <f>ROUND(E195*U195,2)</f>
        <v>0.57999999999999996</v>
      </c>
      <c r="W195" s="161"/>
      <c r="X195" s="161" t="s">
        <v>258</v>
      </c>
      <c r="Y195" s="161" t="s">
        <v>211</v>
      </c>
      <c r="Z195" s="151"/>
      <c r="AA195" s="151"/>
      <c r="AB195" s="151"/>
      <c r="AC195" s="151"/>
      <c r="AD195" s="151"/>
      <c r="AE195" s="151"/>
      <c r="AF195" s="151"/>
      <c r="AG195" s="151" t="s">
        <v>259</v>
      </c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2" x14ac:dyDescent="0.2">
      <c r="A196" s="158"/>
      <c r="B196" s="159"/>
      <c r="C196" s="196" t="s">
        <v>851</v>
      </c>
      <c r="D196" s="190"/>
      <c r="E196" s="191"/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1"/>
      <c r="AA196" s="151"/>
      <c r="AB196" s="151"/>
      <c r="AC196" s="151"/>
      <c r="AD196" s="151"/>
      <c r="AE196" s="151"/>
      <c r="AF196" s="151"/>
      <c r="AG196" s="151" t="s">
        <v>263</v>
      </c>
      <c r="AH196" s="151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3" x14ac:dyDescent="0.2">
      <c r="A197" s="158"/>
      <c r="B197" s="159"/>
      <c r="C197" s="196" t="s">
        <v>909</v>
      </c>
      <c r="D197" s="190"/>
      <c r="E197" s="191">
        <v>6.4660000000000002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1"/>
      <c r="AA197" s="151"/>
      <c r="AB197" s="151"/>
      <c r="AC197" s="151"/>
      <c r="AD197" s="151"/>
      <c r="AE197" s="151"/>
      <c r="AF197" s="151"/>
      <c r="AG197" s="151" t="s">
        <v>263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1" x14ac:dyDescent="0.2">
      <c r="A198" s="176">
        <v>46</v>
      </c>
      <c r="B198" s="177" t="s">
        <v>910</v>
      </c>
      <c r="C198" s="185" t="s">
        <v>911</v>
      </c>
      <c r="D198" s="178" t="s">
        <v>255</v>
      </c>
      <c r="E198" s="179">
        <v>0.99931999999999999</v>
      </c>
      <c r="F198" s="180"/>
      <c r="G198" s="181">
        <f>ROUND(E198*F198,2)</f>
        <v>0</v>
      </c>
      <c r="H198" s="180"/>
      <c r="I198" s="181">
        <f>ROUND(E198*H198,2)</f>
        <v>0</v>
      </c>
      <c r="J198" s="180"/>
      <c r="K198" s="181">
        <f>ROUND(E198*J198,2)</f>
        <v>0</v>
      </c>
      <c r="L198" s="181">
        <v>21</v>
      </c>
      <c r="M198" s="181">
        <f>G198*(1+L198/100)</f>
        <v>0</v>
      </c>
      <c r="N198" s="179">
        <v>2.52542</v>
      </c>
      <c r="O198" s="179">
        <f>ROUND(E198*N198,2)</f>
        <v>2.52</v>
      </c>
      <c r="P198" s="179">
        <v>0</v>
      </c>
      <c r="Q198" s="179">
        <f>ROUND(E198*P198,2)</f>
        <v>0</v>
      </c>
      <c r="R198" s="181" t="s">
        <v>311</v>
      </c>
      <c r="S198" s="181" t="s">
        <v>257</v>
      </c>
      <c r="T198" s="182" t="s">
        <v>257</v>
      </c>
      <c r="U198" s="161">
        <v>3.5720000000000001</v>
      </c>
      <c r="V198" s="161">
        <f>ROUND(E198*U198,2)</f>
        <v>3.57</v>
      </c>
      <c r="W198" s="161"/>
      <c r="X198" s="161" t="s">
        <v>258</v>
      </c>
      <c r="Y198" s="161" t="s">
        <v>211</v>
      </c>
      <c r="Z198" s="151"/>
      <c r="AA198" s="151"/>
      <c r="AB198" s="151"/>
      <c r="AC198" s="151"/>
      <c r="AD198" s="151"/>
      <c r="AE198" s="151"/>
      <c r="AF198" s="151"/>
      <c r="AG198" s="151" t="s">
        <v>259</v>
      </c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2" x14ac:dyDescent="0.2">
      <c r="A199" s="158"/>
      <c r="B199" s="159"/>
      <c r="C199" s="273" t="s">
        <v>472</v>
      </c>
      <c r="D199" s="274"/>
      <c r="E199" s="274"/>
      <c r="F199" s="274"/>
      <c r="G199" s="274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1"/>
      <c r="AA199" s="151"/>
      <c r="AB199" s="151"/>
      <c r="AC199" s="151"/>
      <c r="AD199" s="151"/>
      <c r="AE199" s="151"/>
      <c r="AF199" s="151"/>
      <c r="AG199" s="151" t="s">
        <v>261</v>
      </c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2" x14ac:dyDescent="0.2">
      <c r="A200" s="158"/>
      <c r="B200" s="159"/>
      <c r="C200" s="196" t="s">
        <v>851</v>
      </c>
      <c r="D200" s="190"/>
      <c r="E200" s="191"/>
      <c r="F200" s="161"/>
      <c r="G200" s="161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1"/>
      <c r="AA200" s="151"/>
      <c r="AB200" s="151"/>
      <c r="AC200" s="151"/>
      <c r="AD200" s="151"/>
      <c r="AE200" s="151"/>
      <c r="AF200" s="151"/>
      <c r="AG200" s="151" t="s">
        <v>263</v>
      </c>
      <c r="AH200" s="151">
        <v>0</v>
      </c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ht="22.5" outlineLevel="3" x14ac:dyDescent="0.2">
      <c r="A201" s="158"/>
      <c r="B201" s="159"/>
      <c r="C201" s="196" t="s">
        <v>912</v>
      </c>
      <c r="D201" s="190"/>
      <c r="E201" s="191">
        <v>0.99931999999999999</v>
      </c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1"/>
      <c r="AA201" s="151"/>
      <c r="AB201" s="151"/>
      <c r="AC201" s="151"/>
      <c r="AD201" s="151"/>
      <c r="AE201" s="151"/>
      <c r="AF201" s="151"/>
      <c r="AG201" s="151" t="s">
        <v>263</v>
      </c>
      <c r="AH201" s="151">
        <v>0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1" x14ac:dyDescent="0.2">
      <c r="A202" s="176">
        <v>47</v>
      </c>
      <c r="B202" s="177" t="s">
        <v>400</v>
      </c>
      <c r="C202" s="185" t="s">
        <v>401</v>
      </c>
      <c r="D202" s="178" t="s">
        <v>402</v>
      </c>
      <c r="E202" s="179">
        <v>9.0500000000000008E-3</v>
      </c>
      <c r="F202" s="180"/>
      <c r="G202" s="181">
        <f>ROUND(E202*F202,2)</f>
        <v>0</v>
      </c>
      <c r="H202" s="180"/>
      <c r="I202" s="181">
        <f>ROUND(E202*H202,2)</f>
        <v>0</v>
      </c>
      <c r="J202" s="180"/>
      <c r="K202" s="181">
        <f>ROUND(E202*J202,2)</f>
        <v>0</v>
      </c>
      <c r="L202" s="181">
        <v>21</v>
      </c>
      <c r="M202" s="181">
        <f>G202*(1+L202/100)</f>
        <v>0</v>
      </c>
      <c r="N202" s="179">
        <v>1.0662499999999999</v>
      </c>
      <c r="O202" s="179">
        <f>ROUND(E202*N202,2)</f>
        <v>0.01</v>
      </c>
      <c r="P202" s="179">
        <v>0</v>
      </c>
      <c r="Q202" s="179">
        <f>ROUND(E202*P202,2)</f>
        <v>0</v>
      </c>
      <c r="R202" s="181" t="s">
        <v>311</v>
      </c>
      <c r="S202" s="181" t="s">
        <v>257</v>
      </c>
      <c r="T202" s="182" t="s">
        <v>257</v>
      </c>
      <c r="U202" s="161">
        <v>15.23</v>
      </c>
      <c r="V202" s="161">
        <f>ROUND(E202*U202,2)</f>
        <v>0.14000000000000001</v>
      </c>
      <c r="W202" s="161"/>
      <c r="X202" s="161" t="s">
        <v>258</v>
      </c>
      <c r="Y202" s="161" t="s">
        <v>211</v>
      </c>
      <c r="Z202" s="151"/>
      <c r="AA202" s="151"/>
      <c r="AB202" s="151"/>
      <c r="AC202" s="151"/>
      <c r="AD202" s="151"/>
      <c r="AE202" s="151"/>
      <c r="AF202" s="151"/>
      <c r="AG202" s="151" t="s">
        <v>259</v>
      </c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2" x14ac:dyDescent="0.2">
      <c r="A203" s="158"/>
      <c r="B203" s="159"/>
      <c r="C203" s="273" t="s">
        <v>403</v>
      </c>
      <c r="D203" s="274"/>
      <c r="E203" s="274"/>
      <c r="F203" s="274"/>
      <c r="G203" s="274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1"/>
      <c r="AA203" s="151"/>
      <c r="AB203" s="151"/>
      <c r="AC203" s="151"/>
      <c r="AD203" s="151"/>
      <c r="AE203" s="151"/>
      <c r="AF203" s="151"/>
      <c r="AG203" s="151" t="s">
        <v>261</v>
      </c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2" x14ac:dyDescent="0.2">
      <c r="A204" s="158"/>
      <c r="B204" s="159"/>
      <c r="C204" s="264" t="s">
        <v>404</v>
      </c>
      <c r="D204" s="265"/>
      <c r="E204" s="265"/>
      <c r="F204" s="265"/>
      <c r="G204" s="265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1"/>
      <c r="AA204" s="151"/>
      <c r="AB204" s="151"/>
      <c r="AC204" s="151"/>
      <c r="AD204" s="151"/>
      <c r="AE204" s="151"/>
      <c r="AF204" s="151"/>
      <c r="AG204" s="151" t="s">
        <v>214</v>
      </c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2" x14ac:dyDescent="0.2">
      <c r="A205" s="158"/>
      <c r="B205" s="159"/>
      <c r="C205" s="196" t="s">
        <v>851</v>
      </c>
      <c r="D205" s="190"/>
      <c r="E205" s="191"/>
      <c r="F205" s="161"/>
      <c r="G205" s="161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51"/>
      <c r="AA205" s="151"/>
      <c r="AB205" s="151"/>
      <c r="AC205" s="151"/>
      <c r="AD205" s="151"/>
      <c r="AE205" s="151"/>
      <c r="AF205" s="151"/>
      <c r="AG205" s="151" t="s">
        <v>263</v>
      </c>
      <c r="AH205" s="151">
        <v>0</v>
      </c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3" x14ac:dyDescent="0.2">
      <c r="A206" s="158"/>
      <c r="B206" s="159"/>
      <c r="C206" s="197" t="s">
        <v>342</v>
      </c>
      <c r="D206" s="192"/>
      <c r="E206" s="193"/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1"/>
      <c r="AA206" s="151"/>
      <c r="AB206" s="151"/>
      <c r="AC206" s="151"/>
      <c r="AD206" s="151"/>
      <c r="AE206" s="151"/>
      <c r="AF206" s="151"/>
      <c r="AG206" s="151" t="s">
        <v>263</v>
      </c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3" x14ac:dyDescent="0.2">
      <c r="A207" s="158"/>
      <c r="B207" s="159"/>
      <c r="C207" s="198" t="s">
        <v>913</v>
      </c>
      <c r="D207" s="192"/>
      <c r="E207" s="193">
        <v>4.2981499999999997</v>
      </c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51"/>
      <c r="AA207" s="151"/>
      <c r="AB207" s="151"/>
      <c r="AC207" s="151"/>
      <c r="AD207" s="151"/>
      <c r="AE207" s="151"/>
      <c r="AF207" s="151"/>
      <c r="AG207" s="151" t="s">
        <v>263</v>
      </c>
      <c r="AH207" s="151">
        <v>2</v>
      </c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3" x14ac:dyDescent="0.2">
      <c r="A208" s="158"/>
      <c r="B208" s="159"/>
      <c r="C208" s="199" t="s">
        <v>347</v>
      </c>
      <c r="D208" s="194"/>
      <c r="E208" s="195">
        <v>4.2981499999999997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1"/>
      <c r="AA208" s="151"/>
      <c r="AB208" s="151"/>
      <c r="AC208" s="151"/>
      <c r="AD208" s="151"/>
      <c r="AE208" s="151"/>
      <c r="AF208" s="151"/>
      <c r="AG208" s="151" t="s">
        <v>263</v>
      </c>
      <c r="AH208" s="151">
        <v>3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3" x14ac:dyDescent="0.2">
      <c r="A209" s="158"/>
      <c r="B209" s="159"/>
      <c r="C209" s="197" t="s">
        <v>348</v>
      </c>
      <c r="D209" s="192"/>
      <c r="E209" s="193"/>
      <c r="F209" s="161"/>
      <c r="G209" s="16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51"/>
      <c r="AA209" s="151"/>
      <c r="AB209" s="151"/>
      <c r="AC209" s="151"/>
      <c r="AD209" s="151"/>
      <c r="AE209" s="151"/>
      <c r="AF209" s="151"/>
      <c r="AG209" s="151" t="s">
        <v>263</v>
      </c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3" x14ac:dyDescent="0.2">
      <c r="A210" s="158"/>
      <c r="B210" s="159"/>
      <c r="C210" s="196" t="s">
        <v>914</v>
      </c>
      <c r="D210" s="190"/>
      <c r="E210" s="191"/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1"/>
      <c r="AA210" s="151"/>
      <c r="AB210" s="151"/>
      <c r="AC210" s="151"/>
      <c r="AD210" s="151"/>
      <c r="AE210" s="151"/>
      <c r="AF210" s="151"/>
      <c r="AG210" s="151" t="s">
        <v>263</v>
      </c>
      <c r="AH210" s="151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3" x14ac:dyDescent="0.2">
      <c r="A211" s="158"/>
      <c r="B211" s="159"/>
      <c r="C211" s="196" t="s">
        <v>915</v>
      </c>
      <c r="D211" s="190"/>
      <c r="E211" s="191">
        <v>9.0500000000000008E-3</v>
      </c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51"/>
      <c r="AA211" s="151"/>
      <c r="AB211" s="151"/>
      <c r="AC211" s="151"/>
      <c r="AD211" s="151"/>
      <c r="AE211" s="151"/>
      <c r="AF211" s="151"/>
      <c r="AG211" s="151" t="s">
        <v>263</v>
      </c>
      <c r="AH211" s="151">
        <v>0</v>
      </c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1" x14ac:dyDescent="0.2">
      <c r="A212" s="176">
        <v>48</v>
      </c>
      <c r="B212" s="177" t="s">
        <v>409</v>
      </c>
      <c r="C212" s="185" t="s">
        <v>410</v>
      </c>
      <c r="D212" s="178" t="s">
        <v>255</v>
      </c>
      <c r="E212" s="179">
        <v>0.99931999999999999</v>
      </c>
      <c r="F212" s="180"/>
      <c r="G212" s="181">
        <f>ROUND(E212*F212,2)</f>
        <v>0</v>
      </c>
      <c r="H212" s="180"/>
      <c r="I212" s="181">
        <f>ROUND(E212*H212,2)</f>
        <v>0</v>
      </c>
      <c r="J212" s="180"/>
      <c r="K212" s="181">
        <f>ROUND(E212*J212,2)</f>
        <v>0</v>
      </c>
      <c r="L212" s="181">
        <v>21</v>
      </c>
      <c r="M212" s="181">
        <f>G212*(1+L212/100)</f>
        <v>0</v>
      </c>
      <c r="N212" s="179">
        <v>0</v>
      </c>
      <c r="O212" s="179">
        <f>ROUND(E212*N212,2)</f>
        <v>0</v>
      </c>
      <c r="P212" s="179">
        <v>0</v>
      </c>
      <c r="Q212" s="179">
        <f>ROUND(E212*P212,2)</f>
        <v>0</v>
      </c>
      <c r="R212" s="181"/>
      <c r="S212" s="181" t="s">
        <v>209</v>
      </c>
      <c r="T212" s="182" t="s">
        <v>257</v>
      </c>
      <c r="U212" s="161">
        <v>0.68</v>
      </c>
      <c r="V212" s="161">
        <f>ROUND(E212*U212,2)</f>
        <v>0.68</v>
      </c>
      <c r="W212" s="161"/>
      <c r="X212" s="161" t="s">
        <v>258</v>
      </c>
      <c r="Y212" s="161" t="s">
        <v>211</v>
      </c>
      <c r="Z212" s="151"/>
      <c r="AA212" s="151"/>
      <c r="AB212" s="151"/>
      <c r="AC212" s="151"/>
      <c r="AD212" s="151"/>
      <c r="AE212" s="151"/>
      <c r="AF212" s="151"/>
      <c r="AG212" s="151" t="s">
        <v>259</v>
      </c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2" x14ac:dyDescent="0.2">
      <c r="A213" s="158"/>
      <c r="B213" s="159"/>
      <c r="C213" s="196" t="s">
        <v>851</v>
      </c>
      <c r="D213" s="190"/>
      <c r="E213" s="191"/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1"/>
      <c r="AA213" s="151"/>
      <c r="AB213" s="151"/>
      <c r="AC213" s="151"/>
      <c r="AD213" s="151"/>
      <c r="AE213" s="151"/>
      <c r="AF213" s="151"/>
      <c r="AG213" s="151" t="s">
        <v>263</v>
      </c>
      <c r="AH213" s="151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ht="22.5" outlineLevel="3" x14ac:dyDescent="0.2">
      <c r="A214" s="158"/>
      <c r="B214" s="159"/>
      <c r="C214" s="196" t="s">
        <v>912</v>
      </c>
      <c r="D214" s="190"/>
      <c r="E214" s="191">
        <v>0.99931999999999999</v>
      </c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51"/>
      <c r="AA214" s="151"/>
      <c r="AB214" s="151"/>
      <c r="AC214" s="151"/>
      <c r="AD214" s="151"/>
      <c r="AE214" s="151"/>
      <c r="AF214" s="151"/>
      <c r="AG214" s="151" t="s">
        <v>263</v>
      </c>
      <c r="AH214" s="151">
        <v>0</v>
      </c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x14ac:dyDescent="0.2">
      <c r="A215" s="166" t="s">
        <v>204</v>
      </c>
      <c r="B215" s="167" t="s">
        <v>118</v>
      </c>
      <c r="C215" s="184" t="s">
        <v>119</v>
      </c>
      <c r="D215" s="168"/>
      <c r="E215" s="169"/>
      <c r="F215" s="170"/>
      <c r="G215" s="170">
        <f>SUMIF(AG216:AG222,"&lt;&gt;NOR",G216:G222)</f>
        <v>0</v>
      </c>
      <c r="H215" s="170"/>
      <c r="I215" s="170">
        <f>SUM(I216:I222)</f>
        <v>0</v>
      </c>
      <c r="J215" s="170"/>
      <c r="K215" s="170">
        <f>SUM(K216:K222)</f>
        <v>0</v>
      </c>
      <c r="L215" s="170"/>
      <c r="M215" s="170">
        <f>SUM(M216:M222)</f>
        <v>0</v>
      </c>
      <c r="N215" s="169"/>
      <c r="O215" s="169">
        <f>SUM(O216:O222)</f>
        <v>1.96</v>
      </c>
      <c r="P215" s="169"/>
      <c r="Q215" s="169">
        <f>SUM(Q216:Q222)</f>
        <v>0</v>
      </c>
      <c r="R215" s="170"/>
      <c r="S215" s="170"/>
      <c r="T215" s="171"/>
      <c r="U215" s="165"/>
      <c r="V215" s="165">
        <f>SUM(V216:V222)</f>
        <v>3.6900000000000004</v>
      </c>
      <c r="W215" s="165"/>
      <c r="X215" s="165"/>
      <c r="Y215" s="165"/>
      <c r="AG215" t="s">
        <v>205</v>
      </c>
    </row>
    <row r="216" spans="1:60" outlineLevel="1" x14ac:dyDescent="0.2">
      <c r="A216" s="176">
        <v>49</v>
      </c>
      <c r="B216" s="177" t="s">
        <v>916</v>
      </c>
      <c r="C216" s="185" t="s">
        <v>917</v>
      </c>
      <c r="D216" s="178" t="s">
        <v>296</v>
      </c>
      <c r="E216" s="179">
        <v>3.24</v>
      </c>
      <c r="F216" s="180"/>
      <c r="G216" s="181">
        <f>ROUND(E216*F216,2)</f>
        <v>0</v>
      </c>
      <c r="H216" s="180"/>
      <c r="I216" s="181">
        <f>ROUND(E216*H216,2)</f>
        <v>0</v>
      </c>
      <c r="J216" s="180"/>
      <c r="K216" s="181">
        <f>ROUND(E216*J216,2)</f>
        <v>0</v>
      </c>
      <c r="L216" s="181">
        <v>21</v>
      </c>
      <c r="M216" s="181">
        <f>G216*(1+L216/100)</f>
        <v>0</v>
      </c>
      <c r="N216" s="179">
        <v>0.25635000000000002</v>
      </c>
      <c r="O216" s="179">
        <f>ROUND(E216*N216,2)</f>
        <v>0.83</v>
      </c>
      <c r="P216" s="179">
        <v>0</v>
      </c>
      <c r="Q216" s="179">
        <f>ROUND(E216*P216,2)</f>
        <v>0</v>
      </c>
      <c r="R216" s="181"/>
      <c r="S216" s="181" t="s">
        <v>209</v>
      </c>
      <c r="T216" s="182" t="s">
        <v>257</v>
      </c>
      <c r="U216" s="161">
        <v>0.39</v>
      </c>
      <c r="V216" s="161">
        <f>ROUND(E216*U216,2)</f>
        <v>1.26</v>
      </c>
      <c r="W216" s="161"/>
      <c r="X216" s="161" t="s">
        <v>258</v>
      </c>
      <c r="Y216" s="161" t="s">
        <v>211</v>
      </c>
      <c r="Z216" s="151"/>
      <c r="AA216" s="151"/>
      <c r="AB216" s="151"/>
      <c r="AC216" s="151"/>
      <c r="AD216" s="151"/>
      <c r="AE216" s="151"/>
      <c r="AF216" s="151"/>
      <c r="AG216" s="151" t="s">
        <v>259</v>
      </c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2" x14ac:dyDescent="0.2">
      <c r="A217" s="158"/>
      <c r="B217" s="159"/>
      <c r="C217" s="196" t="s">
        <v>776</v>
      </c>
      <c r="D217" s="190"/>
      <c r="E217" s="191"/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51"/>
      <c r="AA217" s="151"/>
      <c r="AB217" s="151"/>
      <c r="AC217" s="151"/>
      <c r="AD217" s="151"/>
      <c r="AE217" s="151"/>
      <c r="AF217" s="151"/>
      <c r="AG217" s="151" t="s">
        <v>263</v>
      </c>
      <c r="AH217" s="151">
        <v>0</v>
      </c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3" x14ac:dyDescent="0.2">
      <c r="A218" s="158"/>
      <c r="B218" s="159"/>
      <c r="C218" s="196" t="s">
        <v>918</v>
      </c>
      <c r="D218" s="190"/>
      <c r="E218" s="191">
        <v>3.24</v>
      </c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1"/>
      <c r="AA218" s="151"/>
      <c r="AB218" s="151"/>
      <c r="AC218" s="151"/>
      <c r="AD218" s="151"/>
      <c r="AE218" s="151"/>
      <c r="AF218" s="151"/>
      <c r="AG218" s="151" t="s">
        <v>263</v>
      </c>
      <c r="AH218" s="151">
        <v>0</v>
      </c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ht="22.5" outlineLevel="1" x14ac:dyDescent="0.2">
      <c r="A219" s="176">
        <v>50</v>
      </c>
      <c r="B219" s="177" t="s">
        <v>919</v>
      </c>
      <c r="C219" s="185" t="s">
        <v>920</v>
      </c>
      <c r="D219" s="178" t="s">
        <v>359</v>
      </c>
      <c r="E219" s="179">
        <v>12.8</v>
      </c>
      <c r="F219" s="180"/>
      <c r="G219" s="181">
        <f>ROUND(E219*F219,2)</f>
        <v>0</v>
      </c>
      <c r="H219" s="180"/>
      <c r="I219" s="181">
        <f>ROUND(E219*H219,2)</f>
        <v>0</v>
      </c>
      <c r="J219" s="180"/>
      <c r="K219" s="181">
        <f>ROUND(E219*J219,2)</f>
        <v>0</v>
      </c>
      <c r="L219" s="181">
        <v>21</v>
      </c>
      <c r="M219" s="181">
        <f>G219*(1+L219/100)</f>
        <v>0</v>
      </c>
      <c r="N219" s="179">
        <v>8.8260000000000005E-2</v>
      </c>
      <c r="O219" s="179">
        <f>ROUND(E219*N219,2)</f>
        <v>1.1299999999999999</v>
      </c>
      <c r="P219" s="179">
        <v>0</v>
      </c>
      <c r="Q219" s="179">
        <f>ROUND(E219*P219,2)</f>
        <v>0</v>
      </c>
      <c r="R219" s="181"/>
      <c r="S219" s="181" t="s">
        <v>209</v>
      </c>
      <c r="T219" s="182" t="s">
        <v>257</v>
      </c>
      <c r="U219" s="161">
        <v>0.19</v>
      </c>
      <c r="V219" s="161">
        <f>ROUND(E219*U219,2)</f>
        <v>2.4300000000000002</v>
      </c>
      <c r="W219" s="161"/>
      <c r="X219" s="161" t="s">
        <v>258</v>
      </c>
      <c r="Y219" s="161" t="s">
        <v>211</v>
      </c>
      <c r="Z219" s="151"/>
      <c r="AA219" s="151"/>
      <c r="AB219" s="151"/>
      <c r="AC219" s="151"/>
      <c r="AD219" s="151"/>
      <c r="AE219" s="151"/>
      <c r="AF219" s="151"/>
      <c r="AG219" s="151" t="s">
        <v>259</v>
      </c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outlineLevel="2" x14ac:dyDescent="0.2">
      <c r="A220" s="158"/>
      <c r="B220" s="159"/>
      <c r="C220" s="262" t="s">
        <v>921</v>
      </c>
      <c r="D220" s="263"/>
      <c r="E220" s="263"/>
      <c r="F220" s="263"/>
      <c r="G220" s="263"/>
      <c r="H220" s="161"/>
      <c r="I220" s="161"/>
      <c r="J220" s="161"/>
      <c r="K220" s="161"/>
      <c r="L220" s="161"/>
      <c r="M220" s="161"/>
      <c r="N220" s="160"/>
      <c r="O220" s="160"/>
      <c r="P220" s="160"/>
      <c r="Q220" s="160"/>
      <c r="R220" s="161"/>
      <c r="S220" s="161"/>
      <c r="T220" s="161"/>
      <c r="U220" s="161"/>
      <c r="V220" s="161"/>
      <c r="W220" s="161"/>
      <c r="X220" s="161"/>
      <c r="Y220" s="161"/>
      <c r="Z220" s="151"/>
      <c r="AA220" s="151"/>
      <c r="AB220" s="151"/>
      <c r="AC220" s="151"/>
      <c r="AD220" s="151"/>
      <c r="AE220" s="151"/>
      <c r="AF220" s="151"/>
      <c r="AG220" s="151" t="s">
        <v>214</v>
      </c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2" x14ac:dyDescent="0.2">
      <c r="A221" s="158"/>
      <c r="B221" s="159"/>
      <c r="C221" s="196" t="s">
        <v>776</v>
      </c>
      <c r="D221" s="190"/>
      <c r="E221" s="191"/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1"/>
      <c r="AA221" s="151"/>
      <c r="AB221" s="151"/>
      <c r="AC221" s="151"/>
      <c r="AD221" s="151"/>
      <c r="AE221" s="151"/>
      <c r="AF221" s="151"/>
      <c r="AG221" s="151" t="s">
        <v>263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outlineLevel="3" x14ac:dyDescent="0.2">
      <c r="A222" s="158"/>
      <c r="B222" s="159"/>
      <c r="C222" s="196" t="s">
        <v>922</v>
      </c>
      <c r="D222" s="190"/>
      <c r="E222" s="191">
        <v>12.8</v>
      </c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1"/>
      <c r="AA222" s="151"/>
      <c r="AB222" s="151"/>
      <c r="AC222" s="151"/>
      <c r="AD222" s="151"/>
      <c r="AE222" s="151"/>
      <c r="AF222" s="151"/>
      <c r="AG222" s="151" t="s">
        <v>263</v>
      </c>
      <c r="AH222" s="151">
        <v>0</v>
      </c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x14ac:dyDescent="0.2">
      <c r="A223" s="166" t="s">
        <v>204</v>
      </c>
      <c r="B223" s="167" t="s">
        <v>126</v>
      </c>
      <c r="C223" s="184" t="s">
        <v>127</v>
      </c>
      <c r="D223" s="168"/>
      <c r="E223" s="169"/>
      <c r="F223" s="170"/>
      <c r="G223" s="170">
        <f>SUMIF(AG224:AG234,"&lt;&gt;NOR",G224:G234)</f>
        <v>0</v>
      </c>
      <c r="H223" s="170"/>
      <c r="I223" s="170">
        <f>SUM(I224:I234)</f>
        <v>0</v>
      </c>
      <c r="J223" s="170"/>
      <c r="K223" s="170">
        <f>SUM(K224:K234)</f>
        <v>0</v>
      </c>
      <c r="L223" s="170"/>
      <c r="M223" s="170">
        <f>SUM(M224:M234)</f>
        <v>0</v>
      </c>
      <c r="N223" s="169"/>
      <c r="O223" s="169">
        <f>SUM(O224:O234)</f>
        <v>1.86</v>
      </c>
      <c r="P223" s="169"/>
      <c r="Q223" s="169">
        <f>SUM(Q224:Q234)</f>
        <v>0</v>
      </c>
      <c r="R223" s="170"/>
      <c r="S223" s="170"/>
      <c r="T223" s="171"/>
      <c r="U223" s="165"/>
      <c r="V223" s="165">
        <f>SUM(V224:V234)</f>
        <v>2.5700000000000003</v>
      </c>
      <c r="W223" s="165"/>
      <c r="X223" s="165"/>
      <c r="Y223" s="165"/>
      <c r="AG223" t="s">
        <v>205</v>
      </c>
    </row>
    <row r="224" spans="1:60" outlineLevel="1" x14ac:dyDescent="0.2">
      <c r="A224" s="176">
        <v>51</v>
      </c>
      <c r="B224" s="177" t="s">
        <v>923</v>
      </c>
      <c r="C224" s="185" t="s">
        <v>924</v>
      </c>
      <c r="D224" s="178" t="s">
        <v>255</v>
      </c>
      <c r="E224" s="179">
        <v>0.72899999999999998</v>
      </c>
      <c r="F224" s="180"/>
      <c r="G224" s="181">
        <f>ROUND(E224*F224,2)</f>
        <v>0</v>
      </c>
      <c r="H224" s="180"/>
      <c r="I224" s="181">
        <f>ROUND(E224*H224,2)</f>
        <v>0</v>
      </c>
      <c r="J224" s="180"/>
      <c r="K224" s="181">
        <f>ROUND(E224*J224,2)</f>
        <v>0</v>
      </c>
      <c r="L224" s="181">
        <v>21</v>
      </c>
      <c r="M224" s="181">
        <f>G224*(1+L224/100)</f>
        <v>0</v>
      </c>
      <c r="N224" s="179">
        <v>2.5249999999999999</v>
      </c>
      <c r="O224" s="179">
        <f>ROUND(E224*N224,2)</f>
        <v>1.84</v>
      </c>
      <c r="P224" s="179">
        <v>0</v>
      </c>
      <c r="Q224" s="179">
        <f>ROUND(E224*P224,2)</f>
        <v>0</v>
      </c>
      <c r="R224" s="181" t="s">
        <v>311</v>
      </c>
      <c r="S224" s="181" t="s">
        <v>257</v>
      </c>
      <c r="T224" s="182" t="s">
        <v>257</v>
      </c>
      <c r="U224" s="161">
        <v>2.58</v>
      </c>
      <c r="V224" s="161">
        <f>ROUND(E224*U224,2)</f>
        <v>1.88</v>
      </c>
      <c r="W224" s="161"/>
      <c r="X224" s="161" t="s">
        <v>258</v>
      </c>
      <c r="Y224" s="161" t="s">
        <v>211</v>
      </c>
      <c r="Z224" s="151"/>
      <c r="AA224" s="151"/>
      <c r="AB224" s="151"/>
      <c r="AC224" s="151"/>
      <c r="AD224" s="151"/>
      <c r="AE224" s="151"/>
      <c r="AF224" s="151"/>
      <c r="AG224" s="151" t="s">
        <v>259</v>
      </c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outlineLevel="2" x14ac:dyDescent="0.2">
      <c r="A225" s="158"/>
      <c r="B225" s="159"/>
      <c r="C225" s="273" t="s">
        <v>925</v>
      </c>
      <c r="D225" s="274"/>
      <c r="E225" s="274"/>
      <c r="F225" s="274"/>
      <c r="G225" s="274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1"/>
      <c r="AA225" s="151"/>
      <c r="AB225" s="151"/>
      <c r="AC225" s="151"/>
      <c r="AD225" s="151"/>
      <c r="AE225" s="151"/>
      <c r="AF225" s="151"/>
      <c r="AG225" s="151" t="s">
        <v>261</v>
      </c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outlineLevel="2" x14ac:dyDescent="0.2">
      <c r="A226" s="158"/>
      <c r="B226" s="159"/>
      <c r="C226" s="264" t="s">
        <v>926</v>
      </c>
      <c r="D226" s="265"/>
      <c r="E226" s="265"/>
      <c r="F226" s="265"/>
      <c r="G226" s="265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1"/>
      <c r="AA226" s="151"/>
      <c r="AB226" s="151"/>
      <c r="AC226" s="151"/>
      <c r="AD226" s="151"/>
      <c r="AE226" s="151"/>
      <c r="AF226" s="151"/>
      <c r="AG226" s="151" t="s">
        <v>214</v>
      </c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outlineLevel="2" x14ac:dyDescent="0.2">
      <c r="A227" s="158"/>
      <c r="B227" s="159"/>
      <c r="C227" s="196" t="s">
        <v>851</v>
      </c>
      <c r="D227" s="190"/>
      <c r="E227" s="191"/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1"/>
      <c r="AA227" s="151"/>
      <c r="AB227" s="151"/>
      <c r="AC227" s="151"/>
      <c r="AD227" s="151"/>
      <c r="AE227" s="151"/>
      <c r="AF227" s="151"/>
      <c r="AG227" s="151" t="s">
        <v>263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outlineLevel="3" x14ac:dyDescent="0.2">
      <c r="A228" s="158"/>
      <c r="B228" s="159"/>
      <c r="C228" s="196" t="s">
        <v>927</v>
      </c>
      <c r="D228" s="190"/>
      <c r="E228" s="191">
        <v>0.72899999999999998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1"/>
      <c r="AA228" s="151"/>
      <c r="AB228" s="151"/>
      <c r="AC228" s="151"/>
      <c r="AD228" s="151"/>
      <c r="AE228" s="151"/>
      <c r="AF228" s="151"/>
      <c r="AG228" s="151" t="s">
        <v>263</v>
      </c>
      <c r="AH228" s="151">
        <v>0</v>
      </c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outlineLevel="1" x14ac:dyDescent="0.2">
      <c r="A229" s="176">
        <v>52</v>
      </c>
      <c r="B229" s="177" t="s">
        <v>928</v>
      </c>
      <c r="C229" s="185" t="s">
        <v>929</v>
      </c>
      <c r="D229" s="178" t="s">
        <v>296</v>
      </c>
      <c r="E229" s="179">
        <v>1.08</v>
      </c>
      <c r="F229" s="180"/>
      <c r="G229" s="181">
        <f>ROUND(E229*F229,2)</f>
        <v>0</v>
      </c>
      <c r="H229" s="180"/>
      <c r="I229" s="181">
        <f>ROUND(E229*H229,2)</f>
        <v>0</v>
      </c>
      <c r="J229" s="180"/>
      <c r="K229" s="181">
        <f>ROUND(E229*J229,2)</f>
        <v>0</v>
      </c>
      <c r="L229" s="181">
        <v>21</v>
      </c>
      <c r="M229" s="181">
        <f>G229*(1+L229/100)</f>
        <v>0</v>
      </c>
      <c r="N229" s="179">
        <v>1.41E-2</v>
      </c>
      <c r="O229" s="179">
        <f>ROUND(E229*N229,2)</f>
        <v>0.02</v>
      </c>
      <c r="P229" s="179">
        <v>0</v>
      </c>
      <c r="Q229" s="179">
        <f>ROUND(E229*P229,2)</f>
        <v>0</v>
      </c>
      <c r="R229" s="181" t="s">
        <v>311</v>
      </c>
      <c r="S229" s="181" t="s">
        <v>257</v>
      </c>
      <c r="T229" s="182" t="s">
        <v>257</v>
      </c>
      <c r="U229" s="161">
        <v>0.39600000000000002</v>
      </c>
      <c r="V229" s="161">
        <f>ROUND(E229*U229,2)</f>
        <v>0.43</v>
      </c>
      <c r="W229" s="161"/>
      <c r="X229" s="161" t="s">
        <v>258</v>
      </c>
      <c r="Y229" s="161" t="s">
        <v>211</v>
      </c>
      <c r="Z229" s="151"/>
      <c r="AA229" s="151"/>
      <c r="AB229" s="151"/>
      <c r="AC229" s="151"/>
      <c r="AD229" s="151"/>
      <c r="AE229" s="151"/>
      <c r="AF229" s="151"/>
      <c r="AG229" s="151" t="s">
        <v>259</v>
      </c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</row>
    <row r="230" spans="1:60" outlineLevel="2" x14ac:dyDescent="0.2">
      <c r="A230" s="158"/>
      <c r="B230" s="159"/>
      <c r="C230" s="196" t="s">
        <v>851</v>
      </c>
      <c r="D230" s="190"/>
      <c r="E230" s="191"/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51"/>
      <c r="AA230" s="151"/>
      <c r="AB230" s="151"/>
      <c r="AC230" s="151"/>
      <c r="AD230" s="151"/>
      <c r="AE230" s="151"/>
      <c r="AF230" s="151"/>
      <c r="AG230" s="151" t="s">
        <v>263</v>
      </c>
      <c r="AH230" s="151">
        <v>0</v>
      </c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</row>
    <row r="231" spans="1:60" outlineLevel="3" x14ac:dyDescent="0.2">
      <c r="A231" s="158"/>
      <c r="B231" s="159"/>
      <c r="C231" s="196" t="s">
        <v>930</v>
      </c>
      <c r="D231" s="190"/>
      <c r="E231" s="191">
        <v>1.08</v>
      </c>
      <c r="F231" s="161"/>
      <c r="G231" s="161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51"/>
      <c r="AA231" s="151"/>
      <c r="AB231" s="151"/>
      <c r="AC231" s="151"/>
      <c r="AD231" s="151"/>
      <c r="AE231" s="151"/>
      <c r="AF231" s="151"/>
      <c r="AG231" s="151" t="s">
        <v>263</v>
      </c>
      <c r="AH231" s="151">
        <v>0</v>
      </c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outlineLevel="1" x14ac:dyDescent="0.2">
      <c r="A232" s="176">
        <v>53</v>
      </c>
      <c r="B232" s="177" t="s">
        <v>931</v>
      </c>
      <c r="C232" s="185" t="s">
        <v>932</v>
      </c>
      <c r="D232" s="178" t="s">
        <v>296</v>
      </c>
      <c r="E232" s="179">
        <v>1.08</v>
      </c>
      <c r="F232" s="180"/>
      <c r="G232" s="181">
        <f>ROUND(E232*F232,2)</f>
        <v>0</v>
      </c>
      <c r="H232" s="180"/>
      <c r="I232" s="181">
        <f>ROUND(E232*H232,2)</f>
        <v>0</v>
      </c>
      <c r="J232" s="180"/>
      <c r="K232" s="181">
        <f>ROUND(E232*J232,2)</f>
        <v>0</v>
      </c>
      <c r="L232" s="181">
        <v>21</v>
      </c>
      <c r="M232" s="181">
        <f>G232*(1+L232/100)</f>
        <v>0</v>
      </c>
      <c r="N232" s="179">
        <v>0</v>
      </c>
      <c r="O232" s="179">
        <f>ROUND(E232*N232,2)</f>
        <v>0</v>
      </c>
      <c r="P232" s="179">
        <v>0</v>
      </c>
      <c r="Q232" s="179">
        <f>ROUND(E232*P232,2)</f>
        <v>0</v>
      </c>
      <c r="R232" s="181" t="s">
        <v>311</v>
      </c>
      <c r="S232" s="181" t="s">
        <v>257</v>
      </c>
      <c r="T232" s="182" t="s">
        <v>257</v>
      </c>
      <c r="U232" s="161">
        <v>0.24</v>
      </c>
      <c r="V232" s="161">
        <f>ROUND(E232*U232,2)</f>
        <v>0.26</v>
      </c>
      <c r="W232" s="161"/>
      <c r="X232" s="161" t="s">
        <v>258</v>
      </c>
      <c r="Y232" s="161" t="s">
        <v>211</v>
      </c>
      <c r="Z232" s="151"/>
      <c r="AA232" s="151"/>
      <c r="AB232" s="151"/>
      <c r="AC232" s="151"/>
      <c r="AD232" s="151"/>
      <c r="AE232" s="151"/>
      <c r="AF232" s="151"/>
      <c r="AG232" s="151" t="s">
        <v>259</v>
      </c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outlineLevel="2" x14ac:dyDescent="0.2">
      <c r="A233" s="158"/>
      <c r="B233" s="159"/>
      <c r="C233" s="196" t="s">
        <v>851</v>
      </c>
      <c r="D233" s="190"/>
      <c r="E233" s="191"/>
      <c r="F233" s="161"/>
      <c r="G233" s="161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51"/>
      <c r="AA233" s="151"/>
      <c r="AB233" s="151"/>
      <c r="AC233" s="151"/>
      <c r="AD233" s="151"/>
      <c r="AE233" s="151"/>
      <c r="AF233" s="151"/>
      <c r="AG233" s="151" t="s">
        <v>263</v>
      </c>
      <c r="AH233" s="151">
        <v>0</v>
      </c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</row>
    <row r="234" spans="1:60" outlineLevel="3" x14ac:dyDescent="0.2">
      <c r="A234" s="158"/>
      <c r="B234" s="159"/>
      <c r="C234" s="196" t="s">
        <v>930</v>
      </c>
      <c r="D234" s="190"/>
      <c r="E234" s="191">
        <v>1.08</v>
      </c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1"/>
      <c r="AA234" s="151"/>
      <c r="AB234" s="151"/>
      <c r="AC234" s="151"/>
      <c r="AD234" s="151"/>
      <c r="AE234" s="151"/>
      <c r="AF234" s="151"/>
      <c r="AG234" s="151" t="s">
        <v>263</v>
      </c>
      <c r="AH234" s="151">
        <v>0</v>
      </c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x14ac:dyDescent="0.2">
      <c r="A235" s="166" t="s">
        <v>204</v>
      </c>
      <c r="B235" s="167" t="s">
        <v>132</v>
      </c>
      <c r="C235" s="184" t="s">
        <v>133</v>
      </c>
      <c r="D235" s="168"/>
      <c r="E235" s="169"/>
      <c r="F235" s="170"/>
      <c r="G235" s="170">
        <f>SUMIF(AG236:AG249,"&lt;&gt;NOR",G236:G249)</f>
        <v>0</v>
      </c>
      <c r="H235" s="170"/>
      <c r="I235" s="170">
        <f>SUM(I236:I249)</f>
        <v>0</v>
      </c>
      <c r="J235" s="170"/>
      <c r="K235" s="170">
        <f>SUM(K236:K249)</f>
        <v>0</v>
      </c>
      <c r="L235" s="170"/>
      <c r="M235" s="170">
        <f>SUM(M236:M249)</f>
        <v>0</v>
      </c>
      <c r="N235" s="169"/>
      <c r="O235" s="169">
        <f>SUM(O236:O249)</f>
        <v>0.27</v>
      </c>
      <c r="P235" s="169"/>
      <c r="Q235" s="169">
        <f>SUM(Q236:Q249)</f>
        <v>0</v>
      </c>
      <c r="R235" s="170"/>
      <c r="S235" s="170"/>
      <c r="T235" s="171"/>
      <c r="U235" s="165"/>
      <c r="V235" s="165">
        <f>SUM(V236:V249)</f>
        <v>0.77</v>
      </c>
      <c r="W235" s="165"/>
      <c r="X235" s="165"/>
      <c r="Y235" s="165"/>
      <c r="AG235" t="s">
        <v>205</v>
      </c>
    </row>
    <row r="236" spans="1:60" ht="22.5" outlineLevel="1" x14ac:dyDescent="0.2">
      <c r="A236" s="176">
        <v>54</v>
      </c>
      <c r="B236" s="177" t="s">
        <v>497</v>
      </c>
      <c r="C236" s="185" t="s">
        <v>498</v>
      </c>
      <c r="D236" s="178" t="s">
        <v>296</v>
      </c>
      <c r="E236" s="179">
        <v>4.4943999999999997</v>
      </c>
      <c r="F236" s="180"/>
      <c r="G236" s="181">
        <f>ROUND(E236*F236,2)</f>
        <v>0</v>
      </c>
      <c r="H236" s="180"/>
      <c r="I236" s="181">
        <f>ROUND(E236*H236,2)</f>
        <v>0</v>
      </c>
      <c r="J236" s="180"/>
      <c r="K236" s="181">
        <f>ROUND(E236*J236,2)</f>
        <v>0</v>
      </c>
      <c r="L236" s="181">
        <v>21</v>
      </c>
      <c r="M236" s="181">
        <f>G236*(1+L236/100)</f>
        <v>0</v>
      </c>
      <c r="N236" s="179">
        <v>1.0000000000000001E-5</v>
      </c>
      <c r="O236" s="179">
        <f>ROUND(E236*N236,2)</f>
        <v>0</v>
      </c>
      <c r="P236" s="179">
        <v>0</v>
      </c>
      <c r="Q236" s="179">
        <f>ROUND(E236*P236,2)</f>
        <v>0</v>
      </c>
      <c r="R236" s="181" t="s">
        <v>352</v>
      </c>
      <c r="S236" s="181" t="s">
        <v>257</v>
      </c>
      <c r="T236" s="182" t="s">
        <v>257</v>
      </c>
      <c r="U236" s="161">
        <v>0.17100000000000001</v>
      </c>
      <c r="V236" s="161">
        <f>ROUND(E236*U236,2)</f>
        <v>0.77</v>
      </c>
      <c r="W236" s="161"/>
      <c r="X236" s="161" t="s">
        <v>258</v>
      </c>
      <c r="Y236" s="161" t="s">
        <v>211</v>
      </c>
      <c r="Z236" s="151"/>
      <c r="AA236" s="151"/>
      <c r="AB236" s="151"/>
      <c r="AC236" s="151"/>
      <c r="AD236" s="151"/>
      <c r="AE236" s="151"/>
      <c r="AF236" s="151"/>
      <c r="AG236" s="151" t="s">
        <v>259</v>
      </c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outlineLevel="2" x14ac:dyDescent="0.2">
      <c r="A237" s="158"/>
      <c r="B237" s="159"/>
      <c r="C237" s="273" t="s">
        <v>499</v>
      </c>
      <c r="D237" s="274"/>
      <c r="E237" s="274"/>
      <c r="F237" s="274"/>
      <c r="G237" s="274"/>
      <c r="H237" s="161"/>
      <c r="I237" s="161"/>
      <c r="J237" s="161"/>
      <c r="K237" s="161"/>
      <c r="L237" s="161"/>
      <c r="M237" s="161"/>
      <c r="N237" s="160"/>
      <c r="O237" s="160"/>
      <c r="P237" s="160"/>
      <c r="Q237" s="160"/>
      <c r="R237" s="161"/>
      <c r="S237" s="161"/>
      <c r="T237" s="161"/>
      <c r="U237" s="161"/>
      <c r="V237" s="161"/>
      <c r="W237" s="161"/>
      <c r="X237" s="161"/>
      <c r="Y237" s="161"/>
      <c r="Z237" s="151"/>
      <c r="AA237" s="151"/>
      <c r="AB237" s="151"/>
      <c r="AC237" s="151"/>
      <c r="AD237" s="151"/>
      <c r="AE237" s="151"/>
      <c r="AF237" s="151"/>
      <c r="AG237" s="151" t="s">
        <v>261</v>
      </c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outlineLevel="2" x14ac:dyDescent="0.2">
      <c r="A238" s="158"/>
      <c r="B238" s="159"/>
      <c r="C238" s="196" t="s">
        <v>933</v>
      </c>
      <c r="D238" s="190"/>
      <c r="E238" s="191">
        <v>4.4943999999999997</v>
      </c>
      <c r="F238" s="161"/>
      <c r="G238" s="161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51"/>
      <c r="AA238" s="151"/>
      <c r="AB238" s="151"/>
      <c r="AC238" s="151"/>
      <c r="AD238" s="151"/>
      <c r="AE238" s="151"/>
      <c r="AF238" s="151"/>
      <c r="AG238" s="151" t="s">
        <v>263</v>
      </c>
      <c r="AH238" s="151">
        <v>0</v>
      </c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</row>
    <row r="239" spans="1:60" outlineLevel="1" x14ac:dyDescent="0.2">
      <c r="A239" s="176">
        <v>55</v>
      </c>
      <c r="B239" s="177" t="s">
        <v>504</v>
      </c>
      <c r="C239" s="185" t="s">
        <v>505</v>
      </c>
      <c r="D239" s="178" t="s">
        <v>333</v>
      </c>
      <c r="E239" s="179">
        <v>5</v>
      </c>
      <c r="F239" s="180"/>
      <c r="G239" s="181">
        <f>ROUND(E239*F239,2)</f>
        <v>0</v>
      </c>
      <c r="H239" s="180"/>
      <c r="I239" s="181">
        <f>ROUND(E239*H239,2)</f>
        <v>0</v>
      </c>
      <c r="J239" s="180"/>
      <c r="K239" s="181">
        <f>ROUND(E239*J239,2)</f>
        <v>0</v>
      </c>
      <c r="L239" s="181">
        <v>21</v>
      </c>
      <c r="M239" s="181">
        <f>G239*(1+L239/100)</f>
        <v>0</v>
      </c>
      <c r="N239" s="179">
        <v>5.3510000000000002E-2</v>
      </c>
      <c r="O239" s="179">
        <f>ROUND(E239*N239,2)</f>
        <v>0.27</v>
      </c>
      <c r="P239" s="179">
        <v>0</v>
      </c>
      <c r="Q239" s="179">
        <f>ROUND(E239*P239,2)</f>
        <v>0</v>
      </c>
      <c r="R239" s="181"/>
      <c r="S239" s="181" t="s">
        <v>209</v>
      </c>
      <c r="T239" s="182" t="s">
        <v>210</v>
      </c>
      <c r="U239" s="161">
        <v>0</v>
      </c>
      <c r="V239" s="161">
        <f>ROUND(E239*U239,2)</f>
        <v>0</v>
      </c>
      <c r="W239" s="161"/>
      <c r="X239" s="161" t="s">
        <v>258</v>
      </c>
      <c r="Y239" s="161" t="s">
        <v>211</v>
      </c>
      <c r="Z239" s="151"/>
      <c r="AA239" s="151"/>
      <c r="AB239" s="151"/>
      <c r="AC239" s="151"/>
      <c r="AD239" s="151"/>
      <c r="AE239" s="151"/>
      <c r="AF239" s="151"/>
      <c r="AG239" s="151" t="s">
        <v>259</v>
      </c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</row>
    <row r="240" spans="1:60" outlineLevel="2" x14ac:dyDescent="0.2">
      <c r="A240" s="158"/>
      <c r="B240" s="159"/>
      <c r="C240" s="262" t="s">
        <v>506</v>
      </c>
      <c r="D240" s="263"/>
      <c r="E240" s="263"/>
      <c r="F240" s="263"/>
      <c r="G240" s="263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51"/>
      <c r="AA240" s="151"/>
      <c r="AB240" s="151"/>
      <c r="AC240" s="151"/>
      <c r="AD240" s="151"/>
      <c r="AE240" s="151"/>
      <c r="AF240" s="151"/>
      <c r="AG240" s="151" t="s">
        <v>214</v>
      </c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outlineLevel="2" x14ac:dyDescent="0.2">
      <c r="A241" s="158"/>
      <c r="B241" s="159"/>
      <c r="C241" s="196" t="s">
        <v>934</v>
      </c>
      <c r="D241" s="190"/>
      <c r="E241" s="191"/>
      <c r="F241" s="161"/>
      <c r="G241" s="161"/>
      <c r="H241" s="161"/>
      <c r="I241" s="161"/>
      <c r="J241" s="161"/>
      <c r="K241" s="161"/>
      <c r="L241" s="161"/>
      <c r="M241" s="161"/>
      <c r="N241" s="160"/>
      <c r="O241" s="160"/>
      <c r="P241" s="160"/>
      <c r="Q241" s="160"/>
      <c r="R241" s="161"/>
      <c r="S241" s="161"/>
      <c r="T241" s="161"/>
      <c r="U241" s="161"/>
      <c r="V241" s="161"/>
      <c r="W241" s="161"/>
      <c r="X241" s="161"/>
      <c r="Y241" s="161"/>
      <c r="Z241" s="151"/>
      <c r="AA241" s="151"/>
      <c r="AB241" s="151"/>
      <c r="AC241" s="151"/>
      <c r="AD241" s="151"/>
      <c r="AE241" s="151"/>
      <c r="AF241" s="151"/>
      <c r="AG241" s="151" t="s">
        <v>263</v>
      </c>
      <c r="AH241" s="151">
        <v>0</v>
      </c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</row>
    <row r="242" spans="1:60" outlineLevel="3" x14ac:dyDescent="0.2">
      <c r="A242" s="158"/>
      <c r="B242" s="159"/>
      <c r="C242" s="196" t="s">
        <v>935</v>
      </c>
      <c r="D242" s="190"/>
      <c r="E242" s="191">
        <v>1</v>
      </c>
      <c r="F242" s="161"/>
      <c r="G242" s="161"/>
      <c r="H242" s="161"/>
      <c r="I242" s="161"/>
      <c r="J242" s="161"/>
      <c r="K242" s="161"/>
      <c r="L242" s="161"/>
      <c r="M242" s="161"/>
      <c r="N242" s="160"/>
      <c r="O242" s="160"/>
      <c r="P242" s="160"/>
      <c r="Q242" s="160"/>
      <c r="R242" s="161"/>
      <c r="S242" s="161"/>
      <c r="T242" s="161"/>
      <c r="U242" s="161"/>
      <c r="V242" s="161"/>
      <c r="W242" s="161"/>
      <c r="X242" s="161"/>
      <c r="Y242" s="161"/>
      <c r="Z242" s="151"/>
      <c r="AA242" s="151"/>
      <c r="AB242" s="151"/>
      <c r="AC242" s="151"/>
      <c r="AD242" s="151"/>
      <c r="AE242" s="151"/>
      <c r="AF242" s="151"/>
      <c r="AG242" s="151" t="s">
        <v>263</v>
      </c>
      <c r="AH242" s="151">
        <v>0</v>
      </c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outlineLevel="3" x14ac:dyDescent="0.2">
      <c r="A243" s="158"/>
      <c r="B243" s="159"/>
      <c r="C243" s="196" t="s">
        <v>519</v>
      </c>
      <c r="D243" s="190"/>
      <c r="E243" s="191"/>
      <c r="F243" s="161"/>
      <c r="G243" s="161"/>
      <c r="H243" s="161"/>
      <c r="I243" s="161"/>
      <c r="J243" s="161"/>
      <c r="K243" s="161"/>
      <c r="L243" s="161"/>
      <c r="M243" s="161"/>
      <c r="N243" s="160"/>
      <c r="O243" s="160"/>
      <c r="P243" s="160"/>
      <c r="Q243" s="160"/>
      <c r="R243" s="161"/>
      <c r="S243" s="161"/>
      <c r="T243" s="161"/>
      <c r="U243" s="161"/>
      <c r="V243" s="161"/>
      <c r="W243" s="161"/>
      <c r="X243" s="161"/>
      <c r="Y243" s="161"/>
      <c r="Z243" s="151"/>
      <c r="AA243" s="151"/>
      <c r="AB243" s="151"/>
      <c r="AC243" s="151"/>
      <c r="AD243" s="151"/>
      <c r="AE243" s="151"/>
      <c r="AF243" s="151"/>
      <c r="AG243" s="151" t="s">
        <v>263</v>
      </c>
      <c r="AH243" s="151">
        <v>0</v>
      </c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3" x14ac:dyDescent="0.2">
      <c r="A244" s="158"/>
      <c r="B244" s="159"/>
      <c r="C244" s="196" t="s">
        <v>936</v>
      </c>
      <c r="D244" s="190"/>
      <c r="E244" s="191">
        <v>1</v>
      </c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1"/>
      <c r="AA244" s="151"/>
      <c r="AB244" s="151"/>
      <c r="AC244" s="151"/>
      <c r="AD244" s="151"/>
      <c r="AE244" s="151"/>
      <c r="AF244" s="151"/>
      <c r="AG244" s="151" t="s">
        <v>263</v>
      </c>
      <c r="AH244" s="151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outlineLevel="3" x14ac:dyDescent="0.2">
      <c r="A245" s="158"/>
      <c r="B245" s="159"/>
      <c r="C245" s="196" t="s">
        <v>937</v>
      </c>
      <c r="D245" s="190"/>
      <c r="E245" s="191">
        <v>1</v>
      </c>
      <c r="F245" s="161"/>
      <c r="G245" s="161"/>
      <c r="H245" s="161"/>
      <c r="I245" s="161"/>
      <c r="J245" s="161"/>
      <c r="K245" s="161"/>
      <c r="L245" s="161"/>
      <c r="M245" s="161"/>
      <c r="N245" s="160"/>
      <c r="O245" s="160"/>
      <c r="P245" s="160"/>
      <c r="Q245" s="160"/>
      <c r="R245" s="161"/>
      <c r="S245" s="161"/>
      <c r="T245" s="161"/>
      <c r="U245" s="161"/>
      <c r="V245" s="161"/>
      <c r="W245" s="161"/>
      <c r="X245" s="161"/>
      <c r="Y245" s="161"/>
      <c r="Z245" s="151"/>
      <c r="AA245" s="151"/>
      <c r="AB245" s="151"/>
      <c r="AC245" s="151"/>
      <c r="AD245" s="151"/>
      <c r="AE245" s="151"/>
      <c r="AF245" s="151"/>
      <c r="AG245" s="151" t="s">
        <v>263</v>
      </c>
      <c r="AH245" s="151">
        <v>0</v>
      </c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outlineLevel="3" x14ac:dyDescent="0.2">
      <c r="A246" s="158"/>
      <c r="B246" s="159"/>
      <c r="C246" s="196" t="s">
        <v>938</v>
      </c>
      <c r="D246" s="190"/>
      <c r="E246" s="191"/>
      <c r="F246" s="161"/>
      <c r="G246" s="161"/>
      <c r="H246" s="161"/>
      <c r="I246" s="161"/>
      <c r="J246" s="161"/>
      <c r="K246" s="161"/>
      <c r="L246" s="161"/>
      <c r="M246" s="161"/>
      <c r="N246" s="160"/>
      <c r="O246" s="160"/>
      <c r="P246" s="160"/>
      <c r="Q246" s="160"/>
      <c r="R246" s="161"/>
      <c r="S246" s="161"/>
      <c r="T246" s="161"/>
      <c r="U246" s="161"/>
      <c r="V246" s="161"/>
      <c r="W246" s="161"/>
      <c r="X246" s="161"/>
      <c r="Y246" s="161"/>
      <c r="Z246" s="151"/>
      <c r="AA246" s="151"/>
      <c r="AB246" s="151"/>
      <c r="AC246" s="151"/>
      <c r="AD246" s="151"/>
      <c r="AE246" s="151"/>
      <c r="AF246" s="151"/>
      <c r="AG246" s="151" t="s">
        <v>263</v>
      </c>
      <c r="AH246" s="151">
        <v>0</v>
      </c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3" x14ac:dyDescent="0.2">
      <c r="A247" s="158"/>
      <c r="B247" s="159"/>
      <c r="C247" s="196" t="s">
        <v>937</v>
      </c>
      <c r="D247" s="190"/>
      <c r="E247" s="191">
        <v>1</v>
      </c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1"/>
      <c r="AA247" s="151"/>
      <c r="AB247" s="151"/>
      <c r="AC247" s="151"/>
      <c r="AD247" s="151"/>
      <c r="AE247" s="151"/>
      <c r="AF247" s="151"/>
      <c r="AG247" s="151" t="s">
        <v>263</v>
      </c>
      <c r="AH247" s="151">
        <v>0</v>
      </c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outlineLevel="3" x14ac:dyDescent="0.2">
      <c r="A248" s="158"/>
      <c r="B248" s="159"/>
      <c r="C248" s="196" t="s">
        <v>939</v>
      </c>
      <c r="D248" s="190"/>
      <c r="E248" s="191"/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51"/>
      <c r="AA248" s="151"/>
      <c r="AB248" s="151"/>
      <c r="AC248" s="151"/>
      <c r="AD248" s="151"/>
      <c r="AE248" s="151"/>
      <c r="AF248" s="151"/>
      <c r="AG248" s="151" t="s">
        <v>263</v>
      </c>
      <c r="AH248" s="151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outlineLevel="3" x14ac:dyDescent="0.2">
      <c r="A249" s="158"/>
      <c r="B249" s="159"/>
      <c r="C249" s="196" t="s">
        <v>940</v>
      </c>
      <c r="D249" s="190"/>
      <c r="E249" s="191">
        <v>1</v>
      </c>
      <c r="F249" s="161"/>
      <c r="G249" s="161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51"/>
      <c r="AA249" s="151"/>
      <c r="AB249" s="151"/>
      <c r="AC249" s="151"/>
      <c r="AD249" s="151"/>
      <c r="AE249" s="151"/>
      <c r="AF249" s="151"/>
      <c r="AG249" s="151" t="s">
        <v>263</v>
      </c>
      <c r="AH249" s="151">
        <v>0</v>
      </c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</row>
    <row r="250" spans="1:60" x14ac:dyDescent="0.2">
      <c r="A250" s="166" t="s">
        <v>204</v>
      </c>
      <c r="B250" s="167" t="s">
        <v>136</v>
      </c>
      <c r="C250" s="184" t="s">
        <v>137</v>
      </c>
      <c r="D250" s="168"/>
      <c r="E250" s="169"/>
      <c r="F250" s="170"/>
      <c r="G250" s="170">
        <f>SUMIF(AG251:AG278,"&lt;&gt;NOR",G251:G278)</f>
        <v>0</v>
      </c>
      <c r="H250" s="170"/>
      <c r="I250" s="170">
        <f>SUM(I251:I278)</f>
        <v>0</v>
      </c>
      <c r="J250" s="170"/>
      <c r="K250" s="170">
        <f>SUM(K251:K278)</f>
        <v>0</v>
      </c>
      <c r="L250" s="170"/>
      <c r="M250" s="170">
        <f>SUM(M251:M278)</f>
        <v>0</v>
      </c>
      <c r="N250" s="169"/>
      <c r="O250" s="169">
        <f>SUM(O251:O278)</f>
        <v>0</v>
      </c>
      <c r="P250" s="169"/>
      <c r="Q250" s="169">
        <f>SUM(Q251:Q278)</f>
        <v>0.01</v>
      </c>
      <c r="R250" s="170"/>
      <c r="S250" s="170"/>
      <c r="T250" s="171"/>
      <c r="U250" s="165"/>
      <c r="V250" s="165">
        <f>SUM(V251:V278)</f>
        <v>3.85</v>
      </c>
      <c r="W250" s="165"/>
      <c r="X250" s="165"/>
      <c r="Y250" s="165"/>
      <c r="AG250" t="s">
        <v>205</v>
      </c>
    </row>
    <row r="251" spans="1:60" outlineLevel="1" x14ac:dyDescent="0.2">
      <c r="A251" s="176">
        <v>56</v>
      </c>
      <c r="B251" s="177" t="s">
        <v>941</v>
      </c>
      <c r="C251" s="185" t="s">
        <v>942</v>
      </c>
      <c r="D251" s="178" t="s">
        <v>359</v>
      </c>
      <c r="E251" s="179">
        <v>0.14000000000000001</v>
      </c>
      <c r="F251" s="180"/>
      <c r="G251" s="181">
        <f>ROUND(E251*F251,2)</f>
        <v>0</v>
      </c>
      <c r="H251" s="180"/>
      <c r="I251" s="181">
        <f>ROUND(E251*H251,2)</f>
        <v>0</v>
      </c>
      <c r="J251" s="180"/>
      <c r="K251" s="181">
        <f>ROUND(E251*J251,2)</f>
        <v>0</v>
      </c>
      <c r="L251" s="181">
        <v>21</v>
      </c>
      <c r="M251" s="181">
        <f>G251*(1+L251/100)</f>
        <v>0</v>
      </c>
      <c r="N251" s="179">
        <v>1.92E-3</v>
      </c>
      <c r="O251" s="179">
        <f>ROUND(E251*N251,2)</f>
        <v>0</v>
      </c>
      <c r="P251" s="179">
        <v>3.3169999999999998E-2</v>
      </c>
      <c r="Q251" s="179">
        <f>ROUND(E251*P251,2)</f>
        <v>0</v>
      </c>
      <c r="R251" s="181" t="s">
        <v>523</v>
      </c>
      <c r="S251" s="181" t="s">
        <v>257</v>
      </c>
      <c r="T251" s="182" t="s">
        <v>257</v>
      </c>
      <c r="U251" s="161">
        <v>3.9</v>
      </c>
      <c r="V251" s="161">
        <f>ROUND(E251*U251,2)</f>
        <v>0.55000000000000004</v>
      </c>
      <c r="W251" s="161"/>
      <c r="X251" s="161" t="s">
        <v>258</v>
      </c>
      <c r="Y251" s="161" t="s">
        <v>211</v>
      </c>
      <c r="Z251" s="151"/>
      <c r="AA251" s="151"/>
      <c r="AB251" s="151"/>
      <c r="AC251" s="151"/>
      <c r="AD251" s="151"/>
      <c r="AE251" s="151"/>
      <c r="AF251" s="151"/>
      <c r="AG251" s="151" t="s">
        <v>259</v>
      </c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</row>
    <row r="252" spans="1:60" outlineLevel="2" x14ac:dyDescent="0.2">
      <c r="A252" s="158"/>
      <c r="B252" s="159"/>
      <c r="C252" s="196" t="s">
        <v>934</v>
      </c>
      <c r="D252" s="190"/>
      <c r="E252" s="191"/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1"/>
      <c r="AA252" s="151"/>
      <c r="AB252" s="151"/>
      <c r="AC252" s="151"/>
      <c r="AD252" s="151"/>
      <c r="AE252" s="151"/>
      <c r="AF252" s="151"/>
      <c r="AG252" s="151" t="s">
        <v>263</v>
      </c>
      <c r="AH252" s="151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3" x14ac:dyDescent="0.2">
      <c r="A253" s="158"/>
      <c r="B253" s="159"/>
      <c r="C253" s="196" t="s">
        <v>943</v>
      </c>
      <c r="D253" s="190"/>
      <c r="E253" s="191">
        <v>0.14000000000000001</v>
      </c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1"/>
      <c r="AA253" s="151"/>
      <c r="AB253" s="151"/>
      <c r="AC253" s="151"/>
      <c r="AD253" s="151"/>
      <c r="AE253" s="151"/>
      <c r="AF253" s="151"/>
      <c r="AG253" s="151" t="s">
        <v>263</v>
      </c>
      <c r="AH253" s="151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1" x14ac:dyDescent="0.2">
      <c r="A254" s="176">
        <v>57</v>
      </c>
      <c r="B254" s="177" t="s">
        <v>576</v>
      </c>
      <c r="C254" s="185" t="s">
        <v>577</v>
      </c>
      <c r="D254" s="178" t="s">
        <v>359</v>
      </c>
      <c r="E254" s="179">
        <v>0.28000000000000003</v>
      </c>
      <c r="F254" s="180"/>
      <c r="G254" s="181">
        <f>ROUND(E254*F254,2)</f>
        <v>0</v>
      </c>
      <c r="H254" s="180"/>
      <c r="I254" s="181">
        <f>ROUND(E254*H254,2)</f>
        <v>0</v>
      </c>
      <c r="J254" s="180"/>
      <c r="K254" s="181">
        <f>ROUND(E254*J254,2)</f>
        <v>0</v>
      </c>
      <c r="L254" s="181">
        <v>21</v>
      </c>
      <c r="M254" s="181">
        <f>G254*(1+L254/100)</f>
        <v>0</v>
      </c>
      <c r="N254" s="179">
        <v>2.2799999999999999E-3</v>
      </c>
      <c r="O254" s="179">
        <f>ROUND(E254*N254,2)</f>
        <v>0</v>
      </c>
      <c r="P254" s="179">
        <v>5.024E-2</v>
      </c>
      <c r="Q254" s="179">
        <f>ROUND(E254*P254,2)</f>
        <v>0.01</v>
      </c>
      <c r="R254" s="181" t="s">
        <v>523</v>
      </c>
      <c r="S254" s="181" t="s">
        <v>257</v>
      </c>
      <c r="T254" s="182" t="s">
        <v>257</v>
      </c>
      <c r="U254" s="161">
        <v>4.5999999999999996</v>
      </c>
      <c r="V254" s="161">
        <f>ROUND(E254*U254,2)</f>
        <v>1.29</v>
      </c>
      <c r="W254" s="161"/>
      <c r="X254" s="161" t="s">
        <v>258</v>
      </c>
      <c r="Y254" s="161" t="s">
        <v>211</v>
      </c>
      <c r="Z254" s="151"/>
      <c r="AA254" s="151"/>
      <c r="AB254" s="151"/>
      <c r="AC254" s="151"/>
      <c r="AD254" s="151"/>
      <c r="AE254" s="151"/>
      <c r="AF254" s="151"/>
      <c r="AG254" s="151" t="s">
        <v>259</v>
      </c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2" x14ac:dyDescent="0.2">
      <c r="A255" s="158"/>
      <c r="B255" s="159"/>
      <c r="C255" s="196" t="s">
        <v>519</v>
      </c>
      <c r="D255" s="190"/>
      <c r="E255" s="191"/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51"/>
      <c r="AA255" s="151"/>
      <c r="AB255" s="151"/>
      <c r="AC255" s="151"/>
      <c r="AD255" s="151"/>
      <c r="AE255" s="151"/>
      <c r="AF255" s="151"/>
      <c r="AG255" s="151" t="s">
        <v>263</v>
      </c>
      <c r="AH255" s="151">
        <v>0</v>
      </c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3" x14ac:dyDescent="0.2">
      <c r="A256" s="158"/>
      <c r="B256" s="159"/>
      <c r="C256" s="196" t="s">
        <v>944</v>
      </c>
      <c r="D256" s="190"/>
      <c r="E256" s="191">
        <v>0.14000000000000001</v>
      </c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1"/>
      <c r="AA256" s="151"/>
      <c r="AB256" s="151"/>
      <c r="AC256" s="151"/>
      <c r="AD256" s="151"/>
      <c r="AE256" s="151"/>
      <c r="AF256" s="151"/>
      <c r="AG256" s="151" t="s">
        <v>263</v>
      </c>
      <c r="AH256" s="151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outlineLevel="3" x14ac:dyDescent="0.2">
      <c r="A257" s="158"/>
      <c r="B257" s="159"/>
      <c r="C257" s="196" t="s">
        <v>945</v>
      </c>
      <c r="D257" s="190"/>
      <c r="E257" s="191">
        <v>0.14000000000000001</v>
      </c>
      <c r="F257" s="161"/>
      <c r="G257" s="161"/>
      <c r="H257" s="161"/>
      <c r="I257" s="161"/>
      <c r="J257" s="161"/>
      <c r="K257" s="161"/>
      <c r="L257" s="161"/>
      <c r="M257" s="161"/>
      <c r="N257" s="160"/>
      <c r="O257" s="160"/>
      <c r="P257" s="160"/>
      <c r="Q257" s="160"/>
      <c r="R257" s="161"/>
      <c r="S257" s="161"/>
      <c r="T257" s="161"/>
      <c r="U257" s="161"/>
      <c r="V257" s="161"/>
      <c r="W257" s="161"/>
      <c r="X257" s="161"/>
      <c r="Y257" s="161"/>
      <c r="Z257" s="151"/>
      <c r="AA257" s="151"/>
      <c r="AB257" s="151"/>
      <c r="AC257" s="151"/>
      <c r="AD257" s="151"/>
      <c r="AE257" s="151"/>
      <c r="AF257" s="151"/>
      <c r="AG257" s="151" t="s">
        <v>263</v>
      </c>
      <c r="AH257" s="151">
        <v>0</v>
      </c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outlineLevel="1" x14ac:dyDescent="0.2">
      <c r="A258" s="176">
        <v>58</v>
      </c>
      <c r="B258" s="177" t="s">
        <v>581</v>
      </c>
      <c r="C258" s="185" t="s">
        <v>582</v>
      </c>
      <c r="D258" s="178" t="s">
        <v>359</v>
      </c>
      <c r="E258" s="179">
        <v>0.14000000000000001</v>
      </c>
      <c r="F258" s="180"/>
      <c r="G258" s="181">
        <f>ROUND(E258*F258,2)</f>
        <v>0</v>
      </c>
      <c r="H258" s="180"/>
      <c r="I258" s="181">
        <f>ROUND(E258*H258,2)</f>
        <v>0</v>
      </c>
      <c r="J258" s="180"/>
      <c r="K258" s="181">
        <f>ROUND(E258*J258,2)</f>
        <v>0</v>
      </c>
      <c r="L258" s="181">
        <v>21</v>
      </c>
      <c r="M258" s="181">
        <f>G258*(1+L258/100)</f>
        <v>0</v>
      </c>
      <c r="N258" s="179">
        <v>0</v>
      </c>
      <c r="O258" s="179">
        <f>ROUND(E258*N258,2)</f>
        <v>0</v>
      </c>
      <c r="P258" s="179">
        <v>2.8700000000000002E-3</v>
      </c>
      <c r="Q258" s="179">
        <f>ROUND(E258*P258,2)</f>
        <v>0</v>
      </c>
      <c r="R258" s="181" t="s">
        <v>523</v>
      </c>
      <c r="S258" s="181" t="s">
        <v>257</v>
      </c>
      <c r="T258" s="182" t="s">
        <v>257</v>
      </c>
      <c r="U258" s="161">
        <v>6.2</v>
      </c>
      <c r="V258" s="161">
        <f>ROUND(E258*U258,2)</f>
        <v>0.87</v>
      </c>
      <c r="W258" s="161"/>
      <c r="X258" s="161" t="s">
        <v>258</v>
      </c>
      <c r="Y258" s="161" t="s">
        <v>211</v>
      </c>
      <c r="Z258" s="151"/>
      <c r="AA258" s="151"/>
      <c r="AB258" s="151"/>
      <c r="AC258" s="151"/>
      <c r="AD258" s="151"/>
      <c r="AE258" s="151"/>
      <c r="AF258" s="151"/>
      <c r="AG258" s="151" t="s">
        <v>259</v>
      </c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</row>
    <row r="259" spans="1:60" outlineLevel="2" x14ac:dyDescent="0.2">
      <c r="A259" s="158"/>
      <c r="B259" s="159"/>
      <c r="C259" s="196" t="s">
        <v>938</v>
      </c>
      <c r="D259" s="190"/>
      <c r="E259" s="191"/>
      <c r="F259" s="161"/>
      <c r="G259" s="161"/>
      <c r="H259" s="161"/>
      <c r="I259" s="161"/>
      <c r="J259" s="161"/>
      <c r="K259" s="161"/>
      <c r="L259" s="161"/>
      <c r="M259" s="161"/>
      <c r="N259" s="160"/>
      <c r="O259" s="160"/>
      <c r="P259" s="160"/>
      <c r="Q259" s="160"/>
      <c r="R259" s="161"/>
      <c r="S259" s="161"/>
      <c r="T259" s="161"/>
      <c r="U259" s="161"/>
      <c r="V259" s="161"/>
      <c r="W259" s="161"/>
      <c r="X259" s="161"/>
      <c r="Y259" s="161"/>
      <c r="Z259" s="151"/>
      <c r="AA259" s="151"/>
      <c r="AB259" s="151"/>
      <c r="AC259" s="151"/>
      <c r="AD259" s="151"/>
      <c r="AE259" s="151"/>
      <c r="AF259" s="151"/>
      <c r="AG259" s="151" t="s">
        <v>263</v>
      </c>
      <c r="AH259" s="151">
        <v>0</v>
      </c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</row>
    <row r="260" spans="1:60" outlineLevel="3" x14ac:dyDescent="0.2">
      <c r="A260" s="158"/>
      <c r="B260" s="159"/>
      <c r="C260" s="196" t="s">
        <v>945</v>
      </c>
      <c r="D260" s="190"/>
      <c r="E260" s="191">
        <v>0.14000000000000001</v>
      </c>
      <c r="F260" s="161"/>
      <c r="G260" s="161"/>
      <c r="H260" s="161"/>
      <c r="I260" s="161"/>
      <c r="J260" s="161"/>
      <c r="K260" s="161"/>
      <c r="L260" s="161"/>
      <c r="M260" s="161"/>
      <c r="N260" s="160"/>
      <c r="O260" s="160"/>
      <c r="P260" s="160"/>
      <c r="Q260" s="160"/>
      <c r="R260" s="161"/>
      <c r="S260" s="161"/>
      <c r="T260" s="161"/>
      <c r="U260" s="161"/>
      <c r="V260" s="161"/>
      <c r="W260" s="161"/>
      <c r="X260" s="161"/>
      <c r="Y260" s="161"/>
      <c r="Z260" s="151"/>
      <c r="AA260" s="151"/>
      <c r="AB260" s="151"/>
      <c r="AC260" s="151"/>
      <c r="AD260" s="151"/>
      <c r="AE260" s="151"/>
      <c r="AF260" s="151"/>
      <c r="AG260" s="151" t="s">
        <v>263</v>
      </c>
      <c r="AH260" s="151">
        <v>0</v>
      </c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outlineLevel="1" x14ac:dyDescent="0.2">
      <c r="A261" s="176">
        <v>59</v>
      </c>
      <c r="B261" s="177" t="s">
        <v>946</v>
      </c>
      <c r="C261" s="185" t="s">
        <v>947</v>
      </c>
      <c r="D261" s="178" t="s">
        <v>359</v>
      </c>
      <c r="E261" s="179">
        <v>0.14000000000000001</v>
      </c>
      <c r="F261" s="180"/>
      <c r="G261" s="181">
        <f>ROUND(E261*F261,2)</f>
        <v>0</v>
      </c>
      <c r="H261" s="180"/>
      <c r="I261" s="181">
        <f>ROUND(E261*H261,2)</f>
        <v>0</v>
      </c>
      <c r="J261" s="180"/>
      <c r="K261" s="181">
        <f>ROUND(E261*J261,2)</f>
        <v>0</v>
      </c>
      <c r="L261" s="181">
        <v>21</v>
      </c>
      <c r="M261" s="181">
        <f>G261*(1+L261/100)</f>
        <v>0</v>
      </c>
      <c r="N261" s="179">
        <v>0</v>
      </c>
      <c r="O261" s="179">
        <f>ROUND(E261*N261,2)</f>
        <v>0</v>
      </c>
      <c r="P261" s="179">
        <v>3.82E-3</v>
      </c>
      <c r="Q261" s="179">
        <f>ROUND(E261*P261,2)</f>
        <v>0</v>
      </c>
      <c r="R261" s="181"/>
      <c r="S261" s="181" t="s">
        <v>209</v>
      </c>
      <c r="T261" s="182" t="s">
        <v>210</v>
      </c>
      <c r="U261" s="161">
        <v>7.9</v>
      </c>
      <c r="V261" s="161">
        <f>ROUND(E261*U261,2)</f>
        <v>1.1100000000000001</v>
      </c>
      <c r="W261" s="161"/>
      <c r="X261" s="161" t="s">
        <v>258</v>
      </c>
      <c r="Y261" s="161" t="s">
        <v>211</v>
      </c>
      <c r="Z261" s="151"/>
      <c r="AA261" s="151"/>
      <c r="AB261" s="151"/>
      <c r="AC261" s="151"/>
      <c r="AD261" s="151"/>
      <c r="AE261" s="151"/>
      <c r="AF261" s="151"/>
      <c r="AG261" s="151" t="s">
        <v>259</v>
      </c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</row>
    <row r="262" spans="1:60" outlineLevel="2" x14ac:dyDescent="0.2">
      <c r="A262" s="158"/>
      <c r="B262" s="159"/>
      <c r="C262" s="196" t="s">
        <v>939</v>
      </c>
      <c r="D262" s="190"/>
      <c r="E262" s="191"/>
      <c r="F262" s="161"/>
      <c r="G262" s="161"/>
      <c r="H262" s="161"/>
      <c r="I262" s="161"/>
      <c r="J262" s="161"/>
      <c r="K262" s="161"/>
      <c r="L262" s="161"/>
      <c r="M262" s="161"/>
      <c r="N262" s="160"/>
      <c r="O262" s="160"/>
      <c r="P262" s="160"/>
      <c r="Q262" s="160"/>
      <c r="R262" s="161"/>
      <c r="S262" s="161"/>
      <c r="T262" s="161"/>
      <c r="U262" s="161"/>
      <c r="V262" s="161"/>
      <c r="W262" s="161"/>
      <c r="X262" s="161"/>
      <c r="Y262" s="161"/>
      <c r="Z262" s="151"/>
      <c r="AA262" s="151"/>
      <c r="AB262" s="151"/>
      <c r="AC262" s="151"/>
      <c r="AD262" s="151"/>
      <c r="AE262" s="151"/>
      <c r="AF262" s="151"/>
      <c r="AG262" s="151" t="s">
        <v>263</v>
      </c>
      <c r="AH262" s="151">
        <v>0</v>
      </c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</row>
    <row r="263" spans="1:60" outlineLevel="3" x14ac:dyDescent="0.2">
      <c r="A263" s="158"/>
      <c r="B263" s="159"/>
      <c r="C263" s="196" t="s">
        <v>948</v>
      </c>
      <c r="D263" s="190"/>
      <c r="E263" s="191">
        <v>0.14000000000000001</v>
      </c>
      <c r="F263" s="161"/>
      <c r="G263" s="161"/>
      <c r="H263" s="161"/>
      <c r="I263" s="161"/>
      <c r="J263" s="161"/>
      <c r="K263" s="161"/>
      <c r="L263" s="161"/>
      <c r="M263" s="161"/>
      <c r="N263" s="160"/>
      <c r="O263" s="160"/>
      <c r="P263" s="160"/>
      <c r="Q263" s="160"/>
      <c r="R263" s="161"/>
      <c r="S263" s="161"/>
      <c r="T263" s="161"/>
      <c r="U263" s="161"/>
      <c r="V263" s="161"/>
      <c r="W263" s="161"/>
      <c r="X263" s="161"/>
      <c r="Y263" s="161"/>
      <c r="Z263" s="151"/>
      <c r="AA263" s="151"/>
      <c r="AB263" s="151"/>
      <c r="AC263" s="151"/>
      <c r="AD263" s="151"/>
      <c r="AE263" s="151"/>
      <c r="AF263" s="151"/>
      <c r="AG263" s="151" t="s">
        <v>263</v>
      </c>
      <c r="AH263" s="151">
        <v>0</v>
      </c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ht="22.5" outlineLevel="1" x14ac:dyDescent="0.2">
      <c r="A264" s="176">
        <v>60</v>
      </c>
      <c r="B264" s="177" t="s">
        <v>587</v>
      </c>
      <c r="C264" s="185" t="s">
        <v>949</v>
      </c>
      <c r="D264" s="178" t="s">
        <v>402</v>
      </c>
      <c r="E264" s="179">
        <v>1.9650000000000001E-2</v>
      </c>
      <c r="F264" s="180"/>
      <c r="G264" s="181">
        <f>ROUND(E264*F264,2)</f>
        <v>0</v>
      </c>
      <c r="H264" s="180"/>
      <c r="I264" s="181">
        <f>ROUND(E264*H264,2)</f>
        <v>0</v>
      </c>
      <c r="J264" s="180"/>
      <c r="K264" s="181">
        <f>ROUND(E264*J264,2)</f>
        <v>0</v>
      </c>
      <c r="L264" s="181">
        <v>21</v>
      </c>
      <c r="M264" s="181">
        <f>G264*(1+L264/100)</f>
        <v>0</v>
      </c>
      <c r="N264" s="179">
        <v>0</v>
      </c>
      <c r="O264" s="179">
        <f>ROUND(E264*N264,2)</f>
        <v>0</v>
      </c>
      <c r="P264" s="179">
        <v>0</v>
      </c>
      <c r="Q264" s="179">
        <f>ROUND(E264*P264,2)</f>
        <v>0</v>
      </c>
      <c r="R264" s="181" t="s">
        <v>523</v>
      </c>
      <c r="S264" s="181" t="s">
        <v>257</v>
      </c>
      <c r="T264" s="182" t="s">
        <v>257</v>
      </c>
      <c r="U264" s="161">
        <v>0.93</v>
      </c>
      <c r="V264" s="161">
        <f>ROUND(E264*U264,2)</f>
        <v>0.02</v>
      </c>
      <c r="W264" s="161"/>
      <c r="X264" s="161" t="s">
        <v>593</v>
      </c>
      <c r="Y264" s="161" t="s">
        <v>211</v>
      </c>
      <c r="Z264" s="151"/>
      <c r="AA264" s="151"/>
      <c r="AB264" s="151"/>
      <c r="AC264" s="151"/>
      <c r="AD264" s="151"/>
      <c r="AE264" s="151"/>
      <c r="AF264" s="151"/>
      <c r="AG264" s="151" t="s">
        <v>594</v>
      </c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</row>
    <row r="265" spans="1:60" outlineLevel="2" x14ac:dyDescent="0.2">
      <c r="A265" s="158"/>
      <c r="B265" s="159"/>
      <c r="C265" s="196" t="s">
        <v>596</v>
      </c>
      <c r="D265" s="190"/>
      <c r="E265" s="191"/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51"/>
      <c r="AA265" s="151"/>
      <c r="AB265" s="151"/>
      <c r="AC265" s="151"/>
      <c r="AD265" s="151"/>
      <c r="AE265" s="151"/>
      <c r="AF265" s="151"/>
      <c r="AG265" s="151" t="s">
        <v>263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outlineLevel="3" x14ac:dyDescent="0.2">
      <c r="A266" s="158"/>
      <c r="B266" s="159"/>
      <c r="C266" s="196" t="s">
        <v>950</v>
      </c>
      <c r="D266" s="190"/>
      <c r="E266" s="191"/>
      <c r="F266" s="161"/>
      <c r="G266" s="161"/>
      <c r="H266" s="161"/>
      <c r="I266" s="161"/>
      <c r="J266" s="161"/>
      <c r="K266" s="161"/>
      <c r="L266" s="161"/>
      <c r="M266" s="161"/>
      <c r="N266" s="160"/>
      <c r="O266" s="160"/>
      <c r="P266" s="160"/>
      <c r="Q266" s="160"/>
      <c r="R266" s="161"/>
      <c r="S266" s="161"/>
      <c r="T266" s="161"/>
      <c r="U266" s="161"/>
      <c r="V266" s="161"/>
      <c r="W266" s="161"/>
      <c r="X266" s="161"/>
      <c r="Y266" s="161"/>
      <c r="Z266" s="151"/>
      <c r="AA266" s="151"/>
      <c r="AB266" s="151"/>
      <c r="AC266" s="151"/>
      <c r="AD266" s="151"/>
      <c r="AE266" s="151"/>
      <c r="AF266" s="151"/>
      <c r="AG266" s="151" t="s">
        <v>263</v>
      </c>
      <c r="AH266" s="151">
        <v>0</v>
      </c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</row>
    <row r="267" spans="1:60" outlineLevel="3" x14ac:dyDescent="0.2">
      <c r="A267" s="158"/>
      <c r="B267" s="159"/>
      <c r="C267" s="196" t="s">
        <v>951</v>
      </c>
      <c r="D267" s="190"/>
      <c r="E267" s="191">
        <v>1.9650000000000001E-2</v>
      </c>
      <c r="F267" s="161"/>
      <c r="G267" s="161"/>
      <c r="H267" s="161"/>
      <c r="I267" s="161"/>
      <c r="J267" s="161"/>
      <c r="K267" s="161"/>
      <c r="L267" s="161"/>
      <c r="M267" s="161"/>
      <c r="N267" s="160"/>
      <c r="O267" s="160"/>
      <c r="P267" s="160"/>
      <c r="Q267" s="160"/>
      <c r="R267" s="161"/>
      <c r="S267" s="161"/>
      <c r="T267" s="161"/>
      <c r="U267" s="161"/>
      <c r="V267" s="161"/>
      <c r="W267" s="161"/>
      <c r="X267" s="161"/>
      <c r="Y267" s="161"/>
      <c r="Z267" s="151"/>
      <c r="AA267" s="151"/>
      <c r="AB267" s="151"/>
      <c r="AC267" s="151"/>
      <c r="AD267" s="151"/>
      <c r="AE267" s="151"/>
      <c r="AF267" s="151"/>
      <c r="AG267" s="151" t="s">
        <v>263</v>
      </c>
      <c r="AH267" s="151">
        <v>0</v>
      </c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</row>
    <row r="268" spans="1:60" outlineLevel="1" x14ac:dyDescent="0.2">
      <c r="A268" s="176">
        <v>61</v>
      </c>
      <c r="B268" s="177" t="s">
        <v>591</v>
      </c>
      <c r="C268" s="185" t="s">
        <v>592</v>
      </c>
      <c r="D268" s="178" t="s">
        <v>402</v>
      </c>
      <c r="E268" s="179">
        <v>1.9650000000000001E-2</v>
      </c>
      <c r="F268" s="180"/>
      <c r="G268" s="181">
        <f>ROUND(E268*F268,2)</f>
        <v>0</v>
      </c>
      <c r="H268" s="180"/>
      <c r="I268" s="181">
        <f>ROUND(E268*H268,2)</f>
        <v>0</v>
      </c>
      <c r="J268" s="180"/>
      <c r="K268" s="181">
        <f>ROUND(E268*J268,2)</f>
        <v>0</v>
      </c>
      <c r="L268" s="181">
        <v>21</v>
      </c>
      <c r="M268" s="181">
        <f>G268*(1+L268/100)</f>
        <v>0</v>
      </c>
      <c r="N268" s="179">
        <v>0</v>
      </c>
      <c r="O268" s="179">
        <f>ROUND(E268*N268,2)</f>
        <v>0</v>
      </c>
      <c r="P268" s="179">
        <v>0</v>
      </c>
      <c r="Q268" s="179">
        <f>ROUND(E268*P268,2)</f>
        <v>0</v>
      </c>
      <c r="R268" s="181" t="s">
        <v>523</v>
      </c>
      <c r="S268" s="181" t="s">
        <v>257</v>
      </c>
      <c r="T268" s="182" t="s">
        <v>257</v>
      </c>
      <c r="U268" s="161">
        <v>0.49</v>
      </c>
      <c r="V268" s="161">
        <f>ROUND(E268*U268,2)</f>
        <v>0.01</v>
      </c>
      <c r="W268" s="161"/>
      <c r="X268" s="161" t="s">
        <v>593</v>
      </c>
      <c r="Y268" s="161" t="s">
        <v>211</v>
      </c>
      <c r="Z268" s="151"/>
      <c r="AA268" s="151"/>
      <c r="AB268" s="151"/>
      <c r="AC268" s="151"/>
      <c r="AD268" s="151"/>
      <c r="AE268" s="151"/>
      <c r="AF268" s="151"/>
      <c r="AG268" s="151" t="s">
        <v>594</v>
      </c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outlineLevel="2" x14ac:dyDescent="0.2">
      <c r="A269" s="158"/>
      <c r="B269" s="159"/>
      <c r="C269" s="262" t="s">
        <v>595</v>
      </c>
      <c r="D269" s="263"/>
      <c r="E269" s="263"/>
      <c r="F269" s="263"/>
      <c r="G269" s="263"/>
      <c r="H269" s="161"/>
      <c r="I269" s="161"/>
      <c r="J269" s="161"/>
      <c r="K269" s="161"/>
      <c r="L269" s="161"/>
      <c r="M269" s="161"/>
      <c r="N269" s="160"/>
      <c r="O269" s="160"/>
      <c r="P269" s="160"/>
      <c r="Q269" s="160"/>
      <c r="R269" s="161"/>
      <c r="S269" s="161"/>
      <c r="T269" s="161"/>
      <c r="U269" s="161"/>
      <c r="V269" s="161"/>
      <c r="W269" s="161"/>
      <c r="X269" s="161"/>
      <c r="Y269" s="161"/>
      <c r="Z269" s="151"/>
      <c r="AA269" s="151"/>
      <c r="AB269" s="151"/>
      <c r="AC269" s="151"/>
      <c r="AD269" s="151"/>
      <c r="AE269" s="151"/>
      <c r="AF269" s="151"/>
      <c r="AG269" s="151" t="s">
        <v>214</v>
      </c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</row>
    <row r="270" spans="1:60" outlineLevel="2" x14ac:dyDescent="0.2">
      <c r="A270" s="158"/>
      <c r="B270" s="159"/>
      <c r="C270" s="196" t="s">
        <v>596</v>
      </c>
      <c r="D270" s="190"/>
      <c r="E270" s="191"/>
      <c r="F270" s="161"/>
      <c r="G270" s="161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51"/>
      <c r="AA270" s="151"/>
      <c r="AB270" s="151"/>
      <c r="AC270" s="151"/>
      <c r="AD270" s="151"/>
      <c r="AE270" s="151"/>
      <c r="AF270" s="151"/>
      <c r="AG270" s="151" t="s">
        <v>263</v>
      </c>
      <c r="AH270" s="151">
        <v>0</v>
      </c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</row>
    <row r="271" spans="1:60" outlineLevel="3" x14ac:dyDescent="0.2">
      <c r="A271" s="158"/>
      <c r="B271" s="159"/>
      <c r="C271" s="196" t="s">
        <v>950</v>
      </c>
      <c r="D271" s="190"/>
      <c r="E271" s="191"/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1"/>
      <c r="AA271" s="151"/>
      <c r="AB271" s="151"/>
      <c r="AC271" s="151"/>
      <c r="AD271" s="151"/>
      <c r="AE271" s="151"/>
      <c r="AF271" s="151"/>
      <c r="AG271" s="151" t="s">
        <v>263</v>
      </c>
      <c r="AH271" s="151">
        <v>0</v>
      </c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</row>
    <row r="272" spans="1:60" outlineLevel="3" x14ac:dyDescent="0.2">
      <c r="A272" s="158"/>
      <c r="B272" s="159"/>
      <c r="C272" s="196" t="s">
        <v>951</v>
      </c>
      <c r="D272" s="190"/>
      <c r="E272" s="191">
        <v>1.9650000000000001E-2</v>
      </c>
      <c r="F272" s="161"/>
      <c r="G272" s="161"/>
      <c r="H272" s="161"/>
      <c r="I272" s="161"/>
      <c r="J272" s="161"/>
      <c r="K272" s="161"/>
      <c r="L272" s="161"/>
      <c r="M272" s="161"/>
      <c r="N272" s="160"/>
      <c r="O272" s="160"/>
      <c r="P272" s="160"/>
      <c r="Q272" s="160"/>
      <c r="R272" s="161"/>
      <c r="S272" s="161"/>
      <c r="T272" s="161"/>
      <c r="U272" s="161"/>
      <c r="V272" s="161"/>
      <c r="W272" s="161"/>
      <c r="X272" s="161"/>
      <c r="Y272" s="161"/>
      <c r="Z272" s="151"/>
      <c r="AA272" s="151"/>
      <c r="AB272" s="151"/>
      <c r="AC272" s="151"/>
      <c r="AD272" s="151"/>
      <c r="AE272" s="151"/>
      <c r="AF272" s="151"/>
      <c r="AG272" s="151" t="s">
        <v>263</v>
      </c>
      <c r="AH272" s="151">
        <v>0</v>
      </c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</row>
    <row r="273" spans="1:60" outlineLevel="1" x14ac:dyDescent="0.2">
      <c r="A273" s="176">
        <v>62</v>
      </c>
      <c r="B273" s="177" t="s">
        <v>599</v>
      </c>
      <c r="C273" s="185" t="s">
        <v>600</v>
      </c>
      <c r="D273" s="178" t="s">
        <v>402</v>
      </c>
      <c r="E273" s="179">
        <v>0.25541999999999998</v>
      </c>
      <c r="F273" s="180"/>
      <c r="G273" s="181">
        <f>ROUND(E273*F273,2)</f>
        <v>0</v>
      </c>
      <c r="H273" s="180"/>
      <c r="I273" s="181">
        <f>ROUND(E273*H273,2)</f>
        <v>0</v>
      </c>
      <c r="J273" s="180"/>
      <c r="K273" s="181">
        <f>ROUND(E273*J273,2)</f>
        <v>0</v>
      </c>
      <c r="L273" s="181">
        <v>21</v>
      </c>
      <c r="M273" s="181">
        <f>G273*(1+L273/100)</f>
        <v>0</v>
      </c>
      <c r="N273" s="179">
        <v>0</v>
      </c>
      <c r="O273" s="179">
        <f>ROUND(E273*N273,2)</f>
        <v>0</v>
      </c>
      <c r="P273" s="179">
        <v>0</v>
      </c>
      <c r="Q273" s="179">
        <f>ROUND(E273*P273,2)</f>
        <v>0</v>
      </c>
      <c r="R273" s="181" t="s">
        <v>523</v>
      </c>
      <c r="S273" s="181" t="s">
        <v>257</v>
      </c>
      <c r="T273" s="182" t="s">
        <v>257</v>
      </c>
      <c r="U273" s="161">
        <v>0</v>
      </c>
      <c r="V273" s="161">
        <f>ROUND(E273*U273,2)</f>
        <v>0</v>
      </c>
      <c r="W273" s="161"/>
      <c r="X273" s="161" t="s">
        <v>593</v>
      </c>
      <c r="Y273" s="161" t="s">
        <v>211</v>
      </c>
      <c r="Z273" s="151"/>
      <c r="AA273" s="151"/>
      <c r="AB273" s="151"/>
      <c r="AC273" s="151"/>
      <c r="AD273" s="151"/>
      <c r="AE273" s="151"/>
      <c r="AF273" s="151"/>
      <c r="AG273" s="151" t="s">
        <v>594</v>
      </c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</row>
    <row r="274" spans="1:60" outlineLevel="2" x14ac:dyDescent="0.2">
      <c r="A274" s="158"/>
      <c r="B274" s="159"/>
      <c r="C274" s="196" t="s">
        <v>596</v>
      </c>
      <c r="D274" s="190"/>
      <c r="E274" s="191"/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1"/>
      <c r="AA274" s="151"/>
      <c r="AB274" s="151"/>
      <c r="AC274" s="151"/>
      <c r="AD274" s="151"/>
      <c r="AE274" s="151"/>
      <c r="AF274" s="151"/>
      <c r="AG274" s="151" t="s">
        <v>263</v>
      </c>
      <c r="AH274" s="151">
        <v>0</v>
      </c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</row>
    <row r="275" spans="1:60" outlineLevel="3" x14ac:dyDescent="0.2">
      <c r="A275" s="158"/>
      <c r="B275" s="159"/>
      <c r="C275" s="196" t="s">
        <v>950</v>
      </c>
      <c r="D275" s="190"/>
      <c r="E275" s="191"/>
      <c r="F275" s="161"/>
      <c r="G275" s="161"/>
      <c r="H275" s="161"/>
      <c r="I275" s="161"/>
      <c r="J275" s="161"/>
      <c r="K275" s="161"/>
      <c r="L275" s="161"/>
      <c r="M275" s="161"/>
      <c r="N275" s="160"/>
      <c r="O275" s="160"/>
      <c r="P275" s="160"/>
      <c r="Q275" s="160"/>
      <c r="R275" s="161"/>
      <c r="S275" s="161"/>
      <c r="T275" s="161"/>
      <c r="U275" s="161"/>
      <c r="V275" s="161"/>
      <c r="W275" s="161"/>
      <c r="X275" s="161"/>
      <c r="Y275" s="161"/>
      <c r="Z275" s="151"/>
      <c r="AA275" s="151"/>
      <c r="AB275" s="151"/>
      <c r="AC275" s="151"/>
      <c r="AD275" s="151"/>
      <c r="AE275" s="151"/>
      <c r="AF275" s="151"/>
      <c r="AG275" s="151" t="s">
        <v>263</v>
      </c>
      <c r="AH275" s="151">
        <v>0</v>
      </c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</row>
    <row r="276" spans="1:60" outlineLevel="3" x14ac:dyDescent="0.2">
      <c r="A276" s="158"/>
      <c r="B276" s="159"/>
      <c r="C276" s="196" t="s">
        <v>952</v>
      </c>
      <c r="D276" s="190"/>
      <c r="E276" s="191">
        <v>0.25541999999999998</v>
      </c>
      <c r="F276" s="161"/>
      <c r="G276" s="161"/>
      <c r="H276" s="161"/>
      <c r="I276" s="161"/>
      <c r="J276" s="161"/>
      <c r="K276" s="161"/>
      <c r="L276" s="161"/>
      <c r="M276" s="161"/>
      <c r="N276" s="160"/>
      <c r="O276" s="160"/>
      <c r="P276" s="160"/>
      <c r="Q276" s="160"/>
      <c r="R276" s="161"/>
      <c r="S276" s="161"/>
      <c r="T276" s="161"/>
      <c r="U276" s="161"/>
      <c r="V276" s="161"/>
      <c r="W276" s="161"/>
      <c r="X276" s="161"/>
      <c r="Y276" s="161"/>
      <c r="Z276" s="151"/>
      <c r="AA276" s="151"/>
      <c r="AB276" s="151"/>
      <c r="AC276" s="151"/>
      <c r="AD276" s="151"/>
      <c r="AE276" s="151"/>
      <c r="AF276" s="151"/>
      <c r="AG276" s="151" t="s">
        <v>263</v>
      </c>
      <c r="AH276" s="151">
        <v>0</v>
      </c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</row>
    <row r="277" spans="1:60" outlineLevel="1" x14ac:dyDescent="0.2">
      <c r="A277" s="176">
        <v>63</v>
      </c>
      <c r="B277" s="177" t="s">
        <v>616</v>
      </c>
      <c r="C277" s="185" t="s">
        <v>617</v>
      </c>
      <c r="D277" s="178" t="s">
        <v>402</v>
      </c>
      <c r="E277" s="179">
        <v>1.9640000000000001E-2</v>
      </c>
      <c r="F277" s="180"/>
      <c r="G277" s="181">
        <f>ROUND(E277*F277,2)</f>
        <v>0</v>
      </c>
      <c r="H277" s="180"/>
      <c r="I277" s="181">
        <f>ROUND(E277*H277,2)</f>
        <v>0</v>
      </c>
      <c r="J277" s="180"/>
      <c r="K277" s="181">
        <f>ROUND(E277*J277,2)</f>
        <v>0</v>
      </c>
      <c r="L277" s="181">
        <v>21</v>
      </c>
      <c r="M277" s="181">
        <f>G277*(1+L277/100)</f>
        <v>0</v>
      </c>
      <c r="N277" s="179">
        <v>0</v>
      </c>
      <c r="O277" s="179">
        <f>ROUND(E277*N277,2)</f>
        <v>0</v>
      </c>
      <c r="P277" s="179">
        <v>0</v>
      </c>
      <c r="Q277" s="179">
        <f>ROUND(E277*P277,2)</f>
        <v>0</v>
      </c>
      <c r="R277" s="181" t="s">
        <v>523</v>
      </c>
      <c r="S277" s="181" t="s">
        <v>257</v>
      </c>
      <c r="T277" s="182" t="s">
        <v>257</v>
      </c>
      <c r="U277" s="161">
        <v>0</v>
      </c>
      <c r="V277" s="161">
        <f>ROUND(E277*U277,2)</f>
        <v>0</v>
      </c>
      <c r="W277" s="161"/>
      <c r="X277" s="161" t="s">
        <v>258</v>
      </c>
      <c r="Y277" s="161" t="s">
        <v>211</v>
      </c>
      <c r="Z277" s="151"/>
      <c r="AA277" s="151"/>
      <c r="AB277" s="151"/>
      <c r="AC277" s="151"/>
      <c r="AD277" s="151"/>
      <c r="AE277" s="151"/>
      <c r="AF277" s="151"/>
      <c r="AG277" s="151" t="s">
        <v>259</v>
      </c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</row>
    <row r="278" spans="1:60" outlineLevel="2" x14ac:dyDescent="0.2">
      <c r="A278" s="158"/>
      <c r="B278" s="159"/>
      <c r="C278" s="196" t="s">
        <v>953</v>
      </c>
      <c r="D278" s="190"/>
      <c r="E278" s="191">
        <v>1.9640000000000001E-2</v>
      </c>
      <c r="F278" s="161"/>
      <c r="G278" s="161"/>
      <c r="H278" s="161"/>
      <c r="I278" s="161"/>
      <c r="J278" s="161"/>
      <c r="K278" s="161"/>
      <c r="L278" s="161"/>
      <c r="M278" s="161"/>
      <c r="N278" s="160"/>
      <c r="O278" s="160"/>
      <c r="P278" s="160"/>
      <c r="Q278" s="160"/>
      <c r="R278" s="161"/>
      <c r="S278" s="161"/>
      <c r="T278" s="161"/>
      <c r="U278" s="161"/>
      <c r="V278" s="161"/>
      <c r="W278" s="161"/>
      <c r="X278" s="161"/>
      <c r="Y278" s="161"/>
      <c r="Z278" s="151"/>
      <c r="AA278" s="151"/>
      <c r="AB278" s="151"/>
      <c r="AC278" s="151"/>
      <c r="AD278" s="151"/>
      <c r="AE278" s="151"/>
      <c r="AF278" s="151"/>
      <c r="AG278" s="151" t="s">
        <v>263</v>
      </c>
      <c r="AH278" s="151">
        <v>0</v>
      </c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</row>
    <row r="279" spans="1:60" x14ac:dyDescent="0.2">
      <c r="A279" s="166" t="s">
        <v>204</v>
      </c>
      <c r="B279" s="167" t="s">
        <v>138</v>
      </c>
      <c r="C279" s="184" t="s">
        <v>139</v>
      </c>
      <c r="D279" s="168"/>
      <c r="E279" s="169"/>
      <c r="F279" s="170"/>
      <c r="G279" s="170">
        <f>SUMIF(AG280:AG283,"&lt;&gt;NOR",G280:G283)</f>
        <v>0</v>
      </c>
      <c r="H279" s="170"/>
      <c r="I279" s="170">
        <f>SUM(I280:I283)</f>
        <v>0</v>
      </c>
      <c r="J279" s="170"/>
      <c r="K279" s="170">
        <f>SUM(K280:K283)</f>
        <v>0</v>
      </c>
      <c r="L279" s="170"/>
      <c r="M279" s="170">
        <f>SUM(M280:M283)</f>
        <v>0</v>
      </c>
      <c r="N279" s="169"/>
      <c r="O279" s="169">
        <f>SUM(O280:O283)</f>
        <v>0</v>
      </c>
      <c r="P279" s="169"/>
      <c r="Q279" s="169">
        <f>SUM(Q280:Q283)</f>
        <v>0</v>
      </c>
      <c r="R279" s="170"/>
      <c r="S279" s="170"/>
      <c r="T279" s="171"/>
      <c r="U279" s="165"/>
      <c r="V279" s="165">
        <f>SUM(V280:V283)</f>
        <v>14.61</v>
      </c>
      <c r="W279" s="165"/>
      <c r="X279" s="165"/>
      <c r="Y279" s="165"/>
      <c r="AG279" t="s">
        <v>205</v>
      </c>
    </row>
    <row r="280" spans="1:60" outlineLevel="1" x14ac:dyDescent="0.2">
      <c r="A280" s="176">
        <v>64</v>
      </c>
      <c r="B280" s="177" t="s">
        <v>618</v>
      </c>
      <c r="C280" s="185" t="s">
        <v>619</v>
      </c>
      <c r="D280" s="178" t="s">
        <v>402</v>
      </c>
      <c r="E280" s="179">
        <v>44.004629999999999</v>
      </c>
      <c r="F280" s="180"/>
      <c r="G280" s="181">
        <f>ROUND(E280*F280,2)</f>
        <v>0</v>
      </c>
      <c r="H280" s="180"/>
      <c r="I280" s="181">
        <f>ROUND(E280*H280,2)</f>
        <v>0</v>
      </c>
      <c r="J280" s="180"/>
      <c r="K280" s="181">
        <f>ROUND(E280*J280,2)</f>
        <v>0</v>
      </c>
      <c r="L280" s="181">
        <v>21</v>
      </c>
      <c r="M280" s="181">
        <f>G280*(1+L280/100)</f>
        <v>0</v>
      </c>
      <c r="N280" s="179">
        <v>0</v>
      </c>
      <c r="O280" s="179">
        <f>ROUND(E280*N280,2)</f>
        <v>0</v>
      </c>
      <c r="P280" s="179">
        <v>0</v>
      </c>
      <c r="Q280" s="179">
        <f>ROUND(E280*P280,2)</f>
        <v>0</v>
      </c>
      <c r="R280" s="181"/>
      <c r="S280" s="181" t="s">
        <v>257</v>
      </c>
      <c r="T280" s="182" t="s">
        <v>257</v>
      </c>
      <c r="U280" s="161">
        <v>0.33200000000000002</v>
      </c>
      <c r="V280" s="161">
        <f>ROUND(E280*U280,2)</f>
        <v>14.61</v>
      </c>
      <c r="W280" s="161"/>
      <c r="X280" s="161" t="s">
        <v>620</v>
      </c>
      <c r="Y280" s="161" t="s">
        <v>211</v>
      </c>
      <c r="Z280" s="151"/>
      <c r="AA280" s="151"/>
      <c r="AB280" s="151"/>
      <c r="AC280" s="151"/>
      <c r="AD280" s="151"/>
      <c r="AE280" s="151"/>
      <c r="AF280" s="151"/>
      <c r="AG280" s="151" t="s">
        <v>621</v>
      </c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</row>
    <row r="281" spans="1:60" outlineLevel="2" x14ac:dyDescent="0.2">
      <c r="A281" s="158"/>
      <c r="B281" s="159"/>
      <c r="C281" s="196" t="s">
        <v>622</v>
      </c>
      <c r="D281" s="190"/>
      <c r="E281" s="191"/>
      <c r="F281" s="161"/>
      <c r="G281" s="161"/>
      <c r="H281" s="161"/>
      <c r="I281" s="161"/>
      <c r="J281" s="161"/>
      <c r="K281" s="161"/>
      <c r="L281" s="161"/>
      <c r="M281" s="161"/>
      <c r="N281" s="160"/>
      <c r="O281" s="160"/>
      <c r="P281" s="160"/>
      <c r="Q281" s="160"/>
      <c r="R281" s="161"/>
      <c r="S281" s="161"/>
      <c r="T281" s="161"/>
      <c r="U281" s="161"/>
      <c r="V281" s="161"/>
      <c r="W281" s="161"/>
      <c r="X281" s="161"/>
      <c r="Y281" s="161"/>
      <c r="Z281" s="151"/>
      <c r="AA281" s="151"/>
      <c r="AB281" s="151"/>
      <c r="AC281" s="151"/>
      <c r="AD281" s="151"/>
      <c r="AE281" s="151"/>
      <c r="AF281" s="151"/>
      <c r="AG281" s="151" t="s">
        <v>263</v>
      </c>
      <c r="AH281" s="151">
        <v>0</v>
      </c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</row>
    <row r="282" spans="1:60" outlineLevel="3" x14ac:dyDescent="0.2">
      <c r="A282" s="158"/>
      <c r="B282" s="159"/>
      <c r="C282" s="196" t="s">
        <v>954</v>
      </c>
      <c r="D282" s="190"/>
      <c r="E282" s="191"/>
      <c r="F282" s="161"/>
      <c r="G282" s="161"/>
      <c r="H282" s="161"/>
      <c r="I282" s="161"/>
      <c r="J282" s="161"/>
      <c r="K282" s="161"/>
      <c r="L282" s="161"/>
      <c r="M282" s="161"/>
      <c r="N282" s="160"/>
      <c r="O282" s="160"/>
      <c r="P282" s="160"/>
      <c r="Q282" s="160"/>
      <c r="R282" s="161"/>
      <c r="S282" s="161"/>
      <c r="T282" s="161"/>
      <c r="U282" s="161"/>
      <c r="V282" s="161"/>
      <c r="W282" s="161"/>
      <c r="X282" s="161"/>
      <c r="Y282" s="161"/>
      <c r="Z282" s="151"/>
      <c r="AA282" s="151"/>
      <c r="AB282" s="151"/>
      <c r="AC282" s="151"/>
      <c r="AD282" s="151"/>
      <c r="AE282" s="151"/>
      <c r="AF282" s="151"/>
      <c r="AG282" s="151" t="s">
        <v>263</v>
      </c>
      <c r="AH282" s="151">
        <v>0</v>
      </c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</row>
    <row r="283" spans="1:60" outlineLevel="3" x14ac:dyDescent="0.2">
      <c r="A283" s="158"/>
      <c r="B283" s="159"/>
      <c r="C283" s="196" t="s">
        <v>955</v>
      </c>
      <c r="D283" s="190"/>
      <c r="E283" s="191">
        <v>44.004629999999999</v>
      </c>
      <c r="F283" s="161"/>
      <c r="G283" s="161"/>
      <c r="H283" s="161"/>
      <c r="I283" s="161"/>
      <c r="J283" s="161"/>
      <c r="K283" s="161"/>
      <c r="L283" s="161"/>
      <c r="M283" s="161"/>
      <c r="N283" s="160"/>
      <c r="O283" s="160"/>
      <c r="P283" s="160"/>
      <c r="Q283" s="160"/>
      <c r="R283" s="161"/>
      <c r="S283" s="161"/>
      <c r="T283" s="161"/>
      <c r="U283" s="161"/>
      <c r="V283" s="161"/>
      <c r="W283" s="161"/>
      <c r="X283" s="161"/>
      <c r="Y283" s="161"/>
      <c r="Z283" s="151"/>
      <c r="AA283" s="151"/>
      <c r="AB283" s="151"/>
      <c r="AC283" s="151"/>
      <c r="AD283" s="151"/>
      <c r="AE283" s="151"/>
      <c r="AF283" s="151"/>
      <c r="AG283" s="151" t="s">
        <v>263</v>
      </c>
      <c r="AH283" s="151">
        <v>0</v>
      </c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</row>
    <row r="284" spans="1:60" x14ac:dyDescent="0.2">
      <c r="A284" s="166" t="s">
        <v>204</v>
      </c>
      <c r="B284" s="167" t="s">
        <v>140</v>
      </c>
      <c r="C284" s="184" t="s">
        <v>141</v>
      </c>
      <c r="D284" s="168"/>
      <c r="E284" s="169"/>
      <c r="F284" s="170"/>
      <c r="G284" s="170">
        <f>SUMIF(AG285:AG301,"&lt;&gt;NOR",G285:G301)</f>
        <v>0</v>
      </c>
      <c r="H284" s="170"/>
      <c r="I284" s="170">
        <f>SUM(I285:I301)</f>
        <v>0</v>
      </c>
      <c r="J284" s="170"/>
      <c r="K284" s="170">
        <f>SUM(K285:K301)</f>
        <v>0</v>
      </c>
      <c r="L284" s="170"/>
      <c r="M284" s="170">
        <f>SUM(M285:M301)</f>
        <v>0</v>
      </c>
      <c r="N284" s="169"/>
      <c r="O284" s="169">
        <f>SUM(O285:O301)</f>
        <v>0.08</v>
      </c>
      <c r="P284" s="169"/>
      <c r="Q284" s="169">
        <f>SUM(Q285:Q301)</f>
        <v>0</v>
      </c>
      <c r="R284" s="170"/>
      <c r="S284" s="170"/>
      <c r="T284" s="171"/>
      <c r="U284" s="165"/>
      <c r="V284" s="165">
        <f>SUM(V285:V301)</f>
        <v>11.509999999999998</v>
      </c>
      <c r="W284" s="165"/>
      <c r="X284" s="165"/>
      <c r="Y284" s="165"/>
      <c r="AG284" t="s">
        <v>205</v>
      </c>
    </row>
    <row r="285" spans="1:60" outlineLevel="1" x14ac:dyDescent="0.2">
      <c r="A285" s="176">
        <v>65</v>
      </c>
      <c r="B285" s="177" t="s">
        <v>956</v>
      </c>
      <c r="C285" s="185" t="s">
        <v>957</v>
      </c>
      <c r="D285" s="178" t="s">
        <v>296</v>
      </c>
      <c r="E285" s="179">
        <v>4.92</v>
      </c>
      <c r="F285" s="180"/>
      <c r="G285" s="181">
        <f>ROUND(E285*F285,2)</f>
        <v>0</v>
      </c>
      <c r="H285" s="180"/>
      <c r="I285" s="181">
        <f>ROUND(E285*H285,2)</f>
        <v>0</v>
      </c>
      <c r="J285" s="180"/>
      <c r="K285" s="181">
        <f>ROUND(E285*J285,2)</f>
        <v>0</v>
      </c>
      <c r="L285" s="181">
        <v>21</v>
      </c>
      <c r="M285" s="181">
        <f>G285*(1+L285/100)</f>
        <v>0</v>
      </c>
      <c r="N285" s="179">
        <v>1.2600000000000001E-3</v>
      </c>
      <c r="O285" s="179">
        <f>ROUND(E285*N285,2)</f>
        <v>0.01</v>
      </c>
      <c r="P285" s="179">
        <v>0</v>
      </c>
      <c r="Q285" s="179">
        <f>ROUND(E285*P285,2)</f>
        <v>0</v>
      </c>
      <c r="R285" s="181" t="s">
        <v>958</v>
      </c>
      <c r="S285" s="181" t="s">
        <v>257</v>
      </c>
      <c r="T285" s="182" t="s">
        <v>257</v>
      </c>
      <c r="U285" s="161">
        <v>0.24</v>
      </c>
      <c r="V285" s="161">
        <f>ROUND(E285*U285,2)</f>
        <v>1.18</v>
      </c>
      <c r="W285" s="161"/>
      <c r="X285" s="161" t="s">
        <v>258</v>
      </c>
      <c r="Y285" s="161" t="s">
        <v>211</v>
      </c>
      <c r="Z285" s="151"/>
      <c r="AA285" s="151"/>
      <c r="AB285" s="151"/>
      <c r="AC285" s="151"/>
      <c r="AD285" s="151"/>
      <c r="AE285" s="151"/>
      <c r="AF285" s="151"/>
      <c r="AG285" s="151" t="s">
        <v>259</v>
      </c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</row>
    <row r="286" spans="1:60" outlineLevel="2" x14ac:dyDescent="0.2">
      <c r="A286" s="158"/>
      <c r="B286" s="159"/>
      <c r="C286" s="262" t="s">
        <v>959</v>
      </c>
      <c r="D286" s="263"/>
      <c r="E286" s="263"/>
      <c r="F286" s="263"/>
      <c r="G286" s="263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1"/>
      <c r="AA286" s="151"/>
      <c r="AB286" s="151"/>
      <c r="AC286" s="151"/>
      <c r="AD286" s="151"/>
      <c r="AE286" s="151"/>
      <c r="AF286" s="151"/>
      <c r="AG286" s="151" t="s">
        <v>214</v>
      </c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</row>
    <row r="287" spans="1:60" outlineLevel="3" x14ac:dyDescent="0.2">
      <c r="A287" s="158"/>
      <c r="B287" s="159"/>
      <c r="C287" s="264" t="s">
        <v>960</v>
      </c>
      <c r="D287" s="265"/>
      <c r="E287" s="265"/>
      <c r="F287" s="265"/>
      <c r="G287" s="265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1"/>
      <c r="AA287" s="151"/>
      <c r="AB287" s="151"/>
      <c r="AC287" s="151"/>
      <c r="AD287" s="151"/>
      <c r="AE287" s="151"/>
      <c r="AF287" s="151"/>
      <c r="AG287" s="151" t="s">
        <v>214</v>
      </c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</row>
    <row r="288" spans="1:60" ht="22.5" outlineLevel="3" x14ac:dyDescent="0.2">
      <c r="A288" s="158"/>
      <c r="B288" s="159"/>
      <c r="C288" s="264" t="s">
        <v>961</v>
      </c>
      <c r="D288" s="265"/>
      <c r="E288" s="265"/>
      <c r="F288" s="265"/>
      <c r="G288" s="265"/>
      <c r="H288" s="161"/>
      <c r="I288" s="161"/>
      <c r="J288" s="161"/>
      <c r="K288" s="161"/>
      <c r="L288" s="161"/>
      <c r="M288" s="161"/>
      <c r="N288" s="160"/>
      <c r="O288" s="160"/>
      <c r="P288" s="160"/>
      <c r="Q288" s="160"/>
      <c r="R288" s="161"/>
      <c r="S288" s="161"/>
      <c r="T288" s="161"/>
      <c r="U288" s="161"/>
      <c r="V288" s="161"/>
      <c r="W288" s="161"/>
      <c r="X288" s="161"/>
      <c r="Y288" s="161"/>
      <c r="Z288" s="151"/>
      <c r="AA288" s="151"/>
      <c r="AB288" s="151"/>
      <c r="AC288" s="151"/>
      <c r="AD288" s="151"/>
      <c r="AE288" s="151"/>
      <c r="AF288" s="151"/>
      <c r="AG288" s="151" t="s">
        <v>214</v>
      </c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83" t="str">
        <f>C288</f>
        <v>- pochozí hydroizolační nátěrový systém s protiskluznou úpravou dvousložkový na bázi kombinace epoxi-polyuretanové pryskyřice, mechanicky odolný, pružný se schopností překlenování trhlin</v>
      </c>
      <c r="BB288" s="151"/>
      <c r="BC288" s="151"/>
      <c r="BD288" s="151"/>
      <c r="BE288" s="151"/>
      <c r="BF288" s="151"/>
      <c r="BG288" s="151"/>
      <c r="BH288" s="151"/>
    </row>
    <row r="289" spans="1:60" outlineLevel="2" x14ac:dyDescent="0.2">
      <c r="A289" s="158"/>
      <c r="B289" s="159"/>
      <c r="C289" s="196" t="s">
        <v>897</v>
      </c>
      <c r="D289" s="190"/>
      <c r="E289" s="191"/>
      <c r="F289" s="161"/>
      <c r="G289" s="161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51"/>
      <c r="AA289" s="151"/>
      <c r="AB289" s="151"/>
      <c r="AC289" s="151"/>
      <c r="AD289" s="151"/>
      <c r="AE289" s="151"/>
      <c r="AF289" s="151"/>
      <c r="AG289" s="151" t="s">
        <v>263</v>
      </c>
      <c r="AH289" s="151">
        <v>0</v>
      </c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</row>
    <row r="290" spans="1:60" outlineLevel="3" x14ac:dyDescent="0.2">
      <c r="A290" s="158"/>
      <c r="B290" s="159"/>
      <c r="C290" s="196" t="s">
        <v>962</v>
      </c>
      <c r="D290" s="190"/>
      <c r="E290" s="191">
        <v>4.92</v>
      </c>
      <c r="F290" s="161"/>
      <c r="G290" s="161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51"/>
      <c r="AA290" s="151"/>
      <c r="AB290" s="151"/>
      <c r="AC290" s="151"/>
      <c r="AD290" s="151"/>
      <c r="AE290" s="151"/>
      <c r="AF290" s="151"/>
      <c r="AG290" s="151" t="s">
        <v>263</v>
      </c>
      <c r="AH290" s="151">
        <v>0</v>
      </c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</row>
    <row r="291" spans="1:60" ht="22.5" outlineLevel="1" x14ac:dyDescent="0.2">
      <c r="A291" s="176">
        <v>66</v>
      </c>
      <c r="B291" s="177" t="s">
        <v>963</v>
      </c>
      <c r="C291" s="185" t="s">
        <v>964</v>
      </c>
      <c r="D291" s="178" t="s">
        <v>296</v>
      </c>
      <c r="E291" s="179">
        <v>12.73</v>
      </c>
      <c r="F291" s="180"/>
      <c r="G291" s="181">
        <f>ROUND(E291*F291,2)</f>
        <v>0</v>
      </c>
      <c r="H291" s="180"/>
      <c r="I291" s="181">
        <f>ROUND(E291*H291,2)</f>
        <v>0</v>
      </c>
      <c r="J291" s="180"/>
      <c r="K291" s="181">
        <f>ROUND(E291*J291,2)</f>
        <v>0</v>
      </c>
      <c r="L291" s="181">
        <v>21</v>
      </c>
      <c r="M291" s="181">
        <f>G291*(1+L291/100)</f>
        <v>0</v>
      </c>
      <c r="N291" s="179">
        <v>2.2300000000000002E-3</v>
      </c>
      <c r="O291" s="179">
        <f>ROUND(E291*N291,2)</f>
        <v>0.03</v>
      </c>
      <c r="P291" s="179">
        <v>0</v>
      </c>
      <c r="Q291" s="179">
        <f>ROUND(E291*P291,2)</f>
        <v>0</v>
      </c>
      <c r="R291" s="181" t="s">
        <v>958</v>
      </c>
      <c r="S291" s="181" t="s">
        <v>257</v>
      </c>
      <c r="T291" s="182" t="s">
        <v>257</v>
      </c>
      <c r="U291" s="161">
        <v>0.31</v>
      </c>
      <c r="V291" s="161">
        <f>ROUND(E291*U291,2)</f>
        <v>3.95</v>
      </c>
      <c r="W291" s="161"/>
      <c r="X291" s="161" t="s">
        <v>258</v>
      </c>
      <c r="Y291" s="161" t="s">
        <v>211</v>
      </c>
      <c r="Z291" s="151"/>
      <c r="AA291" s="151"/>
      <c r="AB291" s="151"/>
      <c r="AC291" s="151"/>
      <c r="AD291" s="151"/>
      <c r="AE291" s="151"/>
      <c r="AF291" s="151"/>
      <c r="AG291" s="151" t="s">
        <v>259</v>
      </c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</row>
    <row r="292" spans="1:60" outlineLevel="2" x14ac:dyDescent="0.2">
      <c r="A292" s="158"/>
      <c r="B292" s="159"/>
      <c r="C292" s="196" t="s">
        <v>776</v>
      </c>
      <c r="D292" s="190"/>
      <c r="E292" s="191"/>
      <c r="F292" s="161"/>
      <c r="G292" s="161"/>
      <c r="H292" s="161"/>
      <c r="I292" s="161"/>
      <c r="J292" s="161"/>
      <c r="K292" s="161"/>
      <c r="L292" s="161"/>
      <c r="M292" s="161"/>
      <c r="N292" s="160"/>
      <c r="O292" s="160"/>
      <c r="P292" s="160"/>
      <c r="Q292" s="160"/>
      <c r="R292" s="161"/>
      <c r="S292" s="161"/>
      <c r="T292" s="161"/>
      <c r="U292" s="161"/>
      <c r="V292" s="161"/>
      <c r="W292" s="161"/>
      <c r="X292" s="161"/>
      <c r="Y292" s="161"/>
      <c r="Z292" s="151"/>
      <c r="AA292" s="151"/>
      <c r="AB292" s="151"/>
      <c r="AC292" s="151"/>
      <c r="AD292" s="151"/>
      <c r="AE292" s="151"/>
      <c r="AF292" s="151"/>
      <c r="AG292" s="151" t="s">
        <v>263</v>
      </c>
      <c r="AH292" s="151">
        <v>0</v>
      </c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</row>
    <row r="293" spans="1:60" outlineLevel="3" x14ac:dyDescent="0.2">
      <c r="A293" s="158"/>
      <c r="B293" s="159"/>
      <c r="C293" s="196" t="s">
        <v>965</v>
      </c>
      <c r="D293" s="190"/>
      <c r="E293" s="191">
        <v>12.73</v>
      </c>
      <c r="F293" s="161"/>
      <c r="G293" s="161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51"/>
      <c r="AA293" s="151"/>
      <c r="AB293" s="151"/>
      <c r="AC293" s="151"/>
      <c r="AD293" s="151"/>
      <c r="AE293" s="151"/>
      <c r="AF293" s="151"/>
      <c r="AG293" s="151" t="s">
        <v>263</v>
      </c>
      <c r="AH293" s="151">
        <v>0</v>
      </c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</row>
    <row r="294" spans="1:60" ht="22.5" outlineLevel="1" x14ac:dyDescent="0.2">
      <c r="A294" s="176">
        <v>67</v>
      </c>
      <c r="B294" s="177" t="s">
        <v>966</v>
      </c>
      <c r="C294" s="185" t="s">
        <v>967</v>
      </c>
      <c r="D294" s="178" t="s">
        <v>296</v>
      </c>
      <c r="E294" s="179">
        <v>16.079999999999998</v>
      </c>
      <c r="F294" s="180"/>
      <c r="G294" s="181">
        <f>ROUND(E294*F294,2)</f>
        <v>0</v>
      </c>
      <c r="H294" s="180"/>
      <c r="I294" s="181">
        <f>ROUND(E294*H294,2)</f>
        <v>0</v>
      </c>
      <c r="J294" s="180"/>
      <c r="K294" s="181">
        <f>ROUND(E294*J294,2)</f>
        <v>0</v>
      </c>
      <c r="L294" s="181">
        <v>21</v>
      </c>
      <c r="M294" s="181">
        <f>G294*(1+L294/100)</f>
        <v>0</v>
      </c>
      <c r="N294" s="179">
        <v>2.2899999999999999E-3</v>
      </c>
      <c r="O294" s="179">
        <f>ROUND(E294*N294,2)</f>
        <v>0.04</v>
      </c>
      <c r="P294" s="179">
        <v>0</v>
      </c>
      <c r="Q294" s="179">
        <f>ROUND(E294*P294,2)</f>
        <v>0</v>
      </c>
      <c r="R294" s="181" t="s">
        <v>958</v>
      </c>
      <c r="S294" s="181" t="s">
        <v>257</v>
      </c>
      <c r="T294" s="182" t="s">
        <v>257</v>
      </c>
      <c r="U294" s="161">
        <v>0.39</v>
      </c>
      <c r="V294" s="161">
        <f>ROUND(E294*U294,2)</f>
        <v>6.27</v>
      </c>
      <c r="W294" s="161"/>
      <c r="X294" s="161" t="s">
        <v>258</v>
      </c>
      <c r="Y294" s="161" t="s">
        <v>211</v>
      </c>
      <c r="Z294" s="151"/>
      <c r="AA294" s="151"/>
      <c r="AB294" s="151"/>
      <c r="AC294" s="151"/>
      <c r="AD294" s="151"/>
      <c r="AE294" s="151"/>
      <c r="AF294" s="151"/>
      <c r="AG294" s="151" t="s">
        <v>259</v>
      </c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</row>
    <row r="295" spans="1:60" outlineLevel="2" x14ac:dyDescent="0.2">
      <c r="A295" s="158"/>
      <c r="B295" s="159"/>
      <c r="C295" s="196" t="s">
        <v>776</v>
      </c>
      <c r="D295" s="190"/>
      <c r="E295" s="191"/>
      <c r="F295" s="161"/>
      <c r="G295" s="161"/>
      <c r="H295" s="161"/>
      <c r="I295" s="161"/>
      <c r="J295" s="161"/>
      <c r="K295" s="161"/>
      <c r="L295" s="161"/>
      <c r="M295" s="161"/>
      <c r="N295" s="160"/>
      <c r="O295" s="160"/>
      <c r="P295" s="160"/>
      <c r="Q295" s="160"/>
      <c r="R295" s="161"/>
      <c r="S295" s="161"/>
      <c r="T295" s="161"/>
      <c r="U295" s="161"/>
      <c r="V295" s="161"/>
      <c r="W295" s="161"/>
      <c r="X295" s="161"/>
      <c r="Y295" s="161"/>
      <c r="Z295" s="151"/>
      <c r="AA295" s="151"/>
      <c r="AB295" s="151"/>
      <c r="AC295" s="151"/>
      <c r="AD295" s="151"/>
      <c r="AE295" s="151"/>
      <c r="AF295" s="151"/>
      <c r="AG295" s="151" t="s">
        <v>263</v>
      </c>
      <c r="AH295" s="151">
        <v>0</v>
      </c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</row>
    <row r="296" spans="1:60" outlineLevel="3" x14ac:dyDescent="0.2">
      <c r="A296" s="158"/>
      <c r="B296" s="159"/>
      <c r="C296" s="196" t="s">
        <v>968</v>
      </c>
      <c r="D296" s="190"/>
      <c r="E296" s="191">
        <v>16.079999999999998</v>
      </c>
      <c r="F296" s="161"/>
      <c r="G296" s="161"/>
      <c r="H296" s="161"/>
      <c r="I296" s="161"/>
      <c r="J296" s="161"/>
      <c r="K296" s="161"/>
      <c r="L296" s="161"/>
      <c r="M296" s="161"/>
      <c r="N296" s="160"/>
      <c r="O296" s="160"/>
      <c r="P296" s="160"/>
      <c r="Q296" s="160"/>
      <c r="R296" s="161"/>
      <c r="S296" s="161"/>
      <c r="T296" s="161"/>
      <c r="U296" s="161"/>
      <c r="V296" s="161"/>
      <c r="W296" s="161"/>
      <c r="X296" s="161"/>
      <c r="Y296" s="161"/>
      <c r="Z296" s="151"/>
      <c r="AA296" s="151"/>
      <c r="AB296" s="151"/>
      <c r="AC296" s="151"/>
      <c r="AD296" s="151"/>
      <c r="AE296" s="151"/>
      <c r="AF296" s="151"/>
      <c r="AG296" s="151" t="s">
        <v>263</v>
      </c>
      <c r="AH296" s="151">
        <v>0</v>
      </c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</row>
    <row r="297" spans="1:60" outlineLevel="1" x14ac:dyDescent="0.2">
      <c r="A297" s="176">
        <v>68</v>
      </c>
      <c r="B297" s="177" t="s">
        <v>969</v>
      </c>
      <c r="C297" s="185" t="s">
        <v>970</v>
      </c>
      <c r="D297" s="178" t="s">
        <v>402</v>
      </c>
      <c r="E297" s="179">
        <v>7.1410000000000001E-2</v>
      </c>
      <c r="F297" s="180"/>
      <c r="G297" s="181">
        <f>ROUND(E297*F297,2)</f>
        <v>0</v>
      </c>
      <c r="H297" s="180"/>
      <c r="I297" s="181">
        <f>ROUND(E297*H297,2)</f>
        <v>0</v>
      </c>
      <c r="J297" s="180"/>
      <c r="K297" s="181">
        <f>ROUND(E297*J297,2)</f>
        <v>0</v>
      </c>
      <c r="L297" s="181">
        <v>21</v>
      </c>
      <c r="M297" s="181">
        <f>G297*(1+L297/100)</f>
        <v>0</v>
      </c>
      <c r="N297" s="179">
        <v>0</v>
      </c>
      <c r="O297" s="179">
        <f>ROUND(E297*N297,2)</f>
        <v>0</v>
      </c>
      <c r="P297" s="179">
        <v>0</v>
      </c>
      <c r="Q297" s="179">
        <f>ROUND(E297*P297,2)</f>
        <v>0</v>
      </c>
      <c r="R297" s="181" t="s">
        <v>958</v>
      </c>
      <c r="S297" s="181" t="s">
        <v>257</v>
      </c>
      <c r="T297" s="182" t="s">
        <v>257</v>
      </c>
      <c r="U297" s="161">
        <v>1.5669999999999999</v>
      </c>
      <c r="V297" s="161">
        <f>ROUND(E297*U297,2)</f>
        <v>0.11</v>
      </c>
      <c r="W297" s="161"/>
      <c r="X297" s="161" t="s">
        <v>620</v>
      </c>
      <c r="Y297" s="161" t="s">
        <v>211</v>
      </c>
      <c r="Z297" s="151"/>
      <c r="AA297" s="151"/>
      <c r="AB297" s="151"/>
      <c r="AC297" s="151"/>
      <c r="AD297" s="151"/>
      <c r="AE297" s="151"/>
      <c r="AF297" s="151"/>
      <c r="AG297" s="151" t="s">
        <v>621</v>
      </c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</row>
    <row r="298" spans="1:60" outlineLevel="2" x14ac:dyDescent="0.2">
      <c r="A298" s="158"/>
      <c r="B298" s="159"/>
      <c r="C298" s="273" t="s">
        <v>971</v>
      </c>
      <c r="D298" s="274"/>
      <c r="E298" s="274"/>
      <c r="F298" s="274"/>
      <c r="G298" s="274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51"/>
      <c r="AA298" s="151"/>
      <c r="AB298" s="151"/>
      <c r="AC298" s="151"/>
      <c r="AD298" s="151"/>
      <c r="AE298" s="151"/>
      <c r="AF298" s="151"/>
      <c r="AG298" s="151" t="s">
        <v>261</v>
      </c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</row>
    <row r="299" spans="1:60" outlineLevel="2" x14ac:dyDescent="0.2">
      <c r="A299" s="158"/>
      <c r="B299" s="159"/>
      <c r="C299" s="196" t="s">
        <v>622</v>
      </c>
      <c r="D299" s="190"/>
      <c r="E299" s="191"/>
      <c r="F299" s="161"/>
      <c r="G299" s="161"/>
      <c r="H299" s="161"/>
      <c r="I299" s="161"/>
      <c r="J299" s="161"/>
      <c r="K299" s="161"/>
      <c r="L299" s="161"/>
      <c r="M299" s="161"/>
      <c r="N299" s="160"/>
      <c r="O299" s="160"/>
      <c r="P299" s="160"/>
      <c r="Q299" s="160"/>
      <c r="R299" s="161"/>
      <c r="S299" s="161"/>
      <c r="T299" s="161"/>
      <c r="U299" s="161"/>
      <c r="V299" s="161"/>
      <c r="W299" s="161"/>
      <c r="X299" s="161"/>
      <c r="Y299" s="161"/>
      <c r="Z299" s="151"/>
      <c r="AA299" s="151"/>
      <c r="AB299" s="151"/>
      <c r="AC299" s="151"/>
      <c r="AD299" s="151"/>
      <c r="AE299" s="151"/>
      <c r="AF299" s="151"/>
      <c r="AG299" s="151" t="s">
        <v>263</v>
      </c>
      <c r="AH299" s="151">
        <v>0</v>
      </c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</row>
    <row r="300" spans="1:60" outlineLevel="3" x14ac:dyDescent="0.2">
      <c r="A300" s="158"/>
      <c r="B300" s="159"/>
      <c r="C300" s="196" t="s">
        <v>972</v>
      </c>
      <c r="D300" s="190"/>
      <c r="E300" s="191"/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51"/>
      <c r="AA300" s="151"/>
      <c r="AB300" s="151"/>
      <c r="AC300" s="151"/>
      <c r="AD300" s="151"/>
      <c r="AE300" s="151"/>
      <c r="AF300" s="151"/>
      <c r="AG300" s="151" t="s">
        <v>263</v>
      </c>
      <c r="AH300" s="151">
        <v>0</v>
      </c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</row>
    <row r="301" spans="1:60" outlineLevel="3" x14ac:dyDescent="0.2">
      <c r="A301" s="158"/>
      <c r="B301" s="159"/>
      <c r="C301" s="196" t="s">
        <v>973</v>
      </c>
      <c r="D301" s="190"/>
      <c r="E301" s="191">
        <v>7.1410000000000001E-2</v>
      </c>
      <c r="F301" s="161"/>
      <c r="G301" s="161"/>
      <c r="H301" s="161"/>
      <c r="I301" s="161"/>
      <c r="J301" s="161"/>
      <c r="K301" s="161"/>
      <c r="L301" s="161"/>
      <c r="M301" s="161"/>
      <c r="N301" s="160"/>
      <c r="O301" s="160"/>
      <c r="P301" s="160"/>
      <c r="Q301" s="160"/>
      <c r="R301" s="161"/>
      <c r="S301" s="161"/>
      <c r="T301" s="161"/>
      <c r="U301" s="161"/>
      <c r="V301" s="161"/>
      <c r="W301" s="161"/>
      <c r="X301" s="161"/>
      <c r="Y301" s="161"/>
      <c r="Z301" s="151"/>
      <c r="AA301" s="151"/>
      <c r="AB301" s="151"/>
      <c r="AC301" s="151"/>
      <c r="AD301" s="151"/>
      <c r="AE301" s="151"/>
      <c r="AF301" s="151"/>
      <c r="AG301" s="151" t="s">
        <v>263</v>
      </c>
      <c r="AH301" s="151">
        <v>0</v>
      </c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</row>
    <row r="302" spans="1:60" x14ac:dyDescent="0.2">
      <c r="A302" s="166" t="s">
        <v>204</v>
      </c>
      <c r="B302" s="167" t="s">
        <v>142</v>
      </c>
      <c r="C302" s="184" t="s">
        <v>143</v>
      </c>
      <c r="D302" s="168"/>
      <c r="E302" s="169"/>
      <c r="F302" s="170"/>
      <c r="G302" s="170">
        <f>SUMIF(AG303:AG348,"&lt;&gt;NOR",G303:G348)</f>
        <v>0</v>
      </c>
      <c r="H302" s="170"/>
      <c r="I302" s="170">
        <f>SUM(I303:I348)</f>
        <v>0</v>
      </c>
      <c r="J302" s="170"/>
      <c r="K302" s="170">
        <f>SUM(K303:K348)</f>
        <v>0</v>
      </c>
      <c r="L302" s="170"/>
      <c r="M302" s="170">
        <f>SUM(M303:M348)</f>
        <v>0</v>
      </c>
      <c r="N302" s="169"/>
      <c r="O302" s="169">
        <f>SUM(O303:O348)</f>
        <v>0.13</v>
      </c>
      <c r="P302" s="169"/>
      <c r="Q302" s="169">
        <f>SUM(Q303:Q348)</f>
        <v>0</v>
      </c>
      <c r="R302" s="170"/>
      <c r="S302" s="170"/>
      <c r="T302" s="171"/>
      <c r="U302" s="165"/>
      <c r="V302" s="165">
        <f>SUM(V303:V348)</f>
        <v>0.43</v>
      </c>
      <c r="W302" s="165"/>
      <c r="X302" s="165"/>
      <c r="Y302" s="165"/>
      <c r="AG302" t="s">
        <v>205</v>
      </c>
    </row>
    <row r="303" spans="1:60" ht="22.5" outlineLevel="1" x14ac:dyDescent="0.2">
      <c r="A303" s="176">
        <v>69</v>
      </c>
      <c r="B303" s="177" t="s">
        <v>626</v>
      </c>
      <c r="C303" s="185" t="s">
        <v>974</v>
      </c>
      <c r="D303" s="178" t="s">
        <v>333</v>
      </c>
      <c r="E303" s="179">
        <v>1</v>
      </c>
      <c r="F303" s="180"/>
      <c r="G303" s="181">
        <f>ROUND(E303*F303,2)</f>
        <v>0</v>
      </c>
      <c r="H303" s="180"/>
      <c r="I303" s="181">
        <f>ROUND(E303*H303,2)</f>
        <v>0</v>
      </c>
      <c r="J303" s="180"/>
      <c r="K303" s="181">
        <f>ROUND(E303*J303,2)</f>
        <v>0</v>
      </c>
      <c r="L303" s="181">
        <v>21</v>
      </c>
      <c r="M303" s="181">
        <f>G303*(1+L303/100)</f>
        <v>0</v>
      </c>
      <c r="N303" s="179">
        <v>2.4E-2</v>
      </c>
      <c r="O303" s="179">
        <f>ROUND(E303*N303,2)</f>
        <v>0.02</v>
      </c>
      <c r="P303" s="179">
        <v>0</v>
      </c>
      <c r="Q303" s="179">
        <f>ROUND(E303*P303,2)</f>
        <v>0</v>
      </c>
      <c r="R303" s="181"/>
      <c r="S303" s="181" t="s">
        <v>209</v>
      </c>
      <c r="T303" s="182" t="s">
        <v>210</v>
      </c>
      <c r="U303" s="161">
        <v>0</v>
      </c>
      <c r="V303" s="161">
        <f>ROUND(E303*U303,2)</f>
        <v>0</v>
      </c>
      <c r="W303" s="161"/>
      <c r="X303" s="161" t="s">
        <v>306</v>
      </c>
      <c r="Y303" s="161" t="s">
        <v>211</v>
      </c>
      <c r="Z303" s="151"/>
      <c r="AA303" s="151"/>
      <c r="AB303" s="151"/>
      <c r="AC303" s="151"/>
      <c r="AD303" s="151"/>
      <c r="AE303" s="151"/>
      <c r="AF303" s="151"/>
      <c r="AG303" s="151" t="s">
        <v>337</v>
      </c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</row>
    <row r="304" spans="1:60" outlineLevel="2" x14ac:dyDescent="0.2">
      <c r="A304" s="158"/>
      <c r="B304" s="159"/>
      <c r="C304" s="262" t="s">
        <v>975</v>
      </c>
      <c r="D304" s="263"/>
      <c r="E304" s="263"/>
      <c r="F304" s="263"/>
      <c r="G304" s="263"/>
      <c r="H304" s="161"/>
      <c r="I304" s="161"/>
      <c r="J304" s="161"/>
      <c r="K304" s="161"/>
      <c r="L304" s="161"/>
      <c r="M304" s="161"/>
      <c r="N304" s="160"/>
      <c r="O304" s="160"/>
      <c r="P304" s="160"/>
      <c r="Q304" s="160"/>
      <c r="R304" s="161"/>
      <c r="S304" s="161"/>
      <c r="T304" s="161"/>
      <c r="U304" s="161"/>
      <c r="V304" s="161"/>
      <c r="W304" s="161"/>
      <c r="X304" s="161"/>
      <c r="Y304" s="161"/>
      <c r="Z304" s="151"/>
      <c r="AA304" s="151"/>
      <c r="AB304" s="151"/>
      <c r="AC304" s="151"/>
      <c r="AD304" s="151"/>
      <c r="AE304" s="151"/>
      <c r="AF304" s="151"/>
      <c r="AG304" s="151" t="s">
        <v>214</v>
      </c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</row>
    <row r="305" spans="1:60" outlineLevel="3" x14ac:dyDescent="0.2">
      <c r="A305" s="158"/>
      <c r="B305" s="159"/>
      <c r="C305" s="264" t="s">
        <v>976</v>
      </c>
      <c r="D305" s="265"/>
      <c r="E305" s="265"/>
      <c r="F305" s="265"/>
      <c r="G305" s="265"/>
      <c r="H305" s="161"/>
      <c r="I305" s="161"/>
      <c r="J305" s="161"/>
      <c r="K305" s="161"/>
      <c r="L305" s="161"/>
      <c r="M305" s="161"/>
      <c r="N305" s="160"/>
      <c r="O305" s="160"/>
      <c r="P305" s="160"/>
      <c r="Q305" s="160"/>
      <c r="R305" s="161"/>
      <c r="S305" s="161"/>
      <c r="T305" s="161"/>
      <c r="U305" s="161"/>
      <c r="V305" s="161"/>
      <c r="W305" s="161"/>
      <c r="X305" s="161"/>
      <c r="Y305" s="161"/>
      <c r="Z305" s="151"/>
      <c r="AA305" s="151"/>
      <c r="AB305" s="151"/>
      <c r="AC305" s="151"/>
      <c r="AD305" s="151"/>
      <c r="AE305" s="151"/>
      <c r="AF305" s="151"/>
      <c r="AG305" s="151" t="s">
        <v>214</v>
      </c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</row>
    <row r="306" spans="1:60" outlineLevel="3" x14ac:dyDescent="0.2">
      <c r="A306" s="158"/>
      <c r="B306" s="159"/>
      <c r="C306" s="264" t="s">
        <v>977</v>
      </c>
      <c r="D306" s="265"/>
      <c r="E306" s="265"/>
      <c r="F306" s="265"/>
      <c r="G306" s="265"/>
      <c r="H306" s="161"/>
      <c r="I306" s="161"/>
      <c r="J306" s="161"/>
      <c r="K306" s="161"/>
      <c r="L306" s="161"/>
      <c r="M306" s="161"/>
      <c r="N306" s="160"/>
      <c r="O306" s="160"/>
      <c r="P306" s="160"/>
      <c r="Q306" s="160"/>
      <c r="R306" s="161"/>
      <c r="S306" s="161"/>
      <c r="T306" s="161"/>
      <c r="U306" s="161"/>
      <c r="V306" s="161"/>
      <c r="W306" s="161"/>
      <c r="X306" s="161"/>
      <c r="Y306" s="161"/>
      <c r="Z306" s="151"/>
      <c r="AA306" s="151"/>
      <c r="AB306" s="151"/>
      <c r="AC306" s="151"/>
      <c r="AD306" s="151"/>
      <c r="AE306" s="151"/>
      <c r="AF306" s="151"/>
      <c r="AG306" s="151" t="s">
        <v>214</v>
      </c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</row>
    <row r="307" spans="1:60" ht="22.5" outlineLevel="3" x14ac:dyDescent="0.2">
      <c r="A307" s="158"/>
      <c r="B307" s="159"/>
      <c r="C307" s="264" t="s">
        <v>978</v>
      </c>
      <c r="D307" s="265"/>
      <c r="E307" s="265"/>
      <c r="F307" s="265"/>
      <c r="G307" s="265"/>
      <c r="H307" s="161"/>
      <c r="I307" s="161"/>
      <c r="J307" s="161"/>
      <c r="K307" s="161"/>
      <c r="L307" s="161"/>
      <c r="M307" s="161"/>
      <c r="N307" s="160"/>
      <c r="O307" s="160"/>
      <c r="P307" s="160"/>
      <c r="Q307" s="160"/>
      <c r="R307" s="161"/>
      <c r="S307" s="161"/>
      <c r="T307" s="161"/>
      <c r="U307" s="161"/>
      <c r="V307" s="161"/>
      <c r="W307" s="161"/>
      <c r="X307" s="161"/>
      <c r="Y307" s="161"/>
      <c r="Z307" s="151"/>
      <c r="AA307" s="151"/>
      <c r="AB307" s="151"/>
      <c r="AC307" s="151"/>
      <c r="AD307" s="151"/>
      <c r="AE307" s="151"/>
      <c r="AF307" s="151"/>
      <c r="AG307" s="151" t="s">
        <v>214</v>
      </c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83" t="str">
        <f>C307</f>
        <v>- s rámem bude kryt spojen otočnými závěsy s táhlem a kombinovaný se vzpěrou pro zajištění krytu v otevřené poloze (cca pod úhlem 125°)</v>
      </c>
      <c r="BB307" s="151"/>
      <c r="BC307" s="151"/>
      <c r="BD307" s="151"/>
      <c r="BE307" s="151"/>
      <c r="BF307" s="151"/>
      <c r="BG307" s="151"/>
      <c r="BH307" s="151"/>
    </row>
    <row r="308" spans="1:60" outlineLevel="3" x14ac:dyDescent="0.2">
      <c r="A308" s="158"/>
      <c r="B308" s="159"/>
      <c r="C308" s="264" t="s">
        <v>979</v>
      </c>
      <c r="D308" s="265"/>
      <c r="E308" s="265"/>
      <c r="F308" s="265"/>
      <c r="G308" s="265"/>
      <c r="H308" s="161"/>
      <c r="I308" s="161"/>
      <c r="J308" s="161"/>
      <c r="K308" s="161"/>
      <c r="L308" s="161"/>
      <c r="M308" s="161"/>
      <c r="N308" s="160"/>
      <c r="O308" s="160"/>
      <c r="P308" s="160"/>
      <c r="Q308" s="160"/>
      <c r="R308" s="161"/>
      <c r="S308" s="161"/>
      <c r="T308" s="161"/>
      <c r="U308" s="161"/>
      <c r="V308" s="161"/>
      <c r="W308" s="161"/>
      <c r="X308" s="161"/>
      <c r="Y308" s="161"/>
      <c r="Z308" s="151"/>
      <c r="AA308" s="151"/>
      <c r="AB308" s="151"/>
      <c r="AC308" s="151"/>
      <c r="AD308" s="151"/>
      <c r="AE308" s="151"/>
      <c r="AF308" s="151"/>
      <c r="AG308" s="151" t="s">
        <v>214</v>
      </c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</row>
    <row r="309" spans="1:60" outlineLevel="3" x14ac:dyDescent="0.2">
      <c r="A309" s="158"/>
      <c r="B309" s="159"/>
      <c r="C309" s="264" t="s">
        <v>980</v>
      </c>
      <c r="D309" s="265"/>
      <c r="E309" s="265"/>
      <c r="F309" s="265"/>
      <c r="G309" s="265"/>
      <c r="H309" s="161"/>
      <c r="I309" s="161"/>
      <c r="J309" s="161"/>
      <c r="K309" s="161"/>
      <c r="L309" s="161"/>
      <c r="M309" s="161"/>
      <c r="N309" s="160"/>
      <c r="O309" s="160"/>
      <c r="P309" s="160"/>
      <c r="Q309" s="160"/>
      <c r="R309" s="161"/>
      <c r="S309" s="161"/>
      <c r="T309" s="161"/>
      <c r="U309" s="161"/>
      <c r="V309" s="161"/>
      <c r="W309" s="161"/>
      <c r="X309" s="161"/>
      <c r="Y309" s="161"/>
      <c r="Z309" s="151"/>
      <c r="AA309" s="151"/>
      <c r="AB309" s="151"/>
      <c r="AC309" s="151"/>
      <c r="AD309" s="151"/>
      <c r="AE309" s="151"/>
      <c r="AF309" s="151"/>
      <c r="AG309" s="151" t="s">
        <v>214</v>
      </c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</row>
    <row r="310" spans="1:60" outlineLevel="3" x14ac:dyDescent="0.2">
      <c r="A310" s="158"/>
      <c r="B310" s="159"/>
      <c r="C310" s="264" t="s">
        <v>684</v>
      </c>
      <c r="D310" s="265"/>
      <c r="E310" s="265"/>
      <c r="F310" s="265"/>
      <c r="G310" s="265"/>
      <c r="H310" s="161"/>
      <c r="I310" s="161"/>
      <c r="J310" s="161"/>
      <c r="K310" s="161"/>
      <c r="L310" s="161"/>
      <c r="M310" s="161"/>
      <c r="N310" s="160"/>
      <c r="O310" s="160"/>
      <c r="P310" s="160"/>
      <c r="Q310" s="160"/>
      <c r="R310" s="161"/>
      <c r="S310" s="161"/>
      <c r="T310" s="161"/>
      <c r="U310" s="161"/>
      <c r="V310" s="161"/>
      <c r="W310" s="161"/>
      <c r="X310" s="161"/>
      <c r="Y310" s="161"/>
      <c r="Z310" s="151"/>
      <c r="AA310" s="151"/>
      <c r="AB310" s="151"/>
      <c r="AC310" s="151"/>
      <c r="AD310" s="151"/>
      <c r="AE310" s="151"/>
      <c r="AF310" s="151"/>
      <c r="AG310" s="151" t="s">
        <v>214</v>
      </c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</row>
    <row r="311" spans="1:60" outlineLevel="3" x14ac:dyDescent="0.2">
      <c r="A311" s="158"/>
      <c r="B311" s="159"/>
      <c r="C311" s="264" t="s">
        <v>981</v>
      </c>
      <c r="D311" s="265"/>
      <c r="E311" s="265"/>
      <c r="F311" s="265"/>
      <c r="G311" s="265"/>
      <c r="H311" s="161"/>
      <c r="I311" s="161"/>
      <c r="J311" s="161"/>
      <c r="K311" s="161"/>
      <c r="L311" s="161"/>
      <c r="M311" s="161"/>
      <c r="N311" s="160"/>
      <c r="O311" s="160"/>
      <c r="P311" s="160"/>
      <c r="Q311" s="160"/>
      <c r="R311" s="161"/>
      <c r="S311" s="161"/>
      <c r="T311" s="161"/>
      <c r="U311" s="161"/>
      <c r="V311" s="161"/>
      <c r="W311" s="161"/>
      <c r="X311" s="161"/>
      <c r="Y311" s="161"/>
      <c r="Z311" s="151"/>
      <c r="AA311" s="151"/>
      <c r="AB311" s="151"/>
      <c r="AC311" s="151"/>
      <c r="AD311" s="151"/>
      <c r="AE311" s="151"/>
      <c r="AF311" s="151"/>
      <c r="AG311" s="151" t="s">
        <v>214</v>
      </c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</row>
    <row r="312" spans="1:60" outlineLevel="2" x14ac:dyDescent="0.2">
      <c r="A312" s="158"/>
      <c r="B312" s="159"/>
      <c r="C312" s="196" t="s">
        <v>776</v>
      </c>
      <c r="D312" s="190"/>
      <c r="E312" s="191"/>
      <c r="F312" s="161"/>
      <c r="G312" s="161"/>
      <c r="H312" s="161"/>
      <c r="I312" s="161"/>
      <c r="J312" s="161"/>
      <c r="K312" s="161"/>
      <c r="L312" s="161"/>
      <c r="M312" s="161"/>
      <c r="N312" s="160"/>
      <c r="O312" s="160"/>
      <c r="P312" s="160"/>
      <c r="Q312" s="160"/>
      <c r="R312" s="161"/>
      <c r="S312" s="161"/>
      <c r="T312" s="161"/>
      <c r="U312" s="161"/>
      <c r="V312" s="161"/>
      <c r="W312" s="161"/>
      <c r="X312" s="161"/>
      <c r="Y312" s="161"/>
      <c r="Z312" s="151"/>
      <c r="AA312" s="151"/>
      <c r="AB312" s="151"/>
      <c r="AC312" s="151"/>
      <c r="AD312" s="151"/>
      <c r="AE312" s="151"/>
      <c r="AF312" s="151"/>
      <c r="AG312" s="151" t="s">
        <v>263</v>
      </c>
      <c r="AH312" s="151">
        <v>0</v>
      </c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</row>
    <row r="313" spans="1:60" outlineLevel="3" x14ac:dyDescent="0.2">
      <c r="A313" s="158"/>
      <c r="B313" s="159"/>
      <c r="C313" s="196" t="s">
        <v>982</v>
      </c>
      <c r="D313" s="190"/>
      <c r="E313" s="191"/>
      <c r="F313" s="161"/>
      <c r="G313" s="161"/>
      <c r="H313" s="161"/>
      <c r="I313" s="161"/>
      <c r="J313" s="161"/>
      <c r="K313" s="161"/>
      <c r="L313" s="161"/>
      <c r="M313" s="161"/>
      <c r="N313" s="160"/>
      <c r="O313" s="160"/>
      <c r="P313" s="160"/>
      <c r="Q313" s="160"/>
      <c r="R313" s="161"/>
      <c r="S313" s="161"/>
      <c r="T313" s="161"/>
      <c r="U313" s="161"/>
      <c r="V313" s="161"/>
      <c r="W313" s="161"/>
      <c r="X313" s="161"/>
      <c r="Y313" s="161"/>
      <c r="Z313" s="151"/>
      <c r="AA313" s="151"/>
      <c r="AB313" s="151"/>
      <c r="AC313" s="151"/>
      <c r="AD313" s="151"/>
      <c r="AE313" s="151"/>
      <c r="AF313" s="151"/>
      <c r="AG313" s="151" t="s">
        <v>263</v>
      </c>
      <c r="AH313" s="151">
        <v>0</v>
      </c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</row>
    <row r="314" spans="1:60" outlineLevel="3" x14ac:dyDescent="0.2">
      <c r="A314" s="158"/>
      <c r="B314" s="159"/>
      <c r="C314" s="196" t="s">
        <v>983</v>
      </c>
      <c r="D314" s="190"/>
      <c r="E314" s="191">
        <v>1</v>
      </c>
      <c r="F314" s="161"/>
      <c r="G314" s="161"/>
      <c r="H314" s="161"/>
      <c r="I314" s="161"/>
      <c r="J314" s="161"/>
      <c r="K314" s="161"/>
      <c r="L314" s="161"/>
      <c r="M314" s="161"/>
      <c r="N314" s="160"/>
      <c r="O314" s="160"/>
      <c r="P314" s="160"/>
      <c r="Q314" s="160"/>
      <c r="R314" s="161"/>
      <c r="S314" s="161"/>
      <c r="T314" s="161"/>
      <c r="U314" s="161"/>
      <c r="V314" s="161"/>
      <c r="W314" s="161"/>
      <c r="X314" s="161"/>
      <c r="Y314" s="161"/>
      <c r="Z314" s="151"/>
      <c r="AA314" s="151"/>
      <c r="AB314" s="151"/>
      <c r="AC314" s="151"/>
      <c r="AD314" s="151"/>
      <c r="AE314" s="151"/>
      <c r="AF314" s="151"/>
      <c r="AG314" s="151" t="s">
        <v>263</v>
      </c>
      <c r="AH314" s="151">
        <v>0</v>
      </c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</row>
    <row r="315" spans="1:60" ht="22.5" outlineLevel="1" x14ac:dyDescent="0.2">
      <c r="A315" s="176">
        <v>70</v>
      </c>
      <c r="B315" s="177" t="s">
        <v>637</v>
      </c>
      <c r="C315" s="185" t="s">
        <v>984</v>
      </c>
      <c r="D315" s="178" t="s">
        <v>333</v>
      </c>
      <c r="E315" s="179">
        <v>1</v>
      </c>
      <c r="F315" s="180"/>
      <c r="G315" s="181">
        <f>ROUND(E315*F315,2)</f>
        <v>0</v>
      </c>
      <c r="H315" s="180"/>
      <c r="I315" s="181">
        <f>ROUND(E315*H315,2)</f>
        <v>0</v>
      </c>
      <c r="J315" s="180"/>
      <c r="K315" s="181">
        <f>ROUND(E315*J315,2)</f>
        <v>0</v>
      </c>
      <c r="L315" s="181">
        <v>21</v>
      </c>
      <c r="M315" s="181">
        <f>G315*(1+L315/100)</f>
        <v>0</v>
      </c>
      <c r="N315" s="179">
        <v>0.03</v>
      </c>
      <c r="O315" s="179">
        <f>ROUND(E315*N315,2)</f>
        <v>0.03</v>
      </c>
      <c r="P315" s="179">
        <v>0</v>
      </c>
      <c r="Q315" s="179">
        <f>ROUND(E315*P315,2)</f>
        <v>0</v>
      </c>
      <c r="R315" s="181"/>
      <c r="S315" s="181" t="s">
        <v>209</v>
      </c>
      <c r="T315" s="182" t="s">
        <v>210</v>
      </c>
      <c r="U315" s="161">
        <v>0</v>
      </c>
      <c r="V315" s="161">
        <f>ROUND(E315*U315,2)</f>
        <v>0</v>
      </c>
      <c r="W315" s="161"/>
      <c r="X315" s="161" t="s">
        <v>306</v>
      </c>
      <c r="Y315" s="161" t="s">
        <v>211</v>
      </c>
      <c r="Z315" s="151"/>
      <c r="AA315" s="151"/>
      <c r="AB315" s="151"/>
      <c r="AC315" s="151"/>
      <c r="AD315" s="151"/>
      <c r="AE315" s="151"/>
      <c r="AF315" s="151"/>
      <c r="AG315" s="151" t="s">
        <v>337</v>
      </c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</row>
    <row r="316" spans="1:60" outlineLevel="2" x14ac:dyDescent="0.2">
      <c r="A316" s="158"/>
      <c r="B316" s="159"/>
      <c r="C316" s="262" t="s">
        <v>985</v>
      </c>
      <c r="D316" s="263"/>
      <c r="E316" s="263"/>
      <c r="F316" s="263"/>
      <c r="G316" s="263"/>
      <c r="H316" s="161"/>
      <c r="I316" s="161"/>
      <c r="J316" s="161"/>
      <c r="K316" s="161"/>
      <c r="L316" s="161"/>
      <c r="M316" s="161"/>
      <c r="N316" s="160"/>
      <c r="O316" s="160"/>
      <c r="P316" s="160"/>
      <c r="Q316" s="160"/>
      <c r="R316" s="161"/>
      <c r="S316" s="161"/>
      <c r="T316" s="161"/>
      <c r="U316" s="161"/>
      <c r="V316" s="161"/>
      <c r="W316" s="161"/>
      <c r="X316" s="161"/>
      <c r="Y316" s="161"/>
      <c r="Z316" s="151"/>
      <c r="AA316" s="151"/>
      <c r="AB316" s="151"/>
      <c r="AC316" s="151"/>
      <c r="AD316" s="151"/>
      <c r="AE316" s="151"/>
      <c r="AF316" s="151"/>
      <c r="AG316" s="151" t="s">
        <v>214</v>
      </c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</row>
    <row r="317" spans="1:60" outlineLevel="3" x14ac:dyDescent="0.2">
      <c r="A317" s="158"/>
      <c r="B317" s="159"/>
      <c r="C317" s="264" t="s">
        <v>986</v>
      </c>
      <c r="D317" s="265"/>
      <c r="E317" s="265"/>
      <c r="F317" s="265"/>
      <c r="G317" s="265"/>
      <c r="H317" s="161"/>
      <c r="I317" s="161"/>
      <c r="J317" s="161"/>
      <c r="K317" s="161"/>
      <c r="L317" s="161"/>
      <c r="M317" s="161"/>
      <c r="N317" s="160"/>
      <c r="O317" s="160"/>
      <c r="P317" s="160"/>
      <c r="Q317" s="160"/>
      <c r="R317" s="161"/>
      <c r="S317" s="161"/>
      <c r="T317" s="161"/>
      <c r="U317" s="161"/>
      <c r="V317" s="161"/>
      <c r="W317" s="161"/>
      <c r="X317" s="161"/>
      <c r="Y317" s="161"/>
      <c r="Z317" s="151"/>
      <c r="AA317" s="151"/>
      <c r="AB317" s="151"/>
      <c r="AC317" s="151"/>
      <c r="AD317" s="151"/>
      <c r="AE317" s="151"/>
      <c r="AF317" s="151"/>
      <c r="AG317" s="151" t="s">
        <v>214</v>
      </c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</row>
    <row r="318" spans="1:60" outlineLevel="3" x14ac:dyDescent="0.2">
      <c r="A318" s="158"/>
      <c r="B318" s="159"/>
      <c r="C318" s="264" t="s">
        <v>987</v>
      </c>
      <c r="D318" s="265"/>
      <c r="E318" s="265"/>
      <c r="F318" s="265"/>
      <c r="G318" s="265"/>
      <c r="H318" s="161"/>
      <c r="I318" s="161"/>
      <c r="J318" s="161"/>
      <c r="K318" s="161"/>
      <c r="L318" s="161"/>
      <c r="M318" s="161"/>
      <c r="N318" s="160"/>
      <c r="O318" s="160"/>
      <c r="P318" s="160"/>
      <c r="Q318" s="160"/>
      <c r="R318" s="161"/>
      <c r="S318" s="161"/>
      <c r="T318" s="161"/>
      <c r="U318" s="161"/>
      <c r="V318" s="161"/>
      <c r="W318" s="161"/>
      <c r="X318" s="161"/>
      <c r="Y318" s="161"/>
      <c r="Z318" s="151"/>
      <c r="AA318" s="151"/>
      <c r="AB318" s="151"/>
      <c r="AC318" s="151"/>
      <c r="AD318" s="151"/>
      <c r="AE318" s="151"/>
      <c r="AF318" s="151"/>
      <c r="AG318" s="151" t="s">
        <v>214</v>
      </c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</row>
    <row r="319" spans="1:60" ht="22.5" outlineLevel="3" x14ac:dyDescent="0.2">
      <c r="A319" s="158"/>
      <c r="B319" s="159"/>
      <c r="C319" s="264" t="s">
        <v>978</v>
      </c>
      <c r="D319" s="265"/>
      <c r="E319" s="265"/>
      <c r="F319" s="265"/>
      <c r="G319" s="265"/>
      <c r="H319" s="161"/>
      <c r="I319" s="161"/>
      <c r="J319" s="161"/>
      <c r="K319" s="161"/>
      <c r="L319" s="161"/>
      <c r="M319" s="161"/>
      <c r="N319" s="160"/>
      <c r="O319" s="160"/>
      <c r="P319" s="160"/>
      <c r="Q319" s="160"/>
      <c r="R319" s="161"/>
      <c r="S319" s="161"/>
      <c r="T319" s="161"/>
      <c r="U319" s="161"/>
      <c r="V319" s="161"/>
      <c r="W319" s="161"/>
      <c r="X319" s="161"/>
      <c r="Y319" s="161"/>
      <c r="Z319" s="151"/>
      <c r="AA319" s="151"/>
      <c r="AB319" s="151"/>
      <c r="AC319" s="151"/>
      <c r="AD319" s="151"/>
      <c r="AE319" s="151"/>
      <c r="AF319" s="151"/>
      <c r="AG319" s="151" t="s">
        <v>214</v>
      </c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83" t="str">
        <f>C319</f>
        <v>- s rámem bude kryt spojen otočnými závěsy s táhlem a kombinovaný se vzpěrou pro zajištění krytu v otevřené poloze (cca pod úhlem 125°)</v>
      </c>
      <c r="BB319" s="151"/>
      <c r="BC319" s="151"/>
      <c r="BD319" s="151"/>
      <c r="BE319" s="151"/>
      <c r="BF319" s="151"/>
      <c r="BG319" s="151"/>
      <c r="BH319" s="151"/>
    </row>
    <row r="320" spans="1:60" outlineLevel="3" x14ac:dyDescent="0.2">
      <c r="A320" s="158"/>
      <c r="B320" s="159"/>
      <c r="C320" s="264" t="s">
        <v>988</v>
      </c>
      <c r="D320" s="265"/>
      <c r="E320" s="265"/>
      <c r="F320" s="265"/>
      <c r="G320" s="265"/>
      <c r="H320" s="161"/>
      <c r="I320" s="161"/>
      <c r="J320" s="161"/>
      <c r="K320" s="161"/>
      <c r="L320" s="161"/>
      <c r="M320" s="161"/>
      <c r="N320" s="160"/>
      <c r="O320" s="160"/>
      <c r="P320" s="160"/>
      <c r="Q320" s="160"/>
      <c r="R320" s="161"/>
      <c r="S320" s="161"/>
      <c r="T320" s="161"/>
      <c r="U320" s="161"/>
      <c r="V320" s="161"/>
      <c r="W320" s="161"/>
      <c r="X320" s="161"/>
      <c r="Y320" s="161"/>
      <c r="Z320" s="151"/>
      <c r="AA320" s="151"/>
      <c r="AB320" s="151"/>
      <c r="AC320" s="151"/>
      <c r="AD320" s="151"/>
      <c r="AE320" s="151"/>
      <c r="AF320" s="151"/>
      <c r="AG320" s="151" t="s">
        <v>214</v>
      </c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83" t="str">
        <f>C320</f>
        <v>- kryt bude uzamykatelný pomocí visacího zámku s bezpečnostní vložkou do venkovního prostředí (součást dodávky),</v>
      </c>
      <c r="BB320" s="151"/>
      <c r="BC320" s="151"/>
      <c r="BD320" s="151"/>
      <c r="BE320" s="151"/>
      <c r="BF320" s="151"/>
      <c r="BG320" s="151"/>
      <c r="BH320" s="151"/>
    </row>
    <row r="321" spans="1:60" outlineLevel="3" x14ac:dyDescent="0.2">
      <c r="A321" s="158"/>
      <c r="B321" s="159"/>
      <c r="C321" s="264" t="s">
        <v>684</v>
      </c>
      <c r="D321" s="265"/>
      <c r="E321" s="265"/>
      <c r="F321" s="265"/>
      <c r="G321" s="265"/>
      <c r="H321" s="161"/>
      <c r="I321" s="161"/>
      <c r="J321" s="161"/>
      <c r="K321" s="161"/>
      <c r="L321" s="161"/>
      <c r="M321" s="161"/>
      <c r="N321" s="160"/>
      <c r="O321" s="160"/>
      <c r="P321" s="160"/>
      <c r="Q321" s="160"/>
      <c r="R321" s="161"/>
      <c r="S321" s="161"/>
      <c r="T321" s="161"/>
      <c r="U321" s="161"/>
      <c r="V321" s="161"/>
      <c r="W321" s="161"/>
      <c r="X321" s="161"/>
      <c r="Y321" s="161"/>
      <c r="Z321" s="151"/>
      <c r="AA321" s="151"/>
      <c r="AB321" s="151"/>
      <c r="AC321" s="151"/>
      <c r="AD321" s="151"/>
      <c r="AE321" s="151"/>
      <c r="AF321" s="151"/>
      <c r="AG321" s="151" t="s">
        <v>214</v>
      </c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</row>
    <row r="322" spans="1:60" outlineLevel="3" x14ac:dyDescent="0.2">
      <c r="A322" s="158"/>
      <c r="B322" s="159"/>
      <c r="C322" s="264" t="s">
        <v>981</v>
      </c>
      <c r="D322" s="265"/>
      <c r="E322" s="265"/>
      <c r="F322" s="265"/>
      <c r="G322" s="265"/>
      <c r="H322" s="161"/>
      <c r="I322" s="161"/>
      <c r="J322" s="161"/>
      <c r="K322" s="161"/>
      <c r="L322" s="161"/>
      <c r="M322" s="161"/>
      <c r="N322" s="160"/>
      <c r="O322" s="160"/>
      <c r="P322" s="160"/>
      <c r="Q322" s="160"/>
      <c r="R322" s="161"/>
      <c r="S322" s="161"/>
      <c r="T322" s="161"/>
      <c r="U322" s="161"/>
      <c r="V322" s="161"/>
      <c r="W322" s="161"/>
      <c r="X322" s="161"/>
      <c r="Y322" s="161"/>
      <c r="Z322" s="151"/>
      <c r="AA322" s="151"/>
      <c r="AB322" s="151"/>
      <c r="AC322" s="151"/>
      <c r="AD322" s="151"/>
      <c r="AE322" s="151"/>
      <c r="AF322" s="151"/>
      <c r="AG322" s="151" t="s">
        <v>214</v>
      </c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</row>
    <row r="323" spans="1:60" outlineLevel="2" x14ac:dyDescent="0.2">
      <c r="A323" s="158"/>
      <c r="B323" s="159"/>
      <c r="C323" s="196" t="s">
        <v>776</v>
      </c>
      <c r="D323" s="190"/>
      <c r="E323" s="191"/>
      <c r="F323" s="161"/>
      <c r="G323" s="161"/>
      <c r="H323" s="161"/>
      <c r="I323" s="161"/>
      <c r="J323" s="161"/>
      <c r="K323" s="161"/>
      <c r="L323" s="161"/>
      <c r="M323" s="161"/>
      <c r="N323" s="160"/>
      <c r="O323" s="160"/>
      <c r="P323" s="160"/>
      <c r="Q323" s="160"/>
      <c r="R323" s="161"/>
      <c r="S323" s="161"/>
      <c r="T323" s="161"/>
      <c r="U323" s="161"/>
      <c r="V323" s="161"/>
      <c r="W323" s="161"/>
      <c r="X323" s="161"/>
      <c r="Y323" s="161"/>
      <c r="Z323" s="151"/>
      <c r="AA323" s="151"/>
      <c r="AB323" s="151"/>
      <c r="AC323" s="151"/>
      <c r="AD323" s="151"/>
      <c r="AE323" s="151"/>
      <c r="AF323" s="151"/>
      <c r="AG323" s="151" t="s">
        <v>263</v>
      </c>
      <c r="AH323" s="151">
        <v>0</v>
      </c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</row>
    <row r="324" spans="1:60" outlineLevel="3" x14ac:dyDescent="0.2">
      <c r="A324" s="158"/>
      <c r="B324" s="159"/>
      <c r="C324" s="196" t="s">
        <v>982</v>
      </c>
      <c r="D324" s="190"/>
      <c r="E324" s="191"/>
      <c r="F324" s="161"/>
      <c r="G324" s="161"/>
      <c r="H324" s="161"/>
      <c r="I324" s="161"/>
      <c r="J324" s="161"/>
      <c r="K324" s="161"/>
      <c r="L324" s="161"/>
      <c r="M324" s="161"/>
      <c r="N324" s="160"/>
      <c r="O324" s="160"/>
      <c r="P324" s="160"/>
      <c r="Q324" s="160"/>
      <c r="R324" s="161"/>
      <c r="S324" s="161"/>
      <c r="T324" s="161"/>
      <c r="U324" s="161"/>
      <c r="V324" s="161"/>
      <c r="W324" s="161"/>
      <c r="X324" s="161"/>
      <c r="Y324" s="161"/>
      <c r="Z324" s="151"/>
      <c r="AA324" s="151"/>
      <c r="AB324" s="151"/>
      <c r="AC324" s="151"/>
      <c r="AD324" s="151"/>
      <c r="AE324" s="151"/>
      <c r="AF324" s="151"/>
      <c r="AG324" s="151" t="s">
        <v>263</v>
      </c>
      <c r="AH324" s="151">
        <v>0</v>
      </c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</row>
    <row r="325" spans="1:60" outlineLevel="3" x14ac:dyDescent="0.2">
      <c r="A325" s="158"/>
      <c r="B325" s="159"/>
      <c r="C325" s="196" t="s">
        <v>989</v>
      </c>
      <c r="D325" s="190"/>
      <c r="E325" s="191">
        <v>1</v>
      </c>
      <c r="F325" s="161"/>
      <c r="G325" s="161"/>
      <c r="H325" s="161"/>
      <c r="I325" s="161"/>
      <c r="J325" s="161"/>
      <c r="K325" s="161"/>
      <c r="L325" s="161"/>
      <c r="M325" s="161"/>
      <c r="N325" s="160"/>
      <c r="O325" s="160"/>
      <c r="P325" s="160"/>
      <c r="Q325" s="160"/>
      <c r="R325" s="161"/>
      <c r="S325" s="161"/>
      <c r="T325" s="161"/>
      <c r="U325" s="161"/>
      <c r="V325" s="161"/>
      <c r="W325" s="161"/>
      <c r="X325" s="161"/>
      <c r="Y325" s="161"/>
      <c r="Z325" s="151"/>
      <c r="AA325" s="151"/>
      <c r="AB325" s="151"/>
      <c r="AC325" s="151"/>
      <c r="AD325" s="151"/>
      <c r="AE325" s="151"/>
      <c r="AF325" s="151"/>
      <c r="AG325" s="151" t="s">
        <v>263</v>
      </c>
      <c r="AH325" s="151">
        <v>0</v>
      </c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</row>
    <row r="326" spans="1:60" ht="22.5" outlineLevel="1" x14ac:dyDescent="0.2">
      <c r="A326" s="176">
        <v>71</v>
      </c>
      <c r="B326" s="177" t="s">
        <v>644</v>
      </c>
      <c r="C326" s="185" t="s">
        <v>990</v>
      </c>
      <c r="D326" s="178" t="s">
        <v>333</v>
      </c>
      <c r="E326" s="179">
        <v>1</v>
      </c>
      <c r="F326" s="180"/>
      <c r="G326" s="181">
        <f>ROUND(E326*F326,2)</f>
        <v>0</v>
      </c>
      <c r="H326" s="180"/>
      <c r="I326" s="181">
        <f>ROUND(E326*H326,2)</f>
        <v>0</v>
      </c>
      <c r="J326" s="180"/>
      <c r="K326" s="181">
        <f>ROUND(E326*J326,2)</f>
        <v>0</v>
      </c>
      <c r="L326" s="181">
        <v>21</v>
      </c>
      <c r="M326" s="181">
        <f>G326*(1+L326/100)</f>
        <v>0</v>
      </c>
      <c r="N326" s="179">
        <v>2.7550000000000002E-2</v>
      </c>
      <c r="O326" s="179">
        <f>ROUND(E326*N326,2)</f>
        <v>0.03</v>
      </c>
      <c r="P326" s="179">
        <v>0</v>
      </c>
      <c r="Q326" s="179">
        <f>ROUND(E326*P326,2)</f>
        <v>0</v>
      </c>
      <c r="R326" s="181"/>
      <c r="S326" s="181" t="s">
        <v>209</v>
      </c>
      <c r="T326" s="182" t="s">
        <v>210</v>
      </c>
      <c r="U326" s="161">
        <v>0</v>
      </c>
      <c r="V326" s="161">
        <f>ROUND(E326*U326,2)</f>
        <v>0</v>
      </c>
      <c r="W326" s="161"/>
      <c r="X326" s="161" t="s">
        <v>258</v>
      </c>
      <c r="Y326" s="161" t="s">
        <v>211</v>
      </c>
      <c r="Z326" s="151"/>
      <c r="AA326" s="151"/>
      <c r="AB326" s="151"/>
      <c r="AC326" s="151"/>
      <c r="AD326" s="151"/>
      <c r="AE326" s="151"/>
      <c r="AF326" s="151"/>
      <c r="AG326" s="151" t="s">
        <v>259</v>
      </c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</row>
    <row r="327" spans="1:60" outlineLevel="2" x14ac:dyDescent="0.2">
      <c r="A327" s="158"/>
      <c r="B327" s="159"/>
      <c r="C327" s="262" t="s">
        <v>991</v>
      </c>
      <c r="D327" s="263"/>
      <c r="E327" s="263"/>
      <c r="F327" s="263"/>
      <c r="G327" s="263"/>
      <c r="H327" s="161"/>
      <c r="I327" s="161"/>
      <c r="J327" s="161"/>
      <c r="K327" s="161"/>
      <c r="L327" s="161"/>
      <c r="M327" s="161"/>
      <c r="N327" s="160"/>
      <c r="O327" s="160"/>
      <c r="P327" s="160"/>
      <c r="Q327" s="160"/>
      <c r="R327" s="161"/>
      <c r="S327" s="161"/>
      <c r="T327" s="161"/>
      <c r="U327" s="161"/>
      <c r="V327" s="161"/>
      <c r="W327" s="161"/>
      <c r="X327" s="161"/>
      <c r="Y327" s="161"/>
      <c r="Z327" s="151"/>
      <c r="AA327" s="151"/>
      <c r="AB327" s="151"/>
      <c r="AC327" s="151"/>
      <c r="AD327" s="151"/>
      <c r="AE327" s="151"/>
      <c r="AF327" s="151"/>
      <c r="AG327" s="151" t="s">
        <v>214</v>
      </c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</row>
    <row r="328" spans="1:60" outlineLevel="3" x14ac:dyDescent="0.2">
      <c r="A328" s="158"/>
      <c r="B328" s="159"/>
      <c r="C328" s="264" t="s">
        <v>992</v>
      </c>
      <c r="D328" s="265"/>
      <c r="E328" s="265"/>
      <c r="F328" s="265"/>
      <c r="G328" s="265"/>
      <c r="H328" s="161"/>
      <c r="I328" s="161"/>
      <c r="J328" s="161"/>
      <c r="K328" s="161"/>
      <c r="L328" s="161"/>
      <c r="M328" s="161"/>
      <c r="N328" s="160"/>
      <c r="O328" s="160"/>
      <c r="P328" s="160"/>
      <c r="Q328" s="160"/>
      <c r="R328" s="161"/>
      <c r="S328" s="161"/>
      <c r="T328" s="161"/>
      <c r="U328" s="161"/>
      <c r="V328" s="161"/>
      <c r="W328" s="161"/>
      <c r="X328" s="161"/>
      <c r="Y328" s="161"/>
      <c r="Z328" s="151"/>
      <c r="AA328" s="151"/>
      <c r="AB328" s="151"/>
      <c r="AC328" s="151"/>
      <c r="AD328" s="151"/>
      <c r="AE328" s="151"/>
      <c r="AF328" s="151"/>
      <c r="AG328" s="151" t="s">
        <v>214</v>
      </c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</row>
    <row r="329" spans="1:60" outlineLevel="3" x14ac:dyDescent="0.2">
      <c r="A329" s="158"/>
      <c r="B329" s="159"/>
      <c r="C329" s="264" t="s">
        <v>993</v>
      </c>
      <c r="D329" s="265"/>
      <c r="E329" s="265"/>
      <c r="F329" s="265"/>
      <c r="G329" s="265"/>
      <c r="H329" s="161"/>
      <c r="I329" s="161"/>
      <c r="J329" s="161"/>
      <c r="K329" s="161"/>
      <c r="L329" s="161"/>
      <c r="M329" s="161"/>
      <c r="N329" s="160"/>
      <c r="O329" s="160"/>
      <c r="P329" s="160"/>
      <c r="Q329" s="160"/>
      <c r="R329" s="161"/>
      <c r="S329" s="161"/>
      <c r="T329" s="161"/>
      <c r="U329" s="161"/>
      <c r="V329" s="161"/>
      <c r="W329" s="161"/>
      <c r="X329" s="161"/>
      <c r="Y329" s="161"/>
      <c r="Z329" s="151"/>
      <c r="AA329" s="151"/>
      <c r="AB329" s="151"/>
      <c r="AC329" s="151"/>
      <c r="AD329" s="151"/>
      <c r="AE329" s="151"/>
      <c r="AF329" s="151"/>
      <c r="AG329" s="151" t="s">
        <v>214</v>
      </c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</row>
    <row r="330" spans="1:60" outlineLevel="3" x14ac:dyDescent="0.2">
      <c r="A330" s="158"/>
      <c r="B330" s="159"/>
      <c r="C330" s="264" t="s">
        <v>649</v>
      </c>
      <c r="D330" s="265"/>
      <c r="E330" s="265"/>
      <c r="F330" s="265"/>
      <c r="G330" s="265"/>
      <c r="H330" s="161"/>
      <c r="I330" s="161"/>
      <c r="J330" s="161"/>
      <c r="K330" s="161"/>
      <c r="L330" s="161"/>
      <c r="M330" s="161"/>
      <c r="N330" s="160"/>
      <c r="O330" s="160"/>
      <c r="P330" s="160"/>
      <c r="Q330" s="160"/>
      <c r="R330" s="161"/>
      <c r="S330" s="161"/>
      <c r="T330" s="161"/>
      <c r="U330" s="161"/>
      <c r="V330" s="161"/>
      <c r="W330" s="161"/>
      <c r="X330" s="161"/>
      <c r="Y330" s="161"/>
      <c r="Z330" s="151"/>
      <c r="AA330" s="151"/>
      <c r="AB330" s="151"/>
      <c r="AC330" s="151"/>
      <c r="AD330" s="151"/>
      <c r="AE330" s="151"/>
      <c r="AF330" s="151"/>
      <c r="AG330" s="151" t="s">
        <v>214</v>
      </c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</row>
    <row r="331" spans="1:60" outlineLevel="3" x14ac:dyDescent="0.2">
      <c r="A331" s="158"/>
      <c r="B331" s="159"/>
      <c r="C331" s="264" t="s">
        <v>994</v>
      </c>
      <c r="D331" s="265"/>
      <c r="E331" s="265"/>
      <c r="F331" s="265"/>
      <c r="G331" s="265"/>
      <c r="H331" s="161"/>
      <c r="I331" s="161"/>
      <c r="J331" s="161"/>
      <c r="K331" s="161"/>
      <c r="L331" s="161"/>
      <c r="M331" s="161"/>
      <c r="N331" s="160"/>
      <c r="O331" s="160"/>
      <c r="P331" s="160"/>
      <c r="Q331" s="160"/>
      <c r="R331" s="161"/>
      <c r="S331" s="161"/>
      <c r="T331" s="161"/>
      <c r="U331" s="161"/>
      <c r="V331" s="161"/>
      <c r="W331" s="161"/>
      <c r="X331" s="161"/>
      <c r="Y331" s="161"/>
      <c r="Z331" s="151"/>
      <c r="AA331" s="151"/>
      <c r="AB331" s="151"/>
      <c r="AC331" s="151"/>
      <c r="AD331" s="151"/>
      <c r="AE331" s="151"/>
      <c r="AF331" s="151"/>
      <c r="AG331" s="151" t="s">
        <v>214</v>
      </c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</row>
    <row r="332" spans="1:60" outlineLevel="3" x14ac:dyDescent="0.2">
      <c r="A332" s="158"/>
      <c r="B332" s="159"/>
      <c r="C332" s="264" t="s">
        <v>995</v>
      </c>
      <c r="D332" s="265"/>
      <c r="E332" s="265"/>
      <c r="F332" s="265"/>
      <c r="G332" s="265"/>
      <c r="H332" s="161"/>
      <c r="I332" s="161"/>
      <c r="J332" s="161"/>
      <c r="K332" s="161"/>
      <c r="L332" s="161"/>
      <c r="M332" s="161"/>
      <c r="N332" s="160"/>
      <c r="O332" s="160"/>
      <c r="P332" s="160"/>
      <c r="Q332" s="160"/>
      <c r="R332" s="161"/>
      <c r="S332" s="161"/>
      <c r="T332" s="161"/>
      <c r="U332" s="161"/>
      <c r="V332" s="161"/>
      <c r="W332" s="161"/>
      <c r="X332" s="161"/>
      <c r="Y332" s="161"/>
      <c r="Z332" s="151"/>
      <c r="AA332" s="151"/>
      <c r="AB332" s="151"/>
      <c r="AC332" s="151"/>
      <c r="AD332" s="151"/>
      <c r="AE332" s="151"/>
      <c r="AF332" s="151"/>
      <c r="AG332" s="151" t="s">
        <v>214</v>
      </c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</row>
    <row r="333" spans="1:60" outlineLevel="2" x14ac:dyDescent="0.2">
      <c r="A333" s="158"/>
      <c r="B333" s="159"/>
      <c r="C333" s="196" t="s">
        <v>776</v>
      </c>
      <c r="D333" s="190"/>
      <c r="E333" s="191"/>
      <c r="F333" s="161"/>
      <c r="G333" s="161"/>
      <c r="H333" s="161"/>
      <c r="I333" s="161"/>
      <c r="J333" s="161"/>
      <c r="K333" s="161"/>
      <c r="L333" s="161"/>
      <c r="M333" s="161"/>
      <c r="N333" s="160"/>
      <c r="O333" s="160"/>
      <c r="P333" s="160"/>
      <c r="Q333" s="160"/>
      <c r="R333" s="161"/>
      <c r="S333" s="161"/>
      <c r="T333" s="161"/>
      <c r="U333" s="161"/>
      <c r="V333" s="161"/>
      <c r="W333" s="161"/>
      <c r="X333" s="161"/>
      <c r="Y333" s="161"/>
      <c r="Z333" s="151"/>
      <c r="AA333" s="151"/>
      <c r="AB333" s="151"/>
      <c r="AC333" s="151"/>
      <c r="AD333" s="151"/>
      <c r="AE333" s="151"/>
      <c r="AF333" s="151"/>
      <c r="AG333" s="151" t="s">
        <v>263</v>
      </c>
      <c r="AH333" s="151">
        <v>0</v>
      </c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</row>
    <row r="334" spans="1:60" outlineLevel="3" x14ac:dyDescent="0.2">
      <c r="A334" s="158"/>
      <c r="B334" s="159"/>
      <c r="C334" s="196" t="s">
        <v>982</v>
      </c>
      <c r="D334" s="190"/>
      <c r="E334" s="191"/>
      <c r="F334" s="161"/>
      <c r="G334" s="161"/>
      <c r="H334" s="161"/>
      <c r="I334" s="161"/>
      <c r="J334" s="161"/>
      <c r="K334" s="161"/>
      <c r="L334" s="161"/>
      <c r="M334" s="161"/>
      <c r="N334" s="160"/>
      <c r="O334" s="160"/>
      <c r="P334" s="160"/>
      <c r="Q334" s="160"/>
      <c r="R334" s="161"/>
      <c r="S334" s="161"/>
      <c r="T334" s="161"/>
      <c r="U334" s="161"/>
      <c r="V334" s="161"/>
      <c r="W334" s="161"/>
      <c r="X334" s="161"/>
      <c r="Y334" s="161"/>
      <c r="Z334" s="151"/>
      <c r="AA334" s="151"/>
      <c r="AB334" s="151"/>
      <c r="AC334" s="151"/>
      <c r="AD334" s="151"/>
      <c r="AE334" s="151"/>
      <c r="AF334" s="151"/>
      <c r="AG334" s="151" t="s">
        <v>263</v>
      </c>
      <c r="AH334" s="151">
        <v>0</v>
      </c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</row>
    <row r="335" spans="1:60" outlineLevel="3" x14ac:dyDescent="0.2">
      <c r="A335" s="158"/>
      <c r="B335" s="159"/>
      <c r="C335" s="196" t="s">
        <v>651</v>
      </c>
      <c r="D335" s="190"/>
      <c r="E335" s="191">
        <v>1</v>
      </c>
      <c r="F335" s="161"/>
      <c r="G335" s="161"/>
      <c r="H335" s="161"/>
      <c r="I335" s="161"/>
      <c r="J335" s="161"/>
      <c r="K335" s="161"/>
      <c r="L335" s="161"/>
      <c r="M335" s="161"/>
      <c r="N335" s="160"/>
      <c r="O335" s="160"/>
      <c r="P335" s="160"/>
      <c r="Q335" s="160"/>
      <c r="R335" s="161"/>
      <c r="S335" s="161"/>
      <c r="T335" s="161"/>
      <c r="U335" s="161"/>
      <c r="V335" s="161"/>
      <c r="W335" s="161"/>
      <c r="X335" s="161"/>
      <c r="Y335" s="161"/>
      <c r="Z335" s="151"/>
      <c r="AA335" s="151"/>
      <c r="AB335" s="151"/>
      <c r="AC335" s="151"/>
      <c r="AD335" s="151"/>
      <c r="AE335" s="151"/>
      <c r="AF335" s="151"/>
      <c r="AG335" s="151" t="s">
        <v>263</v>
      </c>
      <c r="AH335" s="151">
        <v>0</v>
      </c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</row>
    <row r="336" spans="1:60" ht="22.5" outlineLevel="1" x14ac:dyDescent="0.2">
      <c r="A336" s="176">
        <v>72</v>
      </c>
      <c r="B336" s="177" t="s">
        <v>652</v>
      </c>
      <c r="C336" s="185" t="s">
        <v>996</v>
      </c>
      <c r="D336" s="178" t="s">
        <v>333</v>
      </c>
      <c r="E336" s="179">
        <v>1</v>
      </c>
      <c r="F336" s="180"/>
      <c r="G336" s="181">
        <f>ROUND(E336*F336,2)</f>
        <v>0</v>
      </c>
      <c r="H336" s="180"/>
      <c r="I336" s="181">
        <f>ROUND(E336*H336,2)</f>
        <v>0</v>
      </c>
      <c r="J336" s="180"/>
      <c r="K336" s="181">
        <f>ROUND(E336*J336,2)</f>
        <v>0</v>
      </c>
      <c r="L336" s="181">
        <v>21</v>
      </c>
      <c r="M336" s="181">
        <f>G336*(1+L336/100)</f>
        <v>0</v>
      </c>
      <c r="N336" s="179">
        <v>4.7E-2</v>
      </c>
      <c r="O336" s="179">
        <f>ROUND(E336*N336,2)</f>
        <v>0.05</v>
      </c>
      <c r="P336" s="179">
        <v>0</v>
      </c>
      <c r="Q336" s="179">
        <f>ROUND(E336*P336,2)</f>
        <v>0</v>
      </c>
      <c r="R336" s="181"/>
      <c r="S336" s="181" t="s">
        <v>209</v>
      </c>
      <c r="T336" s="182" t="s">
        <v>210</v>
      </c>
      <c r="U336" s="161">
        <v>0</v>
      </c>
      <c r="V336" s="161">
        <f>ROUND(E336*U336,2)</f>
        <v>0</v>
      </c>
      <c r="W336" s="161"/>
      <c r="X336" s="161" t="s">
        <v>258</v>
      </c>
      <c r="Y336" s="161" t="s">
        <v>211</v>
      </c>
      <c r="Z336" s="151"/>
      <c r="AA336" s="151"/>
      <c r="AB336" s="151"/>
      <c r="AC336" s="151"/>
      <c r="AD336" s="151"/>
      <c r="AE336" s="151"/>
      <c r="AF336" s="151"/>
      <c r="AG336" s="151" t="s">
        <v>259</v>
      </c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</row>
    <row r="337" spans="1:60" outlineLevel="2" x14ac:dyDescent="0.2">
      <c r="A337" s="158"/>
      <c r="B337" s="159"/>
      <c r="C337" s="262" t="s">
        <v>997</v>
      </c>
      <c r="D337" s="263"/>
      <c r="E337" s="263"/>
      <c r="F337" s="263"/>
      <c r="G337" s="263"/>
      <c r="H337" s="161"/>
      <c r="I337" s="161"/>
      <c r="J337" s="161"/>
      <c r="K337" s="161"/>
      <c r="L337" s="161"/>
      <c r="M337" s="161"/>
      <c r="N337" s="160"/>
      <c r="O337" s="160"/>
      <c r="P337" s="160"/>
      <c r="Q337" s="160"/>
      <c r="R337" s="161"/>
      <c r="S337" s="161"/>
      <c r="T337" s="161"/>
      <c r="U337" s="161"/>
      <c r="V337" s="161"/>
      <c r="W337" s="161"/>
      <c r="X337" s="161"/>
      <c r="Y337" s="161"/>
      <c r="Z337" s="151"/>
      <c r="AA337" s="151"/>
      <c r="AB337" s="151"/>
      <c r="AC337" s="151"/>
      <c r="AD337" s="151"/>
      <c r="AE337" s="151"/>
      <c r="AF337" s="151"/>
      <c r="AG337" s="151" t="s">
        <v>214</v>
      </c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</row>
    <row r="338" spans="1:60" outlineLevel="3" x14ac:dyDescent="0.2">
      <c r="A338" s="158"/>
      <c r="B338" s="159"/>
      <c r="C338" s="264" t="s">
        <v>998</v>
      </c>
      <c r="D338" s="265"/>
      <c r="E338" s="265"/>
      <c r="F338" s="265"/>
      <c r="G338" s="265"/>
      <c r="H338" s="161"/>
      <c r="I338" s="161"/>
      <c r="J338" s="161"/>
      <c r="K338" s="161"/>
      <c r="L338" s="161"/>
      <c r="M338" s="161"/>
      <c r="N338" s="160"/>
      <c r="O338" s="160"/>
      <c r="P338" s="160"/>
      <c r="Q338" s="160"/>
      <c r="R338" s="161"/>
      <c r="S338" s="161"/>
      <c r="T338" s="161"/>
      <c r="U338" s="161"/>
      <c r="V338" s="161"/>
      <c r="W338" s="161"/>
      <c r="X338" s="161"/>
      <c r="Y338" s="161"/>
      <c r="Z338" s="151"/>
      <c r="AA338" s="151"/>
      <c r="AB338" s="151"/>
      <c r="AC338" s="151"/>
      <c r="AD338" s="151"/>
      <c r="AE338" s="151"/>
      <c r="AF338" s="151"/>
      <c r="AG338" s="151" t="s">
        <v>214</v>
      </c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</row>
    <row r="339" spans="1:60" outlineLevel="3" x14ac:dyDescent="0.2">
      <c r="A339" s="158"/>
      <c r="B339" s="159"/>
      <c r="C339" s="264" t="s">
        <v>999</v>
      </c>
      <c r="D339" s="265"/>
      <c r="E339" s="265"/>
      <c r="F339" s="265"/>
      <c r="G339" s="265"/>
      <c r="H339" s="161"/>
      <c r="I339" s="161"/>
      <c r="J339" s="161"/>
      <c r="K339" s="161"/>
      <c r="L339" s="161"/>
      <c r="M339" s="161"/>
      <c r="N339" s="160"/>
      <c r="O339" s="160"/>
      <c r="P339" s="160"/>
      <c r="Q339" s="160"/>
      <c r="R339" s="161"/>
      <c r="S339" s="161"/>
      <c r="T339" s="161"/>
      <c r="U339" s="161"/>
      <c r="V339" s="161"/>
      <c r="W339" s="161"/>
      <c r="X339" s="161"/>
      <c r="Y339" s="161"/>
      <c r="Z339" s="151"/>
      <c r="AA339" s="151"/>
      <c r="AB339" s="151"/>
      <c r="AC339" s="151"/>
      <c r="AD339" s="151"/>
      <c r="AE339" s="151"/>
      <c r="AF339" s="151"/>
      <c r="AG339" s="151" t="s">
        <v>214</v>
      </c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</row>
    <row r="340" spans="1:60" outlineLevel="3" x14ac:dyDescent="0.2">
      <c r="A340" s="158"/>
      <c r="B340" s="159"/>
      <c r="C340" s="264" t="s">
        <v>1000</v>
      </c>
      <c r="D340" s="265"/>
      <c r="E340" s="265"/>
      <c r="F340" s="265"/>
      <c r="G340" s="265"/>
      <c r="H340" s="161"/>
      <c r="I340" s="161"/>
      <c r="J340" s="161"/>
      <c r="K340" s="161"/>
      <c r="L340" s="161"/>
      <c r="M340" s="161"/>
      <c r="N340" s="160"/>
      <c r="O340" s="160"/>
      <c r="P340" s="160"/>
      <c r="Q340" s="160"/>
      <c r="R340" s="161"/>
      <c r="S340" s="161"/>
      <c r="T340" s="161"/>
      <c r="U340" s="161"/>
      <c r="V340" s="161"/>
      <c r="W340" s="161"/>
      <c r="X340" s="161"/>
      <c r="Y340" s="161"/>
      <c r="Z340" s="151"/>
      <c r="AA340" s="151"/>
      <c r="AB340" s="151"/>
      <c r="AC340" s="151"/>
      <c r="AD340" s="151"/>
      <c r="AE340" s="151"/>
      <c r="AF340" s="151"/>
      <c r="AG340" s="151" t="s">
        <v>214</v>
      </c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</row>
    <row r="341" spans="1:60" outlineLevel="2" x14ac:dyDescent="0.2">
      <c r="A341" s="158"/>
      <c r="B341" s="159"/>
      <c r="C341" s="196" t="s">
        <v>776</v>
      </c>
      <c r="D341" s="190"/>
      <c r="E341" s="191"/>
      <c r="F341" s="161"/>
      <c r="G341" s="161"/>
      <c r="H341" s="161"/>
      <c r="I341" s="161"/>
      <c r="J341" s="161"/>
      <c r="K341" s="161"/>
      <c r="L341" s="161"/>
      <c r="M341" s="161"/>
      <c r="N341" s="160"/>
      <c r="O341" s="160"/>
      <c r="P341" s="160"/>
      <c r="Q341" s="160"/>
      <c r="R341" s="161"/>
      <c r="S341" s="161"/>
      <c r="T341" s="161"/>
      <c r="U341" s="161"/>
      <c r="V341" s="161"/>
      <c r="W341" s="161"/>
      <c r="X341" s="161"/>
      <c r="Y341" s="161"/>
      <c r="Z341" s="151"/>
      <c r="AA341" s="151"/>
      <c r="AB341" s="151"/>
      <c r="AC341" s="151"/>
      <c r="AD341" s="151"/>
      <c r="AE341" s="151"/>
      <c r="AF341" s="151"/>
      <c r="AG341" s="151" t="s">
        <v>263</v>
      </c>
      <c r="AH341" s="151">
        <v>0</v>
      </c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</row>
    <row r="342" spans="1:60" outlineLevel="3" x14ac:dyDescent="0.2">
      <c r="A342" s="158"/>
      <c r="B342" s="159"/>
      <c r="C342" s="196" t="s">
        <v>982</v>
      </c>
      <c r="D342" s="190"/>
      <c r="E342" s="191"/>
      <c r="F342" s="161"/>
      <c r="G342" s="161"/>
      <c r="H342" s="161"/>
      <c r="I342" s="161"/>
      <c r="J342" s="161"/>
      <c r="K342" s="161"/>
      <c r="L342" s="161"/>
      <c r="M342" s="161"/>
      <c r="N342" s="160"/>
      <c r="O342" s="160"/>
      <c r="P342" s="160"/>
      <c r="Q342" s="160"/>
      <c r="R342" s="161"/>
      <c r="S342" s="161"/>
      <c r="T342" s="161"/>
      <c r="U342" s="161"/>
      <c r="V342" s="161"/>
      <c r="W342" s="161"/>
      <c r="X342" s="161"/>
      <c r="Y342" s="161"/>
      <c r="Z342" s="151"/>
      <c r="AA342" s="151"/>
      <c r="AB342" s="151"/>
      <c r="AC342" s="151"/>
      <c r="AD342" s="151"/>
      <c r="AE342" s="151"/>
      <c r="AF342" s="151"/>
      <c r="AG342" s="151" t="s">
        <v>263</v>
      </c>
      <c r="AH342" s="151">
        <v>0</v>
      </c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</row>
    <row r="343" spans="1:60" outlineLevel="3" x14ac:dyDescent="0.2">
      <c r="A343" s="158"/>
      <c r="B343" s="159"/>
      <c r="C343" s="196" t="s">
        <v>1001</v>
      </c>
      <c r="D343" s="190"/>
      <c r="E343" s="191">
        <v>1</v>
      </c>
      <c r="F343" s="161"/>
      <c r="G343" s="161"/>
      <c r="H343" s="161"/>
      <c r="I343" s="161"/>
      <c r="J343" s="161"/>
      <c r="K343" s="161"/>
      <c r="L343" s="161"/>
      <c r="M343" s="161"/>
      <c r="N343" s="160"/>
      <c r="O343" s="160"/>
      <c r="P343" s="160"/>
      <c r="Q343" s="160"/>
      <c r="R343" s="161"/>
      <c r="S343" s="161"/>
      <c r="T343" s="161"/>
      <c r="U343" s="161"/>
      <c r="V343" s="161"/>
      <c r="W343" s="161"/>
      <c r="X343" s="161"/>
      <c r="Y343" s="161"/>
      <c r="Z343" s="151"/>
      <c r="AA343" s="151"/>
      <c r="AB343" s="151"/>
      <c r="AC343" s="151"/>
      <c r="AD343" s="151"/>
      <c r="AE343" s="151"/>
      <c r="AF343" s="151"/>
      <c r="AG343" s="151" t="s">
        <v>263</v>
      </c>
      <c r="AH343" s="151">
        <v>0</v>
      </c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</row>
    <row r="344" spans="1:60" outlineLevel="1" x14ac:dyDescent="0.2">
      <c r="A344" s="176">
        <v>73</v>
      </c>
      <c r="B344" s="177" t="s">
        <v>696</v>
      </c>
      <c r="C344" s="185" t="s">
        <v>697</v>
      </c>
      <c r="D344" s="178" t="s">
        <v>402</v>
      </c>
      <c r="E344" s="179">
        <v>0.12855</v>
      </c>
      <c r="F344" s="180"/>
      <c r="G344" s="181">
        <f>ROUND(E344*F344,2)</f>
        <v>0</v>
      </c>
      <c r="H344" s="180"/>
      <c r="I344" s="181">
        <f>ROUND(E344*H344,2)</f>
        <v>0</v>
      </c>
      <c r="J344" s="180"/>
      <c r="K344" s="181">
        <f>ROUND(E344*J344,2)</f>
        <v>0</v>
      </c>
      <c r="L344" s="181">
        <v>21</v>
      </c>
      <c r="M344" s="181">
        <f>G344*(1+L344/100)</f>
        <v>0</v>
      </c>
      <c r="N344" s="179">
        <v>0</v>
      </c>
      <c r="O344" s="179">
        <f>ROUND(E344*N344,2)</f>
        <v>0</v>
      </c>
      <c r="P344" s="179">
        <v>0</v>
      </c>
      <c r="Q344" s="179">
        <f>ROUND(E344*P344,2)</f>
        <v>0</v>
      </c>
      <c r="R344" s="181" t="s">
        <v>360</v>
      </c>
      <c r="S344" s="181" t="s">
        <v>257</v>
      </c>
      <c r="T344" s="182" t="s">
        <v>257</v>
      </c>
      <c r="U344" s="161">
        <v>3.327</v>
      </c>
      <c r="V344" s="161">
        <f>ROUND(E344*U344,2)</f>
        <v>0.43</v>
      </c>
      <c r="W344" s="161"/>
      <c r="X344" s="161" t="s">
        <v>620</v>
      </c>
      <c r="Y344" s="161" t="s">
        <v>211</v>
      </c>
      <c r="Z344" s="151"/>
      <c r="AA344" s="151"/>
      <c r="AB344" s="151"/>
      <c r="AC344" s="151"/>
      <c r="AD344" s="151"/>
      <c r="AE344" s="151"/>
      <c r="AF344" s="151"/>
      <c r="AG344" s="151" t="s">
        <v>621</v>
      </c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</row>
    <row r="345" spans="1:60" outlineLevel="2" x14ac:dyDescent="0.2">
      <c r="A345" s="158"/>
      <c r="B345" s="159"/>
      <c r="C345" s="273" t="s">
        <v>698</v>
      </c>
      <c r="D345" s="274"/>
      <c r="E345" s="274"/>
      <c r="F345" s="274"/>
      <c r="G345" s="274"/>
      <c r="H345" s="161"/>
      <c r="I345" s="161"/>
      <c r="J345" s="161"/>
      <c r="K345" s="161"/>
      <c r="L345" s="161"/>
      <c r="M345" s="161"/>
      <c r="N345" s="160"/>
      <c r="O345" s="160"/>
      <c r="P345" s="160"/>
      <c r="Q345" s="160"/>
      <c r="R345" s="161"/>
      <c r="S345" s="161"/>
      <c r="T345" s="161"/>
      <c r="U345" s="161"/>
      <c r="V345" s="161"/>
      <c r="W345" s="161"/>
      <c r="X345" s="161"/>
      <c r="Y345" s="161"/>
      <c r="Z345" s="151"/>
      <c r="AA345" s="151"/>
      <c r="AB345" s="151"/>
      <c r="AC345" s="151"/>
      <c r="AD345" s="151"/>
      <c r="AE345" s="151"/>
      <c r="AF345" s="151"/>
      <c r="AG345" s="151" t="s">
        <v>261</v>
      </c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</row>
    <row r="346" spans="1:60" outlineLevel="2" x14ac:dyDescent="0.2">
      <c r="A346" s="158"/>
      <c r="B346" s="159"/>
      <c r="C346" s="196" t="s">
        <v>622</v>
      </c>
      <c r="D346" s="190"/>
      <c r="E346" s="191"/>
      <c r="F346" s="161"/>
      <c r="G346" s="161"/>
      <c r="H346" s="161"/>
      <c r="I346" s="161"/>
      <c r="J346" s="161"/>
      <c r="K346" s="161"/>
      <c r="L346" s="161"/>
      <c r="M346" s="161"/>
      <c r="N346" s="160"/>
      <c r="O346" s="160"/>
      <c r="P346" s="160"/>
      <c r="Q346" s="160"/>
      <c r="R346" s="161"/>
      <c r="S346" s="161"/>
      <c r="T346" s="161"/>
      <c r="U346" s="161"/>
      <c r="V346" s="161"/>
      <c r="W346" s="161"/>
      <c r="X346" s="161"/>
      <c r="Y346" s="161"/>
      <c r="Z346" s="151"/>
      <c r="AA346" s="151"/>
      <c r="AB346" s="151"/>
      <c r="AC346" s="151"/>
      <c r="AD346" s="151"/>
      <c r="AE346" s="151"/>
      <c r="AF346" s="151"/>
      <c r="AG346" s="151" t="s">
        <v>263</v>
      </c>
      <c r="AH346" s="151">
        <v>0</v>
      </c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</row>
    <row r="347" spans="1:60" outlineLevel="3" x14ac:dyDescent="0.2">
      <c r="A347" s="158"/>
      <c r="B347" s="159"/>
      <c r="C347" s="196" t="s">
        <v>1002</v>
      </c>
      <c r="D347" s="190"/>
      <c r="E347" s="191"/>
      <c r="F347" s="161"/>
      <c r="G347" s="161"/>
      <c r="H347" s="161"/>
      <c r="I347" s="161"/>
      <c r="J347" s="161"/>
      <c r="K347" s="161"/>
      <c r="L347" s="161"/>
      <c r="M347" s="161"/>
      <c r="N347" s="160"/>
      <c r="O347" s="160"/>
      <c r="P347" s="160"/>
      <c r="Q347" s="160"/>
      <c r="R347" s="161"/>
      <c r="S347" s="161"/>
      <c r="T347" s="161"/>
      <c r="U347" s="161"/>
      <c r="V347" s="161"/>
      <c r="W347" s="161"/>
      <c r="X347" s="161"/>
      <c r="Y347" s="161"/>
      <c r="Z347" s="151"/>
      <c r="AA347" s="151"/>
      <c r="AB347" s="151"/>
      <c r="AC347" s="151"/>
      <c r="AD347" s="151"/>
      <c r="AE347" s="151"/>
      <c r="AF347" s="151"/>
      <c r="AG347" s="151" t="s">
        <v>263</v>
      </c>
      <c r="AH347" s="151">
        <v>0</v>
      </c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</row>
    <row r="348" spans="1:60" outlineLevel="3" x14ac:dyDescent="0.2">
      <c r="A348" s="158"/>
      <c r="B348" s="159"/>
      <c r="C348" s="196" t="s">
        <v>1003</v>
      </c>
      <c r="D348" s="190"/>
      <c r="E348" s="191">
        <v>0.12855</v>
      </c>
      <c r="F348" s="161"/>
      <c r="G348" s="161"/>
      <c r="H348" s="161"/>
      <c r="I348" s="161"/>
      <c r="J348" s="161"/>
      <c r="K348" s="161"/>
      <c r="L348" s="161"/>
      <c r="M348" s="161"/>
      <c r="N348" s="160"/>
      <c r="O348" s="160"/>
      <c r="P348" s="160"/>
      <c r="Q348" s="160"/>
      <c r="R348" s="161"/>
      <c r="S348" s="161"/>
      <c r="T348" s="161"/>
      <c r="U348" s="161"/>
      <c r="V348" s="161"/>
      <c r="W348" s="161"/>
      <c r="X348" s="161"/>
      <c r="Y348" s="161"/>
      <c r="Z348" s="151"/>
      <c r="AA348" s="151"/>
      <c r="AB348" s="151"/>
      <c r="AC348" s="151"/>
      <c r="AD348" s="151"/>
      <c r="AE348" s="151"/>
      <c r="AF348" s="151"/>
      <c r="AG348" s="151" t="s">
        <v>263</v>
      </c>
      <c r="AH348" s="151">
        <v>0</v>
      </c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</row>
    <row r="349" spans="1:60" x14ac:dyDescent="0.2">
      <c r="A349" s="3"/>
      <c r="B349" s="4"/>
      <c r="C349" s="187"/>
      <c r="D349" s="6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AE349">
        <v>12</v>
      </c>
      <c r="AF349">
        <v>21</v>
      </c>
      <c r="AG349" t="s">
        <v>190</v>
      </c>
    </row>
    <row r="350" spans="1:60" x14ac:dyDescent="0.2">
      <c r="A350" s="154"/>
      <c r="B350" s="155" t="s">
        <v>29</v>
      </c>
      <c r="C350" s="188"/>
      <c r="D350" s="156"/>
      <c r="E350" s="157"/>
      <c r="F350" s="157"/>
      <c r="G350" s="175">
        <f>G8+G122+G137+G173+G186+G215+G223+G235+G250+G279+G284+G302</f>
        <v>0</v>
      </c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AE350">
        <f>SUMIF(L7:L348,AE349,G7:G348)</f>
        <v>0</v>
      </c>
      <c r="AF350">
        <f>SUMIF(L7:L348,AF349,G7:G348)</f>
        <v>0</v>
      </c>
      <c r="AG350" t="s">
        <v>248</v>
      </c>
    </row>
    <row r="351" spans="1:60" x14ac:dyDescent="0.2">
      <c r="A351" s="275" t="s">
        <v>748</v>
      </c>
      <c r="B351" s="275"/>
      <c r="C351" s="187"/>
      <c r="D351" s="6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</row>
    <row r="352" spans="1:60" x14ac:dyDescent="0.2">
      <c r="A352" s="3"/>
      <c r="B352" s="4" t="s">
        <v>1004</v>
      </c>
      <c r="C352" s="187" t="s">
        <v>1005</v>
      </c>
      <c r="D352" s="6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AG352" t="s">
        <v>751</v>
      </c>
    </row>
    <row r="353" spans="1:33" x14ac:dyDescent="0.2">
      <c r="A353" s="3"/>
      <c r="B353" s="4" t="s">
        <v>752</v>
      </c>
      <c r="C353" s="187" t="s">
        <v>753</v>
      </c>
      <c r="D353" s="6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AG353" t="s">
        <v>754</v>
      </c>
    </row>
    <row r="354" spans="1:33" x14ac:dyDescent="0.2">
      <c r="A354" s="3"/>
      <c r="B354" s="4"/>
      <c r="C354" s="187" t="s">
        <v>1006</v>
      </c>
      <c r="D354" s="6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AG354" t="s">
        <v>756</v>
      </c>
    </row>
    <row r="355" spans="1:33" x14ac:dyDescent="0.2">
      <c r="A355" s="3"/>
      <c r="B355" s="4"/>
      <c r="C355" s="187"/>
      <c r="D355" s="6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</row>
    <row r="356" spans="1:33" x14ac:dyDescent="0.2">
      <c r="C356" s="189"/>
      <c r="D356" s="10"/>
      <c r="AG356" t="s">
        <v>250</v>
      </c>
    </row>
    <row r="357" spans="1:33" x14ac:dyDescent="0.2">
      <c r="D357" s="10"/>
    </row>
    <row r="358" spans="1:33" x14ac:dyDescent="0.2">
      <c r="D358" s="10"/>
    </row>
    <row r="359" spans="1:33" x14ac:dyDescent="0.2">
      <c r="D359" s="10"/>
    </row>
    <row r="360" spans="1:33" x14ac:dyDescent="0.2">
      <c r="D360" s="10"/>
    </row>
    <row r="361" spans="1:33" x14ac:dyDescent="0.2">
      <c r="D361" s="10"/>
    </row>
    <row r="362" spans="1:33" x14ac:dyDescent="0.2">
      <c r="D362" s="10"/>
    </row>
    <row r="363" spans="1:33" x14ac:dyDescent="0.2">
      <c r="D363" s="10"/>
    </row>
    <row r="364" spans="1:33" x14ac:dyDescent="0.2">
      <c r="D364" s="10"/>
    </row>
    <row r="365" spans="1:33" x14ac:dyDescent="0.2">
      <c r="D365" s="10"/>
    </row>
    <row r="366" spans="1:33" x14ac:dyDescent="0.2">
      <c r="D366" s="10"/>
    </row>
    <row r="367" spans="1:33" x14ac:dyDescent="0.2">
      <c r="D367" s="10"/>
    </row>
    <row r="368" spans="1:33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TPYYgkt9DPWRvdoe3iJVEB5NQiF+UGtrHfv0j2n8NP5xVA1qbdMpvQ+cGtUo+wN5etoeyskL7VJBs1rBxjiQA==" saltValue="tllr7ok/Vy6KH3gNXjS7Sg==" spinCount="100000" sheet="1" formatRows="0"/>
  <mergeCells count="72">
    <mergeCell ref="A351:B351"/>
    <mergeCell ref="C10:G10"/>
    <mergeCell ref="C11:G11"/>
    <mergeCell ref="C18:G18"/>
    <mergeCell ref="C24:G24"/>
    <mergeCell ref="C29:G29"/>
    <mergeCell ref="C68:G68"/>
    <mergeCell ref="C40:G40"/>
    <mergeCell ref="C45:G45"/>
    <mergeCell ref="C57:G57"/>
    <mergeCell ref="C60:G60"/>
    <mergeCell ref="C139:G139"/>
    <mergeCell ref="C76:G76"/>
    <mergeCell ref="C82:G82"/>
    <mergeCell ref="C89:G89"/>
    <mergeCell ref="C95:G95"/>
    <mergeCell ref="A1:G1"/>
    <mergeCell ref="C2:G2"/>
    <mergeCell ref="C3:G3"/>
    <mergeCell ref="C4:G4"/>
    <mergeCell ref="C37:G37"/>
    <mergeCell ref="C101:G101"/>
    <mergeCell ref="C102:G102"/>
    <mergeCell ref="C105:G105"/>
    <mergeCell ref="C108:G108"/>
    <mergeCell ref="C111:G111"/>
    <mergeCell ref="C116:G116"/>
    <mergeCell ref="C124:G124"/>
    <mergeCell ref="C237:G237"/>
    <mergeCell ref="C143:G143"/>
    <mergeCell ref="C148:G148"/>
    <mergeCell ref="C152:G152"/>
    <mergeCell ref="C188:G188"/>
    <mergeCell ref="C192:G192"/>
    <mergeCell ref="C199:G199"/>
    <mergeCell ref="C203:G203"/>
    <mergeCell ref="C204:G204"/>
    <mergeCell ref="C220:G220"/>
    <mergeCell ref="C225:G225"/>
    <mergeCell ref="C226:G226"/>
    <mergeCell ref="C309:G309"/>
    <mergeCell ref="C240:G240"/>
    <mergeCell ref="C269:G269"/>
    <mergeCell ref="C286:G286"/>
    <mergeCell ref="C287:G287"/>
    <mergeCell ref="C288:G288"/>
    <mergeCell ref="C298:G298"/>
    <mergeCell ref="C304:G304"/>
    <mergeCell ref="C305:G305"/>
    <mergeCell ref="C306:G306"/>
    <mergeCell ref="C307:G307"/>
    <mergeCell ref="C308:G308"/>
    <mergeCell ref="C329:G329"/>
    <mergeCell ref="C310:G310"/>
    <mergeCell ref="C311:G311"/>
    <mergeCell ref="C316:G316"/>
    <mergeCell ref="C317:G317"/>
    <mergeCell ref="C318:G318"/>
    <mergeCell ref="C319:G319"/>
    <mergeCell ref="C320:G320"/>
    <mergeCell ref="C321:G321"/>
    <mergeCell ref="C322:G322"/>
    <mergeCell ref="C327:G327"/>
    <mergeCell ref="C328:G328"/>
    <mergeCell ref="C340:G340"/>
    <mergeCell ref="C345:G345"/>
    <mergeCell ref="C330:G330"/>
    <mergeCell ref="C331:G331"/>
    <mergeCell ref="C332:G332"/>
    <mergeCell ref="C337:G337"/>
    <mergeCell ref="C338:G338"/>
    <mergeCell ref="C339:G33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3C926-58EE-49F6-93E7-DB7B282C5CE8}">
  <sheetPr>
    <outlinePr summaryBelow="0"/>
  </sheetPr>
  <dimension ref="A1:BH5000"/>
  <sheetViews>
    <sheetView workbookViewId="0">
      <pane ySplit="7" topLeftCell="A152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6" t="s">
        <v>251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67</v>
      </c>
      <c r="C3" s="267" t="s">
        <v>68</v>
      </c>
      <c r="D3" s="268"/>
      <c r="E3" s="268"/>
      <c r="F3" s="268"/>
      <c r="G3" s="269"/>
      <c r="AC3" s="124" t="s">
        <v>252</v>
      </c>
      <c r="AG3" t="s">
        <v>180</v>
      </c>
    </row>
    <row r="4" spans="1:60" ht="24.95" customHeight="1" x14ac:dyDescent="0.2">
      <c r="A4" s="144" t="s">
        <v>9</v>
      </c>
      <c r="B4" s="145" t="s">
        <v>69</v>
      </c>
      <c r="C4" s="270" t="s">
        <v>68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6" t="s">
        <v>204</v>
      </c>
      <c r="B8" s="167" t="s">
        <v>106</v>
      </c>
      <c r="C8" s="184" t="s">
        <v>107</v>
      </c>
      <c r="D8" s="168"/>
      <c r="E8" s="169"/>
      <c r="F8" s="170"/>
      <c r="G8" s="170">
        <f>SUMIF(AG9:AG232,"&lt;&gt;NOR",G9:G232)</f>
        <v>0</v>
      </c>
      <c r="H8" s="170"/>
      <c r="I8" s="170">
        <f>SUM(I9:I232)</f>
        <v>0</v>
      </c>
      <c r="J8" s="170"/>
      <c r="K8" s="170">
        <f>SUM(K9:K232)</f>
        <v>0</v>
      </c>
      <c r="L8" s="170"/>
      <c r="M8" s="170">
        <f>SUM(M9:M232)</f>
        <v>0</v>
      </c>
      <c r="N8" s="169"/>
      <c r="O8" s="169">
        <f>SUM(O9:O232)</f>
        <v>51.94</v>
      </c>
      <c r="P8" s="169"/>
      <c r="Q8" s="169">
        <f>SUM(Q9:Q232)</f>
        <v>0</v>
      </c>
      <c r="R8" s="170"/>
      <c r="S8" s="170"/>
      <c r="T8" s="171"/>
      <c r="U8" s="165"/>
      <c r="V8" s="165">
        <f>SUM(V9:V232)</f>
        <v>382.09</v>
      </c>
      <c r="W8" s="165"/>
      <c r="X8" s="165"/>
      <c r="Y8" s="165"/>
      <c r="AG8" t="s">
        <v>205</v>
      </c>
    </row>
    <row r="9" spans="1:60" ht="22.5" outlineLevel="1" x14ac:dyDescent="0.2">
      <c r="A9" s="176">
        <v>1</v>
      </c>
      <c r="B9" s="177" t="s">
        <v>757</v>
      </c>
      <c r="C9" s="185" t="s">
        <v>758</v>
      </c>
      <c r="D9" s="178" t="s">
        <v>759</v>
      </c>
      <c r="E9" s="179">
        <v>80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81" t="s">
        <v>256</v>
      </c>
      <c r="S9" s="181" t="s">
        <v>257</v>
      </c>
      <c r="T9" s="182" t="s">
        <v>257</v>
      </c>
      <c r="U9" s="161">
        <v>0.20300000000000001</v>
      </c>
      <c r="V9" s="161">
        <f>ROUND(E9*U9,2)</f>
        <v>16.239999999999998</v>
      </c>
      <c r="W9" s="161"/>
      <c r="X9" s="161" t="s">
        <v>258</v>
      </c>
      <c r="Y9" s="161" t="s">
        <v>211</v>
      </c>
      <c r="Z9" s="151"/>
      <c r="AA9" s="151"/>
      <c r="AB9" s="151"/>
      <c r="AC9" s="151"/>
      <c r="AD9" s="151"/>
      <c r="AE9" s="151"/>
      <c r="AF9" s="151"/>
      <c r="AG9" s="151" t="s">
        <v>259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22.5" outlineLevel="2" x14ac:dyDescent="0.2">
      <c r="A10" s="158"/>
      <c r="B10" s="159"/>
      <c r="C10" s="273" t="s">
        <v>760</v>
      </c>
      <c r="D10" s="274"/>
      <c r="E10" s="274"/>
      <c r="F10" s="274"/>
      <c r="G10" s="274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261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83" t="str">
        <f>C10</f>
        <v>na vzdálenost od hladiny vody v jímce po výšku roviny proložené osou nejvyššího bodu výtlačného potrubí. Včetně odpadní potrubí v délce do 20 m.</v>
      </c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264" t="s">
        <v>761</v>
      </c>
      <c r="D11" s="265"/>
      <c r="E11" s="265"/>
      <c r="F11" s="265"/>
      <c r="G11" s="265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214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2" x14ac:dyDescent="0.2">
      <c r="A12" s="158"/>
      <c r="B12" s="159"/>
      <c r="C12" s="196" t="s">
        <v>1007</v>
      </c>
      <c r="D12" s="190"/>
      <c r="E12" s="191"/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1"/>
      <c r="AA12" s="151"/>
      <c r="AB12" s="151"/>
      <c r="AC12" s="151"/>
      <c r="AD12" s="151"/>
      <c r="AE12" s="151"/>
      <c r="AF12" s="151"/>
      <c r="AG12" s="151" t="s">
        <v>263</v>
      </c>
      <c r="AH12" s="151">
        <v>0</v>
      </c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3" x14ac:dyDescent="0.2">
      <c r="A13" s="158"/>
      <c r="B13" s="159"/>
      <c r="C13" s="197" t="s">
        <v>342</v>
      </c>
      <c r="D13" s="192"/>
      <c r="E13" s="193"/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263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3" x14ac:dyDescent="0.2">
      <c r="A14" s="158"/>
      <c r="B14" s="159"/>
      <c r="C14" s="198" t="s">
        <v>1008</v>
      </c>
      <c r="D14" s="192"/>
      <c r="E14" s="193">
        <v>84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263</v>
      </c>
      <c r="AH14" s="151">
        <v>2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3" x14ac:dyDescent="0.2">
      <c r="A15" s="158"/>
      <c r="B15" s="159"/>
      <c r="C15" s="198" t="s">
        <v>1009</v>
      </c>
      <c r="D15" s="192"/>
      <c r="E15" s="193">
        <v>3.36</v>
      </c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263</v>
      </c>
      <c r="AH15" s="151">
        <v>2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3" x14ac:dyDescent="0.2">
      <c r="A16" s="158"/>
      <c r="B16" s="159"/>
      <c r="C16" s="198" t="s">
        <v>1010</v>
      </c>
      <c r="D16" s="192"/>
      <c r="E16" s="193"/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263</v>
      </c>
      <c r="AH16" s="151">
        <v>2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3" x14ac:dyDescent="0.2">
      <c r="A17" s="158"/>
      <c r="B17" s="159"/>
      <c r="C17" s="197" t="s">
        <v>348</v>
      </c>
      <c r="D17" s="192"/>
      <c r="E17" s="193"/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1"/>
      <c r="AA17" s="151"/>
      <c r="AB17" s="151"/>
      <c r="AC17" s="151"/>
      <c r="AD17" s="151"/>
      <c r="AE17" s="151"/>
      <c r="AF17" s="151"/>
      <c r="AG17" s="151" t="s">
        <v>263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3" x14ac:dyDescent="0.2">
      <c r="A18" s="158"/>
      <c r="B18" s="159"/>
      <c r="C18" s="196" t="s">
        <v>1011</v>
      </c>
      <c r="D18" s="190"/>
      <c r="E18" s="191">
        <v>80</v>
      </c>
      <c r="F18" s="161"/>
      <c r="G18" s="161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263</v>
      </c>
      <c r="AH18" s="151">
        <v>0</v>
      </c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ht="22.5" outlineLevel="1" x14ac:dyDescent="0.2">
      <c r="A19" s="176">
        <v>2</v>
      </c>
      <c r="B19" s="177" t="s">
        <v>765</v>
      </c>
      <c r="C19" s="185" t="s">
        <v>766</v>
      </c>
      <c r="D19" s="178" t="s">
        <v>767</v>
      </c>
      <c r="E19" s="179">
        <v>20</v>
      </c>
      <c r="F19" s="180"/>
      <c r="G19" s="181">
        <f>ROUND(E19*F19,2)</f>
        <v>0</v>
      </c>
      <c r="H19" s="180"/>
      <c r="I19" s="181">
        <f>ROUND(E19*H19,2)</f>
        <v>0</v>
      </c>
      <c r="J19" s="180"/>
      <c r="K19" s="181">
        <f>ROUND(E19*J19,2)</f>
        <v>0</v>
      </c>
      <c r="L19" s="181">
        <v>21</v>
      </c>
      <c r="M19" s="181">
        <f>G19*(1+L19/100)</f>
        <v>0</v>
      </c>
      <c r="N19" s="179">
        <v>0</v>
      </c>
      <c r="O19" s="179">
        <f>ROUND(E19*N19,2)</f>
        <v>0</v>
      </c>
      <c r="P19" s="179">
        <v>0</v>
      </c>
      <c r="Q19" s="179">
        <f>ROUND(E19*P19,2)</f>
        <v>0</v>
      </c>
      <c r="R19" s="181" t="s">
        <v>256</v>
      </c>
      <c r="S19" s="181" t="s">
        <v>257</v>
      </c>
      <c r="T19" s="182" t="s">
        <v>257</v>
      </c>
      <c r="U19" s="161">
        <v>0</v>
      </c>
      <c r="V19" s="161">
        <f>ROUND(E19*U19,2)</f>
        <v>0</v>
      </c>
      <c r="W19" s="161"/>
      <c r="X19" s="161" t="s">
        <v>258</v>
      </c>
      <c r="Y19" s="161" t="s">
        <v>211</v>
      </c>
      <c r="Z19" s="151"/>
      <c r="AA19" s="151"/>
      <c r="AB19" s="151"/>
      <c r="AC19" s="151"/>
      <c r="AD19" s="151"/>
      <c r="AE19" s="151"/>
      <c r="AF19" s="151"/>
      <c r="AG19" s="151" t="s">
        <v>259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ht="22.5" outlineLevel="2" x14ac:dyDescent="0.2">
      <c r="A20" s="158"/>
      <c r="B20" s="159"/>
      <c r="C20" s="273" t="s">
        <v>768</v>
      </c>
      <c r="D20" s="274"/>
      <c r="E20" s="274"/>
      <c r="F20" s="274"/>
      <c r="G20" s="274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261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83" t="str">
        <f>C20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20" s="151"/>
      <c r="BC20" s="151"/>
      <c r="BD20" s="151"/>
      <c r="BE20" s="151"/>
      <c r="BF20" s="151"/>
      <c r="BG20" s="151"/>
      <c r="BH20" s="151"/>
    </row>
    <row r="21" spans="1:60" outlineLevel="2" x14ac:dyDescent="0.2">
      <c r="A21" s="158"/>
      <c r="B21" s="159"/>
      <c r="C21" s="196" t="s">
        <v>1007</v>
      </c>
      <c r="D21" s="190"/>
      <c r="E21" s="191"/>
      <c r="F21" s="161"/>
      <c r="G21" s="161"/>
      <c r="H21" s="161"/>
      <c r="I21" s="161"/>
      <c r="J21" s="161"/>
      <c r="K21" s="161"/>
      <c r="L21" s="161"/>
      <c r="M21" s="161"/>
      <c r="N21" s="160"/>
      <c r="O21" s="160"/>
      <c r="P21" s="160"/>
      <c r="Q21" s="160"/>
      <c r="R21" s="161"/>
      <c r="S21" s="161"/>
      <c r="T21" s="161"/>
      <c r="U21" s="161"/>
      <c r="V21" s="161"/>
      <c r="W21" s="161"/>
      <c r="X21" s="161"/>
      <c r="Y21" s="161"/>
      <c r="Z21" s="151"/>
      <c r="AA21" s="151"/>
      <c r="AB21" s="151"/>
      <c r="AC21" s="151"/>
      <c r="AD21" s="151"/>
      <c r="AE21" s="151"/>
      <c r="AF21" s="151"/>
      <c r="AG21" s="151" t="s">
        <v>263</v>
      </c>
      <c r="AH21" s="151">
        <v>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3" x14ac:dyDescent="0.2">
      <c r="A22" s="158"/>
      <c r="B22" s="159"/>
      <c r="C22" s="197" t="s">
        <v>342</v>
      </c>
      <c r="D22" s="192"/>
      <c r="E22" s="193"/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263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3" x14ac:dyDescent="0.2">
      <c r="A23" s="158"/>
      <c r="B23" s="159"/>
      <c r="C23" s="198" t="s">
        <v>1008</v>
      </c>
      <c r="D23" s="192"/>
      <c r="E23" s="193">
        <v>84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263</v>
      </c>
      <c r="AH23" s="151">
        <v>2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3" x14ac:dyDescent="0.2">
      <c r="A24" s="158"/>
      <c r="B24" s="159"/>
      <c r="C24" s="198" t="s">
        <v>1009</v>
      </c>
      <c r="D24" s="192"/>
      <c r="E24" s="193">
        <v>3.36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263</v>
      </c>
      <c r="AH24" s="151">
        <v>2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3" x14ac:dyDescent="0.2">
      <c r="A25" s="158"/>
      <c r="B25" s="159"/>
      <c r="C25" s="197" t="s">
        <v>348</v>
      </c>
      <c r="D25" s="192"/>
      <c r="E25" s="193"/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263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196" t="s">
        <v>1012</v>
      </c>
      <c r="D26" s="190"/>
      <c r="E26" s="191">
        <v>20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263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6">
        <v>3</v>
      </c>
      <c r="B27" s="177" t="s">
        <v>1013</v>
      </c>
      <c r="C27" s="185" t="s">
        <v>1014</v>
      </c>
      <c r="D27" s="178" t="s">
        <v>359</v>
      </c>
      <c r="E27" s="179">
        <v>0.9</v>
      </c>
      <c r="F27" s="180"/>
      <c r="G27" s="181">
        <f>ROUND(E27*F27,2)</f>
        <v>0</v>
      </c>
      <c r="H27" s="180"/>
      <c r="I27" s="181">
        <f>ROUND(E27*H27,2)</f>
        <v>0</v>
      </c>
      <c r="J27" s="180"/>
      <c r="K27" s="181">
        <f>ROUND(E27*J27,2)</f>
        <v>0</v>
      </c>
      <c r="L27" s="181">
        <v>21</v>
      </c>
      <c r="M27" s="181">
        <f>G27*(1+L27/100)</f>
        <v>0</v>
      </c>
      <c r="N27" s="179">
        <v>1.069E-2</v>
      </c>
      <c r="O27" s="179">
        <f>ROUND(E27*N27,2)</f>
        <v>0.01</v>
      </c>
      <c r="P27" s="179">
        <v>0</v>
      </c>
      <c r="Q27" s="179">
        <f>ROUND(E27*P27,2)</f>
        <v>0</v>
      </c>
      <c r="R27" s="181" t="s">
        <v>256</v>
      </c>
      <c r="S27" s="181" t="s">
        <v>257</v>
      </c>
      <c r="T27" s="182" t="s">
        <v>257</v>
      </c>
      <c r="U27" s="161">
        <v>0.90800000000000003</v>
      </c>
      <c r="V27" s="161">
        <f>ROUND(E27*U27,2)</f>
        <v>0.82</v>
      </c>
      <c r="W27" s="161"/>
      <c r="X27" s="161" t="s">
        <v>258</v>
      </c>
      <c r="Y27" s="161" t="s">
        <v>211</v>
      </c>
      <c r="Z27" s="151"/>
      <c r="AA27" s="151"/>
      <c r="AB27" s="151"/>
      <c r="AC27" s="151"/>
      <c r="AD27" s="151"/>
      <c r="AE27" s="151"/>
      <c r="AF27" s="151"/>
      <c r="AG27" s="151" t="s">
        <v>259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ht="22.5" outlineLevel="2" x14ac:dyDescent="0.2">
      <c r="A28" s="158"/>
      <c r="B28" s="159"/>
      <c r="C28" s="273" t="s">
        <v>1015</v>
      </c>
      <c r="D28" s="274"/>
      <c r="E28" s="274"/>
      <c r="F28" s="274"/>
      <c r="G28" s="274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261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83" t="str">
        <f>C28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28" s="151"/>
      <c r="BC28" s="151"/>
      <c r="BD28" s="151"/>
      <c r="BE28" s="151"/>
      <c r="BF28" s="151"/>
      <c r="BG28" s="151"/>
      <c r="BH28" s="151"/>
    </row>
    <row r="29" spans="1:60" outlineLevel="2" x14ac:dyDescent="0.2">
      <c r="A29" s="158"/>
      <c r="B29" s="159"/>
      <c r="C29" s="196" t="s">
        <v>1016</v>
      </c>
      <c r="D29" s="190"/>
      <c r="E29" s="191"/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263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3" x14ac:dyDescent="0.2">
      <c r="A30" s="158"/>
      <c r="B30" s="159"/>
      <c r="C30" s="196" t="s">
        <v>1017</v>
      </c>
      <c r="D30" s="190"/>
      <c r="E30" s="191">
        <v>0.9</v>
      </c>
      <c r="F30" s="161"/>
      <c r="G30" s="161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263</v>
      </c>
      <c r="AH30" s="151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 x14ac:dyDescent="0.2">
      <c r="A31" s="176">
        <v>4</v>
      </c>
      <c r="B31" s="177" t="s">
        <v>1018</v>
      </c>
      <c r="C31" s="185" t="s">
        <v>1019</v>
      </c>
      <c r="D31" s="178" t="s">
        <v>359</v>
      </c>
      <c r="E31" s="179">
        <v>0.9</v>
      </c>
      <c r="F31" s="180"/>
      <c r="G31" s="181">
        <f>ROUND(E31*F31,2)</f>
        <v>0</v>
      </c>
      <c r="H31" s="180"/>
      <c r="I31" s="181">
        <f>ROUND(E31*H31,2)</f>
        <v>0</v>
      </c>
      <c r="J31" s="180"/>
      <c r="K31" s="181">
        <f>ROUND(E31*J31,2)</f>
        <v>0</v>
      </c>
      <c r="L31" s="181">
        <v>21</v>
      </c>
      <c r="M31" s="181">
        <f>G31*(1+L31/100)</f>
        <v>0</v>
      </c>
      <c r="N31" s="179">
        <v>2.478E-2</v>
      </c>
      <c r="O31" s="179">
        <f>ROUND(E31*N31,2)</f>
        <v>0.02</v>
      </c>
      <c r="P31" s="179">
        <v>0</v>
      </c>
      <c r="Q31" s="179">
        <f>ROUND(E31*P31,2)</f>
        <v>0</v>
      </c>
      <c r="R31" s="181" t="s">
        <v>256</v>
      </c>
      <c r="S31" s="181" t="s">
        <v>257</v>
      </c>
      <c r="T31" s="182" t="s">
        <v>257</v>
      </c>
      <c r="U31" s="161">
        <v>0.54700000000000004</v>
      </c>
      <c r="V31" s="161">
        <f>ROUND(E31*U31,2)</f>
        <v>0.49</v>
      </c>
      <c r="W31" s="161"/>
      <c r="X31" s="161" t="s">
        <v>258</v>
      </c>
      <c r="Y31" s="161" t="s">
        <v>211</v>
      </c>
      <c r="Z31" s="151"/>
      <c r="AA31" s="151"/>
      <c r="AB31" s="151"/>
      <c r="AC31" s="151"/>
      <c r="AD31" s="151"/>
      <c r="AE31" s="151"/>
      <c r="AF31" s="151"/>
      <c r="AG31" s="151" t="s">
        <v>259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ht="22.5" outlineLevel="2" x14ac:dyDescent="0.2">
      <c r="A32" s="158"/>
      <c r="B32" s="159"/>
      <c r="C32" s="273" t="s">
        <v>1015</v>
      </c>
      <c r="D32" s="274"/>
      <c r="E32" s="274"/>
      <c r="F32" s="274"/>
      <c r="G32" s="274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261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83" t="str">
        <f>C32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32" s="151"/>
      <c r="BC32" s="151"/>
      <c r="BD32" s="151"/>
      <c r="BE32" s="151"/>
      <c r="BF32" s="151"/>
      <c r="BG32" s="151"/>
      <c r="BH32" s="151"/>
    </row>
    <row r="33" spans="1:60" outlineLevel="2" x14ac:dyDescent="0.2">
      <c r="A33" s="158"/>
      <c r="B33" s="159"/>
      <c r="C33" s="196" t="s">
        <v>1016</v>
      </c>
      <c r="D33" s="190"/>
      <c r="E33" s="191"/>
      <c r="F33" s="161"/>
      <c r="G33" s="161"/>
      <c r="H33" s="161"/>
      <c r="I33" s="161"/>
      <c r="J33" s="161"/>
      <c r="K33" s="161"/>
      <c r="L33" s="161"/>
      <c r="M33" s="161"/>
      <c r="N33" s="160"/>
      <c r="O33" s="160"/>
      <c r="P33" s="160"/>
      <c r="Q33" s="160"/>
      <c r="R33" s="161"/>
      <c r="S33" s="161"/>
      <c r="T33" s="161"/>
      <c r="U33" s="161"/>
      <c r="V33" s="161"/>
      <c r="W33" s="161"/>
      <c r="X33" s="161"/>
      <c r="Y33" s="161"/>
      <c r="Z33" s="151"/>
      <c r="AA33" s="151"/>
      <c r="AB33" s="151"/>
      <c r="AC33" s="151"/>
      <c r="AD33" s="151"/>
      <c r="AE33" s="151"/>
      <c r="AF33" s="151"/>
      <c r="AG33" s="151" t="s">
        <v>263</v>
      </c>
      <c r="AH33" s="151">
        <v>0</v>
      </c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3" x14ac:dyDescent="0.2">
      <c r="A34" s="158"/>
      <c r="B34" s="159"/>
      <c r="C34" s="196" t="s">
        <v>1020</v>
      </c>
      <c r="D34" s="190"/>
      <c r="E34" s="191">
        <v>0.9</v>
      </c>
      <c r="F34" s="161"/>
      <c r="G34" s="161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1"/>
      <c r="AA34" s="151"/>
      <c r="AB34" s="151"/>
      <c r="AC34" s="151"/>
      <c r="AD34" s="151"/>
      <c r="AE34" s="151"/>
      <c r="AF34" s="151"/>
      <c r="AG34" s="151" t="s">
        <v>263</v>
      </c>
      <c r="AH34" s="151">
        <v>0</v>
      </c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 x14ac:dyDescent="0.2">
      <c r="A35" s="176">
        <v>5</v>
      </c>
      <c r="B35" s="177" t="s">
        <v>1021</v>
      </c>
      <c r="C35" s="185" t="s">
        <v>1022</v>
      </c>
      <c r="D35" s="178" t="s">
        <v>255</v>
      </c>
      <c r="E35" s="179">
        <v>4.1355000000000004</v>
      </c>
      <c r="F35" s="180"/>
      <c r="G35" s="181">
        <f>ROUND(E35*F35,2)</f>
        <v>0</v>
      </c>
      <c r="H35" s="180"/>
      <c r="I35" s="181">
        <f>ROUND(E35*H35,2)</f>
        <v>0</v>
      </c>
      <c r="J35" s="180"/>
      <c r="K35" s="181">
        <f>ROUND(E35*J35,2)</f>
        <v>0</v>
      </c>
      <c r="L35" s="181">
        <v>21</v>
      </c>
      <c r="M35" s="181">
        <f>G35*(1+L35/100)</f>
        <v>0</v>
      </c>
      <c r="N35" s="179">
        <v>0</v>
      </c>
      <c r="O35" s="179">
        <f>ROUND(E35*N35,2)</f>
        <v>0</v>
      </c>
      <c r="P35" s="179">
        <v>0</v>
      </c>
      <c r="Q35" s="179">
        <f>ROUND(E35*P35,2)</f>
        <v>0</v>
      </c>
      <c r="R35" s="181" t="s">
        <v>256</v>
      </c>
      <c r="S35" s="181" t="s">
        <v>257</v>
      </c>
      <c r="T35" s="182" t="s">
        <v>257</v>
      </c>
      <c r="U35" s="161">
        <v>1.7629999999999999</v>
      </c>
      <c r="V35" s="161">
        <f>ROUND(E35*U35,2)</f>
        <v>7.29</v>
      </c>
      <c r="W35" s="161"/>
      <c r="X35" s="161" t="s">
        <v>258</v>
      </c>
      <c r="Y35" s="161" t="s">
        <v>211</v>
      </c>
      <c r="Z35" s="151"/>
      <c r="AA35" s="151"/>
      <c r="AB35" s="151"/>
      <c r="AC35" s="151"/>
      <c r="AD35" s="151"/>
      <c r="AE35" s="151"/>
      <c r="AF35" s="151"/>
      <c r="AG35" s="151" t="s">
        <v>259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2" x14ac:dyDescent="0.2">
      <c r="A36" s="158"/>
      <c r="B36" s="159"/>
      <c r="C36" s="273" t="s">
        <v>1023</v>
      </c>
      <c r="D36" s="274"/>
      <c r="E36" s="274"/>
      <c r="F36" s="274"/>
      <c r="G36" s="274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1"/>
      <c r="AA36" s="151"/>
      <c r="AB36" s="151"/>
      <c r="AC36" s="151"/>
      <c r="AD36" s="151"/>
      <c r="AE36" s="151"/>
      <c r="AF36" s="151"/>
      <c r="AG36" s="151" t="s">
        <v>261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83" t="str">
        <f>C36</f>
        <v>Příplatek k cenám hloubených vykopávek za ztížení vykopávky v blízkosti podzemního vedení nebo výbušnin pro jakoukoliv třídu horniny.</v>
      </c>
      <c r="BB36" s="151"/>
      <c r="BC36" s="151"/>
      <c r="BD36" s="151"/>
      <c r="BE36" s="151"/>
      <c r="BF36" s="151"/>
      <c r="BG36" s="151"/>
      <c r="BH36" s="151"/>
    </row>
    <row r="37" spans="1:60" outlineLevel="2" x14ac:dyDescent="0.2">
      <c r="A37" s="158"/>
      <c r="B37" s="159"/>
      <c r="C37" s="196" t="s">
        <v>1016</v>
      </c>
      <c r="D37" s="190"/>
      <c r="E37" s="191"/>
      <c r="F37" s="161"/>
      <c r="G37" s="161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263</v>
      </c>
      <c r="AH37" s="151">
        <v>0</v>
      </c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3" x14ac:dyDescent="0.2">
      <c r="A38" s="158"/>
      <c r="B38" s="159"/>
      <c r="C38" s="196" t="s">
        <v>1024</v>
      </c>
      <c r="D38" s="190"/>
      <c r="E38" s="191">
        <v>1.665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263</v>
      </c>
      <c r="AH38" s="151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3" x14ac:dyDescent="0.2">
      <c r="A39" s="158"/>
      <c r="B39" s="159"/>
      <c r="C39" s="196" t="s">
        <v>1025</v>
      </c>
      <c r="D39" s="190"/>
      <c r="E39" s="191">
        <v>2.4704999999999999</v>
      </c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263</v>
      </c>
      <c r="AH39" s="151">
        <v>0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 x14ac:dyDescent="0.2">
      <c r="A40" s="176">
        <v>6</v>
      </c>
      <c r="B40" s="177" t="s">
        <v>253</v>
      </c>
      <c r="C40" s="185" t="s">
        <v>254</v>
      </c>
      <c r="D40" s="178" t="s">
        <v>255</v>
      </c>
      <c r="E40" s="179">
        <v>7.92</v>
      </c>
      <c r="F40" s="180"/>
      <c r="G40" s="181">
        <f>ROUND(E40*F40,2)</f>
        <v>0</v>
      </c>
      <c r="H40" s="180"/>
      <c r="I40" s="181">
        <f>ROUND(E40*H40,2)</f>
        <v>0</v>
      </c>
      <c r="J40" s="180"/>
      <c r="K40" s="181">
        <f>ROUND(E40*J40,2)</f>
        <v>0</v>
      </c>
      <c r="L40" s="181">
        <v>21</v>
      </c>
      <c r="M40" s="181">
        <f>G40*(1+L40/100)</f>
        <v>0</v>
      </c>
      <c r="N40" s="179">
        <v>0</v>
      </c>
      <c r="O40" s="179">
        <f>ROUND(E40*N40,2)</f>
        <v>0</v>
      </c>
      <c r="P40" s="179">
        <v>0</v>
      </c>
      <c r="Q40" s="179">
        <f>ROUND(E40*P40,2)</f>
        <v>0</v>
      </c>
      <c r="R40" s="181" t="s">
        <v>256</v>
      </c>
      <c r="S40" s="181" t="s">
        <v>257</v>
      </c>
      <c r="T40" s="182" t="s">
        <v>257</v>
      </c>
      <c r="U40" s="161">
        <v>9.7000000000000003E-2</v>
      </c>
      <c r="V40" s="161">
        <f>ROUND(E40*U40,2)</f>
        <v>0.77</v>
      </c>
      <c r="W40" s="161"/>
      <c r="X40" s="161" t="s">
        <v>258</v>
      </c>
      <c r="Y40" s="161" t="s">
        <v>211</v>
      </c>
      <c r="Z40" s="151"/>
      <c r="AA40" s="151"/>
      <c r="AB40" s="151"/>
      <c r="AC40" s="151"/>
      <c r="AD40" s="151"/>
      <c r="AE40" s="151"/>
      <c r="AF40" s="151"/>
      <c r="AG40" s="151" t="s">
        <v>259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2" x14ac:dyDescent="0.2">
      <c r="A41" s="158"/>
      <c r="B41" s="159"/>
      <c r="C41" s="273" t="s">
        <v>260</v>
      </c>
      <c r="D41" s="274"/>
      <c r="E41" s="274"/>
      <c r="F41" s="274"/>
      <c r="G41" s="274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261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83" t="str">
        <f>C41</f>
        <v>nebo lesní půdy, s vodorovným přemístěním na hromady v místě upotřebení nebo na dočasné či trvalé skládky se složením</v>
      </c>
      <c r="BB41" s="151"/>
      <c r="BC41" s="151"/>
      <c r="BD41" s="151"/>
      <c r="BE41" s="151"/>
      <c r="BF41" s="151"/>
      <c r="BG41" s="151"/>
      <c r="BH41" s="151"/>
    </row>
    <row r="42" spans="1:60" outlineLevel="2" x14ac:dyDescent="0.2">
      <c r="A42" s="158"/>
      <c r="B42" s="159"/>
      <c r="C42" s="196" t="s">
        <v>1026</v>
      </c>
      <c r="D42" s="190"/>
      <c r="E42" s="191"/>
      <c r="F42" s="161"/>
      <c r="G42" s="161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263</v>
      </c>
      <c r="AH42" s="151">
        <v>0</v>
      </c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3" x14ac:dyDescent="0.2">
      <c r="A43" s="158"/>
      <c r="B43" s="159"/>
      <c r="C43" s="196" t="s">
        <v>1027</v>
      </c>
      <c r="D43" s="190"/>
      <c r="E43" s="191">
        <v>1.35</v>
      </c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263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3" x14ac:dyDescent="0.2">
      <c r="A44" s="158"/>
      <c r="B44" s="159"/>
      <c r="C44" s="196" t="s">
        <v>1028</v>
      </c>
      <c r="D44" s="190"/>
      <c r="E44" s="191">
        <v>1.98</v>
      </c>
      <c r="F44" s="161"/>
      <c r="G44" s="16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1"/>
      <c r="AA44" s="151"/>
      <c r="AB44" s="151"/>
      <c r="AC44" s="151"/>
      <c r="AD44" s="151"/>
      <c r="AE44" s="151"/>
      <c r="AF44" s="151"/>
      <c r="AG44" s="151" t="s">
        <v>263</v>
      </c>
      <c r="AH44" s="151">
        <v>0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3" x14ac:dyDescent="0.2">
      <c r="A45" s="158"/>
      <c r="B45" s="159"/>
      <c r="C45" s="196" t="s">
        <v>1029</v>
      </c>
      <c r="D45" s="190"/>
      <c r="E45" s="191">
        <v>0.81</v>
      </c>
      <c r="F45" s="161"/>
      <c r="G45" s="161"/>
      <c r="H45" s="161"/>
      <c r="I45" s="161"/>
      <c r="J45" s="161"/>
      <c r="K45" s="161"/>
      <c r="L45" s="161"/>
      <c r="M45" s="161"/>
      <c r="N45" s="160"/>
      <c r="O45" s="160"/>
      <c r="P45" s="160"/>
      <c r="Q45" s="160"/>
      <c r="R45" s="161"/>
      <c r="S45" s="161"/>
      <c r="T45" s="161"/>
      <c r="U45" s="161"/>
      <c r="V45" s="161"/>
      <c r="W45" s="161"/>
      <c r="X45" s="161"/>
      <c r="Y45" s="161"/>
      <c r="Z45" s="151"/>
      <c r="AA45" s="151"/>
      <c r="AB45" s="151"/>
      <c r="AC45" s="151"/>
      <c r="AD45" s="151"/>
      <c r="AE45" s="151"/>
      <c r="AF45" s="151"/>
      <c r="AG45" s="151" t="s">
        <v>263</v>
      </c>
      <c r="AH45" s="151">
        <v>0</v>
      </c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3" x14ac:dyDescent="0.2">
      <c r="A46" s="158"/>
      <c r="B46" s="159"/>
      <c r="C46" s="196" t="s">
        <v>1030</v>
      </c>
      <c r="D46" s="190"/>
      <c r="E46" s="191">
        <v>1.425</v>
      </c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263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3" x14ac:dyDescent="0.2">
      <c r="A47" s="158"/>
      <c r="B47" s="159"/>
      <c r="C47" s="196" t="s">
        <v>1031</v>
      </c>
      <c r="D47" s="190"/>
      <c r="E47" s="191">
        <v>0.27</v>
      </c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263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3" x14ac:dyDescent="0.2">
      <c r="A48" s="158"/>
      <c r="B48" s="159"/>
      <c r="C48" s="196" t="s">
        <v>1032</v>
      </c>
      <c r="D48" s="190"/>
      <c r="E48" s="191">
        <v>0.45</v>
      </c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1"/>
      <c r="AA48" s="151"/>
      <c r="AB48" s="151"/>
      <c r="AC48" s="151"/>
      <c r="AD48" s="151"/>
      <c r="AE48" s="151"/>
      <c r="AF48" s="151"/>
      <c r="AG48" s="151" t="s">
        <v>263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3" x14ac:dyDescent="0.2">
      <c r="A49" s="158"/>
      <c r="B49" s="159"/>
      <c r="C49" s="196" t="s">
        <v>1033</v>
      </c>
      <c r="D49" s="190"/>
      <c r="E49" s="191">
        <v>1.425</v>
      </c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1"/>
      <c r="AA49" s="151"/>
      <c r="AB49" s="151"/>
      <c r="AC49" s="151"/>
      <c r="AD49" s="151"/>
      <c r="AE49" s="151"/>
      <c r="AF49" s="151"/>
      <c r="AG49" s="151" t="s">
        <v>263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3" x14ac:dyDescent="0.2">
      <c r="A50" s="158"/>
      <c r="B50" s="159"/>
      <c r="C50" s="196" t="s">
        <v>1034</v>
      </c>
      <c r="D50" s="190"/>
      <c r="E50" s="191">
        <v>0.21</v>
      </c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1"/>
      <c r="AA50" s="151"/>
      <c r="AB50" s="151"/>
      <c r="AC50" s="151"/>
      <c r="AD50" s="151"/>
      <c r="AE50" s="151"/>
      <c r="AF50" s="151"/>
      <c r="AG50" s="151" t="s">
        <v>263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6">
        <v>7</v>
      </c>
      <c r="B51" s="177" t="s">
        <v>1035</v>
      </c>
      <c r="C51" s="185" t="s">
        <v>1036</v>
      </c>
      <c r="D51" s="178" t="s">
        <v>255</v>
      </c>
      <c r="E51" s="179">
        <v>115.68857</v>
      </c>
      <c r="F51" s="180"/>
      <c r="G51" s="181">
        <f>ROUND(E51*F51,2)</f>
        <v>0</v>
      </c>
      <c r="H51" s="180"/>
      <c r="I51" s="181">
        <f>ROUND(E51*H51,2)</f>
        <v>0</v>
      </c>
      <c r="J51" s="180"/>
      <c r="K51" s="181">
        <f>ROUND(E51*J51,2)</f>
        <v>0</v>
      </c>
      <c r="L51" s="181">
        <v>21</v>
      </c>
      <c r="M51" s="181">
        <f>G51*(1+L51/100)</f>
        <v>0</v>
      </c>
      <c r="N51" s="179">
        <v>0</v>
      </c>
      <c r="O51" s="179">
        <f>ROUND(E51*N51,2)</f>
        <v>0</v>
      </c>
      <c r="P51" s="179">
        <v>0</v>
      </c>
      <c r="Q51" s="179">
        <f>ROUND(E51*P51,2)</f>
        <v>0</v>
      </c>
      <c r="R51" s="181" t="s">
        <v>256</v>
      </c>
      <c r="S51" s="181" t="s">
        <v>257</v>
      </c>
      <c r="T51" s="182" t="s">
        <v>257</v>
      </c>
      <c r="U51" s="161">
        <v>0.156</v>
      </c>
      <c r="V51" s="161">
        <f>ROUND(E51*U51,2)</f>
        <v>18.05</v>
      </c>
      <c r="W51" s="161"/>
      <c r="X51" s="161" t="s">
        <v>258</v>
      </c>
      <c r="Y51" s="161" t="s">
        <v>211</v>
      </c>
      <c r="Z51" s="151"/>
      <c r="AA51" s="151"/>
      <c r="AB51" s="151"/>
      <c r="AC51" s="151"/>
      <c r="AD51" s="151"/>
      <c r="AE51" s="151"/>
      <c r="AF51" s="151"/>
      <c r="AG51" s="151" t="s">
        <v>259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ht="33.75" outlineLevel="2" x14ac:dyDescent="0.2">
      <c r="A52" s="158"/>
      <c r="B52" s="159"/>
      <c r="C52" s="273" t="s">
        <v>1037</v>
      </c>
      <c r="D52" s="274"/>
      <c r="E52" s="274"/>
      <c r="F52" s="274"/>
      <c r="G52" s="274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261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83" t="str">
        <f>C52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2" s="151"/>
      <c r="BC52" s="151"/>
      <c r="BD52" s="151"/>
      <c r="BE52" s="151"/>
      <c r="BF52" s="151"/>
      <c r="BG52" s="151"/>
      <c r="BH52" s="151"/>
    </row>
    <row r="53" spans="1:60" outlineLevel="2" x14ac:dyDescent="0.2">
      <c r="A53" s="158"/>
      <c r="B53" s="159"/>
      <c r="C53" s="196" t="s">
        <v>1038</v>
      </c>
      <c r="D53" s="190"/>
      <c r="E53" s="191"/>
      <c r="F53" s="161"/>
      <c r="G53" s="161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1"/>
      <c r="AA53" s="151"/>
      <c r="AB53" s="151"/>
      <c r="AC53" s="151"/>
      <c r="AD53" s="151"/>
      <c r="AE53" s="151"/>
      <c r="AF53" s="151"/>
      <c r="AG53" s="151" t="s">
        <v>263</v>
      </c>
      <c r="AH53" s="151">
        <v>0</v>
      </c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3" x14ac:dyDescent="0.2">
      <c r="A54" s="158"/>
      <c r="B54" s="159"/>
      <c r="C54" s="197" t="s">
        <v>342</v>
      </c>
      <c r="D54" s="192"/>
      <c r="E54" s="193"/>
      <c r="F54" s="161"/>
      <c r="G54" s="161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1"/>
      <c r="AA54" s="151"/>
      <c r="AB54" s="151"/>
      <c r="AC54" s="151"/>
      <c r="AD54" s="151"/>
      <c r="AE54" s="151"/>
      <c r="AF54" s="151"/>
      <c r="AG54" s="151" t="s">
        <v>263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3" x14ac:dyDescent="0.2">
      <c r="A55" s="158"/>
      <c r="B55" s="159"/>
      <c r="C55" s="198" t="s">
        <v>1039</v>
      </c>
      <c r="D55" s="192"/>
      <c r="E55" s="193"/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263</v>
      </c>
      <c r="AH55" s="151">
        <v>2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3" x14ac:dyDescent="0.2">
      <c r="A56" s="158"/>
      <c r="B56" s="159"/>
      <c r="C56" s="198" t="s">
        <v>1040</v>
      </c>
      <c r="D56" s="192"/>
      <c r="E56" s="193">
        <v>18.648</v>
      </c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1"/>
      <c r="AA56" s="151"/>
      <c r="AB56" s="151"/>
      <c r="AC56" s="151"/>
      <c r="AD56" s="151"/>
      <c r="AE56" s="151"/>
      <c r="AF56" s="151"/>
      <c r="AG56" s="151" t="s">
        <v>263</v>
      </c>
      <c r="AH56" s="151">
        <v>2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3" x14ac:dyDescent="0.2">
      <c r="A57" s="158"/>
      <c r="B57" s="159"/>
      <c r="C57" s="198" t="s">
        <v>1041</v>
      </c>
      <c r="D57" s="192"/>
      <c r="E57" s="193">
        <v>6.6487499999999997</v>
      </c>
      <c r="F57" s="161"/>
      <c r="G57" s="161"/>
      <c r="H57" s="161"/>
      <c r="I57" s="161"/>
      <c r="J57" s="161"/>
      <c r="K57" s="161"/>
      <c r="L57" s="161"/>
      <c r="M57" s="161"/>
      <c r="N57" s="160"/>
      <c r="O57" s="160"/>
      <c r="P57" s="160"/>
      <c r="Q57" s="160"/>
      <c r="R57" s="161"/>
      <c r="S57" s="161"/>
      <c r="T57" s="161"/>
      <c r="U57" s="161"/>
      <c r="V57" s="161"/>
      <c r="W57" s="161"/>
      <c r="X57" s="161"/>
      <c r="Y57" s="161"/>
      <c r="Z57" s="151"/>
      <c r="AA57" s="151"/>
      <c r="AB57" s="151"/>
      <c r="AC57" s="151"/>
      <c r="AD57" s="151"/>
      <c r="AE57" s="151"/>
      <c r="AF57" s="151"/>
      <c r="AG57" s="151" t="s">
        <v>263</v>
      </c>
      <c r="AH57" s="151">
        <v>2</v>
      </c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3" x14ac:dyDescent="0.2">
      <c r="A58" s="158"/>
      <c r="B58" s="159"/>
      <c r="C58" s="198" t="s">
        <v>1042</v>
      </c>
      <c r="D58" s="192"/>
      <c r="E58" s="193">
        <v>-1.35</v>
      </c>
      <c r="F58" s="161"/>
      <c r="G58" s="16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1"/>
      <c r="AA58" s="151"/>
      <c r="AB58" s="151"/>
      <c r="AC58" s="151"/>
      <c r="AD58" s="151"/>
      <c r="AE58" s="151"/>
      <c r="AF58" s="151"/>
      <c r="AG58" s="151" t="s">
        <v>263</v>
      </c>
      <c r="AH58" s="151">
        <v>2</v>
      </c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3" x14ac:dyDescent="0.2">
      <c r="A59" s="158"/>
      <c r="B59" s="159"/>
      <c r="C59" s="198" t="s">
        <v>1043</v>
      </c>
      <c r="D59" s="192"/>
      <c r="E59" s="193"/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263</v>
      </c>
      <c r="AH59" s="151">
        <v>2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3" x14ac:dyDescent="0.2">
      <c r="A60" s="158"/>
      <c r="B60" s="159"/>
      <c r="C60" s="198" t="s">
        <v>1044</v>
      </c>
      <c r="D60" s="192"/>
      <c r="E60" s="193">
        <v>12.801600000000001</v>
      </c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1"/>
      <c r="AA60" s="151"/>
      <c r="AB60" s="151"/>
      <c r="AC60" s="151"/>
      <c r="AD60" s="151"/>
      <c r="AE60" s="151"/>
      <c r="AF60" s="151"/>
      <c r="AG60" s="151" t="s">
        <v>263</v>
      </c>
      <c r="AH60" s="151">
        <v>2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3" x14ac:dyDescent="0.2">
      <c r="A61" s="158"/>
      <c r="B61" s="159"/>
      <c r="C61" s="198" t="s">
        <v>1045</v>
      </c>
      <c r="D61" s="192"/>
      <c r="E61" s="193">
        <v>26.4573</v>
      </c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1"/>
      <c r="AA61" s="151"/>
      <c r="AB61" s="151"/>
      <c r="AC61" s="151"/>
      <c r="AD61" s="151"/>
      <c r="AE61" s="151"/>
      <c r="AF61" s="151"/>
      <c r="AG61" s="151" t="s">
        <v>263</v>
      </c>
      <c r="AH61" s="151">
        <v>2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3" x14ac:dyDescent="0.2">
      <c r="A62" s="158"/>
      <c r="B62" s="159"/>
      <c r="C62" s="198" t="s">
        <v>1046</v>
      </c>
      <c r="D62" s="192"/>
      <c r="E62" s="193">
        <v>-1.98</v>
      </c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1"/>
      <c r="AA62" s="151"/>
      <c r="AB62" s="151"/>
      <c r="AC62" s="151"/>
      <c r="AD62" s="151"/>
      <c r="AE62" s="151"/>
      <c r="AF62" s="151"/>
      <c r="AG62" s="151" t="s">
        <v>263</v>
      </c>
      <c r="AH62" s="151">
        <v>2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3" x14ac:dyDescent="0.2">
      <c r="A63" s="158"/>
      <c r="B63" s="159"/>
      <c r="C63" s="198" t="s">
        <v>1047</v>
      </c>
      <c r="D63" s="192"/>
      <c r="E63" s="193"/>
      <c r="F63" s="161"/>
      <c r="G63" s="161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51"/>
      <c r="AA63" s="151"/>
      <c r="AB63" s="151"/>
      <c r="AC63" s="151"/>
      <c r="AD63" s="151"/>
      <c r="AE63" s="151"/>
      <c r="AF63" s="151"/>
      <c r="AG63" s="151" t="s">
        <v>263</v>
      </c>
      <c r="AH63" s="151">
        <v>2</v>
      </c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3" x14ac:dyDescent="0.2">
      <c r="A64" s="158"/>
      <c r="B64" s="159"/>
      <c r="C64" s="198" t="s">
        <v>1048</v>
      </c>
      <c r="D64" s="192"/>
      <c r="E64" s="193">
        <v>6.8112000000000004</v>
      </c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1"/>
      <c r="AA64" s="151"/>
      <c r="AB64" s="151"/>
      <c r="AC64" s="151"/>
      <c r="AD64" s="151"/>
      <c r="AE64" s="151"/>
      <c r="AF64" s="151"/>
      <c r="AG64" s="151" t="s">
        <v>263</v>
      </c>
      <c r="AH64" s="151">
        <v>2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3" x14ac:dyDescent="0.2">
      <c r="A65" s="158"/>
      <c r="B65" s="159"/>
      <c r="C65" s="198" t="s">
        <v>1049</v>
      </c>
      <c r="D65" s="192"/>
      <c r="E65" s="193">
        <v>9.9299300000000006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1"/>
      <c r="AA65" s="151"/>
      <c r="AB65" s="151"/>
      <c r="AC65" s="151"/>
      <c r="AD65" s="151"/>
      <c r="AE65" s="151"/>
      <c r="AF65" s="151"/>
      <c r="AG65" s="151" t="s">
        <v>263</v>
      </c>
      <c r="AH65" s="151">
        <v>2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3" x14ac:dyDescent="0.2">
      <c r="A66" s="158"/>
      <c r="B66" s="159"/>
      <c r="C66" s="198" t="s">
        <v>1050</v>
      </c>
      <c r="D66" s="192"/>
      <c r="E66" s="193">
        <v>-0.81</v>
      </c>
      <c r="F66" s="161"/>
      <c r="G66" s="161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1"/>
      <c r="AA66" s="151"/>
      <c r="AB66" s="151"/>
      <c r="AC66" s="151"/>
      <c r="AD66" s="151"/>
      <c r="AE66" s="151"/>
      <c r="AF66" s="151"/>
      <c r="AG66" s="151" t="s">
        <v>263</v>
      </c>
      <c r="AH66" s="151">
        <v>2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3" x14ac:dyDescent="0.2">
      <c r="A67" s="158"/>
      <c r="B67" s="159"/>
      <c r="C67" s="198" t="s">
        <v>1051</v>
      </c>
      <c r="D67" s="192"/>
      <c r="E67" s="193"/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1"/>
      <c r="AA67" s="151"/>
      <c r="AB67" s="151"/>
      <c r="AC67" s="151"/>
      <c r="AD67" s="151"/>
      <c r="AE67" s="151"/>
      <c r="AF67" s="151"/>
      <c r="AG67" s="151" t="s">
        <v>263</v>
      </c>
      <c r="AH67" s="151">
        <v>2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3" x14ac:dyDescent="0.2">
      <c r="A68" s="158"/>
      <c r="B68" s="159"/>
      <c r="C68" s="198" t="s">
        <v>1052</v>
      </c>
      <c r="D68" s="192"/>
      <c r="E68" s="193">
        <v>11.077</v>
      </c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1"/>
      <c r="AA68" s="151"/>
      <c r="AB68" s="151"/>
      <c r="AC68" s="151"/>
      <c r="AD68" s="151"/>
      <c r="AE68" s="151"/>
      <c r="AF68" s="151"/>
      <c r="AG68" s="151" t="s">
        <v>263</v>
      </c>
      <c r="AH68" s="151">
        <v>2</v>
      </c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3" x14ac:dyDescent="0.2">
      <c r="A69" s="158"/>
      <c r="B69" s="159"/>
      <c r="C69" s="198" t="s">
        <v>1053</v>
      </c>
      <c r="D69" s="192"/>
      <c r="E69" s="193">
        <v>9.69</v>
      </c>
      <c r="F69" s="161"/>
      <c r="G69" s="161"/>
      <c r="H69" s="161"/>
      <c r="I69" s="161"/>
      <c r="J69" s="161"/>
      <c r="K69" s="161"/>
      <c r="L69" s="161"/>
      <c r="M69" s="161"/>
      <c r="N69" s="160"/>
      <c r="O69" s="160"/>
      <c r="P69" s="160"/>
      <c r="Q69" s="160"/>
      <c r="R69" s="161"/>
      <c r="S69" s="161"/>
      <c r="T69" s="161"/>
      <c r="U69" s="161"/>
      <c r="V69" s="161"/>
      <c r="W69" s="161"/>
      <c r="X69" s="161"/>
      <c r="Y69" s="161"/>
      <c r="Z69" s="151"/>
      <c r="AA69" s="151"/>
      <c r="AB69" s="151"/>
      <c r="AC69" s="151"/>
      <c r="AD69" s="151"/>
      <c r="AE69" s="151"/>
      <c r="AF69" s="151"/>
      <c r="AG69" s="151" t="s">
        <v>263</v>
      </c>
      <c r="AH69" s="151">
        <v>2</v>
      </c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3" x14ac:dyDescent="0.2">
      <c r="A70" s="158"/>
      <c r="B70" s="159"/>
      <c r="C70" s="198" t="s">
        <v>1054</v>
      </c>
      <c r="D70" s="192"/>
      <c r="E70" s="193">
        <v>3.4649999999999999</v>
      </c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263</v>
      </c>
      <c r="AH70" s="151">
        <v>2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3" x14ac:dyDescent="0.2">
      <c r="A71" s="158"/>
      <c r="B71" s="159"/>
      <c r="C71" s="198" t="s">
        <v>1055</v>
      </c>
      <c r="D71" s="192"/>
      <c r="E71" s="193">
        <v>1.6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1"/>
      <c r="AA71" s="151"/>
      <c r="AB71" s="151"/>
      <c r="AC71" s="151"/>
      <c r="AD71" s="151"/>
      <c r="AE71" s="151"/>
      <c r="AF71" s="151"/>
      <c r="AG71" s="151" t="s">
        <v>263</v>
      </c>
      <c r="AH71" s="151">
        <v>2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3" x14ac:dyDescent="0.2">
      <c r="A72" s="158"/>
      <c r="B72" s="159"/>
      <c r="C72" s="198" t="s">
        <v>1056</v>
      </c>
      <c r="D72" s="192"/>
      <c r="E72" s="193">
        <v>-1.425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1"/>
      <c r="AA72" s="151"/>
      <c r="AB72" s="151"/>
      <c r="AC72" s="151"/>
      <c r="AD72" s="151"/>
      <c r="AE72" s="151"/>
      <c r="AF72" s="151"/>
      <c r="AG72" s="151" t="s">
        <v>263</v>
      </c>
      <c r="AH72" s="151">
        <v>2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3" x14ac:dyDescent="0.2">
      <c r="A73" s="158"/>
      <c r="B73" s="159"/>
      <c r="C73" s="198" t="s">
        <v>1057</v>
      </c>
      <c r="D73" s="192"/>
      <c r="E73" s="193">
        <v>-0.21</v>
      </c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1"/>
      <c r="AA73" s="151"/>
      <c r="AB73" s="151"/>
      <c r="AC73" s="151"/>
      <c r="AD73" s="151"/>
      <c r="AE73" s="151"/>
      <c r="AF73" s="151"/>
      <c r="AG73" s="151" t="s">
        <v>263</v>
      </c>
      <c r="AH73" s="151">
        <v>2</v>
      </c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3" x14ac:dyDescent="0.2">
      <c r="A74" s="158"/>
      <c r="B74" s="159"/>
      <c r="C74" s="198" t="s">
        <v>1058</v>
      </c>
      <c r="D74" s="192"/>
      <c r="E74" s="193"/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1"/>
      <c r="AA74" s="151"/>
      <c r="AB74" s="151"/>
      <c r="AC74" s="151"/>
      <c r="AD74" s="151"/>
      <c r="AE74" s="151"/>
      <c r="AF74" s="151"/>
      <c r="AG74" s="151" t="s">
        <v>263</v>
      </c>
      <c r="AH74" s="151">
        <v>2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3" x14ac:dyDescent="0.2">
      <c r="A75" s="158"/>
      <c r="B75" s="159"/>
      <c r="C75" s="198" t="s">
        <v>1059</v>
      </c>
      <c r="D75" s="192"/>
      <c r="E75" s="193">
        <v>4.41</v>
      </c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1"/>
      <c r="AA75" s="151"/>
      <c r="AB75" s="151"/>
      <c r="AC75" s="151"/>
      <c r="AD75" s="151"/>
      <c r="AE75" s="151"/>
      <c r="AF75" s="151"/>
      <c r="AG75" s="151" t="s">
        <v>263</v>
      </c>
      <c r="AH75" s="151">
        <v>2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3" x14ac:dyDescent="0.2">
      <c r="A76" s="158"/>
      <c r="B76" s="159"/>
      <c r="C76" s="198" t="s">
        <v>1060</v>
      </c>
      <c r="D76" s="192"/>
      <c r="E76" s="193">
        <v>-0.27</v>
      </c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1"/>
      <c r="AA76" s="151"/>
      <c r="AB76" s="151"/>
      <c r="AC76" s="151"/>
      <c r="AD76" s="151"/>
      <c r="AE76" s="151"/>
      <c r="AF76" s="151"/>
      <c r="AG76" s="151" t="s">
        <v>263</v>
      </c>
      <c r="AH76" s="151">
        <v>2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3" x14ac:dyDescent="0.2">
      <c r="A77" s="158"/>
      <c r="B77" s="159"/>
      <c r="C77" s="198" t="s">
        <v>1061</v>
      </c>
      <c r="D77" s="192"/>
      <c r="E77" s="193"/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1"/>
      <c r="AA77" s="151"/>
      <c r="AB77" s="151"/>
      <c r="AC77" s="151"/>
      <c r="AD77" s="151"/>
      <c r="AE77" s="151"/>
      <c r="AF77" s="151"/>
      <c r="AG77" s="151" t="s">
        <v>263</v>
      </c>
      <c r="AH77" s="151">
        <v>2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3" x14ac:dyDescent="0.2">
      <c r="A78" s="158"/>
      <c r="B78" s="159"/>
      <c r="C78" s="198" t="s">
        <v>1062</v>
      </c>
      <c r="D78" s="192"/>
      <c r="E78" s="193">
        <v>9.3629300000000004</v>
      </c>
      <c r="F78" s="161"/>
      <c r="G78" s="161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1"/>
      <c r="AA78" s="151"/>
      <c r="AB78" s="151"/>
      <c r="AC78" s="151"/>
      <c r="AD78" s="151"/>
      <c r="AE78" s="151"/>
      <c r="AF78" s="151"/>
      <c r="AG78" s="151" t="s">
        <v>263</v>
      </c>
      <c r="AH78" s="151">
        <v>2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3" x14ac:dyDescent="0.2">
      <c r="A79" s="158"/>
      <c r="B79" s="159"/>
      <c r="C79" s="198" t="s">
        <v>1063</v>
      </c>
      <c r="D79" s="192"/>
      <c r="E79" s="193">
        <v>1.6335</v>
      </c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1"/>
      <c r="AA79" s="151"/>
      <c r="AB79" s="151"/>
      <c r="AC79" s="151"/>
      <c r="AD79" s="151"/>
      <c r="AE79" s="151"/>
      <c r="AF79" s="151"/>
      <c r="AG79" s="151" t="s">
        <v>263</v>
      </c>
      <c r="AH79" s="151">
        <v>2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3" x14ac:dyDescent="0.2">
      <c r="A80" s="158"/>
      <c r="B80" s="159"/>
      <c r="C80" s="198" t="s">
        <v>1064</v>
      </c>
      <c r="D80" s="192"/>
      <c r="E80" s="193">
        <v>-0.45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1"/>
      <c r="AA80" s="151"/>
      <c r="AB80" s="151"/>
      <c r="AC80" s="151"/>
      <c r="AD80" s="151"/>
      <c r="AE80" s="151"/>
      <c r="AF80" s="151"/>
      <c r="AG80" s="151" t="s">
        <v>263</v>
      </c>
      <c r="AH80" s="151">
        <v>2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3" x14ac:dyDescent="0.2">
      <c r="A81" s="158"/>
      <c r="B81" s="159"/>
      <c r="C81" s="198" t="s">
        <v>1065</v>
      </c>
      <c r="D81" s="192"/>
      <c r="E81" s="193"/>
      <c r="F81" s="161"/>
      <c r="G81" s="161"/>
      <c r="H81" s="161"/>
      <c r="I81" s="161"/>
      <c r="J81" s="161"/>
      <c r="K81" s="161"/>
      <c r="L81" s="161"/>
      <c r="M81" s="161"/>
      <c r="N81" s="160"/>
      <c r="O81" s="160"/>
      <c r="P81" s="160"/>
      <c r="Q81" s="160"/>
      <c r="R81" s="161"/>
      <c r="S81" s="161"/>
      <c r="T81" s="161"/>
      <c r="U81" s="161"/>
      <c r="V81" s="161"/>
      <c r="W81" s="161"/>
      <c r="X81" s="161"/>
      <c r="Y81" s="161"/>
      <c r="Z81" s="151"/>
      <c r="AA81" s="151"/>
      <c r="AB81" s="151"/>
      <c r="AC81" s="151"/>
      <c r="AD81" s="151"/>
      <c r="AE81" s="151"/>
      <c r="AF81" s="151"/>
      <c r="AG81" s="151" t="s">
        <v>263</v>
      </c>
      <c r="AH81" s="151">
        <v>2</v>
      </c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3" x14ac:dyDescent="0.2">
      <c r="A82" s="158"/>
      <c r="B82" s="159"/>
      <c r="C82" s="198" t="s">
        <v>1066</v>
      </c>
      <c r="D82" s="192"/>
      <c r="E82" s="193">
        <v>21.489000000000001</v>
      </c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263</v>
      </c>
      <c r="AH82" s="151">
        <v>2</v>
      </c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3" x14ac:dyDescent="0.2">
      <c r="A83" s="158"/>
      <c r="B83" s="159"/>
      <c r="C83" s="198" t="s">
        <v>1067</v>
      </c>
      <c r="D83" s="192"/>
      <c r="E83" s="193">
        <v>-1.425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1"/>
      <c r="AA83" s="151"/>
      <c r="AB83" s="151"/>
      <c r="AC83" s="151"/>
      <c r="AD83" s="151"/>
      <c r="AE83" s="151"/>
      <c r="AF83" s="151"/>
      <c r="AG83" s="151" t="s">
        <v>263</v>
      </c>
      <c r="AH83" s="151">
        <v>2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3" x14ac:dyDescent="0.2">
      <c r="A84" s="158"/>
      <c r="B84" s="159"/>
      <c r="C84" s="199" t="s">
        <v>347</v>
      </c>
      <c r="D84" s="194"/>
      <c r="E84" s="195">
        <v>136.10419999999999</v>
      </c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1"/>
      <c r="AA84" s="151"/>
      <c r="AB84" s="151"/>
      <c r="AC84" s="151"/>
      <c r="AD84" s="151"/>
      <c r="AE84" s="151"/>
      <c r="AF84" s="151"/>
      <c r="AG84" s="151" t="s">
        <v>263</v>
      </c>
      <c r="AH84" s="151">
        <v>3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3" x14ac:dyDescent="0.2">
      <c r="A85" s="158"/>
      <c r="B85" s="159"/>
      <c r="C85" s="197" t="s">
        <v>348</v>
      </c>
      <c r="D85" s="192"/>
      <c r="E85" s="193"/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1"/>
      <c r="AA85" s="151"/>
      <c r="AB85" s="151"/>
      <c r="AC85" s="151"/>
      <c r="AD85" s="151"/>
      <c r="AE85" s="151"/>
      <c r="AF85" s="151"/>
      <c r="AG85" s="151" t="s">
        <v>263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196" t="s">
        <v>1068</v>
      </c>
      <c r="D86" s="190"/>
      <c r="E86" s="191">
        <v>115.68857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263</v>
      </c>
      <c r="AH86" s="151">
        <v>0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1" x14ac:dyDescent="0.2">
      <c r="A87" s="176">
        <v>8</v>
      </c>
      <c r="B87" s="177" t="s">
        <v>1069</v>
      </c>
      <c r="C87" s="185" t="s">
        <v>1070</v>
      </c>
      <c r="D87" s="178" t="s">
        <v>255</v>
      </c>
      <c r="E87" s="179">
        <v>57.844290000000001</v>
      </c>
      <c r="F87" s="180"/>
      <c r="G87" s="181">
        <f>ROUND(E87*F87,2)</f>
        <v>0</v>
      </c>
      <c r="H87" s="180"/>
      <c r="I87" s="181">
        <f>ROUND(E87*H87,2)</f>
        <v>0</v>
      </c>
      <c r="J87" s="180"/>
      <c r="K87" s="181">
        <f>ROUND(E87*J87,2)</f>
        <v>0</v>
      </c>
      <c r="L87" s="181">
        <v>21</v>
      </c>
      <c r="M87" s="181">
        <f>G87*(1+L87/100)</f>
        <v>0</v>
      </c>
      <c r="N87" s="179">
        <v>0</v>
      </c>
      <c r="O87" s="179">
        <f>ROUND(E87*N87,2)</f>
        <v>0</v>
      </c>
      <c r="P87" s="179">
        <v>0</v>
      </c>
      <c r="Q87" s="179">
        <f>ROUND(E87*P87,2)</f>
        <v>0</v>
      </c>
      <c r="R87" s="181" t="s">
        <v>256</v>
      </c>
      <c r="S87" s="181" t="s">
        <v>257</v>
      </c>
      <c r="T87" s="182" t="s">
        <v>257</v>
      </c>
      <c r="U87" s="161">
        <v>8.4000000000000005E-2</v>
      </c>
      <c r="V87" s="161">
        <f>ROUND(E87*U87,2)</f>
        <v>4.8600000000000003</v>
      </c>
      <c r="W87" s="161"/>
      <c r="X87" s="161" t="s">
        <v>258</v>
      </c>
      <c r="Y87" s="161" t="s">
        <v>211</v>
      </c>
      <c r="Z87" s="151"/>
      <c r="AA87" s="151"/>
      <c r="AB87" s="151"/>
      <c r="AC87" s="151"/>
      <c r="AD87" s="151"/>
      <c r="AE87" s="151"/>
      <c r="AF87" s="151"/>
      <c r="AG87" s="151" t="s">
        <v>259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ht="33.75" outlineLevel="2" x14ac:dyDescent="0.2">
      <c r="A88" s="158"/>
      <c r="B88" s="159"/>
      <c r="C88" s="273" t="s">
        <v>1037</v>
      </c>
      <c r="D88" s="274"/>
      <c r="E88" s="274"/>
      <c r="F88" s="274"/>
      <c r="G88" s="274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261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83" t="str">
        <f>C88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88" s="151"/>
      <c r="BC88" s="151"/>
      <c r="BD88" s="151"/>
      <c r="BE88" s="151"/>
      <c r="BF88" s="151"/>
      <c r="BG88" s="151"/>
      <c r="BH88" s="151"/>
    </row>
    <row r="89" spans="1:60" outlineLevel="2" x14ac:dyDescent="0.2">
      <c r="A89" s="158"/>
      <c r="B89" s="159"/>
      <c r="C89" s="196" t="s">
        <v>1071</v>
      </c>
      <c r="D89" s="190"/>
      <c r="E89" s="191">
        <v>57.844290000000001</v>
      </c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1"/>
      <c r="AA89" s="151"/>
      <c r="AB89" s="151"/>
      <c r="AC89" s="151"/>
      <c r="AD89" s="151"/>
      <c r="AE89" s="151"/>
      <c r="AF89" s="151"/>
      <c r="AG89" s="151" t="s">
        <v>263</v>
      </c>
      <c r="AH89" s="151">
        <v>0</v>
      </c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1" x14ac:dyDescent="0.2">
      <c r="A90" s="176">
        <v>9</v>
      </c>
      <c r="B90" s="177" t="s">
        <v>1072</v>
      </c>
      <c r="C90" s="185" t="s">
        <v>1073</v>
      </c>
      <c r="D90" s="178" t="s">
        <v>255</v>
      </c>
      <c r="E90" s="179">
        <v>20.41563</v>
      </c>
      <c r="F90" s="180"/>
      <c r="G90" s="181">
        <f>ROUND(E90*F90,2)</f>
        <v>0</v>
      </c>
      <c r="H90" s="180"/>
      <c r="I90" s="181">
        <f>ROUND(E90*H90,2)</f>
        <v>0</v>
      </c>
      <c r="J90" s="180"/>
      <c r="K90" s="181">
        <f>ROUND(E90*J90,2)</f>
        <v>0</v>
      </c>
      <c r="L90" s="181">
        <v>21</v>
      </c>
      <c r="M90" s="181">
        <f>G90*(1+L90/100)</f>
        <v>0</v>
      </c>
      <c r="N90" s="179">
        <v>0</v>
      </c>
      <c r="O90" s="179">
        <f>ROUND(E90*N90,2)</f>
        <v>0</v>
      </c>
      <c r="P90" s="179">
        <v>0</v>
      </c>
      <c r="Q90" s="179">
        <f>ROUND(E90*P90,2)</f>
        <v>0</v>
      </c>
      <c r="R90" s="181" t="s">
        <v>256</v>
      </c>
      <c r="S90" s="181" t="s">
        <v>257</v>
      </c>
      <c r="T90" s="182" t="s">
        <v>257</v>
      </c>
      <c r="U90" s="161">
        <v>0.29099999999999998</v>
      </c>
      <c r="V90" s="161">
        <f>ROUND(E90*U90,2)</f>
        <v>5.94</v>
      </c>
      <c r="W90" s="161"/>
      <c r="X90" s="161" t="s">
        <v>258</v>
      </c>
      <c r="Y90" s="161" t="s">
        <v>211</v>
      </c>
      <c r="Z90" s="151"/>
      <c r="AA90" s="151"/>
      <c r="AB90" s="151"/>
      <c r="AC90" s="151"/>
      <c r="AD90" s="151"/>
      <c r="AE90" s="151"/>
      <c r="AF90" s="151"/>
      <c r="AG90" s="151" t="s">
        <v>259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ht="33.75" outlineLevel="2" x14ac:dyDescent="0.2">
      <c r="A91" s="158"/>
      <c r="B91" s="159"/>
      <c r="C91" s="273" t="s">
        <v>1037</v>
      </c>
      <c r="D91" s="274"/>
      <c r="E91" s="274"/>
      <c r="F91" s="274"/>
      <c r="G91" s="274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1"/>
      <c r="AA91" s="151"/>
      <c r="AB91" s="151"/>
      <c r="AC91" s="151"/>
      <c r="AD91" s="151"/>
      <c r="AE91" s="151"/>
      <c r="AF91" s="151"/>
      <c r="AG91" s="151" t="s">
        <v>261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83" t="str">
        <f>C91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91" s="151"/>
      <c r="BC91" s="151"/>
      <c r="BD91" s="151"/>
      <c r="BE91" s="151"/>
      <c r="BF91" s="151"/>
      <c r="BG91" s="151"/>
      <c r="BH91" s="151"/>
    </row>
    <row r="92" spans="1:60" outlineLevel="2" x14ac:dyDescent="0.2">
      <c r="A92" s="158"/>
      <c r="B92" s="159"/>
      <c r="C92" s="196" t="s">
        <v>1038</v>
      </c>
      <c r="D92" s="190"/>
      <c r="E92" s="191"/>
      <c r="F92" s="161"/>
      <c r="G92" s="161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1"/>
      <c r="AA92" s="151"/>
      <c r="AB92" s="151"/>
      <c r="AC92" s="151"/>
      <c r="AD92" s="151"/>
      <c r="AE92" s="151"/>
      <c r="AF92" s="151"/>
      <c r="AG92" s="151" t="s">
        <v>263</v>
      </c>
      <c r="AH92" s="151">
        <v>0</v>
      </c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3" x14ac:dyDescent="0.2">
      <c r="A93" s="158"/>
      <c r="B93" s="159"/>
      <c r="C93" s="196" t="s">
        <v>1074</v>
      </c>
      <c r="D93" s="190"/>
      <c r="E93" s="191"/>
      <c r="F93" s="161"/>
      <c r="G93" s="161"/>
      <c r="H93" s="161"/>
      <c r="I93" s="161"/>
      <c r="J93" s="161"/>
      <c r="K93" s="161"/>
      <c r="L93" s="161"/>
      <c r="M93" s="161"/>
      <c r="N93" s="160"/>
      <c r="O93" s="160"/>
      <c r="P93" s="160"/>
      <c r="Q93" s="160"/>
      <c r="R93" s="161"/>
      <c r="S93" s="161"/>
      <c r="T93" s="161"/>
      <c r="U93" s="161"/>
      <c r="V93" s="161"/>
      <c r="W93" s="161"/>
      <c r="X93" s="161"/>
      <c r="Y93" s="161"/>
      <c r="Z93" s="151"/>
      <c r="AA93" s="151"/>
      <c r="AB93" s="151"/>
      <c r="AC93" s="151"/>
      <c r="AD93" s="151"/>
      <c r="AE93" s="151"/>
      <c r="AF93" s="151"/>
      <c r="AG93" s="151" t="s">
        <v>263</v>
      </c>
      <c r="AH93" s="151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3" x14ac:dyDescent="0.2">
      <c r="A94" s="158"/>
      <c r="B94" s="159"/>
      <c r="C94" s="196" t="s">
        <v>1075</v>
      </c>
      <c r="D94" s="190"/>
      <c r="E94" s="191">
        <v>20.41563</v>
      </c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1"/>
      <c r="AA94" s="151"/>
      <c r="AB94" s="151"/>
      <c r="AC94" s="151"/>
      <c r="AD94" s="151"/>
      <c r="AE94" s="151"/>
      <c r="AF94" s="151"/>
      <c r="AG94" s="151" t="s">
        <v>263</v>
      </c>
      <c r="AH94" s="151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1" x14ac:dyDescent="0.2">
      <c r="A95" s="176">
        <v>10</v>
      </c>
      <c r="B95" s="177" t="s">
        <v>1076</v>
      </c>
      <c r="C95" s="185" t="s">
        <v>1077</v>
      </c>
      <c r="D95" s="178" t="s">
        <v>255</v>
      </c>
      <c r="E95" s="179">
        <v>10.20782</v>
      </c>
      <c r="F95" s="180"/>
      <c r="G95" s="181">
        <f>ROUND(E95*F95,2)</f>
        <v>0</v>
      </c>
      <c r="H95" s="180"/>
      <c r="I95" s="181">
        <f>ROUND(E95*H95,2)</f>
        <v>0</v>
      </c>
      <c r="J95" s="180"/>
      <c r="K95" s="181">
        <f>ROUND(E95*J95,2)</f>
        <v>0</v>
      </c>
      <c r="L95" s="181">
        <v>21</v>
      </c>
      <c r="M95" s="181">
        <f>G95*(1+L95/100)</f>
        <v>0</v>
      </c>
      <c r="N95" s="179">
        <v>0</v>
      </c>
      <c r="O95" s="179">
        <f>ROUND(E95*N95,2)</f>
        <v>0</v>
      </c>
      <c r="P95" s="179">
        <v>0</v>
      </c>
      <c r="Q95" s="179">
        <f>ROUND(E95*P95,2)</f>
        <v>0</v>
      </c>
      <c r="R95" s="181" t="s">
        <v>256</v>
      </c>
      <c r="S95" s="181" t="s">
        <v>257</v>
      </c>
      <c r="T95" s="182" t="s">
        <v>257</v>
      </c>
      <c r="U95" s="161">
        <v>0.14829999999999999</v>
      </c>
      <c r="V95" s="161">
        <f>ROUND(E95*U95,2)</f>
        <v>1.51</v>
      </c>
      <c r="W95" s="161"/>
      <c r="X95" s="161" t="s">
        <v>258</v>
      </c>
      <c r="Y95" s="161" t="s">
        <v>211</v>
      </c>
      <c r="Z95" s="151"/>
      <c r="AA95" s="151"/>
      <c r="AB95" s="151"/>
      <c r="AC95" s="151"/>
      <c r="AD95" s="151"/>
      <c r="AE95" s="151"/>
      <c r="AF95" s="151"/>
      <c r="AG95" s="151" t="s">
        <v>259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ht="33.75" outlineLevel="2" x14ac:dyDescent="0.2">
      <c r="A96" s="158"/>
      <c r="B96" s="159"/>
      <c r="C96" s="273" t="s">
        <v>1037</v>
      </c>
      <c r="D96" s="274"/>
      <c r="E96" s="274"/>
      <c r="F96" s="274"/>
      <c r="G96" s="274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51"/>
      <c r="AA96" s="151"/>
      <c r="AB96" s="151"/>
      <c r="AC96" s="151"/>
      <c r="AD96" s="151"/>
      <c r="AE96" s="151"/>
      <c r="AF96" s="151"/>
      <c r="AG96" s="151" t="s">
        <v>261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83" t="str">
        <f>C96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96" s="151"/>
      <c r="BC96" s="151"/>
      <c r="BD96" s="151"/>
      <c r="BE96" s="151"/>
      <c r="BF96" s="151"/>
      <c r="BG96" s="151"/>
      <c r="BH96" s="151"/>
    </row>
    <row r="97" spans="1:60" outlineLevel="2" x14ac:dyDescent="0.2">
      <c r="A97" s="158"/>
      <c r="B97" s="159"/>
      <c r="C97" s="196" t="s">
        <v>1078</v>
      </c>
      <c r="D97" s="190"/>
      <c r="E97" s="191">
        <v>10.20782</v>
      </c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1"/>
      <c r="AA97" s="151"/>
      <c r="AB97" s="151"/>
      <c r="AC97" s="151"/>
      <c r="AD97" s="151"/>
      <c r="AE97" s="151"/>
      <c r="AF97" s="151"/>
      <c r="AG97" s="151" t="s">
        <v>263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ht="22.5" outlineLevel="1" x14ac:dyDescent="0.2">
      <c r="A98" s="176">
        <v>11</v>
      </c>
      <c r="B98" s="177" t="s">
        <v>1079</v>
      </c>
      <c r="C98" s="185" t="s">
        <v>1080</v>
      </c>
      <c r="D98" s="178" t="s">
        <v>296</v>
      </c>
      <c r="E98" s="179">
        <v>201.10499999999999</v>
      </c>
      <c r="F98" s="180"/>
      <c r="G98" s="181">
        <f>ROUND(E98*F98,2)</f>
        <v>0</v>
      </c>
      <c r="H98" s="180"/>
      <c r="I98" s="181">
        <f>ROUND(E98*H98,2)</f>
        <v>0</v>
      </c>
      <c r="J98" s="180"/>
      <c r="K98" s="181">
        <f>ROUND(E98*J98,2)</f>
        <v>0</v>
      </c>
      <c r="L98" s="181">
        <v>21</v>
      </c>
      <c r="M98" s="181">
        <f>G98*(1+L98/100)</f>
        <v>0</v>
      </c>
      <c r="N98" s="179">
        <v>9.7999999999999997E-4</v>
      </c>
      <c r="O98" s="179">
        <f>ROUND(E98*N98,2)</f>
        <v>0.2</v>
      </c>
      <c r="P98" s="179">
        <v>0</v>
      </c>
      <c r="Q98" s="179">
        <f>ROUND(E98*P98,2)</f>
        <v>0</v>
      </c>
      <c r="R98" s="181" t="s">
        <v>256</v>
      </c>
      <c r="S98" s="181" t="s">
        <v>257</v>
      </c>
      <c r="T98" s="182" t="s">
        <v>257</v>
      </c>
      <c r="U98" s="161">
        <v>0.23599999999999999</v>
      </c>
      <c r="V98" s="161">
        <f>ROUND(E98*U98,2)</f>
        <v>47.46</v>
      </c>
      <c r="W98" s="161"/>
      <c r="X98" s="161" t="s">
        <v>258</v>
      </c>
      <c r="Y98" s="161" t="s">
        <v>211</v>
      </c>
      <c r="Z98" s="151"/>
      <c r="AA98" s="151"/>
      <c r="AB98" s="151"/>
      <c r="AC98" s="151"/>
      <c r="AD98" s="151"/>
      <c r="AE98" s="151"/>
      <c r="AF98" s="151"/>
      <c r="AG98" s="151" t="s">
        <v>259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2" x14ac:dyDescent="0.2">
      <c r="A99" s="158"/>
      <c r="B99" s="159"/>
      <c r="C99" s="273" t="s">
        <v>1081</v>
      </c>
      <c r="D99" s="274"/>
      <c r="E99" s="274"/>
      <c r="F99" s="274"/>
      <c r="G99" s="274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1"/>
      <c r="AA99" s="151"/>
      <c r="AB99" s="151"/>
      <c r="AC99" s="151"/>
      <c r="AD99" s="151"/>
      <c r="AE99" s="151"/>
      <c r="AF99" s="151"/>
      <c r="AG99" s="151" t="s">
        <v>261</v>
      </c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2" x14ac:dyDescent="0.2">
      <c r="A100" s="158"/>
      <c r="B100" s="159"/>
      <c r="C100" s="196" t="s">
        <v>1082</v>
      </c>
      <c r="D100" s="190"/>
      <c r="E100" s="191"/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1"/>
      <c r="AA100" s="151"/>
      <c r="AB100" s="151"/>
      <c r="AC100" s="151"/>
      <c r="AD100" s="151"/>
      <c r="AE100" s="151"/>
      <c r="AF100" s="151"/>
      <c r="AG100" s="151" t="s">
        <v>263</v>
      </c>
      <c r="AH100" s="151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3" x14ac:dyDescent="0.2">
      <c r="A101" s="158"/>
      <c r="B101" s="159"/>
      <c r="C101" s="196" t="s">
        <v>1083</v>
      </c>
      <c r="D101" s="190"/>
      <c r="E101" s="191">
        <v>41.44</v>
      </c>
      <c r="F101" s="161"/>
      <c r="G101" s="161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1"/>
      <c r="AA101" s="151"/>
      <c r="AB101" s="151"/>
      <c r="AC101" s="151"/>
      <c r="AD101" s="151"/>
      <c r="AE101" s="151"/>
      <c r="AF101" s="151"/>
      <c r="AG101" s="151" t="s">
        <v>263</v>
      </c>
      <c r="AH101" s="151">
        <v>0</v>
      </c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3" x14ac:dyDescent="0.2">
      <c r="A102" s="158"/>
      <c r="B102" s="159"/>
      <c r="C102" s="196" t="s">
        <v>1016</v>
      </c>
      <c r="D102" s="190"/>
      <c r="E102" s="191"/>
      <c r="F102" s="161"/>
      <c r="G102" s="161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1"/>
      <c r="AA102" s="151"/>
      <c r="AB102" s="151"/>
      <c r="AC102" s="151"/>
      <c r="AD102" s="151"/>
      <c r="AE102" s="151"/>
      <c r="AF102" s="151"/>
      <c r="AG102" s="151" t="s">
        <v>263</v>
      </c>
      <c r="AH102" s="151">
        <v>0</v>
      </c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3" x14ac:dyDescent="0.2">
      <c r="A103" s="158"/>
      <c r="B103" s="159"/>
      <c r="C103" s="196" t="s">
        <v>1084</v>
      </c>
      <c r="D103" s="190"/>
      <c r="E103" s="191">
        <v>58.793999999999997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1"/>
      <c r="AA103" s="151"/>
      <c r="AB103" s="151"/>
      <c r="AC103" s="151"/>
      <c r="AD103" s="151"/>
      <c r="AE103" s="151"/>
      <c r="AF103" s="151"/>
      <c r="AG103" s="151" t="s">
        <v>263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3" x14ac:dyDescent="0.2">
      <c r="A104" s="158"/>
      <c r="B104" s="159"/>
      <c r="C104" s="196" t="s">
        <v>1085</v>
      </c>
      <c r="D104" s="190"/>
      <c r="E104" s="191"/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1"/>
      <c r="AA104" s="151"/>
      <c r="AB104" s="151"/>
      <c r="AC104" s="151"/>
      <c r="AD104" s="151"/>
      <c r="AE104" s="151"/>
      <c r="AF104" s="151"/>
      <c r="AG104" s="151" t="s">
        <v>263</v>
      </c>
      <c r="AH104" s="151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3" x14ac:dyDescent="0.2">
      <c r="A105" s="158"/>
      <c r="B105" s="159"/>
      <c r="C105" s="196" t="s">
        <v>1086</v>
      </c>
      <c r="D105" s="190"/>
      <c r="E105" s="191">
        <v>15.135999999999999</v>
      </c>
      <c r="F105" s="161"/>
      <c r="G105" s="161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1"/>
      <c r="AA105" s="151"/>
      <c r="AB105" s="151"/>
      <c r="AC105" s="151"/>
      <c r="AD105" s="151"/>
      <c r="AE105" s="151"/>
      <c r="AF105" s="151"/>
      <c r="AG105" s="151" t="s">
        <v>263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3" x14ac:dyDescent="0.2">
      <c r="A106" s="158"/>
      <c r="B106" s="159"/>
      <c r="C106" s="196" t="s">
        <v>1087</v>
      </c>
      <c r="D106" s="190"/>
      <c r="E106" s="191"/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51"/>
      <c r="AA106" s="151"/>
      <c r="AB106" s="151"/>
      <c r="AC106" s="151"/>
      <c r="AD106" s="151"/>
      <c r="AE106" s="151"/>
      <c r="AF106" s="151"/>
      <c r="AG106" s="151" t="s">
        <v>263</v>
      </c>
      <c r="AH106" s="151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3" x14ac:dyDescent="0.2">
      <c r="A107" s="158"/>
      <c r="B107" s="159"/>
      <c r="C107" s="196" t="s">
        <v>1088</v>
      </c>
      <c r="D107" s="190"/>
      <c r="E107" s="191">
        <v>20.399999999999999</v>
      </c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1"/>
      <c r="AA107" s="151"/>
      <c r="AB107" s="151"/>
      <c r="AC107" s="151"/>
      <c r="AD107" s="151"/>
      <c r="AE107" s="151"/>
      <c r="AF107" s="151"/>
      <c r="AG107" s="151" t="s">
        <v>263</v>
      </c>
      <c r="AH107" s="151">
        <v>0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3" x14ac:dyDescent="0.2">
      <c r="A108" s="158"/>
      <c r="B108" s="159"/>
      <c r="C108" s="196" t="s">
        <v>1089</v>
      </c>
      <c r="D108" s="190"/>
      <c r="E108" s="191">
        <v>3.4649999999999999</v>
      </c>
      <c r="F108" s="161"/>
      <c r="G108" s="161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1"/>
      <c r="AA108" s="151"/>
      <c r="AB108" s="151"/>
      <c r="AC108" s="151"/>
      <c r="AD108" s="151"/>
      <c r="AE108" s="151"/>
      <c r="AF108" s="151"/>
      <c r="AG108" s="151" t="s">
        <v>263</v>
      </c>
      <c r="AH108" s="151">
        <v>0</v>
      </c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3" x14ac:dyDescent="0.2">
      <c r="A109" s="158"/>
      <c r="B109" s="159"/>
      <c r="C109" s="196" t="s">
        <v>1090</v>
      </c>
      <c r="D109" s="190"/>
      <c r="E109" s="191">
        <v>3.2</v>
      </c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1"/>
      <c r="AA109" s="151"/>
      <c r="AB109" s="151"/>
      <c r="AC109" s="151"/>
      <c r="AD109" s="151"/>
      <c r="AE109" s="151"/>
      <c r="AF109" s="151"/>
      <c r="AG109" s="151" t="s">
        <v>263</v>
      </c>
      <c r="AH109" s="151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3" x14ac:dyDescent="0.2">
      <c r="A110" s="158"/>
      <c r="B110" s="159"/>
      <c r="C110" s="196" t="s">
        <v>1091</v>
      </c>
      <c r="D110" s="190"/>
      <c r="E110" s="191"/>
      <c r="F110" s="161"/>
      <c r="G110" s="161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51"/>
      <c r="AA110" s="151"/>
      <c r="AB110" s="151"/>
      <c r="AC110" s="151"/>
      <c r="AD110" s="151"/>
      <c r="AE110" s="151"/>
      <c r="AF110" s="151"/>
      <c r="AG110" s="151" t="s">
        <v>263</v>
      </c>
      <c r="AH110" s="151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3" x14ac:dyDescent="0.2">
      <c r="A111" s="158"/>
      <c r="B111" s="159"/>
      <c r="C111" s="196" t="s">
        <v>1092</v>
      </c>
      <c r="D111" s="190"/>
      <c r="E111" s="191">
        <v>9.8000000000000007</v>
      </c>
      <c r="F111" s="161"/>
      <c r="G111" s="161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1"/>
      <c r="AA111" s="151"/>
      <c r="AB111" s="151"/>
      <c r="AC111" s="151"/>
      <c r="AD111" s="151"/>
      <c r="AE111" s="151"/>
      <c r="AF111" s="151"/>
      <c r="AG111" s="151" t="s">
        <v>263</v>
      </c>
      <c r="AH111" s="151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3" x14ac:dyDescent="0.2">
      <c r="A112" s="158"/>
      <c r="B112" s="159"/>
      <c r="C112" s="196" t="s">
        <v>1093</v>
      </c>
      <c r="D112" s="190"/>
      <c r="E112" s="191"/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1"/>
      <c r="AA112" s="151"/>
      <c r="AB112" s="151"/>
      <c r="AC112" s="151"/>
      <c r="AD112" s="151"/>
      <c r="AE112" s="151"/>
      <c r="AF112" s="151"/>
      <c r="AG112" s="151" t="s">
        <v>263</v>
      </c>
      <c r="AH112" s="151">
        <v>0</v>
      </c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3" x14ac:dyDescent="0.2">
      <c r="A113" s="158"/>
      <c r="B113" s="159"/>
      <c r="C113" s="196" t="s">
        <v>1094</v>
      </c>
      <c r="D113" s="190"/>
      <c r="E113" s="191">
        <v>3.63</v>
      </c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1"/>
      <c r="AA113" s="151"/>
      <c r="AB113" s="151"/>
      <c r="AC113" s="151"/>
      <c r="AD113" s="151"/>
      <c r="AE113" s="151"/>
      <c r="AF113" s="151"/>
      <c r="AG113" s="151" t="s">
        <v>263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3" x14ac:dyDescent="0.2">
      <c r="A114" s="158"/>
      <c r="B114" s="159"/>
      <c r="C114" s="196" t="s">
        <v>1095</v>
      </c>
      <c r="D114" s="190"/>
      <c r="E114" s="191"/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1"/>
      <c r="AA114" s="151"/>
      <c r="AB114" s="151"/>
      <c r="AC114" s="151"/>
      <c r="AD114" s="151"/>
      <c r="AE114" s="151"/>
      <c r="AF114" s="151"/>
      <c r="AG114" s="151" t="s">
        <v>263</v>
      </c>
      <c r="AH114" s="151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3" x14ac:dyDescent="0.2">
      <c r="A115" s="158"/>
      <c r="B115" s="159"/>
      <c r="C115" s="196" t="s">
        <v>1096</v>
      </c>
      <c r="D115" s="190"/>
      <c r="E115" s="191">
        <v>45.24</v>
      </c>
      <c r="F115" s="161"/>
      <c r="G115" s="16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1"/>
      <c r="AA115" s="151"/>
      <c r="AB115" s="151"/>
      <c r="AC115" s="151"/>
      <c r="AD115" s="151"/>
      <c r="AE115" s="151"/>
      <c r="AF115" s="151"/>
      <c r="AG115" s="151" t="s">
        <v>263</v>
      </c>
      <c r="AH115" s="151">
        <v>0</v>
      </c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ht="22.5" outlineLevel="1" x14ac:dyDescent="0.2">
      <c r="A116" s="176">
        <v>12</v>
      </c>
      <c r="B116" s="177" t="s">
        <v>1097</v>
      </c>
      <c r="C116" s="185" t="s">
        <v>1098</v>
      </c>
      <c r="D116" s="178" t="s">
        <v>296</v>
      </c>
      <c r="E116" s="179">
        <v>109.416</v>
      </c>
      <c r="F116" s="180"/>
      <c r="G116" s="181">
        <f>ROUND(E116*F116,2)</f>
        <v>0</v>
      </c>
      <c r="H116" s="180"/>
      <c r="I116" s="181">
        <f>ROUND(E116*H116,2)</f>
        <v>0</v>
      </c>
      <c r="J116" s="180"/>
      <c r="K116" s="181">
        <f>ROUND(E116*J116,2)</f>
        <v>0</v>
      </c>
      <c r="L116" s="181">
        <v>21</v>
      </c>
      <c r="M116" s="181">
        <f>G116*(1+L116/100)</f>
        <v>0</v>
      </c>
      <c r="N116" s="179">
        <v>8.4999999999999995E-4</v>
      </c>
      <c r="O116" s="179">
        <f>ROUND(E116*N116,2)</f>
        <v>0.09</v>
      </c>
      <c r="P116" s="179">
        <v>0</v>
      </c>
      <c r="Q116" s="179">
        <f>ROUND(E116*P116,2)</f>
        <v>0</v>
      </c>
      <c r="R116" s="181" t="s">
        <v>256</v>
      </c>
      <c r="S116" s="181" t="s">
        <v>257</v>
      </c>
      <c r="T116" s="182" t="s">
        <v>257</v>
      </c>
      <c r="U116" s="161">
        <v>0.47899999999999998</v>
      </c>
      <c r="V116" s="161">
        <f>ROUND(E116*U116,2)</f>
        <v>52.41</v>
      </c>
      <c r="W116" s="161"/>
      <c r="X116" s="161" t="s">
        <v>258</v>
      </c>
      <c r="Y116" s="161" t="s">
        <v>211</v>
      </c>
      <c r="Z116" s="151"/>
      <c r="AA116" s="151"/>
      <c r="AB116" s="151"/>
      <c r="AC116" s="151"/>
      <c r="AD116" s="151"/>
      <c r="AE116" s="151"/>
      <c r="AF116" s="151"/>
      <c r="AG116" s="151" t="s">
        <v>259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2" x14ac:dyDescent="0.2">
      <c r="A117" s="158"/>
      <c r="B117" s="159"/>
      <c r="C117" s="273" t="s">
        <v>1081</v>
      </c>
      <c r="D117" s="274"/>
      <c r="E117" s="274"/>
      <c r="F117" s="274"/>
      <c r="G117" s="274"/>
      <c r="H117" s="161"/>
      <c r="I117" s="161"/>
      <c r="J117" s="161"/>
      <c r="K117" s="161"/>
      <c r="L117" s="161"/>
      <c r="M117" s="161"/>
      <c r="N117" s="160"/>
      <c r="O117" s="160"/>
      <c r="P117" s="160"/>
      <c r="Q117" s="160"/>
      <c r="R117" s="161"/>
      <c r="S117" s="161"/>
      <c r="T117" s="161"/>
      <c r="U117" s="161"/>
      <c r="V117" s="161"/>
      <c r="W117" s="161"/>
      <c r="X117" s="161"/>
      <c r="Y117" s="161"/>
      <c r="Z117" s="151"/>
      <c r="AA117" s="151"/>
      <c r="AB117" s="151"/>
      <c r="AC117" s="151"/>
      <c r="AD117" s="151"/>
      <c r="AE117" s="151"/>
      <c r="AF117" s="151"/>
      <c r="AG117" s="151" t="s">
        <v>261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2" x14ac:dyDescent="0.2">
      <c r="A118" s="158"/>
      <c r="B118" s="159"/>
      <c r="C118" s="196" t="s">
        <v>1082</v>
      </c>
      <c r="D118" s="190"/>
      <c r="E118" s="191"/>
      <c r="F118" s="161"/>
      <c r="G118" s="16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1"/>
      <c r="AA118" s="151"/>
      <c r="AB118" s="151"/>
      <c r="AC118" s="151"/>
      <c r="AD118" s="151"/>
      <c r="AE118" s="151"/>
      <c r="AF118" s="151"/>
      <c r="AG118" s="151" t="s">
        <v>263</v>
      </c>
      <c r="AH118" s="151">
        <v>0</v>
      </c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3" x14ac:dyDescent="0.2">
      <c r="A119" s="158"/>
      <c r="B119" s="159"/>
      <c r="C119" s="196" t="s">
        <v>1099</v>
      </c>
      <c r="D119" s="190"/>
      <c r="E119" s="191">
        <v>14.775</v>
      </c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1"/>
      <c r="AA119" s="151"/>
      <c r="AB119" s="151"/>
      <c r="AC119" s="151"/>
      <c r="AD119" s="151"/>
      <c r="AE119" s="151"/>
      <c r="AF119" s="151"/>
      <c r="AG119" s="151" t="s">
        <v>263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3" x14ac:dyDescent="0.2">
      <c r="A120" s="158"/>
      <c r="B120" s="159"/>
      <c r="C120" s="196" t="s">
        <v>1016</v>
      </c>
      <c r="D120" s="190"/>
      <c r="E120" s="191"/>
      <c r="F120" s="161"/>
      <c r="G120" s="161"/>
      <c r="H120" s="161"/>
      <c r="I120" s="161"/>
      <c r="J120" s="161"/>
      <c r="K120" s="161"/>
      <c r="L120" s="161"/>
      <c r="M120" s="161"/>
      <c r="N120" s="160"/>
      <c r="O120" s="160"/>
      <c r="P120" s="160"/>
      <c r="Q120" s="160"/>
      <c r="R120" s="161"/>
      <c r="S120" s="161"/>
      <c r="T120" s="161"/>
      <c r="U120" s="161"/>
      <c r="V120" s="161"/>
      <c r="W120" s="161"/>
      <c r="X120" s="161"/>
      <c r="Y120" s="161"/>
      <c r="Z120" s="151"/>
      <c r="AA120" s="151"/>
      <c r="AB120" s="151"/>
      <c r="AC120" s="151"/>
      <c r="AD120" s="151"/>
      <c r="AE120" s="151"/>
      <c r="AF120" s="151"/>
      <c r="AG120" s="151" t="s">
        <v>263</v>
      </c>
      <c r="AH120" s="151">
        <v>0</v>
      </c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3" x14ac:dyDescent="0.2">
      <c r="A121" s="158"/>
      <c r="B121" s="159"/>
      <c r="C121" s="196" t="s">
        <v>1100</v>
      </c>
      <c r="D121" s="190"/>
      <c r="E121" s="191">
        <v>28.448</v>
      </c>
      <c r="F121" s="161"/>
      <c r="G121" s="16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1"/>
      <c r="AA121" s="151"/>
      <c r="AB121" s="151"/>
      <c r="AC121" s="151"/>
      <c r="AD121" s="151"/>
      <c r="AE121" s="151"/>
      <c r="AF121" s="151"/>
      <c r="AG121" s="151" t="s">
        <v>263</v>
      </c>
      <c r="AH121" s="151">
        <v>0</v>
      </c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3" x14ac:dyDescent="0.2">
      <c r="A122" s="158"/>
      <c r="B122" s="159"/>
      <c r="C122" s="196" t="s">
        <v>1085</v>
      </c>
      <c r="D122" s="190"/>
      <c r="E122" s="191"/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1"/>
      <c r="AA122" s="151"/>
      <c r="AB122" s="151"/>
      <c r="AC122" s="151"/>
      <c r="AD122" s="151"/>
      <c r="AE122" s="151"/>
      <c r="AF122" s="151"/>
      <c r="AG122" s="151" t="s">
        <v>263</v>
      </c>
      <c r="AH122" s="151">
        <v>0</v>
      </c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3" x14ac:dyDescent="0.2">
      <c r="A123" s="158"/>
      <c r="B123" s="159"/>
      <c r="C123" s="196" t="s">
        <v>1101</v>
      </c>
      <c r="D123" s="190"/>
      <c r="E123" s="191">
        <v>22.066500000000001</v>
      </c>
      <c r="F123" s="161"/>
      <c r="G123" s="161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1"/>
      <c r="AA123" s="151"/>
      <c r="AB123" s="151"/>
      <c r="AC123" s="151"/>
      <c r="AD123" s="151"/>
      <c r="AE123" s="151"/>
      <c r="AF123" s="151"/>
      <c r="AG123" s="151" t="s">
        <v>263</v>
      </c>
      <c r="AH123" s="151">
        <v>0</v>
      </c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3" x14ac:dyDescent="0.2">
      <c r="A124" s="158"/>
      <c r="B124" s="159"/>
      <c r="C124" s="196" t="s">
        <v>1087</v>
      </c>
      <c r="D124" s="190"/>
      <c r="E124" s="191"/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1"/>
      <c r="AA124" s="151"/>
      <c r="AB124" s="151"/>
      <c r="AC124" s="151"/>
      <c r="AD124" s="151"/>
      <c r="AE124" s="151"/>
      <c r="AF124" s="151"/>
      <c r="AG124" s="151" t="s">
        <v>263</v>
      </c>
      <c r="AH124" s="151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3" x14ac:dyDescent="0.2">
      <c r="A125" s="158"/>
      <c r="B125" s="159"/>
      <c r="C125" s="196" t="s">
        <v>1102</v>
      </c>
      <c r="D125" s="190"/>
      <c r="E125" s="191">
        <v>23.32</v>
      </c>
      <c r="F125" s="161"/>
      <c r="G125" s="161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1"/>
      <c r="AA125" s="151"/>
      <c r="AB125" s="151"/>
      <c r="AC125" s="151"/>
      <c r="AD125" s="151"/>
      <c r="AE125" s="151"/>
      <c r="AF125" s="151"/>
      <c r="AG125" s="151" t="s">
        <v>263</v>
      </c>
      <c r="AH125" s="151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3" x14ac:dyDescent="0.2">
      <c r="A126" s="158"/>
      <c r="B126" s="159"/>
      <c r="C126" s="196" t="s">
        <v>1093</v>
      </c>
      <c r="D126" s="190"/>
      <c r="E126" s="191"/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1"/>
      <c r="AA126" s="151"/>
      <c r="AB126" s="151"/>
      <c r="AC126" s="151"/>
      <c r="AD126" s="151"/>
      <c r="AE126" s="151"/>
      <c r="AF126" s="151"/>
      <c r="AG126" s="151" t="s">
        <v>263</v>
      </c>
      <c r="AH126" s="151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3" x14ac:dyDescent="0.2">
      <c r="A127" s="158"/>
      <c r="B127" s="159"/>
      <c r="C127" s="196" t="s">
        <v>1103</v>
      </c>
      <c r="D127" s="190"/>
      <c r="E127" s="191">
        <v>20.8065</v>
      </c>
      <c r="F127" s="161"/>
      <c r="G127" s="161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1"/>
      <c r="AA127" s="151"/>
      <c r="AB127" s="151"/>
      <c r="AC127" s="151"/>
      <c r="AD127" s="151"/>
      <c r="AE127" s="151"/>
      <c r="AF127" s="151"/>
      <c r="AG127" s="151" t="s">
        <v>263</v>
      </c>
      <c r="AH127" s="151">
        <v>0</v>
      </c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1" x14ac:dyDescent="0.2">
      <c r="A128" s="176">
        <v>13</v>
      </c>
      <c r="B128" s="177" t="s">
        <v>1104</v>
      </c>
      <c r="C128" s="185" t="s">
        <v>1105</v>
      </c>
      <c r="D128" s="178" t="s">
        <v>296</v>
      </c>
      <c r="E128" s="179">
        <v>201.10499999999999</v>
      </c>
      <c r="F128" s="180"/>
      <c r="G128" s="181">
        <f>ROUND(E128*F128,2)</f>
        <v>0</v>
      </c>
      <c r="H128" s="180"/>
      <c r="I128" s="181">
        <f>ROUND(E128*H128,2)</f>
        <v>0</v>
      </c>
      <c r="J128" s="180"/>
      <c r="K128" s="181">
        <f>ROUND(E128*J128,2)</f>
        <v>0</v>
      </c>
      <c r="L128" s="181">
        <v>21</v>
      </c>
      <c r="M128" s="181">
        <f>G128*(1+L128/100)</f>
        <v>0</v>
      </c>
      <c r="N128" s="179">
        <v>0</v>
      </c>
      <c r="O128" s="179">
        <f>ROUND(E128*N128,2)</f>
        <v>0</v>
      </c>
      <c r="P128" s="179">
        <v>0</v>
      </c>
      <c r="Q128" s="179">
        <f>ROUND(E128*P128,2)</f>
        <v>0</v>
      </c>
      <c r="R128" s="181" t="s">
        <v>256</v>
      </c>
      <c r="S128" s="181" t="s">
        <v>257</v>
      </c>
      <c r="T128" s="182" t="s">
        <v>257</v>
      </c>
      <c r="U128" s="161">
        <v>7.0000000000000007E-2</v>
      </c>
      <c r="V128" s="161">
        <f>ROUND(E128*U128,2)</f>
        <v>14.08</v>
      </c>
      <c r="W128" s="161"/>
      <c r="X128" s="161" t="s">
        <v>258</v>
      </c>
      <c r="Y128" s="161" t="s">
        <v>211</v>
      </c>
      <c r="Z128" s="151"/>
      <c r="AA128" s="151"/>
      <c r="AB128" s="151"/>
      <c r="AC128" s="151"/>
      <c r="AD128" s="151"/>
      <c r="AE128" s="151"/>
      <c r="AF128" s="151"/>
      <c r="AG128" s="151" t="s">
        <v>259</v>
      </c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2" x14ac:dyDescent="0.2">
      <c r="A129" s="158"/>
      <c r="B129" s="159"/>
      <c r="C129" s="273" t="s">
        <v>1106</v>
      </c>
      <c r="D129" s="274"/>
      <c r="E129" s="274"/>
      <c r="F129" s="274"/>
      <c r="G129" s="274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1"/>
      <c r="AA129" s="151"/>
      <c r="AB129" s="151"/>
      <c r="AC129" s="151"/>
      <c r="AD129" s="151"/>
      <c r="AE129" s="151"/>
      <c r="AF129" s="151"/>
      <c r="AG129" s="151" t="s">
        <v>261</v>
      </c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2" x14ac:dyDescent="0.2">
      <c r="A130" s="158"/>
      <c r="B130" s="159"/>
      <c r="C130" s="196" t="s">
        <v>1107</v>
      </c>
      <c r="D130" s="190"/>
      <c r="E130" s="191">
        <v>201.10499999999999</v>
      </c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1"/>
      <c r="AA130" s="151"/>
      <c r="AB130" s="151"/>
      <c r="AC130" s="151"/>
      <c r="AD130" s="151"/>
      <c r="AE130" s="151"/>
      <c r="AF130" s="151"/>
      <c r="AG130" s="151" t="s">
        <v>263</v>
      </c>
      <c r="AH130" s="151">
        <v>5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1" x14ac:dyDescent="0.2">
      <c r="A131" s="176">
        <v>14</v>
      </c>
      <c r="B131" s="177" t="s">
        <v>1108</v>
      </c>
      <c r="C131" s="185" t="s">
        <v>1109</v>
      </c>
      <c r="D131" s="178" t="s">
        <v>296</v>
      </c>
      <c r="E131" s="179">
        <v>109.416</v>
      </c>
      <c r="F131" s="180"/>
      <c r="G131" s="181">
        <f>ROUND(E131*F131,2)</f>
        <v>0</v>
      </c>
      <c r="H131" s="180"/>
      <c r="I131" s="181">
        <f>ROUND(E131*H131,2)</f>
        <v>0</v>
      </c>
      <c r="J131" s="180"/>
      <c r="K131" s="181">
        <f>ROUND(E131*J131,2)</f>
        <v>0</v>
      </c>
      <c r="L131" s="181">
        <v>21</v>
      </c>
      <c r="M131" s="181">
        <f>G131*(1+L131/100)</f>
        <v>0</v>
      </c>
      <c r="N131" s="179">
        <v>0</v>
      </c>
      <c r="O131" s="179">
        <f>ROUND(E131*N131,2)</f>
        <v>0</v>
      </c>
      <c r="P131" s="179">
        <v>0</v>
      </c>
      <c r="Q131" s="179">
        <f>ROUND(E131*P131,2)</f>
        <v>0</v>
      </c>
      <c r="R131" s="181" t="s">
        <v>256</v>
      </c>
      <c r="S131" s="181" t="s">
        <v>257</v>
      </c>
      <c r="T131" s="182" t="s">
        <v>257</v>
      </c>
      <c r="U131" s="161">
        <v>0.32700000000000001</v>
      </c>
      <c r="V131" s="161">
        <f>ROUND(E131*U131,2)</f>
        <v>35.78</v>
      </c>
      <c r="W131" s="161"/>
      <c r="X131" s="161" t="s">
        <v>258</v>
      </c>
      <c r="Y131" s="161" t="s">
        <v>211</v>
      </c>
      <c r="Z131" s="151"/>
      <c r="AA131" s="151"/>
      <c r="AB131" s="151"/>
      <c r="AC131" s="151"/>
      <c r="AD131" s="151"/>
      <c r="AE131" s="151"/>
      <c r="AF131" s="151"/>
      <c r="AG131" s="151" t="s">
        <v>259</v>
      </c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2" x14ac:dyDescent="0.2">
      <c r="A132" s="158"/>
      <c r="B132" s="159"/>
      <c r="C132" s="273" t="s">
        <v>1106</v>
      </c>
      <c r="D132" s="274"/>
      <c r="E132" s="274"/>
      <c r="F132" s="274"/>
      <c r="G132" s="274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1"/>
      <c r="AA132" s="151"/>
      <c r="AB132" s="151"/>
      <c r="AC132" s="151"/>
      <c r="AD132" s="151"/>
      <c r="AE132" s="151"/>
      <c r="AF132" s="151"/>
      <c r="AG132" s="151" t="s">
        <v>261</v>
      </c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2" x14ac:dyDescent="0.2">
      <c r="A133" s="158"/>
      <c r="B133" s="159"/>
      <c r="C133" s="196" t="s">
        <v>1110</v>
      </c>
      <c r="D133" s="190"/>
      <c r="E133" s="191">
        <v>109.416</v>
      </c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1"/>
      <c r="AA133" s="151"/>
      <c r="AB133" s="151"/>
      <c r="AC133" s="151"/>
      <c r="AD133" s="151"/>
      <c r="AE133" s="151"/>
      <c r="AF133" s="151"/>
      <c r="AG133" s="151" t="s">
        <v>263</v>
      </c>
      <c r="AH133" s="151">
        <v>5</v>
      </c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1" x14ac:dyDescent="0.2">
      <c r="A134" s="176">
        <v>15</v>
      </c>
      <c r="B134" s="177" t="s">
        <v>1111</v>
      </c>
      <c r="C134" s="185" t="s">
        <v>1112</v>
      </c>
      <c r="D134" s="178" t="s">
        <v>255</v>
      </c>
      <c r="E134" s="179">
        <v>68.052099999999996</v>
      </c>
      <c r="F134" s="180"/>
      <c r="G134" s="181">
        <f>ROUND(E134*F134,2)</f>
        <v>0</v>
      </c>
      <c r="H134" s="180"/>
      <c r="I134" s="181">
        <f>ROUND(E134*H134,2)</f>
        <v>0</v>
      </c>
      <c r="J134" s="180"/>
      <c r="K134" s="181">
        <f>ROUND(E134*J134,2)</f>
        <v>0</v>
      </c>
      <c r="L134" s="181">
        <v>21</v>
      </c>
      <c r="M134" s="181">
        <f>G134*(1+L134/100)</f>
        <v>0</v>
      </c>
      <c r="N134" s="179">
        <v>0</v>
      </c>
      <c r="O134" s="179">
        <f>ROUND(E134*N134,2)</f>
        <v>0</v>
      </c>
      <c r="P134" s="179">
        <v>0</v>
      </c>
      <c r="Q134" s="179">
        <f>ROUND(E134*P134,2)</f>
        <v>0</v>
      </c>
      <c r="R134" s="181" t="s">
        <v>256</v>
      </c>
      <c r="S134" s="181" t="s">
        <v>257</v>
      </c>
      <c r="T134" s="182" t="s">
        <v>257</v>
      </c>
      <c r="U134" s="161">
        <v>0.34499999999999997</v>
      </c>
      <c r="V134" s="161">
        <f>ROUND(E134*U134,2)</f>
        <v>23.48</v>
      </c>
      <c r="W134" s="161"/>
      <c r="X134" s="161" t="s">
        <v>258</v>
      </c>
      <c r="Y134" s="161" t="s">
        <v>211</v>
      </c>
      <c r="Z134" s="151"/>
      <c r="AA134" s="151"/>
      <c r="AB134" s="151"/>
      <c r="AC134" s="151"/>
      <c r="AD134" s="151"/>
      <c r="AE134" s="151"/>
      <c r="AF134" s="151"/>
      <c r="AG134" s="151" t="s">
        <v>259</v>
      </c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2" x14ac:dyDescent="0.2">
      <c r="A135" s="158"/>
      <c r="B135" s="159"/>
      <c r="C135" s="273" t="s">
        <v>801</v>
      </c>
      <c r="D135" s="274"/>
      <c r="E135" s="274"/>
      <c r="F135" s="274"/>
      <c r="G135" s="274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1"/>
      <c r="AA135" s="151"/>
      <c r="AB135" s="151"/>
      <c r="AC135" s="151"/>
      <c r="AD135" s="151"/>
      <c r="AE135" s="151"/>
      <c r="AF135" s="151"/>
      <c r="AG135" s="151" t="s">
        <v>261</v>
      </c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83" t="str">
        <f>C135</f>
        <v>bez naložení do dopravní nádoby, ale s vyprázdněním dopravní nádoby na hromadu nebo na dopravní prostředek,</v>
      </c>
      <c r="BB135" s="151"/>
      <c r="BC135" s="151"/>
      <c r="BD135" s="151"/>
      <c r="BE135" s="151"/>
      <c r="BF135" s="151"/>
      <c r="BG135" s="151"/>
      <c r="BH135" s="151"/>
    </row>
    <row r="136" spans="1:60" outlineLevel="2" x14ac:dyDescent="0.2">
      <c r="A136" s="158"/>
      <c r="B136" s="159"/>
      <c r="C136" s="196" t="s">
        <v>1113</v>
      </c>
      <c r="D136" s="190"/>
      <c r="E136" s="191">
        <v>68.052099999999996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1"/>
      <c r="AA136" s="151"/>
      <c r="AB136" s="151"/>
      <c r="AC136" s="151"/>
      <c r="AD136" s="151"/>
      <c r="AE136" s="151"/>
      <c r="AF136" s="151"/>
      <c r="AG136" s="151" t="s">
        <v>263</v>
      </c>
      <c r="AH136" s="151">
        <v>0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1" x14ac:dyDescent="0.2">
      <c r="A137" s="176">
        <v>16</v>
      </c>
      <c r="B137" s="177" t="s">
        <v>277</v>
      </c>
      <c r="C137" s="185" t="s">
        <v>278</v>
      </c>
      <c r="D137" s="178" t="s">
        <v>255</v>
      </c>
      <c r="E137" s="179">
        <v>15.84</v>
      </c>
      <c r="F137" s="180"/>
      <c r="G137" s="181">
        <f>ROUND(E137*F137,2)</f>
        <v>0</v>
      </c>
      <c r="H137" s="180"/>
      <c r="I137" s="181">
        <f>ROUND(E137*H137,2)</f>
        <v>0</v>
      </c>
      <c r="J137" s="180"/>
      <c r="K137" s="181">
        <f>ROUND(E137*J137,2)</f>
        <v>0</v>
      </c>
      <c r="L137" s="181">
        <v>21</v>
      </c>
      <c r="M137" s="181">
        <f>G137*(1+L137/100)</f>
        <v>0</v>
      </c>
      <c r="N137" s="179">
        <v>0</v>
      </c>
      <c r="O137" s="179">
        <f>ROUND(E137*N137,2)</f>
        <v>0</v>
      </c>
      <c r="P137" s="179">
        <v>0</v>
      </c>
      <c r="Q137" s="179">
        <f>ROUND(E137*P137,2)</f>
        <v>0</v>
      </c>
      <c r="R137" s="181" t="s">
        <v>256</v>
      </c>
      <c r="S137" s="181" t="s">
        <v>257</v>
      </c>
      <c r="T137" s="182" t="s">
        <v>257</v>
      </c>
      <c r="U137" s="161">
        <v>7.3999999999999996E-2</v>
      </c>
      <c r="V137" s="161">
        <f>ROUND(E137*U137,2)</f>
        <v>1.17</v>
      </c>
      <c r="W137" s="161"/>
      <c r="X137" s="161" t="s">
        <v>258</v>
      </c>
      <c r="Y137" s="161" t="s">
        <v>211</v>
      </c>
      <c r="Z137" s="151"/>
      <c r="AA137" s="151"/>
      <c r="AB137" s="151"/>
      <c r="AC137" s="151"/>
      <c r="AD137" s="151"/>
      <c r="AE137" s="151"/>
      <c r="AF137" s="151"/>
      <c r="AG137" s="151" t="s">
        <v>259</v>
      </c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2" x14ac:dyDescent="0.2">
      <c r="A138" s="158"/>
      <c r="B138" s="159"/>
      <c r="C138" s="273" t="s">
        <v>279</v>
      </c>
      <c r="D138" s="274"/>
      <c r="E138" s="274"/>
      <c r="F138" s="274"/>
      <c r="G138" s="274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1"/>
      <c r="AA138" s="151"/>
      <c r="AB138" s="151"/>
      <c r="AC138" s="151"/>
      <c r="AD138" s="151"/>
      <c r="AE138" s="151"/>
      <c r="AF138" s="151"/>
      <c r="AG138" s="151" t="s">
        <v>261</v>
      </c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2" x14ac:dyDescent="0.2">
      <c r="A139" s="158"/>
      <c r="B139" s="159"/>
      <c r="C139" s="196" t="s">
        <v>770</v>
      </c>
      <c r="D139" s="190"/>
      <c r="E139" s="191"/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1"/>
      <c r="AA139" s="151"/>
      <c r="AB139" s="151"/>
      <c r="AC139" s="151"/>
      <c r="AD139" s="151"/>
      <c r="AE139" s="151"/>
      <c r="AF139" s="151"/>
      <c r="AG139" s="151" t="s">
        <v>263</v>
      </c>
      <c r="AH139" s="151">
        <v>0</v>
      </c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3" x14ac:dyDescent="0.2">
      <c r="A140" s="158"/>
      <c r="B140" s="159"/>
      <c r="C140" s="196" t="s">
        <v>1114</v>
      </c>
      <c r="D140" s="190"/>
      <c r="E140" s="191">
        <v>15.84</v>
      </c>
      <c r="F140" s="161"/>
      <c r="G140" s="16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1"/>
      <c r="AA140" s="151"/>
      <c r="AB140" s="151"/>
      <c r="AC140" s="151"/>
      <c r="AD140" s="151"/>
      <c r="AE140" s="151"/>
      <c r="AF140" s="151"/>
      <c r="AG140" s="151" t="s">
        <v>263</v>
      </c>
      <c r="AH140" s="151">
        <v>0</v>
      </c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1" x14ac:dyDescent="0.2">
      <c r="A141" s="176">
        <v>17</v>
      </c>
      <c r="B141" s="177" t="s">
        <v>806</v>
      </c>
      <c r="C141" s="185" t="s">
        <v>807</v>
      </c>
      <c r="D141" s="178" t="s">
        <v>255</v>
      </c>
      <c r="E141" s="179">
        <v>193.33539999999999</v>
      </c>
      <c r="F141" s="180"/>
      <c r="G141" s="181">
        <f>ROUND(E141*F141,2)</f>
        <v>0</v>
      </c>
      <c r="H141" s="180"/>
      <c r="I141" s="181">
        <f>ROUND(E141*H141,2)</f>
        <v>0</v>
      </c>
      <c r="J141" s="180"/>
      <c r="K141" s="181">
        <f>ROUND(E141*J141,2)</f>
        <v>0</v>
      </c>
      <c r="L141" s="181">
        <v>21</v>
      </c>
      <c r="M141" s="181">
        <f>G141*(1+L141/100)</f>
        <v>0</v>
      </c>
      <c r="N141" s="179">
        <v>0</v>
      </c>
      <c r="O141" s="179">
        <f>ROUND(E141*N141,2)</f>
        <v>0</v>
      </c>
      <c r="P141" s="179">
        <v>0</v>
      </c>
      <c r="Q141" s="179">
        <f>ROUND(E141*P141,2)</f>
        <v>0</v>
      </c>
      <c r="R141" s="181" t="s">
        <v>256</v>
      </c>
      <c r="S141" s="181" t="s">
        <v>257</v>
      </c>
      <c r="T141" s="182" t="s">
        <v>257</v>
      </c>
      <c r="U141" s="161">
        <v>1.0999999999999999E-2</v>
      </c>
      <c r="V141" s="161">
        <f>ROUND(E141*U141,2)</f>
        <v>2.13</v>
      </c>
      <c r="W141" s="161"/>
      <c r="X141" s="161" t="s">
        <v>258</v>
      </c>
      <c r="Y141" s="161" t="s">
        <v>211</v>
      </c>
      <c r="Z141" s="151"/>
      <c r="AA141" s="151"/>
      <c r="AB141" s="151"/>
      <c r="AC141" s="151"/>
      <c r="AD141" s="151"/>
      <c r="AE141" s="151"/>
      <c r="AF141" s="151"/>
      <c r="AG141" s="151" t="s">
        <v>259</v>
      </c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outlineLevel="2" x14ac:dyDescent="0.2">
      <c r="A142" s="158"/>
      <c r="B142" s="159"/>
      <c r="C142" s="273" t="s">
        <v>279</v>
      </c>
      <c r="D142" s="274"/>
      <c r="E142" s="274"/>
      <c r="F142" s="274"/>
      <c r="G142" s="274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1"/>
      <c r="AA142" s="151"/>
      <c r="AB142" s="151"/>
      <c r="AC142" s="151"/>
      <c r="AD142" s="151"/>
      <c r="AE142" s="151"/>
      <c r="AF142" s="151"/>
      <c r="AG142" s="151" t="s">
        <v>261</v>
      </c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2" x14ac:dyDescent="0.2">
      <c r="A143" s="158"/>
      <c r="B143" s="159"/>
      <c r="C143" s="196" t="s">
        <v>1115</v>
      </c>
      <c r="D143" s="190"/>
      <c r="E143" s="191"/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1"/>
      <c r="AA143" s="151"/>
      <c r="AB143" s="151"/>
      <c r="AC143" s="151"/>
      <c r="AD143" s="151"/>
      <c r="AE143" s="151"/>
      <c r="AF143" s="151"/>
      <c r="AG143" s="151" t="s">
        <v>263</v>
      </c>
      <c r="AH143" s="151">
        <v>0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outlineLevel="3" x14ac:dyDescent="0.2">
      <c r="A144" s="158"/>
      <c r="B144" s="159"/>
      <c r="C144" s="196" t="s">
        <v>1116</v>
      </c>
      <c r="D144" s="190"/>
      <c r="E144" s="191">
        <v>193.33539999999999</v>
      </c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1"/>
      <c r="AA144" s="151"/>
      <c r="AB144" s="151"/>
      <c r="AC144" s="151"/>
      <c r="AD144" s="151"/>
      <c r="AE144" s="151"/>
      <c r="AF144" s="151"/>
      <c r="AG144" s="151" t="s">
        <v>263</v>
      </c>
      <c r="AH144" s="151">
        <v>0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ht="22.5" outlineLevel="1" x14ac:dyDescent="0.2">
      <c r="A145" s="176">
        <v>18</v>
      </c>
      <c r="B145" s="177" t="s">
        <v>280</v>
      </c>
      <c r="C145" s="185" t="s">
        <v>281</v>
      </c>
      <c r="D145" s="178" t="s">
        <v>255</v>
      </c>
      <c r="E145" s="179">
        <v>39.436500000000002</v>
      </c>
      <c r="F145" s="180"/>
      <c r="G145" s="181">
        <f>ROUND(E145*F145,2)</f>
        <v>0</v>
      </c>
      <c r="H145" s="180"/>
      <c r="I145" s="181">
        <f>ROUND(E145*H145,2)</f>
        <v>0</v>
      </c>
      <c r="J145" s="180"/>
      <c r="K145" s="181">
        <f>ROUND(E145*J145,2)</f>
        <v>0</v>
      </c>
      <c r="L145" s="181">
        <v>21</v>
      </c>
      <c r="M145" s="181">
        <f>G145*(1+L145/100)</f>
        <v>0</v>
      </c>
      <c r="N145" s="179">
        <v>0</v>
      </c>
      <c r="O145" s="179">
        <f>ROUND(E145*N145,2)</f>
        <v>0</v>
      </c>
      <c r="P145" s="179">
        <v>0</v>
      </c>
      <c r="Q145" s="179">
        <f>ROUND(E145*P145,2)</f>
        <v>0</v>
      </c>
      <c r="R145" s="181" t="s">
        <v>256</v>
      </c>
      <c r="S145" s="181" t="s">
        <v>257</v>
      </c>
      <c r="T145" s="182" t="s">
        <v>257</v>
      </c>
      <c r="U145" s="161">
        <v>1.0999999999999999E-2</v>
      </c>
      <c r="V145" s="161">
        <f>ROUND(E145*U145,2)</f>
        <v>0.43</v>
      </c>
      <c r="W145" s="161"/>
      <c r="X145" s="161" t="s">
        <v>258</v>
      </c>
      <c r="Y145" s="161" t="s">
        <v>211</v>
      </c>
      <c r="Z145" s="151"/>
      <c r="AA145" s="151"/>
      <c r="AB145" s="151"/>
      <c r="AC145" s="151"/>
      <c r="AD145" s="151"/>
      <c r="AE145" s="151"/>
      <c r="AF145" s="151"/>
      <c r="AG145" s="151" t="s">
        <v>259</v>
      </c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2" x14ac:dyDescent="0.2">
      <c r="A146" s="158"/>
      <c r="B146" s="159"/>
      <c r="C146" s="273" t="s">
        <v>279</v>
      </c>
      <c r="D146" s="274"/>
      <c r="E146" s="274"/>
      <c r="F146" s="274"/>
      <c r="G146" s="274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1"/>
      <c r="AA146" s="151"/>
      <c r="AB146" s="151"/>
      <c r="AC146" s="151"/>
      <c r="AD146" s="151"/>
      <c r="AE146" s="151"/>
      <c r="AF146" s="151"/>
      <c r="AG146" s="151" t="s">
        <v>261</v>
      </c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2" x14ac:dyDescent="0.2">
      <c r="A147" s="158"/>
      <c r="B147" s="159"/>
      <c r="C147" s="196" t="s">
        <v>1117</v>
      </c>
      <c r="D147" s="190"/>
      <c r="E147" s="191">
        <v>136.10419999999999</v>
      </c>
      <c r="F147" s="161"/>
      <c r="G147" s="161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1"/>
      <c r="AA147" s="151"/>
      <c r="AB147" s="151"/>
      <c r="AC147" s="151"/>
      <c r="AD147" s="151"/>
      <c r="AE147" s="151"/>
      <c r="AF147" s="151"/>
      <c r="AG147" s="151" t="s">
        <v>263</v>
      </c>
      <c r="AH147" s="151">
        <v>0</v>
      </c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3" x14ac:dyDescent="0.2">
      <c r="A148" s="158"/>
      <c r="B148" s="159"/>
      <c r="C148" s="196" t="s">
        <v>812</v>
      </c>
      <c r="D148" s="190"/>
      <c r="E148" s="191"/>
      <c r="F148" s="161"/>
      <c r="G148" s="161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51"/>
      <c r="AA148" s="151"/>
      <c r="AB148" s="151"/>
      <c r="AC148" s="151"/>
      <c r="AD148" s="151"/>
      <c r="AE148" s="151"/>
      <c r="AF148" s="151"/>
      <c r="AG148" s="151" t="s">
        <v>263</v>
      </c>
      <c r="AH148" s="151">
        <v>0</v>
      </c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3" x14ac:dyDescent="0.2">
      <c r="A149" s="158"/>
      <c r="B149" s="159"/>
      <c r="C149" s="196" t="s">
        <v>1118</v>
      </c>
      <c r="D149" s="190"/>
      <c r="E149" s="191">
        <v>-96.667699999999996</v>
      </c>
      <c r="F149" s="161"/>
      <c r="G149" s="161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1"/>
      <c r="AA149" s="151"/>
      <c r="AB149" s="151"/>
      <c r="AC149" s="151"/>
      <c r="AD149" s="151"/>
      <c r="AE149" s="151"/>
      <c r="AF149" s="151"/>
      <c r="AG149" s="151" t="s">
        <v>263</v>
      </c>
      <c r="AH149" s="151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ht="22.5" outlineLevel="1" x14ac:dyDescent="0.2">
      <c r="A150" s="176">
        <v>19</v>
      </c>
      <c r="B150" s="177" t="s">
        <v>284</v>
      </c>
      <c r="C150" s="185" t="s">
        <v>285</v>
      </c>
      <c r="D150" s="178" t="s">
        <v>255</v>
      </c>
      <c r="E150" s="179">
        <v>157.74600000000001</v>
      </c>
      <c r="F150" s="180"/>
      <c r="G150" s="181">
        <f>ROUND(E150*F150,2)</f>
        <v>0</v>
      </c>
      <c r="H150" s="180"/>
      <c r="I150" s="181">
        <f>ROUND(E150*H150,2)</f>
        <v>0</v>
      </c>
      <c r="J150" s="180"/>
      <c r="K150" s="181">
        <f>ROUND(E150*J150,2)</f>
        <v>0</v>
      </c>
      <c r="L150" s="181">
        <v>21</v>
      </c>
      <c r="M150" s="181">
        <f>G150*(1+L150/100)</f>
        <v>0</v>
      </c>
      <c r="N150" s="179">
        <v>0</v>
      </c>
      <c r="O150" s="179">
        <f>ROUND(E150*N150,2)</f>
        <v>0</v>
      </c>
      <c r="P150" s="179">
        <v>0</v>
      </c>
      <c r="Q150" s="179">
        <f>ROUND(E150*P150,2)</f>
        <v>0</v>
      </c>
      <c r="R150" s="181" t="s">
        <v>256</v>
      </c>
      <c r="S150" s="181" t="s">
        <v>257</v>
      </c>
      <c r="T150" s="182" t="s">
        <v>257</v>
      </c>
      <c r="U150" s="161">
        <v>0</v>
      </c>
      <c r="V150" s="161">
        <f>ROUND(E150*U150,2)</f>
        <v>0</v>
      </c>
      <c r="W150" s="161"/>
      <c r="X150" s="161" t="s">
        <v>258</v>
      </c>
      <c r="Y150" s="161" t="s">
        <v>211</v>
      </c>
      <c r="Z150" s="151"/>
      <c r="AA150" s="151"/>
      <c r="AB150" s="151"/>
      <c r="AC150" s="151"/>
      <c r="AD150" s="151"/>
      <c r="AE150" s="151"/>
      <c r="AF150" s="151"/>
      <c r="AG150" s="151" t="s">
        <v>259</v>
      </c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outlineLevel="2" x14ac:dyDescent="0.2">
      <c r="A151" s="158"/>
      <c r="B151" s="159"/>
      <c r="C151" s="273" t="s">
        <v>279</v>
      </c>
      <c r="D151" s="274"/>
      <c r="E151" s="274"/>
      <c r="F151" s="274"/>
      <c r="G151" s="274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1"/>
      <c r="AA151" s="151"/>
      <c r="AB151" s="151"/>
      <c r="AC151" s="151"/>
      <c r="AD151" s="151"/>
      <c r="AE151" s="151"/>
      <c r="AF151" s="151"/>
      <c r="AG151" s="151" t="s">
        <v>261</v>
      </c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outlineLevel="2" x14ac:dyDescent="0.2">
      <c r="A152" s="158"/>
      <c r="B152" s="159"/>
      <c r="C152" s="196" t="s">
        <v>1119</v>
      </c>
      <c r="D152" s="190"/>
      <c r="E152" s="191">
        <v>157.74600000000001</v>
      </c>
      <c r="F152" s="161"/>
      <c r="G152" s="161"/>
      <c r="H152" s="161"/>
      <c r="I152" s="161"/>
      <c r="J152" s="161"/>
      <c r="K152" s="161"/>
      <c r="L152" s="161"/>
      <c r="M152" s="161"/>
      <c r="N152" s="160"/>
      <c r="O152" s="160"/>
      <c r="P152" s="160"/>
      <c r="Q152" s="160"/>
      <c r="R152" s="161"/>
      <c r="S152" s="161"/>
      <c r="T152" s="161"/>
      <c r="U152" s="161"/>
      <c r="V152" s="161"/>
      <c r="W152" s="161"/>
      <c r="X152" s="161"/>
      <c r="Y152" s="161"/>
      <c r="Z152" s="151"/>
      <c r="AA152" s="151"/>
      <c r="AB152" s="151"/>
      <c r="AC152" s="151"/>
      <c r="AD152" s="151"/>
      <c r="AE152" s="151"/>
      <c r="AF152" s="151"/>
      <c r="AG152" s="151" t="s">
        <v>263</v>
      </c>
      <c r="AH152" s="151">
        <v>0</v>
      </c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ht="22.5" outlineLevel="1" x14ac:dyDescent="0.2">
      <c r="A153" s="176">
        <v>20</v>
      </c>
      <c r="B153" s="177" t="s">
        <v>816</v>
      </c>
      <c r="C153" s="185" t="s">
        <v>817</v>
      </c>
      <c r="D153" s="178" t="s">
        <v>255</v>
      </c>
      <c r="E153" s="179">
        <v>104.5877</v>
      </c>
      <c r="F153" s="180"/>
      <c r="G153" s="181">
        <f>ROUND(E153*F153,2)</f>
        <v>0</v>
      </c>
      <c r="H153" s="180"/>
      <c r="I153" s="181">
        <f>ROUND(E153*H153,2)</f>
        <v>0</v>
      </c>
      <c r="J153" s="180"/>
      <c r="K153" s="181">
        <f>ROUND(E153*J153,2)</f>
        <v>0</v>
      </c>
      <c r="L153" s="181">
        <v>21</v>
      </c>
      <c r="M153" s="181">
        <f>G153*(1+L153/100)</f>
        <v>0</v>
      </c>
      <c r="N153" s="179">
        <v>0</v>
      </c>
      <c r="O153" s="179">
        <f>ROUND(E153*N153,2)</f>
        <v>0</v>
      </c>
      <c r="P153" s="179">
        <v>0</v>
      </c>
      <c r="Q153" s="179">
        <f>ROUND(E153*P153,2)</f>
        <v>0</v>
      </c>
      <c r="R153" s="181" t="s">
        <v>256</v>
      </c>
      <c r="S153" s="181" t="s">
        <v>257</v>
      </c>
      <c r="T153" s="182" t="s">
        <v>257</v>
      </c>
      <c r="U153" s="161">
        <v>0.65200000000000002</v>
      </c>
      <c r="V153" s="161">
        <f>ROUND(E153*U153,2)</f>
        <v>68.19</v>
      </c>
      <c r="W153" s="161"/>
      <c r="X153" s="161" t="s">
        <v>258</v>
      </c>
      <c r="Y153" s="161" t="s">
        <v>211</v>
      </c>
      <c r="Z153" s="151"/>
      <c r="AA153" s="151"/>
      <c r="AB153" s="151"/>
      <c r="AC153" s="151"/>
      <c r="AD153" s="151"/>
      <c r="AE153" s="151"/>
      <c r="AF153" s="151"/>
      <c r="AG153" s="151" t="s">
        <v>259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2" x14ac:dyDescent="0.2">
      <c r="A154" s="158"/>
      <c r="B154" s="159"/>
      <c r="C154" s="196" t="s">
        <v>818</v>
      </c>
      <c r="D154" s="190"/>
      <c r="E154" s="191"/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1"/>
      <c r="AA154" s="151"/>
      <c r="AB154" s="151"/>
      <c r="AC154" s="151"/>
      <c r="AD154" s="151"/>
      <c r="AE154" s="151"/>
      <c r="AF154" s="151"/>
      <c r="AG154" s="151" t="s">
        <v>263</v>
      </c>
      <c r="AH154" s="151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196" t="s">
        <v>1120</v>
      </c>
      <c r="D155" s="190"/>
      <c r="E155" s="191">
        <v>96.667699999999996</v>
      </c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1"/>
      <c r="AA155" s="151"/>
      <c r="AB155" s="151"/>
      <c r="AC155" s="151"/>
      <c r="AD155" s="151"/>
      <c r="AE155" s="151"/>
      <c r="AF155" s="151"/>
      <c r="AG155" s="151" t="s">
        <v>263</v>
      </c>
      <c r="AH155" s="151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3" x14ac:dyDescent="0.2">
      <c r="A156" s="158"/>
      <c r="B156" s="159"/>
      <c r="C156" s="196" t="s">
        <v>1121</v>
      </c>
      <c r="D156" s="190"/>
      <c r="E156" s="191">
        <v>7.92</v>
      </c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1"/>
      <c r="AA156" s="151"/>
      <c r="AB156" s="151"/>
      <c r="AC156" s="151"/>
      <c r="AD156" s="151"/>
      <c r="AE156" s="151"/>
      <c r="AF156" s="151"/>
      <c r="AG156" s="151" t="s">
        <v>263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ht="22.5" outlineLevel="1" x14ac:dyDescent="0.2">
      <c r="A157" s="176">
        <v>21</v>
      </c>
      <c r="B157" s="177" t="s">
        <v>826</v>
      </c>
      <c r="C157" s="185" t="s">
        <v>827</v>
      </c>
      <c r="D157" s="178" t="s">
        <v>255</v>
      </c>
      <c r="E157" s="179">
        <v>96.667699999999996</v>
      </c>
      <c r="F157" s="180"/>
      <c r="G157" s="181">
        <f>ROUND(E157*F157,2)</f>
        <v>0</v>
      </c>
      <c r="H157" s="180"/>
      <c r="I157" s="181">
        <f>ROUND(E157*H157,2)</f>
        <v>0</v>
      </c>
      <c r="J157" s="180"/>
      <c r="K157" s="181">
        <f>ROUND(E157*J157,2)</f>
        <v>0</v>
      </c>
      <c r="L157" s="181">
        <v>21</v>
      </c>
      <c r="M157" s="181">
        <f>G157*(1+L157/100)</f>
        <v>0</v>
      </c>
      <c r="N157" s="179">
        <v>0</v>
      </c>
      <c r="O157" s="179">
        <f>ROUND(E157*N157,2)</f>
        <v>0</v>
      </c>
      <c r="P157" s="179">
        <v>0</v>
      </c>
      <c r="Q157" s="179">
        <f>ROUND(E157*P157,2)</f>
        <v>0</v>
      </c>
      <c r="R157" s="181" t="s">
        <v>256</v>
      </c>
      <c r="S157" s="181" t="s">
        <v>257</v>
      </c>
      <c r="T157" s="182" t="s">
        <v>257</v>
      </c>
      <c r="U157" s="161">
        <v>8.9999999999999993E-3</v>
      </c>
      <c r="V157" s="161">
        <f>ROUND(E157*U157,2)</f>
        <v>0.87</v>
      </c>
      <c r="W157" s="161"/>
      <c r="X157" s="161" t="s">
        <v>258</v>
      </c>
      <c r="Y157" s="161" t="s">
        <v>211</v>
      </c>
      <c r="Z157" s="151"/>
      <c r="AA157" s="151"/>
      <c r="AB157" s="151"/>
      <c r="AC157" s="151"/>
      <c r="AD157" s="151"/>
      <c r="AE157" s="151"/>
      <c r="AF157" s="151"/>
      <c r="AG157" s="151" t="s">
        <v>259</v>
      </c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2" x14ac:dyDescent="0.2">
      <c r="A158" s="158"/>
      <c r="B158" s="159"/>
      <c r="C158" s="196" t="s">
        <v>1122</v>
      </c>
      <c r="D158" s="190"/>
      <c r="E158" s="191">
        <v>96.667699999999996</v>
      </c>
      <c r="F158" s="161"/>
      <c r="G158" s="161"/>
      <c r="H158" s="161"/>
      <c r="I158" s="161"/>
      <c r="J158" s="161"/>
      <c r="K158" s="161"/>
      <c r="L158" s="161"/>
      <c r="M158" s="161"/>
      <c r="N158" s="160"/>
      <c r="O158" s="160"/>
      <c r="P158" s="160"/>
      <c r="Q158" s="160"/>
      <c r="R158" s="161"/>
      <c r="S158" s="161"/>
      <c r="T158" s="161"/>
      <c r="U158" s="161"/>
      <c r="V158" s="161"/>
      <c r="W158" s="161"/>
      <c r="X158" s="161"/>
      <c r="Y158" s="161"/>
      <c r="Z158" s="151"/>
      <c r="AA158" s="151"/>
      <c r="AB158" s="151"/>
      <c r="AC158" s="151"/>
      <c r="AD158" s="151"/>
      <c r="AE158" s="151"/>
      <c r="AF158" s="151"/>
      <c r="AG158" s="151" t="s">
        <v>263</v>
      </c>
      <c r="AH158" s="151">
        <v>0</v>
      </c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outlineLevel="1" x14ac:dyDescent="0.2">
      <c r="A159" s="176">
        <v>22</v>
      </c>
      <c r="B159" s="177" t="s">
        <v>291</v>
      </c>
      <c r="C159" s="185" t="s">
        <v>292</v>
      </c>
      <c r="D159" s="178" t="s">
        <v>255</v>
      </c>
      <c r="E159" s="179">
        <v>39.436500000000002</v>
      </c>
      <c r="F159" s="180"/>
      <c r="G159" s="181">
        <f>ROUND(E159*F159,2)</f>
        <v>0</v>
      </c>
      <c r="H159" s="180"/>
      <c r="I159" s="181">
        <f>ROUND(E159*H159,2)</f>
        <v>0</v>
      </c>
      <c r="J159" s="180"/>
      <c r="K159" s="181">
        <f>ROUND(E159*J159,2)</f>
        <v>0</v>
      </c>
      <c r="L159" s="181">
        <v>21</v>
      </c>
      <c r="M159" s="181">
        <f>G159*(1+L159/100)</f>
        <v>0</v>
      </c>
      <c r="N159" s="179">
        <v>0</v>
      </c>
      <c r="O159" s="179">
        <f>ROUND(E159*N159,2)</f>
        <v>0</v>
      </c>
      <c r="P159" s="179">
        <v>0</v>
      </c>
      <c r="Q159" s="179">
        <f>ROUND(E159*P159,2)</f>
        <v>0</v>
      </c>
      <c r="R159" s="181" t="s">
        <v>256</v>
      </c>
      <c r="S159" s="181" t="s">
        <v>257</v>
      </c>
      <c r="T159" s="182" t="s">
        <v>257</v>
      </c>
      <c r="U159" s="161">
        <v>0</v>
      </c>
      <c r="V159" s="161">
        <f>ROUND(E159*U159,2)</f>
        <v>0</v>
      </c>
      <c r="W159" s="161"/>
      <c r="X159" s="161" t="s">
        <v>258</v>
      </c>
      <c r="Y159" s="161" t="s">
        <v>211</v>
      </c>
      <c r="Z159" s="151"/>
      <c r="AA159" s="151"/>
      <c r="AB159" s="151"/>
      <c r="AC159" s="151"/>
      <c r="AD159" s="151"/>
      <c r="AE159" s="151"/>
      <c r="AF159" s="151"/>
      <c r="AG159" s="151" t="s">
        <v>259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outlineLevel="2" x14ac:dyDescent="0.2">
      <c r="A160" s="158"/>
      <c r="B160" s="159"/>
      <c r="C160" s="262" t="s">
        <v>293</v>
      </c>
      <c r="D160" s="263"/>
      <c r="E160" s="263"/>
      <c r="F160" s="263"/>
      <c r="G160" s="263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1"/>
      <c r="AA160" s="151"/>
      <c r="AB160" s="151"/>
      <c r="AC160" s="151"/>
      <c r="AD160" s="151"/>
      <c r="AE160" s="151"/>
      <c r="AF160" s="151"/>
      <c r="AG160" s="151" t="s">
        <v>214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2" x14ac:dyDescent="0.2">
      <c r="A161" s="158"/>
      <c r="B161" s="159"/>
      <c r="C161" s="196" t="s">
        <v>1117</v>
      </c>
      <c r="D161" s="190"/>
      <c r="E161" s="191">
        <v>136.10419999999999</v>
      </c>
      <c r="F161" s="161"/>
      <c r="G161" s="161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1"/>
      <c r="AA161" s="151"/>
      <c r="AB161" s="151"/>
      <c r="AC161" s="151"/>
      <c r="AD161" s="151"/>
      <c r="AE161" s="151"/>
      <c r="AF161" s="151"/>
      <c r="AG161" s="151" t="s">
        <v>263</v>
      </c>
      <c r="AH161" s="151">
        <v>0</v>
      </c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3" x14ac:dyDescent="0.2">
      <c r="A162" s="158"/>
      <c r="B162" s="159"/>
      <c r="C162" s="196" t="s">
        <v>812</v>
      </c>
      <c r="D162" s="190"/>
      <c r="E162" s="191"/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1"/>
      <c r="AA162" s="151"/>
      <c r="AB162" s="151"/>
      <c r="AC162" s="151"/>
      <c r="AD162" s="151"/>
      <c r="AE162" s="151"/>
      <c r="AF162" s="151"/>
      <c r="AG162" s="151" t="s">
        <v>263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3" x14ac:dyDescent="0.2">
      <c r="A163" s="158"/>
      <c r="B163" s="159"/>
      <c r="C163" s="196" t="s">
        <v>1118</v>
      </c>
      <c r="D163" s="190"/>
      <c r="E163" s="191">
        <v>-96.667699999999996</v>
      </c>
      <c r="F163" s="161"/>
      <c r="G163" s="16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1"/>
      <c r="AA163" s="151"/>
      <c r="AB163" s="151"/>
      <c r="AC163" s="151"/>
      <c r="AD163" s="151"/>
      <c r="AE163" s="151"/>
      <c r="AF163" s="151"/>
      <c r="AG163" s="151" t="s">
        <v>263</v>
      </c>
      <c r="AH163" s="151">
        <v>0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ht="22.5" outlineLevel="1" x14ac:dyDescent="0.2">
      <c r="A164" s="176">
        <v>23</v>
      </c>
      <c r="B164" s="177" t="s">
        <v>829</v>
      </c>
      <c r="C164" s="185" t="s">
        <v>830</v>
      </c>
      <c r="D164" s="178" t="s">
        <v>255</v>
      </c>
      <c r="E164" s="179">
        <v>96.667699999999996</v>
      </c>
      <c r="F164" s="180"/>
      <c r="G164" s="181">
        <f>ROUND(E164*F164,2)</f>
        <v>0</v>
      </c>
      <c r="H164" s="180"/>
      <c r="I164" s="181">
        <f>ROUND(E164*H164,2)</f>
        <v>0</v>
      </c>
      <c r="J164" s="180"/>
      <c r="K164" s="181">
        <f>ROUND(E164*J164,2)</f>
        <v>0</v>
      </c>
      <c r="L164" s="181">
        <v>21</v>
      </c>
      <c r="M164" s="181">
        <f>G164*(1+L164/100)</f>
        <v>0</v>
      </c>
      <c r="N164" s="179">
        <v>0</v>
      </c>
      <c r="O164" s="179">
        <f>ROUND(E164*N164,2)</f>
        <v>0</v>
      </c>
      <c r="P164" s="179">
        <v>0</v>
      </c>
      <c r="Q164" s="179">
        <f>ROUND(E164*P164,2)</f>
        <v>0</v>
      </c>
      <c r="R164" s="181" t="s">
        <v>256</v>
      </c>
      <c r="S164" s="181" t="s">
        <v>257</v>
      </c>
      <c r="T164" s="182" t="s">
        <v>257</v>
      </c>
      <c r="U164" s="161">
        <v>0.20200000000000001</v>
      </c>
      <c r="V164" s="161">
        <f>ROUND(E164*U164,2)</f>
        <v>19.53</v>
      </c>
      <c r="W164" s="161"/>
      <c r="X164" s="161" t="s">
        <v>258</v>
      </c>
      <c r="Y164" s="161" t="s">
        <v>211</v>
      </c>
      <c r="Z164" s="151"/>
      <c r="AA164" s="151"/>
      <c r="AB164" s="151"/>
      <c r="AC164" s="151"/>
      <c r="AD164" s="151"/>
      <c r="AE164" s="151"/>
      <c r="AF164" s="151"/>
      <c r="AG164" s="151" t="s">
        <v>259</v>
      </c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2" x14ac:dyDescent="0.2">
      <c r="A165" s="158"/>
      <c r="B165" s="159"/>
      <c r="C165" s="273" t="s">
        <v>831</v>
      </c>
      <c r="D165" s="274"/>
      <c r="E165" s="274"/>
      <c r="F165" s="274"/>
      <c r="G165" s="274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1"/>
      <c r="AA165" s="151"/>
      <c r="AB165" s="151"/>
      <c r="AC165" s="151"/>
      <c r="AD165" s="151"/>
      <c r="AE165" s="151"/>
      <c r="AF165" s="151"/>
      <c r="AG165" s="151" t="s">
        <v>261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2" x14ac:dyDescent="0.2">
      <c r="A166" s="158"/>
      <c r="B166" s="159"/>
      <c r="C166" s="264" t="s">
        <v>832</v>
      </c>
      <c r="D166" s="265"/>
      <c r="E166" s="265"/>
      <c r="F166" s="265"/>
      <c r="G166" s="265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1"/>
      <c r="AA166" s="151"/>
      <c r="AB166" s="151"/>
      <c r="AC166" s="151"/>
      <c r="AD166" s="151"/>
      <c r="AE166" s="151"/>
      <c r="AF166" s="151"/>
      <c r="AG166" s="151" t="s">
        <v>214</v>
      </c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2" x14ac:dyDescent="0.2">
      <c r="A167" s="158"/>
      <c r="B167" s="159"/>
      <c r="C167" s="196" t="s">
        <v>1117</v>
      </c>
      <c r="D167" s="190"/>
      <c r="E167" s="191">
        <v>136.10419999999999</v>
      </c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1"/>
      <c r="AA167" s="151"/>
      <c r="AB167" s="151"/>
      <c r="AC167" s="151"/>
      <c r="AD167" s="151"/>
      <c r="AE167" s="151"/>
      <c r="AF167" s="151"/>
      <c r="AG167" s="151" t="s">
        <v>263</v>
      </c>
      <c r="AH167" s="151">
        <v>0</v>
      </c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3" x14ac:dyDescent="0.2">
      <c r="A168" s="158"/>
      <c r="B168" s="159"/>
      <c r="C168" s="196" t="s">
        <v>1123</v>
      </c>
      <c r="D168" s="190"/>
      <c r="E168" s="191"/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1"/>
      <c r="AA168" s="151"/>
      <c r="AB168" s="151"/>
      <c r="AC168" s="151"/>
      <c r="AD168" s="151"/>
      <c r="AE168" s="151"/>
      <c r="AF168" s="151"/>
      <c r="AG168" s="151" t="s">
        <v>263</v>
      </c>
      <c r="AH168" s="151">
        <v>0</v>
      </c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3" x14ac:dyDescent="0.2">
      <c r="A169" s="158"/>
      <c r="B169" s="159"/>
      <c r="C169" s="196" t="s">
        <v>1124</v>
      </c>
      <c r="D169" s="190"/>
      <c r="E169" s="191">
        <v>-4.6730000000000001E-2</v>
      </c>
      <c r="F169" s="161"/>
      <c r="G169" s="161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51"/>
      <c r="AA169" s="151"/>
      <c r="AB169" s="151"/>
      <c r="AC169" s="151"/>
      <c r="AD169" s="151"/>
      <c r="AE169" s="151"/>
      <c r="AF169" s="151"/>
      <c r="AG169" s="151" t="s">
        <v>263</v>
      </c>
      <c r="AH169" s="151">
        <v>0</v>
      </c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3" x14ac:dyDescent="0.2">
      <c r="A170" s="158"/>
      <c r="B170" s="159"/>
      <c r="C170" s="196" t="s">
        <v>1125</v>
      </c>
      <c r="D170" s="190"/>
      <c r="E170" s="191">
        <v>-0.13988999999999999</v>
      </c>
      <c r="F170" s="161"/>
      <c r="G170" s="161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51"/>
      <c r="AA170" s="151"/>
      <c r="AB170" s="151"/>
      <c r="AC170" s="151"/>
      <c r="AD170" s="151"/>
      <c r="AE170" s="151"/>
      <c r="AF170" s="151"/>
      <c r="AG170" s="151" t="s">
        <v>263</v>
      </c>
      <c r="AH170" s="151">
        <v>0</v>
      </c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3" x14ac:dyDescent="0.2">
      <c r="A171" s="158"/>
      <c r="B171" s="159"/>
      <c r="C171" s="196" t="s">
        <v>1126</v>
      </c>
      <c r="D171" s="190"/>
      <c r="E171" s="191">
        <v>-2.8039999999999999E-2</v>
      </c>
      <c r="F171" s="161"/>
      <c r="G171" s="161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1"/>
      <c r="AA171" s="151"/>
      <c r="AB171" s="151"/>
      <c r="AC171" s="151"/>
      <c r="AD171" s="151"/>
      <c r="AE171" s="151"/>
      <c r="AF171" s="151"/>
      <c r="AG171" s="151" t="s">
        <v>263</v>
      </c>
      <c r="AH171" s="151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3" x14ac:dyDescent="0.2">
      <c r="A172" s="158"/>
      <c r="B172" s="159"/>
      <c r="C172" s="196" t="s">
        <v>1127</v>
      </c>
      <c r="D172" s="190"/>
      <c r="E172" s="191">
        <v>-0.30143999999999999</v>
      </c>
      <c r="F172" s="161"/>
      <c r="G172" s="161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1"/>
      <c r="AA172" s="151"/>
      <c r="AB172" s="151"/>
      <c r="AC172" s="151"/>
      <c r="AD172" s="151"/>
      <c r="AE172" s="151"/>
      <c r="AF172" s="151"/>
      <c r="AG172" s="151" t="s">
        <v>263</v>
      </c>
      <c r="AH172" s="151">
        <v>0</v>
      </c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outlineLevel="3" x14ac:dyDescent="0.2">
      <c r="A173" s="158"/>
      <c r="B173" s="159"/>
      <c r="C173" s="196" t="s">
        <v>1128</v>
      </c>
      <c r="D173" s="190"/>
      <c r="E173" s="191">
        <v>-2.4099999999999998E-3</v>
      </c>
      <c r="F173" s="161"/>
      <c r="G173" s="161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1"/>
      <c r="AA173" s="151"/>
      <c r="AB173" s="151"/>
      <c r="AC173" s="151"/>
      <c r="AD173" s="151"/>
      <c r="AE173" s="151"/>
      <c r="AF173" s="151"/>
      <c r="AG173" s="151" t="s">
        <v>263</v>
      </c>
      <c r="AH173" s="151">
        <v>0</v>
      </c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outlineLevel="3" x14ac:dyDescent="0.2">
      <c r="A174" s="158"/>
      <c r="B174" s="159"/>
      <c r="C174" s="196" t="s">
        <v>1129</v>
      </c>
      <c r="D174" s="190"/>
      <c r="E174" s="191">
        <v>-1.558E-2</v>
      </c>
      <c r="F174" s="161"/>
      <c r="G174" s="161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51"/>
      <c r="AA174" s="151"/>
      <c r="AB174" s="151"/>
      <c r="AC174" s="151"/>
      <c r="AD174" s="151"/>
      <c r="AE174" s="151"/>
      <c r="AF174" s="151"/>
      <c r="AG174" s="151" t="s">
        <v>263</v>
      </c>
      <c r="AH174" s="151">
        <v>0</v>
      </c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3" x14ac:dyDescent="0.2">
      <c r="A175" s="158"/>
      <c r="B175" s="159"/>
      <c r="C175" s="196" t="s">
        <v>1130</v>
      </c>
      <c r="D175" s="190"/>
      <c r="E175" s="191">
        <v>-0.30143999999999999</v>
      </c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1"/>
      <c r="AA175" s="151"/>
      <c r="AB175" s="151"/>
      <c r="AC175" s="151"/>
      <c r="AD175" s="151"/>
      <c r="AE175" s="151"/>
      <c r="AF175" s="151"/>
      <c r="AG175" s="151" t="s">
        <v>263</v>
      </c>
      <c r="AH175" s="151">
        <v>0</v>
      </c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3" x14ac:dyDescent="0.2">
      <c r="A176" s="158"/>
      <c r="B176" s="159"/>
      <c r="C176" s="196" t="s">
        <v>1131</v>
      </c>
      <c r="D176" s="190"/>
      <c r="E176" s="191">
        <v>-30.367170000000002</v>
      </c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1"/>
      <c r="AA176" s="151"/>
      <c r="AB176" s="151"/>
      <c r="AC176" s="151"/>
      <c r="AD176" s="151"/>
      <c r="AE176" s="151"/>
      <c r="AF176" s="151"/>
      <c r="AG176" s="151" t="s">
        <v>263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3" x14ac:dyDescent="0.2">
      <c r="A177" s="158"/>
      <c r="B177" s="159"/>
      <c r="C177" s="196" t="s">
        <v>1132</v>
      </c>
      <c r="D177" s="190"/>
      <c r="E177" s="191">
        <v>-8.0750399999999996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1"/>
      <c r="AA177" s="151"/>
      <c r="AB177" s="151"/>
      <c r="AC177" s="151"/>
      <c r="AD177" s="151"/>
      <c r="AE177" s="151"/>
      <c r="AF177" s="151"/>
      <c r="AG177" s="151" t="s">
        <v>263</v>
      </c>
      <c r="AH177" s="151">
        <v>0</v>
      </c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outlineLevel="3" x14ac:dyDescent="0.2">
      <c r="A178" s="158"/>
      <c r="B178" s="159"/>
      <c r="C178" s="196" t="s">
        <v>1133</v>
      </c>
      <c r="D178" s="190"/>
      <c r="E178" s="191">
        <v>-0.15876000000000001</v>
      </c>
      <c r="F178" s="161"/>
      <c r="G178" s="161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1"/>
      <c r="AA178" s="151"/>
      <c r="AB178" s="151"/>
      <c r="AC178" s="151"/>
      <c r="AD178" s="151"/>
      <c r="AE178" s="151"/>
      <c r="AF178" s="151"/>
      <c r="AG178" s="151" t="s">
        <v>263</v>
      </c>
      <c r="AH178" s="151">
        <v>0</v>
      </c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1" x14ac:dyDescent="0.2">
      <c r="A179" s="176">
        <v>24</v>
      </c>
      <c r="B179" s="177" t="s">
        <v>1134</v>
      </c>
      <c r="C179" s="185" t="s">
        <v>1135</v>
      </c>
      <c r="D179" s="178" t="s">
        <v>255</v>
      </c>
      <c r="E179" s="179">
        <v>30.367170000000002</v>
      </c>
      <c r="F179" s="180"/>
      <c r="G179" s="181">
        <f>ROUND(E179*F179,2)</f>
        <v>0</v>
      </c>
      <c r="H179" s="180"/>
      <c r="I179" s="181">
        <f>ROUND(E179*H179,2)</f>
        <v>0</v>
      </c>
      <c r="J179" s="180"/>
      <c r="K179" s="181">
        <f>ROUND(E179*J179,2)</f>
        <v>0</v>
      </c>
      <c r="L179" s="181">
        <v>21</v>
      </c>
      <c r="M179" s="181">
        <f>G179*(1+L179/100)</f>
        <v>0</v>
      </c>
      <c r="N179" s="179">
        <v>1.7</v>
      </c>
      <c r="O179" s="179">
        <f>ROUND(E179*N179,2)</f>
        <v>51.62</v>
      </c>
      <c r="P179" s="179">
        <v>0</v>
      </c>
      <c r="Q179" s="179">
        <f>ROUND(E179*P179,2)</f>
        <v>0</v>
      </c>
      <c r="R179" s="181" t="s">
        <v>256</v>
      </c>
      <c r="S179" s="181" t="s">
        <v>257</v>
      </c>
      <c r="T179" s="182" t="s">
        <v>257</v>
      </c>
      <c r="U179" s="161">
        <v>1.59</v>
      </c>
      <c r="V179" s="161">
        <f>ROUND(E179*U179,2)</f>
        <v>48.28</v>
      </c>
      <c r="W179" s="161"/>
      <c r="X179" s="161" t="s">
        <v>258</v>
      </c>
      <c r="Y179" s="161" t="s">
        <v>211</v>
      </c>
      <c r="Z179" s="151"/>
      <c r="AA179" s="151"/>
      <c r="AB179" s="151"/>
      <c r="AC179" s="151"/>
      <c r="AD179" s="151"/>
      <c r="AE179" s="151"/>
      <c r="AF179" s="151"/>
      <c r="AG179" s="151" t="s">
        <v>259</v>
      </c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ht="22.5" outlineLevel="2" x14ac:dyDescent="0.2">
      <c r="A180" s="158"/>
      <c r="B180" s="159"/>
      <c r="C180" s="273" t="s">
        <v>1136</v>
      </c>
      <c r="D180" s="274"/>
      <c r="E180" s="274"/>
      <c r="F180" s="274"/>
      <c r="G180" s="274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51"/>
      <c r="AA180" s="151"/>
      <c r="AB180" s="151"/>
      <c r="AC180" s="151"/>
      <c r="AD180" s="151"/>
      <c r="AE180" s="151"/>
      <c r="AF180" s="151"/>
      <c r="AG180" s="151" t="s">
        <v>261</v>
      </c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83" t="str">
        <f>C180</f>
        <v>sypaninou z vhodných hornin tř. 1 - 4 nebo materiálem připraveným podél výkopu ve vzdálenosti do 3 m od jeho kraje, pro jakoukoliv hloubku výkopu a jakoukoliv míru zhutnění,</v>
      </c>
      <c r="BB180" s="151"/>
      <c r="BC180" s="151"/>
      <c r="BD180" s="151"/>
      <c r="BE180" s="151"/>
      <c r="BF180" s="151"/>
      <c r="BG180" s="151"/>
      <c r="BH180" s="151"/>
    </row>
    <row r="181" spans="1:60" outlineLevel="2" x14ac:dyDescent="0.2">
      <c r="A181" s="158"/>
      <c r="B181" s="159"/>
      <c r="C181" s="196" t="s">
        <v>1137</v>
      </c>
      <c r="D181" s="190"/>
      <c r="E181" s="191"/>
      <c r="F181" s="161"/>
      <c r="G181" s="161"/>
      <c r="H181" s="161"/>
      <c r="I181" s="161"/>
      <c r="J181" s="161"/>
      <c r="K181" s="161"/>
      <c r="L181" s="161"/>
      <c r="M181" s="161"/>
      <c r="N181" s="160"/>
      <c r="O181" s="160"/>
      <c r="P181" s="160"/>
      <c r="Q181" s="160"/>
      <c r="R181" s="161"/>
      <c r="S181" s="161"/>
      <c r="T181" s="161"/>
      <c r="U181" s="161"/>
      <c r="V181" s="161"/>
      <c r="W181" s="161"/>
      <c r="X181" s="161"/>
      <c r="Y181" s="161"/>
      <c r="Z181" s="151"/>
      <c r="AA181" s="151"/>
      <c r="AB181" s="151"/>
      <c r="AC181" s="151"/>
      <c r="AD181" s="151"/>
      <c r="AE181" s="151"/>
      <c r="AF181" s="151"/>
      <c r="AG181" s="151" t="s">
        <v>263</v>
      </c>
      <c r="AH181" s="151">
        <v>0</v>
      </c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3" x14ac:dyDescent="0.2">
      <c r="A182" s="158"/>
      <c r="B182" s="159"/>
      <c r="C182" s="196" t="s">
        <v>1138</v>
      </c>
      <c r="D182" s="190"/>
      <c r="E182" s="191">
        <v>4.9005000000000001</v>
      </c>
      <c r="F182" s="161"/>
      <c r="G182" s="161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1"/>
      <c r="AA182" s="151"/>
      <c r="AB182" s="151"/>
      <c r="AC182" s="151"/>
      <c r="AD182" s="151"/>
      <c r="AE182" s="151"/>
      <c r="AF182" s="151"/>
      <c r="AG182" s="151" t="s">
        <v>263</v>
      </c>
      <c r="AH182" s="151">
        <v>0</v>
      </c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3" x14ac:dyDescent="0.2">
      <c r="A183" s="158"/>
      <c r="B183" s="159"/>
      <c r="C183" s="196" t="s">
        <v>1139</v>
      </c>
      <c r="D183" s="190"/>
      <c r="E183" s="191">
        <v>7.7220000000000004</v>
      </c>
      <c r="F183" s="161"/>
      <c r="G183" s="161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1"/>
      <c r="AA183" s="151"/>
      <c r="AB183" s="151"/>
      <c r="AC183" s="151"/>
      <c r="AD183" s="151"/>
      <c r="AE183" s="151"/>
      <c r="AF183" s="151"/>
      <c r="AG183" s="151" t="s">
        <v>263</v>
      </c>
      <c r="AH183" s="151">
        <v>0</v>
      </c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3" x14ac:dyDescent="0.2">
      <c r="A184" s="158"/>
      <c r="B184" s="159"/>
      <c r="C184" s="196" t="s">
        <v>1140</v>
      </c>
      <c r="D184" s="190"/>
      <c r="E184" s="191">
        <v>2.9403000000000001</v>
      </c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1"/>
      <c r="AA184" s="151"/>
      <c r="AB184" s="151"/>
      <c r="AC184" s="151"/>
      <c r="AD184" s="151"/>
      <c r="AE184" s="151"/>
      <c r="AF184" s="151"/>
      <c r="AG184" s="151" t="s">
        <v>263</v>
      </c>
      <c r="AH184" s="151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3" x14ac:dyDescent="0.2">
      <c r="A185" s="158"/>
      <c r="B185" s="159"/>
      <c r="C185" s="196" t="s">
        <v>1141</v>
      </c>
      <c r="D185" s="190"/>
      <c r="E185" s="191">
        <v>6.5549999999999997</v>
      </c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1"/>
      <c r="AA185" s="151"/>
      <c r="AB185" s="151"/>
      <c r="AC185" s="151"/>
      <c r="AD185" s="151"/>
      <c r="AE185" s="151"/>
      <c r="AF185" s="151"/>
      <c r="AG185" s="151" t="s">
        <v>263</v>
      </c>
      <c r="AH185" s="151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3" x14ac:dyDescent="0.2">
      <c r="A186" s="158"/>
      <c r="B186" s="159"/>
      <c r="C186" s="196" t="s">
        <v>1142</v>
      </c>
      <c r="D186" s="190"/>
      <c r="E186" s="191">
        <v>0.89639999999999997</v>
      </c>
      <c r="F186" s="161"/>
      <c r="G186" s="161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1"/>
      <c r="AA186" s="151"/>
      <c r="AB186" s="151"/>
      <c r="AC186" s="151"/>
      <c r="AD186" s="151"/>
      <c r="AE186" s="151"/>
      <c r="AF186" s="151"/>
      <c r="AG186" s="151" t="s">
        <v>263</v>
      </c>
      <c r="AH186" s="151">
        <v>0</v>
      </c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outlineLevel="3" x14ac:dyDescent="0.2">
      <c r="A187" s="158"/>
      <c r="B187" s="159"/>
      <c r="C187" s="196" t="s">
        <v>1143</v>
      </c>
      <c r="D187" s="190"/>
      <c r="E187" s="191">
        <v>1.6335</v>
      </c>
      <c r="F187" s="161"/>
      <c r="G187" s="161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1"/>
      <c r="AA187" s="151"/>
      <c r="AB187" s="151"/>
      <c r="AC187" s="151"/>
      <c r="AD187" s="151"/>
      <c r="AE187" s="151"/>
      <c r="AF187" s="151"/>
      <c r="AG187" s="151" t="s">
        <v>263</v>
      </c>
      <c r="AH187" s="151">
        <v>0</v>
      </c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3" x14ac:dyDescent="0.2">
      <c r="A188" s="158"/>
      <c r="B188" s="159"/>
      <c r="C188" s="196" t="s">
        <v>1144</v>
      </c>
      <c r="D188" s="190"/>
      <c r="E188" s="191">
        <v>6.5549999999999997</v>
      </c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1"/>
      <c r="AA188" s="151"/>
      <c r="AB188" s="151"/>
      <c r="AC188" s="151"/>
      <c r="AD188" s="151"/>
      <c r="AE188" s="151"/>
      <c r="AF188" s="151"/>
      <c r="AG188" s="151" t="s">
        <v>263</v>
      </c>
      <c r="AH188" s="151">
        <v>0</v>
      </c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3" x14ac:dyDescent="0.2">
      <c r="A189" s="158"/>
      <c r="B189" s="159"/>
      <c r="C189" s="196" t="s">
        <v>218</v>
      </c>
      <c r="D189" s="190"/>
      <c r="E189" s="191"/>
      <c r="F189" s="161"/>
      <c r="G189" s="161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51"/>
      <c r="AA189" s="151"/>
      <c r="AB189" s="151"/>
      <c r="AC189" s="151"/>
      <c r="AD189" s="151"/>
      <c r="AE189" s="151"/>
      <c r="AF189" s="151"/>
      <c r="AG189" s="151" t="s">
        <v>263</v>
      </c>
      <c r="AH189" s="151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3" x14ac:dyDescent="0.2">
      <c r="A190" s="158"/>
      <c r="B190" s="159"/>
      <c r="C190" s="196" t="s">
        <v>1123</v>
      </c>
      <c r="D190" s="190"/>
      <c r="E190" s="191"/>
      <c r="F190" s="161"/>
      <c r="G190" s="161"/>
      <c r="H190" s="161"/>
      <c r="I190" s="161"/>
      <c r="J190" s="161"/>
      <c r="K190" s="161"/>
      <c r="L190" s="161"/>
      <c r="M190" s="161"/>
      <c r="N190" s="160"/>
      <c r="O190" s="160"/>
      <c r="P190" s="160"/>
      <c r="Q190" s="160"/>
      <c r="R190" s="161"/>
      <c r="S190" s="161"/>
      <c r="T190" s="161"/>
      <c r="U190" s="161"/>
      <c r="V190" s="161"/>
      <c r="W190" s="161"/>
      <c r="X190" s="161"/>
      <c r="Y190" s="161"/>
      <c r="Z190" s="151"/>
      <c r="AA190" s="151"/>
      <c r="AB190" s="151"/>
      <c r="AC190" s="151"/>
      <c r="AD190" s="151"/>
      <c r="AE190" s="151"/>
      <c r="AF190" s="151"/>
      <c r="AG190" s="151" t="s">
        <v>263</v>
      </c>
      <c r="AH190" s="151">
        <v>0</v>
      </c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3" x14ac:dyDescent="0.2">
      <c r="A191" s="158"/>
      <c r="B191" s="159"/>
      <c r="C191" s="196" t="s">
        <v>1124</v>
      </c>
      <c r="D191" s="190"/>
      <c r="E191" s="191">
        <v>-4.6730000000000001E-2</v>
      </c>
      <c r="F191" s="161"/>
      <c r="G191" s="161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51"/>
      <c r="AA191" s="151"/>
      <c r="AB191" s="151"/>
      <c r="AC191" s="151"/>
      <c r="AD191" s="151"/>
      <c r="AE191" s="151"/>
      <c r="AF191" s="151"/>
      <c r="AG191" s="151" t="s">
        <v>263</v>
      </c>
      <c r="AH191" s="151">
        <v>0</v>
      </c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3" x14ac:dyDescent="0.2">
      <c r="A192" s="158"/>
      <c r="B192" s="159"/>
      <c r="C192" s="196" t="s">
        <v>1125</v>
      </c>
      <c r="D192" s="190"/>
      <c r="E192" s="191">
        <v>-0.13988999999999999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1"/>
      <c r="AA192" s="151"/>
      <c r="AB192" s="151"/>
      <c r="AC192" s="151"/>
      <c r="AD192" s="151"/>
      <c r="AE192" s="151"/>
      <c r="AF192" s="151"/>
      <c r="AG192" s="151" t="s">
        <v>263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3" x14ac:dyDescent="0.2">
      <c r="A193" s="158"/>
      <c r="B193" s="159"/>
      <c r="C193" s="196" t="s">
        <v>1126</v>
      </c>
      <c r="D193" s="190"/>
      <c r="E193" s="191">
        <v>-2.8039999999999999E-2</v>
      </c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1"/>
      <c r="AA193" s="151"/>
      <c r="AB193" s="151"/>
      <c r="AC193" s="151"/>
      <c r="AD193" s="151"/>
      <c r="AE193" s="151"/>
      <c r="AF193" s="151"/>
      <c r="AG193" s="151" t="s">
        <v>263</v>
      </c>
      <c r="AH193" s="151">
        <v>0</v>
      </c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3" x14ac:dyDescent="0.2">
      <c r="A194" s="158"/>
      <c r="B194" s="159"/>
      <c r="C194" s="196" t="s">
        <v>1127</v>
      </c>
      <c r="D194" s="190"/>
      <c r="E194" s="191">
        <v>-0.30143999999999999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1"/>
      <c r="AA194" s="151"/>
      <c r="AB194" s="151"/>
      <c r="AC194" s="151"/>
      <c r="AD194" s="151"/>
      <c r="AE194" s="151"/>
      <c r="AF194" s="151"/>
      <c r="AG194" s="151" t="s">
        <v>263</v>
      </c>
      <c r="AH194" s="151">
        <v>0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3" x14ac:dyDescent="0.2">
      <c r="A195" s="158"/>
      <c r="B195" s="159"/>
      <c r="C195" s="196" t="s">
        <v>1128</v>
      </c>
      <c r="D195" s="190"/>
      <c r="E195" s="191">
        <v>-2.4099999999999998E-3</v>
      </c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1"/>
      <c r="AA195" s="151"/>
      <c r="AB195" s="151"/>
      <c r="AC195" s="151"/>
      <c r="AD195" s="151"/>
      <c r="AE195" s="151"/>
      <c r="AF195" s="151"/>
      <c r="AG195" s="151" t="s">
        <v>263</v>
      </c>
      <c r="AH195" s="151">
        <v>0</v>
      </c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3" x14ac:dyDescent="0.2">
      <c r="A196" s="158"/>
      <c r="B196" s="159"/>
      <c r="C196" s="196" t="s">
        <v>1129</v>
      </c>
      <c r="D196" s="190"/>
      <c r="E196" s="191">
        <v>-1.558E-2</v>
      </c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1"/>
      <c r="AA196" s="151"/>
      <c r="AB196" s="151"/>
      <c r="AC196" s="151"/>
      <c r="AD196" s="151"/>
      <c r="AE196" s="151"/>
      <c r="AF196" s="151"/>
      <c r="AG196" s="151" t="s">
        <v>263</v>
      </c>
      <c r="AH196" s="151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3" x14ac:dyDescent="0.2">
      <c r="A197" s="158"/>
      <c r="B197" s="159"/>
      <c r="C197" s="196" t="s">
        <v>1130</v>
      </c>
      <c r="D197" s="190"/>
      <c r="E197" s="191">
        <v>-0.30143999999999999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1"/>
      <c r="AA197" s="151"/>
      <c r="AB197" s="151"/>
      <c r="AC197" s="151"/>
      <c r="AD197" s="151"/>
      <c r="AE197" s="151"/>
      <c r="AF197" s="151"/>
      <c r="AG197" s="151" t="s">
        <v>263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1" x14ac:dyDescent="0.2">
      <c r="A198" s="176">
        <v>25</v>
      </c>
      <c r="B198" s="177" t="s">
        <v>834</v>
      </c>
      <c r="C198" s="185" t="s">
        <v>835</v>
      </c>
      <c r="D198" s="178" t="s">
        <v>296</v>
      </c>
      <c r="E198" s="179">
        <v>72.81</v>
      </c>
      <c r="F198" s="180"/>
      <c r="G198" s="181">
        <f>ROUND(E198*F198,2)</f>
        <v>0</v>
      </c>
      <c r="H198" s="180"/>
      <c r="I198" s="181">
        <f>ROUND(E198*H198,2)</f>
        <v>0</v>
      </c>
      <c r="J198" s="180"/>
      <c r="K198" s="181">
        <f>ROUND(E198*J198,2)</f>
        <v>0</v>
      </c>
      <c r="L198" s="181">
        <v>21</v>
      </c>
      <c r="M198" s="181">
        <f>G198*(1+L198/100)</f>
        <v>0</v>
      </c>
      <c r="N198" s="179">
        <v>0</v>
      </c>
      <c r="O198" s="179">
        <f>ROUND(E198*N198,2)</f>
        <v>0</v>
      </c>
      <c r="P198" s="179">
        <v>0</v>
      </c>
      <c r="Q198" s="179">
        <f>ROUND(E198*P198,2)</f>
        <v>0</v>
      </c>
      <c r="R198" s="181" t="s">
        <v>836</v>
      </c>
      <c r="S198" s="181" t="s">
        <v>257</v>
      </c>
      <c r="T198" s="182" t="s">
        <v>257</v>
      </c>
      <c r="U198" s="161">
        <v>2.1000000000000001E-2</v>
      </c>
      <c r="V198" s="161">
        <f>ROUND(E198*U198,2)</f>
        <v>1.53</v>
      </c>
      <c r="W198" s="161"/>
      <c r="X198" s="161" t="s">
        <v>258</v>
      </c>
      <c r="Y198" s="161" t="s">
        <v>211</v>
      </c>
      <c r="Z198" s="151"/>
      <c r="AA198" s="151"/>
      <c r="AB198" s="151"/>
      <c r="AC198" s="151"/>
      <c r="AD198" s="151"/>
      <c r="AE198" s="151"/>
      <c r="AF198" s="151"/>
      <c r="AG198" s="151" t="s">
        <v>489</v>
      </c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2" x14ac:dyDescent="0.2">
      <c r="A199" s="158"/>
      <c r="B199" s="159"/>
      <c r="C199" s="273" t="s">
        <v>837</v>
      </c>
      <c r="D199" s="274"/>
      <c r="E199" s="274"/>
      <c r="F199" s="274"/>
      <c r="G199" s="274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1"/>
      <c r="AA199" s="151"/>
      <c r="AB199" s="151"/>
      <c r="AC199" s="151"/>
      <c r="AD199" s="151"/>
      <c r="AE199" s="151"/>
      <c r="AF199" s="151"/>
      <c r="AG199" s="151" t="s">
        <v>261</v>
      </c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2" x14ac:dyDescent="0.2">
      <c r="A200" s="158"/>
      <c r="B200" s="159"/>
      <c r="C200" s="196" t="s">
        <v>1145</v>
      </c>
      <c r="D200" s="190"/>
      <c r="E200" s="191"/>
      <c r="F200" s="161"/>
      <c r="G200" s="161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1"/>
      <c r="AA200" s="151"/>
      <c r="AB200" s="151"/>
      <c r="AC200" s="151"/>
      <c r="AD200" s="151"/>
      <c r="AE200" s="151"/>
      <c r="AF200" s="151"/>
      <c r="AG200" s="151" t="s">
        <v>263</v>
      </c>
      <c r="AH200" s="151">
        <v>0</v>
      </c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3" x14ac:dyDescent="0.2">
      <c r="A201" s="158"/>
      <c r="B201" s="159"/>
      <c r="C201" s="196" t="s">
        <v>1146</v>
      </c>
      <c r="D201" s="190"/>
      <c r="E201" s="191">
        <v>10.53</v>
      </c>
      <c r="F201" s="161"/>
      <c r="G201" s="161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1"/>
      <c r="AA201" s="151"/>
      <c r="AB201" s="151"/>
      <c r="AC201" s="151"/>
      <c r="AD201" s="151"/>
      <c r="AE201" s="151"/>
      <c r="AF201" s="151"/>
      <c r="AG201" s="151" t="s">
        <v>263</v>
      </c>
      <c r="AH201" s="151">
        <v>0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3" x14ac:dyDescent="0.2">
      <c r="A202" s="158"/>
      <c r="B202" s="159"/>
      <c r="C202" s="196" t="s">
        <v>1147</v>
      </c>
      <c r="D202" s="190"/>
      <c r="E202" s="191">
        <v>16.38</v>
      </c>
      <c r="F202" s="161"/>
      <c r="G202" s="161"/>
      <c r="H202" s="161"/>
      <c r="I202" s="161"/>
      <c r="J202" s="161"/>
      <c r="K202" s="161"/>
      <c r="L202" s="161"/>
      <c r="M202" s="161"/>
      <c r="N202" s="160"/>
      <c r="O202" s="160"/>
      <c r="P202" s="160"/>
      <c r="Q202" s="160"/>
      <c r="R202" s="161"/>
      <c r="S202" s="161"/>
      <c r="T202" s="161"/>
      <c r="U202" s="161"/>
      <c r="V202" s="161"/>
      <c r="W202" s="161"/>
      <c r="X202" s="161"/>
      <c r="Y202" s="161"/>
      <c r="Z202" s="151"/>
      <c r="AA202" s="151"/>
      <c r="AB202" s="151"/>
      <c r="AC202" s="151"/>
      <c r="AD202" s="151"/>
      <c r="AE202" s="151"/>
      <c r="AF202" s="151"/>
      <c r="AG202" s="151" t="s">
        <v>263</v>
      </c>
      <c r="AH202" s="151">
        <v>0</v>
      </c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3" x14ac:dyDescent="0.2">
      <c r="A203" s="158"/>
      <c r="B203" s="159"/>
      <c r="C203" s="196" t="s">
        <v>1148</v>
      </c>
      <c r="D203" s="190"/>
      <c r="E203" s="191">
        <v>8.1</v>
      </c>
      <c r="F203" s="161"/>
      <c r="G203" s="161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1"/>
      <c r="AA203" s="151"/>
      <c r="AB203" s="151"/>
      <c r="AC203" s="151"/>
      <c r="AD203" s="151"/>
      <c r="AE203" s="151"/>
      <c r="AF203" s="151"/>
      <c r="AG203" s="151" t="s">
        <v>263</v>
      </c>
      <c r="AH203" s="151">
        <v>0</v>
      </c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3" x14ac:dyDescent="0.2">
      <c r="A204" s="158"/>
      <c r="B204" s="159"/>
      <c r="C204" s="196" t="s">
        <v>1149</v>
      </c>
      <c r="D204" s="190"/>
      <c r="E204" s="191">
        <v>14.25</v>
      </c>
      <c r="F204" s="161"/>
      <c r="G204" s="161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1"/>
      <c r="AA204" s="151"/>
      <c r="AB204" s="151"/>
      <c r="AC204" s="151"/>
      <c r="AD204" s="151"/>
      <c r="AE204" s="151"/>
      <c r="AF204" s="151"/>
      <c r="AG204" s="151" t="s">
        <v>263</v>
      </c>
      <c r="AH204" s="151">
        <v>0</v>
      </c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3" x14ac:dyDescent="0.2">
      <c r="A205" s="158"/>
      <c r="B205" s="159"/>
      <c r="C205" s="196" t="s">
        <v>1150</v>
      </c>
      <c r="D205" s="190"/>
      <c r="E205" s="191">
        <v>2.7</v>
      </c>
      <c r="F205" s="161"/>
      <c r="G205" s="161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51"/>
      <c r="AA205" s="151"/>
      <c r="AB205" s="151"/>
      <c r="AC205" s="151"/>
      <c r="AD205" s="151"/>
      <c r="AE205" s="151"/>
      <c r="AF205" s="151"/>
      <c r="AG205" s="151" t="s">
        <v>263</v>
      </c>
      <c r="AH205" s="151">
        <v>0</v>
      </c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3" x14ac:dyDescent="0.2">
      <c r="A206" s="158"/>
      <c r="B206" s="159"/>
      <c r="C206" s="196" t="s">
        <v>1151</v>
      </c>
      <c r="D206" s="190"/>
      <c r="E206" s="191">
        <v>4.5</v>
      </c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1"/>
      <c r="AA206" s="151"/>
      <c r="AB206" s="151"/>
      <c r="AC206" s="151"/>
      <c r="AD206" s="151"/>
      <c r="AE206" s="151"/>
      <c r="AF206" s="151"/>
      <c r="AG206" s="151" t="s">
        <v>263</v>
      </c>
      <c r="AH206" s="151">
        <v>0</v>
      </c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3" x14ac:dyDescent="0.2">
      <c r="A207" s="158"/>
      <c r="B207" s="159"/>
      <c r="C207" s="196" t="s">
        <v>1152</v>
      </c>
      <c r="D207" s="190"/>
      <c r="E207" s="191">
        <v>14.25</v>
      </c>
      <c r="F207" s="161"/>
      <c r="G207" s="161"/>
      <c r="H207" s="161"/>
      <c r="I207" s="161"/>
      <c r="J207" s="161"/>
      <c r="K207" s="161"/>
      <c r="L207" s="161"/>
      <c r="M207" s="161"/>
      <c r="N207" s="160"/>
      <c r="O207" s="160"/>
      <c r="P207" s="160"/>
      <c r="Q207" s="160"/>
      <c r="R207" s="161"/>
      <c r="S207" s="161"/>
      <c r="T207" s="161"/>
      <c r="U207" s="161"/>
      <c r="V207" s="161"/>
      <c r="W207" s="161"/>
      <c r="X207" s="161"/>
      <c r="Y207" s="161"/>
      <c r="Z207" s="151"/>
      <c r="AA207" s="151"/>
      <c r="AB207" s="151"/>
      <c r="AC207" s="151"/>
      <c r="AD207" s="151"/>
      <c r="AE207" s="151"/>
      <c r="AF207" s="151"/>
      <c r="AG207" s="151" t="s">
        <v>263</v>
      </c>
      <c r="AH207" s="151">
        <v>0</v>
      </c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3" x14ac:dyDescent="0.2">
      <c r="A208" s="158"/>
      <c r="B208" s="159"/>
      <c r="C208" s="196" t="s">
        <v>1153</v>
      </c>
      <c r="D208" s="190"/>
      <c r="E208" s="191">
        <v>2.1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1"/>
      <c r="AA208" s="151"/>
      <c r="AB208" s="151"/>
      <c r="AC208" s="151"/>
      <c r="AD208" s="151"/>
      <c r="AE208" s="151"/>
      <c r="AF208" s="151"/>
      <c r="AG208" s="151" t="s">
        <v>263</v>
      </c>
      <c r="AH208" s="151">
        <v>0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1" x14ac:dyDescent="0.2">
      <c r="A209" s="176">
        <v>26</v>
      </c>
      <c r="B209" s="177" t="s">
        <v>294</v>
      </c>
      <c r="C209" s="185" t="s">
        <v>295</v>
      </c>
      <c r="D209" s="178" t="s">
        <v>296</v>
      </c>
      <c r="E209" s="179">
        <v>72.81</v>
      </c>
      <c r="F209" s="180"/>
      <c r="G209" s="181">
        <f>ROUND(E209*F209,2)</f>
        <v>0</v>
      </c>
      <c r="H209" s="180"/>
      <c r="I209" s="181">
        <f>ROUND(E209*H209,2)</f>
        <v>0</v>
      </c>
      <c r="J209" s="180"/>
      <c r="K209" s="181">
        <f>ROUND(E209*J209,2)</f>
        <v>0</v>
      </c>
      <c r="L209" s="181">
        <v>21</v>
      </c>
      <c r="M209" s="181">
        <f>G209*(1+L209/100)</f>
        <v>0</v>
      </c>
      <c r="N209" s="179">
        <v>0</v>
      </c>
      <c r="O209" s="179">
        <f>ROUND(E209*N209,2)</f>
        <v>0</v>
      </c>
      <c r="P209" s="179">
        <v>0</v>
      </c>
      <c r="Q209" s="179">
        <f>ROUND(E209*P209,2)</f>
        <v>0</v>
      </c>
      <c r="R209" s="181" t="s">
        <v>256</v>
      </c>
      <c r="S209" s="181" t="s">
        <v>257</v>
      </c>
      <c r="T209" s="182" t="s">
        <v>257</v>
      </c>
      <c r="U209" s="161">
        <v>1.7999999999999999E-2</v>
      </c>
      <c r="V209" s="161">
        <f>ROUND(E209*U209,2)</f>
        <v>1.31</v>
      </c>
      <c r="W209" s="161"/>
      <c r="X209" s="161" t="s">
        <v>258</v>
      </c>
      <c r="Y209" s="161" t="s">
        <v>211</v>
      </c>
      <c r="Z209" s="151"/>
      <c r="AA209" s="151"/>
      <c r="AB209" s="151"/>
      <c r="AC209" s="151"/>
      <c r="AD209" s="151"/>
      <c r="AE209" s="151"/>
      <c r="AF209" s="151"/>
      <c r="AG209" s="151" t="s">
        <v>259</v>
      </c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2" x14ac:dyDescent="0.2">
      <c r="A210" s="158"/>
      <c r="B210" s="159"/>
      <c r="C210" s="273" t="s">
        <v>297</v>
      </c>
      <c r="D210" s="274"/>
      <c r="E210" s="274"/>
      <c r="F210" s="274"/>
      <c r="G210" s="274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1"/>
      <c r="AA210" s="151"/>
      <c r="AB210" s="151"/>
      <c r="AC210" s="151"/>
      <c r="AD210" s="151"/>
      <c r="AE210" s="151"/>
      <c r="AF210" s="151"/>
      <c r="AG210" s="151" t="s">
        <v>261</v>
      </c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2" x14ac:dyDescent="0.2">
      <c r="A211" s="158"/>
      <c r="B211" s="159"/>
      <c r="C211" s="196" t="s">
        <v>1145</v>
      </c>
      <c r="D211" s="190"/>
      <c r="E211" s="191"/>
      <c r="F211" s="161"/>
      <c r="G211" s="161"/>
      <c r="H211" s="161"/>
      <c r="I211" s="161"/>
      <c r="J211" s="161"/>
      <c r="K211" s="161"/>
      <c r="L211" s="161"/>
      <c r="M211" s="161"/>
      <c r="N211" s="160"/>
      <c r="O211" s="160"/>
      <c r="P211" s="160"/>
      <c r="Q211" s="160"/>
      <c r="R211" s="161"/>
      <c r="S211" s="161"/>
      <c r="T211" s="161"/>
      <c r="U211" s="161"/>
      <c r="V211" s="161"/>
      <c r="W211" s="161"/>
      <c r="X211" s="161"/>
      <c r="Y211" s="161"/>
      <c r="Z211" s="151"/>
      <c r="AA211" s="151"/>
      <c r="AB211" s="151"/>
      <c r="AC211" s="151"/>
      <c r="AD211" s="151"/>
      <c r="AE211" s="151"/>
      <c r="AF211" s="151"/>
      <c r="AG211" s="151" t="s">
        <v>263</v>
      </c>
      <c r="AH211" s="151">
        <v>0</v>
      </c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3" x14ac:dyDescent="0.2">
      <c r="A212" s="158"/>
      <c r="B212" s="159"/>
      <c r="C212" s="196" t="s">
        <v>1146</v>
      </c>
      <c r="D212" s="190"/>
      <c r="E212" s="191">
        <v>10.53</v>
      </c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51"/>
      <c r="AA212" s="151"/>
      <c r="AB212" s="151"/>
      <c r="AC212" s="151"/>
      <c r="AD212" s="151"/>
      <c r="AE212" s="151"/>
      <c r="AF212" s="151"/>
      <c r="AG212" s="151" t="s">
        <v>263</v>
      </c>
      <c r="AH212" s="151">
        <v>0</v>
      </c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3" x14ac:dyDescent="0.2">
      <c r="A213" s="158"/>
      <c r="B213" s="159"/>
      <c r="C213" s="196" t="s">
        <v>1147</v>
      </c>
      <c r="D213" s="190"/>
      <c r="E213" s="191">
        <v>16.38</v>
      </c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1"/>
      <c r="AA213" s="151"/>
      <c r="AB213" s="151"/>
      <c r="AC213" s="151"/>
      <c r="AD213" s="151"/>
      <c r="AE213" s="151"/>
      <c r="AF213" s="151"/>
      <c r="AG213" s="151" t="s">
        <v>263</v>
      </c>
      <c r="AH213" s="151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outlineLevel="3" x14ac:dyDescent="0.2">
      <c r="A214" s="158"/>
      <c r="B214" s="159"/>
      <c r="C214" s="196" t="s">
        <v>1148</v>
      </c>
      <c r="D214" s="190"/>
      <c r="E214" s="191">
        <v>8.1</v>
      </c>
      <c r="F214" s="161"/>
      <c r="G214" s="161"/>
      <c r="H214" s="161"/>
      <c r="I214" s="161"/>
      <c r="J214" s="161"/>
      <c r="K214" s="161"/>
      <c r="L214" s="161"/>
      <c r="M214" s="161"/>
      <c r="N214" s="160"/>
      <c r="O214" s="160"/>
      <c r="P214" s="160"/>
      <c r="Q214" s="160"/>
      <c r="R214" s="161"/>
      <c r="S214" s="161"/>
      <c r="T214" s="161"/>
      <c r="U214" s="161"/>
      <c r="V214" s="161"/>
      <c r="W214" s="161"/>
      <c r="X214" s="161"/>
      <c r="Y214" s="161"/>
      <c r="Z214" s="151"/>
      <c r="AA214" s="151"/>
      <c r="AB214" s="151"/>
      <c r="AC214" s="151"/>
      <c r="AD214" s="151"/>
      <c r="AE214" s="151"/>
      <c r="AF214" s="151"/>
      <c r="AG214" s="151" t="s">
        <v>263</v>
      </c>
      <c r="AH214" s="151">
        <v>0</v>
      </c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3" x14ac:dyDescent="0.2">
      <c r="A215" s="158"/>
      <c r="B215" s="159"/>
      <c r="C215" s="196" t="s">
        <v>1149</v>
      </c>
      <c r="D215" s="190"/>
      <c r="E215" s="191">
        <v>14.25</v>
      </c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1"/>
      <c r="AA215" s="151"/>
      <c r="AB215" s="151"/>
      <c r="AC215" s="151"/>
      <c r="AD215" s="151"/>
      <c r="AE215" s="151"/>
      <c r="AF215" s="151"/>
      <c r="AG215" s="151" t="s">
        <v>263</v>
      </c>
      <c r="AH215" s="151">
        <v>0</v>
      </c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outlineLevel="3" x14ac:dyDescent="0.2">
      <c r="A216" s="158"/>
      <c r="B216" s="159"/>
      <c r="C216" s="196" t="s">
        <v>1150</v>
      </c>
      <c r="D216" s="190"/>
      <c r="E216" s="191">
        <v>2.7</v>
      </c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51"/>
      <c r="AA216" s="151"/>
      <c r="AB216" s="151"/>
      <c r="AC216" s="151"/>
      <c r="AD216" s="151"/>
      <c r="AE216" s="151"/>
      <c r="AF216" s="151"/>
      <c r="AG216" s="151" t="s">
        <v>263</v>
      </c>
      <c r="AH216" s="151">
        <v>0</v>
      </c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3" x14ac:dyDescent="0.2">
      <c r="A217" s="158"/>
      <c r="B217" s="159"/>
      <c r="C217" s="196" t="s">
        <v>1151</v>
      </c>
      <c r="D217" s="190"/>
      <c r="E217" s="191">
        <v>4.5</v>
      </c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51"/>
      <c r="AA217" s="151"/>
      <c r="AB217" s="151"/>
      <c r="AC217" s="151"/>
      <c r="AD217" s="151"/>
      <c r="AE217" s="151"/>
      <c r="AF217" s="151"/>
      <c r="AG217" s="151" t="s">
        <v>263</v>
      </c>
      <c r="AH217" s="151">
        <v>0</v>
      </c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3" x14ac:dyDescent="0.2">
      <c r="A218" s="158"/>
      <c r="B218" s="159"/>
      <c r="C218" s="196" t="s">
        <v>1152</v>
      </c>
      <c r="D218" s="190"/>
      <c r="E218" s="191">
        <v>14.25</v>
      </c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1"/>
      <c r="AA218" s="151"/>
      <c r="AB218" s="151"/>
      <c r="AC218" s="151"/>
      <c r="AD218" s="151"/>
      <c r="AE218" s="151"/>
      <c r="AF218" s="151"/>
      <c r="AG218" s="151" t="s">
        <v>263</v>
      </c>
      <c r="AH218" s="151">
        <v>0</v>
      </c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outlineLevel="3" x14ac:dyDescent="0.2">
      <c r="A219" s="158"/>
      <c r="B219" s="159"/>
      <c r="C219" s="196" t="s">
        <v>1153</v>
      </c>
      <c r="D219" s="190"/>
      <c r="E219" s="191">
        <v>2.1</v>
      </c>
      <c r="F219" s="161"/>
      <c r="G219" s="161"/>
      <c r="H219" s="161"/>
      <c r="I219" s="161"/>
      <c r="J219" s="161"/>
      <c r="K219" s="161"/>
      <c r="L219" s="161"/>
      <c r="M219" s="161"/>
      <c r="N219" s="160"/>
      <c r="O219" s="160"/>
      <c r="P219" s="160"/>
      <c r="Q219" s="160"/>
      <c r="R219" s="161"/>
      <c r="S219" s="161"/>
      <c r="T219" s="161"/>
      <c r="U219" s="161"/>
      <c r="V219" s="161"/>
      <c r="W219" s="161"/>
      <c r="X219" s="161"/>
      <c r="Y219" s="161"/>
      <c r="Z219" s="151"/>
      <c r="AA219" s="151"/>
      <c r="AB219" s="151"/>
      <c r="AC219" s="151"/>
      <c r="AD219" s="151"/>
      <c r="AE219" s="151"/>
      <c r="AF219" s="151"/>
      <c r="AG219" s="151" t="s">
        <v>263</v>
      </c>
      <c r="AH219" s="151">
        <v>0</v>
      </c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ht="22.5" outlineLevel="1" x14ac:dyDescent="0.2">
      <c r="A220" s="176">
        <v>27</v>
      </c>
      <c r="B220" s="177" t="s">
        <v>299</v>
      </c>
      <c r="C220" s="185" t="s">
        <v>300</v>
      </c>
      <c r="D220" s="178" t="s">
        <v>296</v>
      </c>
      <c r="E220" s="179">
        <v>72.81</v>
      </c>
      <c r="F220" s="180"/>
      <c r="G220" s="181">
        <f>ROUND(E220*F220,2)</f>
        <v>0</v>
      </c>
      <c r="H220" s="180"/>
      <c r="I220" s="181">
        <f>ROUND(E220*H220,2)</f>
        <v>0</v>
      </c>
      <c r="J220" s="180"/>
      <c r="K220" s="181">
        <f>ROUND(E220*J220,2)</f>
        <v>0</v>
      </c>
      <c r="L220" s="181">
        <v>21</v>
      </c>
      <c r="M220" s="181">
        <f>G220*(1+L220/100)</f>
        <v>0</v>
      </c>
      <c r="N220" s="179">
        <v>0</v>
      </c>
      <c r="O220" s="179">
        <f>ROUND(E220*N220,2)</f>
        <v>0</v>
      </c>
      <c r="P220" s="179">
        <v>0</v>
      </c>
      <c r="Q220" s="179">
        <f>ROUND(E220*P220,2)</f>
        <v>0</v>
      </c>
      <c r="R220" s="181" t="s">
        <v>256</v>
      </c>
      <c r="S220" s="181" t="s">
        <v>257</v>
      </c>
      <c r="T220" s="182" t="s">
        <v>257</v>
      </c>
      <c r="U220" s="161">
        <v>0.13</v>
      </c>
      <c r="V220" s="161">
        <f>ROUND(E220*U220,2)</f>
        <v>9.4700000000000006</v>
      </c>
      <c r="W220" s="161"/>
      <c r="X220" s="161" t="s">
        <v>258</v>
      </c>
      <c r="Y220" s="161" t="s">
        <v>211</v>
      </c>
      <c r="Z220" s="151"/>
      <c r="AA220" s="151"/>
      <c r="AB220" s="151"/>
      <c r="AC220" s="151"/>
      <c r="AD220" s="151"/>
      <c r="AE220" s="151"/>
      <c r="AF220" s="151"/>
      <c r="AG220" s="151" t="s">
        <v>259</v>
      </c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ht="22.5" outlineLevel="2" x14ac:dyDescent="0.2">
      <c r="A221" s="158"/>
      <c r="B221" s="159"/>
      <c r="C221" s="273" t="s">
        <v>301</v>
      </c>
      <c r="D221" s="274"/>
      <c r="E221" s="274"/>
      <c r="F221" s="274"/>
      <c r="G221" s="274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1"/>
      <c r="AA221" s="151"/>
      <c r="AB221" s="151"/>
      <c r="AC221" s="151"/>
      <c r="AD221" s="151"/>
      <c r="AE221" s="151"/>
      <c r="AF221" s="151"/>
      <c r="AG221" s="151" t="s">
        <v>261</v>
      </c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83" t="str">
        <f>C221</f>
        <v>s případným nutným přemístěním hromad nebo dočasných skládek na místo potřeby ze vzdálenosti do 30 m, v rovině nebo ve svahu do 1 : 5,</v>
      </c>
      <c r="BB221" s="151"/>
      <c r="BC221" s="151"/>
      <c r="BD221" s="151"/>
      <c r="BE221" s="151"/>
      <c r="BF221" s="151"/>
      <c r="BG221" s="151"/>
      <c r="BH221" s="151"/>
    </row>
    <row r="222" spans="1:60" outlineLevel="2" x14ac:dyDescent="0.2">
      <c r="A222" s="158"/>
      <c r="B222" s="159"/>
      <c r="C222" s="196" t="s">
        <v>1145</v>
      </c>
      <c r="D222" s="190"/>
      <c r="E222" s="191"/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1"/>
      <c r="AA222" s="151"/>
      <c r="AB222" s="151"/>
      <c r="AC222" s="151"/>
      <c r="AD222" s="151"/>
      <c r="AE222" s="151"/>
      <c r="AF222" s="151"/>
      <c r="AG222" s="151" t="s">
        <v>263</v>
      </c>
      <c r="AH222" s="151">
        <v>0</v>
      </c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outlineLevel="3" x14ac:dyDescent="0.2">
      <c r="A223" s="158"/>
      <c r="B223" s="159"/>
      <c r="C223" s="196" t="s">
        <v>1146</v>
      </c>
      <c r="D223" s="190"/>
      <c r="E223" s="191">
        <v>10.53</v>
      </c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51"/>
      <c r="AA223" s="151"/>
      <c r="AB223" s="151"/>
      <c r="AC223" s="151"/>
      <c r="AD223" s="151"/>
      <c r="AE223" s="151"/>
      <c r="AF223" s="151"/>
      <c r="AG223" s="151" t="s">
        <v>263</v>
      </c>
      <c r="AH223" s="151">
        <v>0</v>
      </c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outlineLevel="3" x14ac:dyDescent="0.2">
      <c r="A224" s="158"/>
      <c r="B224" s="159"/>
      <c r="C224" s="196" t="s">
        <v>1147</v>
      </c>
      <c r="D224" s="190"/>
      <c r="E224" s="191">
        <v>16.38</v>
      </c>
      <c r="F224" s="161"/>
      <c r="G224" s="161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51"/>
      <c r="AA224" s="151"/>
      <c r="AB224" s="151"/>
      <c r="AC224" s="151"/>
      <c r="AD224" s="151"/>
      <c r="AE224" s="151"/>
      <c r="AF224" s="151"/>
      <c r="AG224" s="151" t="s">
        <v>263</v>
      </c>
      <c r="AH224" s="151">
        <v>0</v>
      </c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outlineLevel="3" x14ac:dyDescent="0.2">
      <c r="A225" s="158"/>
      <c r="B225" s="159"/>
      <c r="C225" s="196" t="s">
        <v>1148</v>
      </c>
      <c r="D225" s="190"/>
      <c r="E225" s="191">
        <v>8.1</v>
      </c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1"/>
      <c r="AA225" s="151"/>
      <c r="AB225" s="151"/>
      <c r="AC225" s="151"/>
      <c r="AD225" s="151"/>
      <c r="AE225" s="151"/>
      <c r="AF225" s="151"/>
      <c r="AG225" s="151" t="s">
        <v>263</v>
      </c>
      <c r="AH225" s="151">
        <v>0</v>
      </c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outlineLevel="3" x14ac:dyDescent="0.2">
      <c r="A226" s="158"/>
      <c r="B226" s="159"/>
      <c r="C226" s="196" t="s">
        <v>1149</v>
      </c>
      <c r="D226" s="190"/>
      <c r="E226" s="191">
        <v>14.25</v>
      </c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1"/>
      <c r="AA226" s="151"/>
      <c r="AB226" s="151"/>
      <c r="AC226" s="151"/>
      <c r="AD226" s="151"/>
      <c r="AE226" s="151"/>
      <c r="AF226" s="151"/>
      <c r="AG226" s="151" t="s">
        <v>263</v>
      </c>
      <c r="AH226" s="151">
        <v>0</v>
      </c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outlineLevel="3" x14ac:dyDescent="0.2">
      <c r="A227" s="158"/>
      <c r="B227" s="159"/>
      <c r="C227" s="196" t="s">
        <v>1150</v>
      </c>
      <c r="D227" s="190"/>
      <c r="E227" s="191">
        <v>2.7</v>
      </c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1"/>
      <c r="AA227" s="151"/>
      <c r="AB227" s="151"/>
      <c r="AC227" s="151"/>
      <c r="AD227" s="151"/>
      <c r="AE227" s="151"/>
      <c r="AF227" s="151"/>
      <c r="AG227" s="151" t="s">
        <v>263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outlineLevel="3" x14ac:dyDescent="0.2">
      <c r="A228" s="158"/>
      <c r="B228" s="159"/>
      <c r="C228" s="196" t="s">
        <v>1151</v>
      </c>
      <c r="D228" s="190"/>
      <c r="E228" s="191">
        <v>4.5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1"/>
      <c r="AA228" s="151"/>
      <c r="AB228" s="151"/>
      <c r="AC228" s="151"/>
      <c r="AD228" s="151"/>
      <c r="AE228" s="151"/>
      <c r="AF228" s="151"/>
      <c r="AG228" s="151" t="s">
        <v>263</v>
      </c>
      <c r="AH228" s="151">
        <v>0</v>
      </c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outlineLevel="3" x14ac:dyDescent="0.2">
      <c r="A229" s="158"/>
      <c r="B229" s="159"/>
      <c r="C229" s="196" t="s">
        <v>1152</v>
      </c>
      <c r="D229" s="190"/>
      <c r="E229" s="191">
        <v>14.25</v>
      </c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51"/>
      <c r="AA229" s="151"/>
      <c r="AB229" s="151"/>
      <c r="AC229" s="151"/>
      <c r="AD229" s="151"/>
      <c r="AE229" s="151"/>
      <c r="AF229" s="151"/>
      <c r="AG229" s="151" t="s">
        <v>263</v>
      </c>
      <c r="AH229" s="151">
        <v>0</v>
      </c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</row>
    <row r="230" spans="1:60" outlineLevel="3" x14ac:dyDescent="0.2">
      <c r="A230" s="158"/>
      <c r="B230" s="159"/>
      <c r="C230" s="196" t="s">
        <v>1153</v>
      </c>
      <c r="D230" s="190"/>
      <c r="E230" s="191">
        <v>2.1</v>
      </c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51"/>
      <c r="AA230" s="151"/>
      <c r="AB230" s="151"/>
      <c r="AC230" s="151"/>
      <c r="AD230" s="151"/>
      <c r="AE230" s="151"/>
      <c r="AF230" s="151"/>
      <c r="AG230" s="151" t="s">
        <v>263</v>
      </c>
      <c r="AH230" s="151">
        <v>0</v>
      </c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</row>
    <row r="231" spans="1:60" outlineLevel="1" x14ac:dyDescent="0.2">
      <c r="A231" s="176">
        <v>28</v>
      </c>
      <c r="B231" s="177" t="s">
        <v>302</v>
      </c>
      <c r="C231" s="185" t="s">
        <v>303</v>
      </c>
      <c r="D231" s="178" t="s">
        <v>304</v>
      </c>
      <c r="E231" s="179">
        <v>3.0143300000000002</v>
      </c>
      <c r="F231" s="180"/>
      <c r="G231" s="181">
        <f>ROUND(E231*F231,2)</f>
        <v>0</v>
      </c>
      <c r="H231" s="180"/>
      <c r="I231" s="181">
        <f>ROUND(E231*H231,2)</f>
        <v>0</v>
      </c>
      <c r="J231" s="180"/>
      <c r="K231" s="181">
        <f>ROUND(E231*J231,2)</f>
        <v>0</v>
      </c>
      <c r="L231" s="181">
        <v>21</v>
      </c>
      <c r="M231" s="181">
        <f>G231*(1+L231/100)</f>
        <v>0</v>
      </c>
      <c r="N231" s="179">
        <v>1E-3</v>
      </c>
      <c r="O231" s="179">
        <f>ROUND(E231*N231,2)</f>
        <v>0</v>
      </c>
      <c r="P231" s="179">
        <v>0</v>
      </c>
      <c r="Q231" s="179">
        <f>ROUND(E231*P231,2)</f>
        <v>0</v>
      </c>
      <c r="R231" s="181" t="s">
        <v>305</v>
      </c>
      <c r="S231" s="181" t="s">
        <v>257</v>
      </c>
      <c r="T231" s="182" t="s">
        <v>257</v>
      </c>
      <c r="U231" s="161">
        <v>0</v>
      </c>
      <c r="V231" s="161">
        <f>ROUND(E231*U231,2)</f>
        <v>0</v>
      </c>
      <c r="W231" s="161"/>
      <c r="X231" s="161" t="s">
        <v>306</v>
      </c>
      <c r="Y231" s="161" t="s">
        <v>211</v>
      </c>
      <c r="Z231" s="151"/>
      <c r="AA231" s="151"/>
      <c r="AB231" s="151"/>
      <c r="AC231" s="151"/>
      <c r="AD231" s="151"/>
      <c r="AE231" s="151"/>
      <c r="AF231" s="151"/>
      <c r="AG231" s="151" t="s">
        <v>307</v>
      </c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outlineLevel="2" x14ac:dyDescent="0.2">
      <c r="A232" s="158"/>
      <c r="B232" s="159"/>
      <c r="C232" s="196" t="s">
        <v>1154</v>
      </c>
      <c r="D232" s="190"/>
      <c r="E232" s="191">
        <v>3.0143300000000002</v>
      </c>
      <c r="F232" s="161"/>
      <c r="G232" s="161"/>
      <c r="H232" s="161"/>
      <c r="I232" s="161"/>
      <c r="J232" s="161"/>
      <c r="K232" s="161"/>
      <c r="L232" s="161"/>
      <c r="M232" s="161"/>
      <c r="N232" s="160"/>
      <c r="O232" s="160"/>
      <c r="P232" s="160"/>
      <c r="Q232" s="160"/>
      <c r="R232" s="161"/>
      <c r="S232" s="161"/>
      <c r="T232" s="161"/>
      <c r="U232" s="161"/>
      <c r="V232" s="161"/>
      <c r="W232" s="161"/>
      <c r="X232" s="161"/>
      <c r="Y232" s="161"/>
      <c r="Z232" s="151"/>
      <c r="AA232" s="151"/>
      <c r="AB232" s="151"/>
      <c r="AC232" s="151"/>
      <c r="AD232" s="151"/>
      <c r="AE232" s="151"/>
      <c r="AF232" s="151"/>
      <c r="AG232" s="151" t="s">
        <v>263</v>
      </c>
      <c r="AH232" s="151">
        <v>0</v>
      </c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x14ac:dyDescent="0.2">
      <c r="A233" s="166" t="s">
        <v>204</v>
      </c>
      <c r="B233" s="167" t="s">
        <v>116</v>
      </c>
      <c r="C233" s="184" t="s">
        <v>117</v>
      </c>
      <c r="D233" s="168"/>
      <c r="E233" s="169"/>
      <c r="F233" s="170"/>
      <c r="G233" s="170">
        <f>SUMIF(AG234:AG260,"&lt;&gt;NOR",G234:G260)</f>
        <v>0</v>
      </c>
      <c r="H233" s="170"/>
      <c r="I233" s="170">
        <f>SUM(I234:I260)</f>
        <v>0</v>
      </c>
      <c r="J233" s="170"/>
      <c r="K233" s="170">
        <f>SUM(K234:K260)</f>
        <v>0</v>
      </c>
      <c r="L233" s="170"/>
      <c r="M233" s="170">
        <f>SUM(M234:M260)</f>
        <v>0</v>
      </c>
      <c r="N233" s="169"/>
      <c r="O233" s="169">
        <f>SUM(O234:O260)</f>
        <v>15.95</v>
      </c>
      <c r="P233" s="169"/>
      <c r="Q233" s="169">
        <f>SUM(Q234:Q260)</f>
        <v>0</v>
      </c>
      <c r="R233" s="170"/>
      <c r="S233" s="170"/>
      <c r="T233" s="171"/>
      <c r="U233" s="165"/>
      <c r="V233" s="165">
        <f>SUM(V234:V260)</f>
        <v>13.38</v>
      </c>
      <c r="W233" s="165"/>
      <c r="X233" s="165"/>
      <c r="Y233" s="165"/>
      <c r="AG233" t="s">
        <v>205</v>
      </c>
    </row>
    <row r="234" spans="1:60" ht="22.5" outlineLevel="1" x14ac:dyDescent="0.2">
      <c r="A234" s="176">
        <v>29</v>
      </c>
      <c r="B234" s="177" t="s">
        <v>1155</v>
      </c>
      <c r="C234" s="185" t="s">
        <v>1156</v>
      </c>
      <c r="D234" s="178" t="s">
        <v>333</v>
      </c>
      <c r="E234" s="179">
        <v>2</v>
      </c>
      <c r="F234" s="180"/>
      <c r="G234" s="181">
        <f>ROUND(E234*F234,2)</f>
        <v>0</v>
      </c>
      <c r="H234" s="180"/>
      <c r="I234" s="181">
        <f>ROUND(E234*H234,2)</f>
        <v>0</v>
      </c>
      <c r="J234" s="180"/>
      <c r="K234" s="181">
        <f>ROUND(E234*J234,2)</f>
        <v>0</v>
      </c>
      <c r="L234" s="181">
        <v>21</v>
      </c>
      <c r="M234" s="181">
        <f>G234*(1+L234/100)</f>
        <v>0</v>
      </c>
      <c r="N234" s="179">
        <v>1.29E-2</v>
      </c>
      <c r="O234" s="179">
        <f>ROUND(E234*N234,2)</f>
        <v>0.03</v>
      </c>
      <c r="P234" s="179">
        <v>0</v>
      </c>
      <c r="Q234" s="179">
        <f>ROUND(E234*P234,2)</f>
        <v>0</v>
      </c>
      <c r="R234" s="181" t="s">
        <v>849</v>
      </c>
      <c r="S234" s="181" t="s">
        <v>257</v>
      </c>
      <c r="T234" s="182" t="s">
        <v>257</v>
      </c>
      <c r="U234" s="161">
        <v>0.42</v>
      </c>
      <c r="V234" s="161">
        <f>ROUND(E234*U234,2)</f>
        <v>0.84</v>
      </c>
      <c r="W234" s="161"/>
      <c r="X234" s="161" t="s">
        <v>258</v>
      </c>
      <c r="Y234" s="161" t="s">
        <v>211</v>
      </c>
      <c r="Z234" s="151"/>
      <c r="AA234" s="151"/>
      <c r="AB234" s="151"/>
      <c r="AC234" s="151"/>
      <c r="AD234" s="151"/>
      <c r="AE234" s="151"/>
      <c r="AF234" s="151"/>
      <c r="AG234" s="151" t="s">
        <v>259</v>
      </c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outlineLevel="2" x14ac:dyDescent="0.2">
      <c r="A235" s="158"/>
      <c r="B235" s="159"/>
      <c r="C235" s="196" t="s">
        <v>1157</v>
      </c>
      <c r="D235" s="190"/>
      <c r="E235" s="191"/>
      <c r="F235" s="161"/>
      <c r="G235" s="161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51"/>
      <c r="AA235" s="151"/>
      <c r="AB235" s="151"/>
      <c r="AC235" s="151"/>
      <c r="AD235" s="151"/>
      <c r="AE235" s="151"/>
      <c r="AF235" s="151"/>
      <c r="AG235" s="151" t="s">
        <v>263</v>
      </c>
      <c r="AH235" s="151">
        <v>0</v>
      </c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</row>
    <row r="236" spans="1:60" outlineLevel="3" x14ac:dyDescent="0.2">
      <c r="A236" s="158"/>
      <c r="B236" s="159"/>
      <c r="C236" s="196" t="s">
        <v>1158</v>
      </c>
      <c r="D236" s="190"/>
      <c r="E236" s="191">
        <v>2</v>
      </c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51"/>
      <c r="AA236" s="151"/>
      <c r="AB236" s="151"/>
      <c r="AC236" s="151"/>
      <c r="AD236" s="151"/>
      <c r="AE236" s="151"/>
      <c r="AF236" s="151"/>
      <c r="AG236" s="151" t="s">
        <v>263</v>
      </c>
      <c r="AH236" s="151">
        <v>0</v>
      </c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ht="22.5" outlineLevel="1" x14ac:dyDescent="0.2">
      <c r="A237" s="176">
        <v>30</v>
      </c>
      <c r="B237" s="177" t="s">
        <v>1159</v>
      </c>
      <c r="C237" s="185" t="s">
        <v>1160</v>
      </c>
      <c r="D237" s="178" t="s">
        <v>333</v>
      </c>
      <c r="E237" s="179">
        <v>2</v>
      </c>
      <c r="F237" s="180"/>
      <c r="G237" s="181">
        <f>ROUND(E237*F237,2)</f>
        <v>0</v>
      </c>
      <c r="H237" s="180"/>
      <c r="I237" s="181">
        <f>ROUND(E237*H237,2)</f>
        <v>0</v>
      </c>
      <c r="J237" s="180"/>
      <c r="K237" s="181">
        <f>ROUND(E237*J237,2)</f>
        <v>0</v>
      </c>
      <c r="L237" s="181">
        <v>21</v>
      </c>
      <c r="M237" s="181">
        <f>G237*(1+L237/100)</f>
        <v>0</v>
      </c>
      <c r="N237" s="179">
        <v>2.8000000000000001E-2</v>
      </c>
      <c r="O237" s="179">
        <f>ROUND(E237*N237,2)</f>
        <v>0.06</v>
      </c>
      <c r="P237" s="179">
        <v>0</v>
      </c>
      <c r="Q237" s="179">
        <f>ROUND(E237*P237,2)</f>
        <v>0</v>
      </c>
      <c r="R237" s="181" t="s">
        <v>305</v>
      </c>
      <c r="S237" s="181" t="s">
        <v>257</v>
      </c>
      <c r="T237" s="182" t="s">
        <v>257</v>
      </c>
      <c r="U237" s="161">
        <v>0</v>
      </c>
      <c r="V237" s="161">
        <f>ROUND(E237*U237,2)</f>
        <v>0</v>
      </c>
      <c r="W237" s="161"/>
      <c r="X237" s="161" t="s">
        <v>306</v>
      </c>
      <c r="Y237" s="161" t="s">
        <v>211</v>
      </c>
      <c r="Z237" s="151"/>
      <c r="AA237" s="151"/>
      <c r="AB237" s="151"/>
      <c r="AC237" s="151"/>
      <c r="AD237" s="151"/>
      <c r="AE237" s="151"/>
      <c r="AF237" s="151"/>
      <c r="AG237" s="151" t="s">
        <v>337</v>
      </c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outlineLevel="2" x14ac:dyDescent="0.2">
      <c r="A238" s="158"/>
      <c r="B238" s="159"/>
      <c r="C238" s="196" t="s">
        <v>1157</v>
      </c>
      <c r="D238" s="190"/>
      <c r="E238" s="191"/>
      <c r="F238" s="161"/>
      <c r="G238" s="161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51"/>
      <c r="AA238" s="151"/>
      <c r="AB238" s="151"/>
      <c r="AC238" s="151"/>
      <c r="AD238" s="151"/>
      <c r="AE238" s="151"/>
      <c r="AF238" s="151"/>
      <c r="AG238" s="151" t="s">
        <v>263</v>
      </c>
      <c r="AH238" s="151">
        <v>0</v>
      </c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</row>
    <row r="239" spans="1:60" outlineLevel="3" x14ac:dyDescent="0.2">
      <c r="A239" s="158"/>
      <c r="B239" s="159"/>
      <c r="C239" s="196" t="s">
        <v>1158</v>
      </c>
      <c r="D239" s="190"/>
      <c r="E239" s="191">
        <v>2</v>
      </c>
      <c r="F239" s="161"/>
      <c r="G239" s="161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51"/>
      <c r="AA239" s="151"/>
      <c r="AB239" s="151"/>
      <c r="AC239" s="151"/>
      <c r="AD239" s="151"/>
      <c r="AE239" s="151"/>
      <c r="AF239" s="151"/>
      <c r="AG239" s="151" t="s">
        <v>263</v>
      </c>
      <c r="AH239" s="151">
        <v>0</v>
      </c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</row>
    <row r="240" spans="1:60" ht="22.5" outlineLevel="1" x14ac:dyDescent="0.2">
      <c r="A240" s="176">
        <v>31</v>
      </c>
      <c r="B240" s="177" t="s">
        <v>1161</v>
      </c>
      <c r="C240" s="185" t="s">
        <v>1162</v>
      </c>
      <c r="D240" s="178" t="s">
        <v>333</v>
      </c>
      <c r="E240" s="179">
        <v>2</v>
      </c>
      <c r="F240" s="180"/>
      <c r="G240" s="181">
        <f>ROUND(E240*F240,2)</f>
        <v>0</v>
      </c>
      <c r="H240" s="180"/>
      <c r="I240" s="181">
        <f>ROUND(E240*H240,2)</f>
        <v>0</v>
      </c>
      <c r="J240" s="180"/>
      <c r="K240" s="181">
        <f>ROUND(E240*J240,2)</f>
        <v>0</v>
      </c>
      <c r="L240" s="181">
        <v>21</v>
      </c>
      <c r="M240" s="181">
        <f>G240*(1+L240/100)</f>
        <v>0</v>
      </c>
      <c r="N240" s="179">
        <v>1.29E-2</v>
      </c>
      <c r="O240" s="179">
        <f>ROUND(E240*N240,2)</f>
        <v>0.03</v>
      </c>
      <c r="P240" s="179">
        <v>0</v>
      </c>
      <c r="Q240" s="179">
        <f>ROUND(E240*P240,2)</f>
        <v>0</v>
      </c>
      <c r="R240" s="181" t="s">
        <v>849</v>
      </c>
      <c r="S240" s="181" t="s">
        <v>257</v>
      </c>
      <c r="T240" s="182" t="s">
        <v>257</v>
      </c>
      <c r="U240" s="161">
        <v>0.84</v>
      </c>
      <c r="V240" s="161">
        <f>ROUND(E240*U240,2)</f>
        <v>1.68</v>
      </c>
      <c r="W240" s="161"/>
      <c r="X240" s="161" t="s">
        <v>258</v>
      </c>
      <c r="Y240" s="161" t="s">
        <v>211</v>
      </c>
      <c r="Z240" s="151"/>
      <c r="AA240" s="151"/>
      <c r="AB240" s="151"/>
      <c r="AC240" s="151"/>
      <c r="AD240" s="151"/>
      <c r="AE240" s="151"/>
      <c r="AF240" s="151"/>
      <c r="AG240" s="151" t="s">
        <v>259</v>
      </c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outlineLevel="2" x14ac:dyDescent="0.2">
      <c r="A241" s="158"/>
      <c r="B241" s="159"/>
      <c r="C241" s="196" t="s">
        <v>1157</v>
      </c>
      <c r="D241" s="190"/>
      <c r="E241" s="191"/>
      <c r="F241" s="161"/>
      <c r="G241" s="161"/>
      <c r="H241" s="161"/>
      <c r="I241" s="161"/>
      <c r="J241" s="161"/>
      <c r="K241" s="161"/>
      <c r="L241" s="161"/>
      <c r="M241" s="161"/>
      <c r="N241" s="160"/>
      <c r="O241" s="160"/>
      <c r="P241" s="160"/>
      <c r="Q241" s="160"/>
      <c r="R241" s="161"/>
      <c r="S241" s="161"/>
      <c r="T241" s="161"/>
      <c r="U241" s="161"/>
      <c r="V241" s="161"/>
      <c r="W241" s="161"/>
      <c r="X241" s="161"/>
      <c r="Y241" s="161"/>
      <c r="Z241" s="151"/>
      <c r="AA241" s="151"/>
      <c r="AB241" s="151"/>
      <c r="AC241" s="151"/>
      <c r="AD241" s="151"/>
      <c r="AE241" s="151"/>
      <c r="AF241" s="151"/>
      <c r="AG241" s="151" t="s">
        <v>263</v>
      </c>
      <c r="AH241" s="151">
        <v>0</v>
      </c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</row>
    <row r="242" spans="1:60" outlineLevel="3" x14ac:dyDescent="0.2">
      <c r="A242" s="158"/>
      <c r="B242" s="159"/>
      <c r="C242" s="196" t="s">
        <v>1158</v>
      </c>
      <c r="D242" s="190"/>
      <c r="E242" s="191">
        <v>2</v>
      </c>
      <c r="F242" s="161"/>
      <c r="G242" s="161"/>
      <c r="H242" s="161"/>
      <c r="I242" s="161"/>
      <c r="J242" s="161"/>
      <c r="K242" s="161"/>
      <c r="L242" s="161"/>
      <c r="M242" s="161"/>
      <c r="N242" s="160"/>
      <c r="O242" s="160"/>
      <c r="P242" s="160"/>
      <c r="Q242" s="160"/>
      <c r="R242" s="161"/>
      <c r="S242" s="161"/>
      <c r="T242" s="161"/>
      <c r="U242" s="161"/>
      <c r="V242" s="161"/>
      <c r="W242" s="161"/>
      <c r="X242" s="161"/>
      <c r="Y242" s="161"/>
      <c r="Z242" s="151"/>
      <c r="AA242" s="151"/>
      <c r="AB242" s="151"/>
      <c r="AC242" s="151"/>
      <c r="AD242" s="151"/>
      <c r="AE242" s="151"/>
      <c r="AF242" s="151"/>
      <c r="AG242" s="151" t="s">
        <v>263</v>
      </c>
      <c r="AH242" s="151">
        <v>0</v>
      </c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ht="22.5" outlineLevel="1" x14ac:dyDescent="0.2">
      <c r="A243" s="176">
        <v>32</v>
      </c>
      <c r="B243" s="177" t="s">
        <v>1163</v>
      </c>
      <c r="C243" s="185" t="s">
        <v>1164</v>
      </c>
      <c r="D243" s="178" t="s">
        <v>333</v>
      </c>
      <c r="E243" s="179">
        <v>2</v>
      </c>
      <c r="F243" s="180"/>
      <c r="G243" s="181">
        <f>ROUND(E243*F243,2)</f>
        <v>0</v>
      </c>
      <c r="H243" s="180"/>
      <c r="I243" s="181">
        <f>ROUND(E243*H243,2)</f>
        <v>0</v>
      </c>
      <c r="J243" s="180"/>
      <c r="K243" s="181">
        <f>ROUND(E243*J243,2)</f>
        <v>0</v>
      </c>
      <c r="L243" s="181">
        <v>21</v>
      </c>
      <c r="M243" s="181">
        <f>G243*(1+L243/100)</f>
        <v>0</v>
      </c>
      <c r="N243" s="179">
        <v>0.08</v>
      </c>
      <c r="O243" s="179">
        <f>ROUND(E243*N243,2)</f>
        <v>0.16</v>
      </c>
      <c r="P243" s="179">
        <v>0</v>
      </c>
      <c r="Q243" s="179">
        <f>ROUND(E243*P243,2)</f>
        <v>0</v>
      </c>
      <c r="R243" s="181" t="s">
        <v>305</v>
      </c>
      <c r="S243" s="181" t="s">
        <v>257</v>
      </c>
      <c r="T243" s="182" t="s">
        <v>257</v>
      </c>
      <c r="U243" s="161">
        <v>0</v>
      </c>
      <c r="V243" s="161">
        <f>ROUND(E243*U243,2)</f>
        <v>0</v>
      </c>
      <c r="W243" s="161"/>
      <c r="X243" s="161" t="s">
        <v>306</v>
      </c>
      <c r="Y243" s="161" t="s">
        <v>211</v>
      </c>
      <c r="Z243" s="151"/>
      <c r="AA243" s="151"/>
      <c r="AB243" s="151"/>
      <c r="AC243" s="151"/>
      <c r="AD243" s="151"/>
      <c r="AE243" s="151"/>
      <c r="AF243" s="151"/>
      <c r="AG243" s="151" t="s">
        <v>337</v>
      </c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2" x14ac:dyDescent="0.2">
      <c r="A244" s="158"/>
      <c r="B244" s="159"/>
      <c r="C244" s="196" t="s">
        <v>1157</v>
      </c>
      <c r="D244" s="190"/>
      <c r="E244" s="191"/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1"/>
      <c r="AA244" s="151"/>
      <c r="AB244" s="151"/>
      <c r="AC244" s="151"/>
      <c r="AD244" s="151"/>
      <c r="AE244" s="151"/>
      <c r="AF244" s="151"/>
      <c r="AG244" s="151" t="s">
        <v>263</v>
      </c>
      <c r="AH244" s="151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outlineLevel="3" x14ac:dyDescent="0.2">
      <c r="A245" s="158"/>
      <c r="B245" s="159"/>
      <c r="C245" s="196" t="s">
        <v>1158</v>
      </c>
      <c r="D245" s="190"/>
      <c r="E245" s="191">
        <v>2</v>
      </c>
      <c r="F245" s="161"/>
      <c r="G245" s="161"/>
      <c r="H245" s="161"/>
      <c r="I245" s="161"/>
      <c r="J245" s="161"/>
      <c r="K245" s="161"/>
      <c r="L245" s="161"/>
      <c r="M245" s="161"/>
      <c r="N245" s="160"/>
      <c r="O245" s="160"/>
      <c r="P245" s="160"/>
      <c r="Q245" s="160"/>
      <c r="R245" s="161"/>
      <c r="S245" s="161"/>
      <c r="T245" s="161"/>
      <c r="U245" s="161"/>
      <c r="V245" s="161"/>
      <c r="W245" s="161"/>
      <c r="X245" s="161"/>
      <c r="Y245" s="161"/>
      <c r="Z245" s="151"/>
      <c r="AA245" s="151"/>
      <c r="AB245" s="151"/>
      <c r="AC245" s="151"/>
      <c r="AD245" s="151"/>
      <c r="AE245" s="151"/>
      <c r="AF245" s="151"/>
      <c r="AG245" s="151" t="s">
        <v>263</v>
      </c>
      <c r="AH245" s="151">
        <v>0</v>
      </c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outlineLevel="1" x14ac:dyDescent="0.2">
      <c r="A246" s="176">
        <v>33</v>
      </c>
      <c r="B246" s="177" t="s">
        <v>1165</v>
      </c>
      <c r="C246" s="185" t="s">
        <v>1166</v>
      </c>
      <c r="D246" s="178" t="s">
        <v>255</v>
      </c>
      <c r="E246" s="179">
        <v>8.0750399999999996</v>
      </c>
      <c r="F246" s="180"/>
      <c r="G246" s="181">
        <f>ROUND(E246*F246,2)</f>
        <v>0</v>
      </c>
      <c r="H246" s="180"/>
      <c r="I246" s="181">
        <f>ROUND(E246*H246,2)</f>
        <v>0</v>
      </c>
      <c r="J246" s="180"/>
      <c r="K246" s="181">
        <f>ROUND(E246*J246,2)</f>
        <v>0</v>
      </c>
      <c r="L246" s="181">
        <v>21</v>
      </c>
      <c r="M246" s="181">
        <f>G246*(1+L246/100)</f>
        <v>0</v>
      </c>
      <c r="N246" s="179">
        <v>1.8907700000000001</v>
      </c>
      <c r="O246" s="179">
        <f>ROUND(E246*N246,2)</f>
        <v>15.27</v>
      </c>
      <c r="P246" s="179">
        <v>0</v>
      </c>
      <c r="Q246" s="179">
        <f>ROUND(E246*P246,2)</f>
        <v>0</v>
      </c>
      <c r="R246" s="181" t="s">
        <v>849</v>
      </c>
      <c r="S246" s="181" t="s">
        <v>257</v>
      </c>
      <c r="T246" s="182" t="s">
        <v>257</v>
      </c>
      <c r="U246" s="161">
        <v>1.3169999999999999</v>
      </c>
      <c r="V246" s="161">
        <f>ROUND(E246*U246,2)</f>
        <v>10.63</v>
      </c>
      <c r="W246" s="161"/>
      <c r="X246" s="161" t="s">
        <v>258</v>
      </c>
      <c r="Y246" s="161" t="s">
        <v>211</v>
      </c>
      <c r="Z246" s="151"/>
      <c r="AA246" s="151"/>
      <c r="AB246" s="151"/>
      <c r="AC246" s="151"/>
      <c r="AD246" s="151"/>
      <c r="AE246" s="151"/>
      <c r="AF246" s="151"/>
      <c r="AG246" s="151" t="s">
        <v>259</v>
      </c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2" x14ac:dyDescent="0.2">
      <c r="A247" s="158"/>
      <c r="B247" s="159"/>
      <c r="C247" s="273" t="s">
        <v>907</v>
      </c>
      <c r="D247" s="274"/>
      <c r="E247" s="274"/>
      <c r="F247" s="274"/>
      <c r="G247" s="274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1"/>
      <c r="AA247" s="151"/>
      <c r="AB247" s="151"/>
      <c r="AC247" s="151"/>
      <c r="AD247" s="151"/>
      <c r="AE247" s="151"/>
      <c r="AF247" s="151"/>
      <c r="AG247" s="151" t="s">
        <v>261</v>
      </c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outlineLevel="2" x14ac:dyDescent="0.2">
      <c r="A248" s="158"/>
      <c r="B248" s="159"/>
      <c r="C248" s="196" t="s">
        <v>1026</v>
      </c>
      <c r="D248" s="190"/>
      <c r="E248" s="191"/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51"/>
      <c r="AA248" s="151"/>
      <c r="AB248" s="151"/>
      <c r="AC248" s="151"/>
      <c r="AD248" s="151"/>
      <c r="AE248" s="151"/>
      <c r="AF248" s="151"/>
      <c r="AG248" s="151" t="s">
        <v>263</v>
      </c>
      <c r="AH248" s="151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outlineLevel="3" x14ac:dyDescent="0.2">
      <c r="A249" s="158"/>
      <c r="B249" s="159"/>
      <c r="C249" s="196" t="s">
        <v>1027</v>
      </c>
      <c r="D249" s="190"/>
      <c r="E249" s="191">
        <v>1.35</v>
      </c>
      <c r="F249" s="161"/>
      <c r="G249" s="161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51"/>
      <c r="AA249" s="151"/>
      <c r="AB249" s="151"/>
      <c r="AC249" s="151"/>
      <c r="AD249" s="151"/>
      <c r="AE249" s="151"/>
      <c r="AF249" s="151"/>
      <c r="AG249" s="151" t="s">
        <v>263</v>
      </c>
      <c r="AH249" s="151">
        <v>0</v>
      </c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</row>
    <row r="250" spans="1:60" outlineLevel="3" x14ac:dyDescent="0.2">
      <c r="A250" s="158"/>
      <c r="B250" s="159"/>
      <c r="C250" s="196" t="s">
        <v>1028</v>
      </c>
      <c r="D250" s="190"/>
      <c r="E250" s="191">
        <v>1.98</v>
      </c>
      <c r="F250" s="161"/>
      <c r="G250" s="161"/>
      <c r="H250" s="161"/>
      <c r="I250" s="161"/>
      <c r="J250" s="161"/>
      <c r="K250" s="161"/>
      <c r="L250" s="161"/>
      <c r="M250" s="161"/>
      <c r="N250" s="160"/>
      <c r="O250" s="160"/>
      <c r="P250" s="160"/>
      <c r="Q250" s="160"/>
      <c r="R250" s="161"/>
      <c r="S250" s="161"/>
      <c r="T250" s="161"/>
      <c r="U250" s="161"/>
      <c r="V250" s="161"/>
      <c r="W250" s="161"/>
      <c r="X250" s="161"/>
      <c r="Y250" s="161"/>
      <c r="Z250" s="151"/>
      <c r="AA250" s="151"/>
      <c r="AB250" s="151"/>
      <c r="AC250" s="151"/>
      <c r="AD250" s="151"/>
      <c r="AE250" s="151"/>
      <c r="AF250" s="151"/>
      <c r="AG250" s="151" t="s">
        <v>263</v>
      </c>
      <c r="AH250" s="151">
        <v>0</v>
      </c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</row>
    <row r="251" spans="1:60" outlineLevel="3" x14ac:dyDescent="0.2">
      <c r="A251" s="158"/>
      <c r="B251" s="159"/>
      <c r="C251" s="196" t="s">
        <v>1029</v>
      </c>
      <c r="D251" s="190"/>
      <c r="E251" s="191">
        <v>0.81</v>
      </c>
      <c r="F251" s="161"/>
      <c r="G251" s="161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51"/>
      <c r="AA251" s="151"/>
      <c r="AB251" s="151"/>
      <c r="AC251" s="151"/>
      <c r="AD251" s="151"/>
      <c r="AE251" s="151"/>
      <c r="AF251" s="151"/>
      <c r="AG251" s="151" t="s">
        <v>263</v>
      </c>
      <c r="AH251" s="151">
        <v>0</v>
      </c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</row>
    <row r="252" spans="1:60" outlineLevel="3" x14ac:dyDescent="0.2">
      <c r="A252" s="158"/>
      <c r="B252" s="159"/>
      <c r="C252" s="196" t="s">
        <v>1030</v>
      </c>
      <c r="D252" s="190"/>
      <c r="E252" s="191">
        <v>1.425</v>
      </c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1"/>
      <c r="AA252" s="151"/>
      <c r="AB252" s="151"/>
      <c r="AC252" s="151"/>
      <c r="AD252" s="151"/>
      <c r="AE252" s="151"/>
      <c r="AF252" s="151"/>
      <c r="AG252" s="151" t="s">
        <v>263</v>
      </c>
      <c r="AH252" s="151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3" x14ac:dyDescent="0.2">
      <c r="A253" s="158"/>
      <c r="B253" s="159"/>
      <c r="C253" s="196" t="s">
        <v>1031</v>
      </c>
      <c r="D253" s="190"/>
      <c r="E253" s="191">
        <v>0.27</v>
      </c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1"/>
      <c r="AA253" s="151"/>
      <c r="AB253" s="151"/>
      <c r="AC253" s="151"/>
      <c r="AD253" s="151"/>
      <c r="AE253" s="151"/>
      <c r="AF253" s="151"/>
      <c r="AG253" s="151" t="s">
        <v>263</v>
      </c>
      <c r="AH253" s="151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3" x14ac:dyDescent="0.2">
      <c r="A254" s="158"/>
      <c r="B254" s="159"/>
      <c r="C254" s="196" t="s">
        <v>1032</v>
      </c>
      <c r="D254" s="190"/>
      <c r="E254" s="191">
        <v>0.45</v>
      </c>
      <c r="F254" s="161"/>
      <c r="G254" s="161"/>
      <c r="H254" s="161"/>
      <c r="I254" s="161"/>
      <c r="J254" s="161"/>
      <c r="K254" s="161"/>
      <c r="L254" s="161"/>
      <c r="M254" s="161"/>
      <c r="N254" s="160"/>
      <c r="O254" s="160"/>
      <c r="P254" s="160"/>
      <c r="Q254" s="160"/>
      <c r="R254" s="161"/>
      <c r="S254" s="161"/>
      <c r="T254" s="161"/>
      <c r="U254" s="161"/>
      <c r="V254" s="161"/>
      <c r="W254" s="161"/>
      <c r="X254" s="161"/>
      <c r="Y254" s="161"/>
      <c r="Z254" s="151"/>
      <c r="AA254" s="151"/>
      <c r="AB254" s="151"/>
      <c r="AC254" s="151"/>
      <c r="AD254" s="151"/>
      <c r="AE254" s="151"/>
      <c r="AF254" s="151"/>
      <c r="AG254" s="151" t="s">
        <v>263</v>
      </c>
      <c r="AH254" s="151">
        <v>0</v>
      </c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3" x14ac:dyDescent="0.2">
      <c r="A255" s="158"/>
      <c r="B255" s="159"/>
      <c r="C255" s="196" t="s">
        <v>1033</v>
      </c>
      <c r="D255" s="190"/>
      <c r="E255" s="191">
        <v>1.425</v>
      </c>
      <c r="F255" s="161"/>
      <c r="G255" s="161"/>
      <c r="H255" s="161"/>
      <c r="I255" s="161"/>
      <c r="J255" s="161"/>
      <c r="K255" s="161"/>
      <c r="L255" s="161"/>
      <c r="M255" s="161"/>
      <c r="N255" s="160"/>
      <c r="O255" s="160"/>
      <c r="P255" s="160"/>
      <c r="Q255" s="160"/>
      <c r="R255" s="161"/>
      <c r="S255" s="161"/>
      <c r="T255" s="161"/>
      <c r="U255" s="161"/>
      <c r="V255" s="161"/>
      <c r="W255" s="161"/>
      <c r="X255" s="161"/>
      <c r="Y255" s="161"/>
      <c r="Z255" s="151"/>
      <c r="AA255" s="151"/>
      <c r="AB255" s="151"/>
      <c r="AC255" s="151"/>
      <c r="AD255" s="151"/>
      <c r="AE255" s="151"/>
      <c r="AF255" s="151"/>
      <c r="AG255" s="151" t="s">
        <v>263</v>
      </c>
      <c r="AH255" s="151">
        <v>0</v>
      </c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3" x14ac:dyDescent="0.2">
      <c r="A256" s="158"/>
      <c r="B256" s="159"/>
      <c r="C256" s="196" t="s">
        <v>1167</v>
      </c>
      <c r="D256" s="190"/>
      <c r="E256" s="191">
        <v>0.36503999999999998</v>
      </c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1"/>
      <c r="AA256" s="151"/>
      <c r="AB256" s="151"/>
      <c r="AC256" s="151"/>
      <c r="AD256" s="151"/>
      <c r="AE256" s="151"/>
      <c r="AF256" s="151"/>
      <c r="AG256" s="151" t="s">
        <v>263</v>
      </c>
      <c r="AH256" s="151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ht="22.5" outlineLevel="1" x14ac:dyDescent="0.2">
      <c r="A257" s="176">
        <v>34</v>
      </c>
      <c r="B257" s="177" t="s">
        <v>1168</v>
      </c>
      <c r="C257" s="185" t="s">
        <v>1169</v>
      </c>
      <c r="D257" s="178" t="s">
        <v>255</v>
      </c>
      <c r="E257" s="179">
        <v>0.15876000000000001</v>
      </c>
      <c r="F257" s="180"/>
      <c r="G257" s="181">
        <f>ROUND(E257*F257,2)</f>
        <v>0</v>
      </c>
      <c r="H257" s="180"/>
      <c r="I257" s="181">
        <f>ROUND(E257*H257,2)</f>
        <v>0</v>
      </c>
      <c r="J257" s="180"/>
      <c r="K257" s="181">
        <f>ROUND(E257*J257,2)</f>
        <v>0</v>
      </c>
      <c r="L257" s="181">
        <v>21</v>
      </c>
      <c r="M257" s="181">
        <f>G257*(1+L257/100)</f>
        <v>0</v>
      </c>
      <c r="N257" s="179">
        <v>2.5</v>
      </c>
      <c r="O257" s="179">
        <f>ROUND(E257*N257,2)</f>
        <v>0.4</v>
      </c>
      <c r="P257" s="179">
        <v>0</v>
      </c>
      <c r="Q257" s="179">
        <f>ROUND(E257*P257,2)</f>
        <v>0</v>
      </c>
      <c r="R257" s="181" t="s">
        <v>849</v>
      </c>
      <c r="S257" s="181" t="s">
        <v>257</v>
      </c>
      <c r="T257" s="182" t="s">
        <v>257</v>
      </c>
      <c r="U257" s="161">
        <v>1.4490000000000001</v>
      </c>
      <c r="V257" s="161">
        <f>ROUND(E257*U257,2)</f>
        <v>0.23</v>
      </c>
      <c r="W257" s="161"/>
      <c r="X257" s="161" t="s">
        <v>258</v>
      </c>
      <c r="Y257" s="161" t="s">
        <v>211</v>
      </c>
      <c r="Z257" s="151"/>
      <c r="AA257" s="151"/>
      <c r="AB257" s="151"/>
      <c r="AC257" s="151"/>
      <c r="AD257" s="151"/>
      <c r="AE257" s="151"/>
      <c r="AF257" s="151"/>
      <c r="AG257" s="151" t="s">
        <v>259</v>
      </c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outlineLevel="2" x14ac:dyDescent="0.2">
      <c r="A258" s="158"/>
      <c r="B258" s="159"/>
      <c r="C258" s="273" t="s">
        <v>903</v>
      </c>
      <c r="D258" s="274"/>
      <c r="E258" s="274"/>
      <c r="F258" s="274"/>
      <c r="G258" s="274"/>
      <c r="H258" s="161"/>
      <c r="I258" s="161"/>
      <c r="J258" s="161"/>
      <c r="K258" s="161"/>
      <c r="L258" s="161"/>
      <c r="M258" s="161"/>
      <c r="N258" s="160"/>
      <c r="O258" s="160"/>
      <c r="P258" s="160"/>
      <c r="Q258" s="160"/>
      <c r="R258" s="161"/>
      <c r="S258" s="161"/>
      <c r="T258" s="161"/>
      <c r="U258" s="161"/>
      <c r="V258" s="161"/>
      <c r="W258" s="161"/>
      <c r="X258" s="161"/>
      <c r="Y258" s="161"/>
      <c r="Z258" s="151"/>
      <c r="AA258" s="151"/>
      <c r="AB258" s="151"/>
      <c r="AC258" s="151"/>
      <c r="AD258" s="151"/>
      <c r="AE258" s="151"/>
      <c r="AF258" s="151"/>
      <c r="AG258" s="151" t="s">
        <v>261</v>
      </c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</row>
    <row r="259" spans="1:60" outlineLevel="2" x14ac:dyDescent="0.2">
      <c r="A259" s="158"/>
      <c r="B259" s="159"/>
      <c r="C259" s="196" t="s">
        <v>1170</v>
      </c>
      <c r="D259" s="190"/>
      <c r="E259" s="191"/>
      <c r="F259" s="161"/>
      <c r="G259" s="161"/>
      <c r="H259" s="161"/>
      <c r="I259" s="161"/>
      <c r="J259" s="161"/>
      <c r="K259" s="161"/>
      <c r="L259" s="161"/>
      <c r="M259" s="161"/>
      <c r="N259" s="160"/>
      <c r="O259" s="160"/>
      <c r="P259" s="160"/>
      <c r="Q259" s="160"/>
      <c r="R259" s="161"/>
      <c r="S259" s="161"/>
      <c r="T259" s="161"/>
      <c r="U259" s="161"/>
      <c r="V259" s="161"/>
      <c r="W259" s="161"/>
      <c r="X259" s="161"/>
      <c r="Y259" s="161"/>
      <c r="Z259" s="151"/>
      <c r="AA259" s="151"/>
      <c r="AB259" s="151"/>
      <c r="AC259" s="151"/>
      <c r="AD259" s="151"/>
      <c r="AE259" s="151"/>
      <c r="AF259" s="151"/>
      <c r="AG259" s="151" t="s">
        <v>263</v>
      </c>
      <c r="AH259" s="151">
        <v>0</v>
      </c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</row>
    <row r="260" spans="1:60" outlineLevel="3" x14ac:dyDescent="0.2">
      <c r="A260" s="158"/>
      <c r="B260" s="159"/>
      <c r="C260" s="196" t="s">
        <v>1171</v>
      </c>
      <c r="D260" s="190"/>
      <c r="E260" s="191">
        <v>0.15876000000000001</v>
      </c>
      <c r="F260" s="161"/>
      <c r="G260" s="161"/>
      <c r="H260" s="161"/>
      <c r="I260" s="161"/>
      <c r="J260" s="161"/>
      <c r="K260" s="161"/>
      <c r="L260" s="161"/>
      <c r="M260" s="161"/>
      <c r="N260" s="160"/>
      <c r="O260" s="160"/>
      <c r="P260" s="160"/>
      <c r="Q260" s="160"/>
      <c r="R260" s="161"/>
      <c r="S260" s="161"/>
      <c r="T260" s="161"/>
      <c r="U260" s="161"/>
      <c r="V260" s="161"/>
      <c r="W260" s="161"/>
      <c r="X260" s="161"/>
      <c r="Y260" s="161"/>
      <c r="Z260" s="151"/>
      <c r="AA260" s="151"/>
      <c r="AB260" s="151"/>
      <c r="AC260" s="151"/>
      <c r="AD260" s="151"/>
      <c r="AE260" s="151"/>
      <c r="AF260" s="151"/>
      <c r="AG260" s="151" t="s">
        <v>263</v>
      </c>
      <c r="AH260" s="151">
        <v>0</v>
      </c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x14ac:dyDescent="0.2">
      <c r="A261" s="166" t="s">
        <v>204</v>
      </c>
      <c r="B261" s="167" t="s">
        <v>130</v>
      </c>
      <c r="C261" s="184" t="s">
        <v>131</v>
      </c>
      <c r="D261" s="168"/>
      <c r="E261" s="169"/>
      <c r="F261" s="170"/>
      <c r="G261" s="170">
        <f>SUMIF(AG262:AG548,"&lt;&gt;NOR",G262:G548)</f>
        <v>0</v>
      </c>
      <c r="H261" s="170"/>
      <c r="I261" s="170">
        <f>SUM(I262:I548)</f>
        <v>0</v>
      </c>
      <c r="J261" s="170"/>
      <c r="K261" s="170">
        <f>SUM(K262:K548)</f>
        <v>0</v>
      </c>
      <c r="L261" s="170"/>
      <c r="M261" s="170">
        <f>SUM(M262:M548)</f>
        <v>0</v>
      </c>
      <c r="N261" s="169"/>
      <c r="O261" s="169">
        <f>SUM(O262:O548)</f>
        <v>5.2599999999999989</v>
      </c>
      <c r="P261" s="169"/>
      <c r="Q261" s="169">
        <f>SUM(Q262:Q548)</f>
        <v>0</v>
      </c>
      <c r="R261" s="170"/>
      <c r="S261" s="170"/>
      <c r="T261" s="171"/>
      <c r="U261" s="165"/>
      <c r="V261" s="165">
        <f>SUM(V262:V548)</f>
        <v>160.44999999999999</v>
      </c>
      <c r="W261" s="165"/>
      <c r="X261" s="165"/>
      <c r="Y261" s="165"/>
      <c r="AG261" t="s">
        <v>205</v>
      </c>
    </row>
    <row r="262" spans="1:60" ht="22.5" outlineLevel="1" x14ac:dyDescent="0.2">
      <c r="A262" s="176">
        <v>35</v>
      </c>
      <c r="B262" s="177" t="s">
        <v>1172</v>
      </c>
      <c r="C262" s="185" t="s">
        <v>1173</v>
      </c>
      <c r="D262" s="178" t="s">
        <v>359</v>
      </c>
      <c r="E262" s="179">
        <v>3</v>
      </c>
      <c r="F262" s="180"/>
      <c r="G262" s="181">
        <f>ROUND(E262*F262,2)</f>
        <v>0</v>
      </c>
      <c r="H262" s="180"/>
      <c r="I262" s="181">
        <f>ROUND(E262*H262,2)</f>
        <v>0</v>
      </c>
      <c r="J262" s="180"/>
      <c r="K262" s="181">
        <f>ROUND(E262*J262,2)</f>
        <v>0</v>
      </c>
      <c r="L262" s="181">
        <v>21</v>
      </c>
      <c r="M262" s="181">
        <f>G262*(1+L262/100)</f>
        <v>0</v>
      </c>
      <c r="N262" s="179">
        <v>0</v>
      </c>
      <c r="O262" s="179">
        <f>ROUND(E262*N262,2)</f>
        <v>0</v>
      </c>
      <c r="P262" s="179">
        <v>0</v>
      </c>
      <c r="Q262" s="179">
        <f>ROUND(E262*P262,2)</f>
        <v>0</v>
      </c>
      <c r="R262" s="181" t="s">
        <v>849</v>
      </c>
      <c r="S262" s="181" t="s">
        <v>257</v>
      </c>
      <c r="T262" s="182" t="s">
        <v>257</v>
      </c>
      <c r="U262" s="161">
        <v>3.4000000000000002E-2</v>
      </c>
      <c r="V262" s="161">
        <f>ROUND(E262*U262,2)</f>
        <v>0.1</v>
      </c>
      <c r="W262" s="161"/>
      <c r="X262" s="161" t="s">
        <v>258</v>
      </c>
      <c r="Y262" s="161" t="s">
        <v>211</v>
      </c>
      <c r="Z262" s="151"/>
      <c r="AA262" s="151"/>
      <c r="AB262" s="151"/>
      <c r="AC262" s="151"/>
      <c r="AD262" s="151"/>
      <c r="AE262" s="151"/>
      <c r="AF262" s="151"/>
      <c r="AG262" s="151" t="s">
        <v>259</v>
      </c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</row>
    <row r="263" spans="1:60" outlineLevel="2" x14ac:dyDescent="0.2">
      <c r="A263" s="158"/>
      <c r="B263" s="159"/>
      <c r="C263" s="273" t="s">
        <v>907</v>
      </c>
      <c r="D263" s="274"/>
      <c r="E263" s="274"/>
      <c r="F263" s="274"/>
      <c r="G263" s="274"/>
      <c r="H263" s="161"/>
      <c r="I263" s="161"/>
      <c r="J263" s="161"/>
      <c r="K263" s="161"/>
      <c r="L263" s="161"/>
      <c r="M263" s="161"/>
      <c r="N263" s="160"/>
      <c r="O263" s="160"/>
      <c r="P263" s="160"/>
      <c r="Q263" s="160"/>
      <c r="R263" s="161"/>
      <c r="S263" s="161"/>
      <c r="T263" s="161"/>
      <c r="U263" s="161"/>
      <c r="V263" s="161"/>
      <c r="W263" s="161"/>
      <c r="X263" s="161"/>
      <c r="Y263" s="161"/>
      <c r="Z263" s="151"/>
      <c r="AA263" s="151"/>
      <c r="AB263" s="151"/>
      <c r="AC263" s="151"/>
      <c r="AD263" s="151"/>
      <c r="AE263" s="151"/>
      <c r="AF263" s="151"/>
      <c r="AG263" s="151" t="s">
        <v>261</v>
      </c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outlineLevel="2" x14ac:dyDescent="0.2">
      <c r="A264" s="158"/>
      <c r="B264" s="159"/>
      <c r="C264" s="196" t="s">
        <v>1157</v>
      </c>
      <c r="D264" s="190"/>
      <c r="E264" s="191"/>
      <c r="F264" s="161"/>
      <c r="G264" s="161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51"/>
      <c r="AA264" s="151"/>
      <c r="AB264" s="151"/>
      <c r="AC264" s="151"/>
      <c r="AD264" s="151"/>
      <c r="AE264" s="151"/>
      <c r="AF264" s="151"/>
      <c r="AG264" s="151" t="s">
        <v>263</v>
      </c>
      <c r="AH264" s="151">
        <v>0</v>
      </c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</row>
    <row r="265" spans="1:60" outlineLevel="3" x14ac:dyDescent="0.2">
      <c r="A265" s="158"/>
      <c r="B265" s="159"/>
      <c r="C265" s="196" t="s">
        <v>1174</v>
      </c>
      <c r="D265" s="190"/>
      <c r="E265" s="191">
        <v>3</v>
      </c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51"/>
      <c r="AA265" s="151"/>
      <c r="AB265" s="151"/>
      <c r="AC265" s="151"/>
      <c r="AD265" s="151"/>
      <c r="AE265" s="151"/>
      <c r="AF265" s="151"/>
      <c r="AG265" s="151" t="s">
        <v>263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ht="22.5" outlineLevel="1" x14ac:dyDescent="0.2">
      <c r="A266" s="176">
        <v>36</v>
      </c>
      <c r="B266" s="177" t="s">
        <v>1175</v>
      </c>
      <c r="C266" s="185" t="s">
        <v>1176</v>
      </c>
      <c r="D266" s="178" t="s">
        <v>359</v>
      </c>
      <c r="E266" s="179">
        <v>3.0449999999999999</v>
      </c>
      <c r="F266" s="180"/>
      <c r="G266" s="181">
        <f>ROUND(E266*F266,2)</f>
        <v>0</v>
      </c>
      <c r="H266" s="180"/>
      <c r="I266" s="181">
        <f>ROUND(E266*H266,2)</f>
        <v>0</v>
      </c>
      <c r="J266" s="180"/>
      <c r="K266" s="181">
        <f>ROUND(E266*J266,2)</f>
        <v>0</v>
      </c>
      <c r="L266" s="181">
        <v>21</v>
      </c>
      <c r="M266" s="181">
        <f>G266*(1+L266/100)</f>
        <v>0</v>
      </c>
      <c r="N266" s="179">
        <v>2.7999999999999998E-4</v>
      </c>
      <c r="O266" s="179">
        <f>ROUND(E266*N266,2)</f>
        <v>0</v>
      </c>
      <c r="P266" s="179">
        <v>0</v>
      </c>
      <c r="Q266" s="179">
        <f>ROUND(E266*P266,2)</f>
        <v>0</v>
      </c>
      <c r="R266" s="181" t="s">
        <v>305</v>
      </c>
      <c r="S266" s="181" t="s">
        <v>257</v>
      </c>
      <c r="T266" s="182" t="s">
        <v>257</v>
      </c>
      <c r="U266" s="161">
        <v>0</v>
      </c>
      <c r="V266" s="161">
        <f>ROUND(E266*U266,2)</f>
        <v>0</v>
      </c>
      <c r="W266" s="161"/>
      <c r="X266" s="161" t="s">
        <v>306</v>
      </c>
      <c r="Y266" s="161" t="s">
        <v>211</v>
      </c>
      <c r="Z266" s="151"/>
      <c r="AA266" s="151"/>
      <c r="AB266" s="151"/>
      <c r="AC266" s="151"/>
      <c r="AD266" s="151"/>
      <c r="AE266" s="151"/>
      <c r="AF266" s="151"/>
      <c r="AG266" s="151" t="s">
        <v>307</v>
      </c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</row>
    <row r="267" spans="1:60" outlineLevel="2" x14ac:dyDescent="0.2">
      <c r="A267" s="158"/>
      <c r="B267" s="159"/>
      <c r="C267" s="196" t="s">
        <v>1157</v>
      </c>
      <c r="D267" s="190"/>
      <c r="E267" s="191"/>
      <c r="F267" s="161"/>
      <c r="G267" s="161"/>
      <c r="H267" s="161"/>
      <c r="I267" s="161"/>
      <c r="J267" s="161"/>
      <c r="K267" s="161"/>
      <c r="L267" s="161"/>
      <c r="M267" s="161"/>
      <c r="N267" s="160"/>
      <c r="O267" s="160"/>
      <c r="P267" s="160"/>
      <c r="Q267" s="160"/>
      <c r="R267" s="161"/>
      <c r="S267" s="161"/>
      <c r="T267" s="161"/>
      <c r="U267" s="161"/>
      <c r="V267" s="161"/>
      <c r="W267" s="161"/>
      <c r="X267" s="161"/>
      <c r="Y267" s="161"/>
      <c r="Z267" s="151"/>
      <c r="AA267" s="151"/>
      <c r="AB267" s="151"/>
      <c r="AC267" s="151"/>
      <c r="AD267" s="151"/>
      <c r="AE267" s="151"/>
      <c r="AF267" s="151"/>
      <c r="AG267" s="151" t="s">
        <v>263</v>
      </c>
      <c r="AH267" s="151">
        <v>0</v>
      </c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</row>
    <row r="268" spans="1:60" outlineLevel="3" x14ac:dyDescent="0.2">
      <c r="A268" s="158"/>
      <c r="B268" s="159"/>
      <c r="C268" s="196" t="s">
        <v>1177</v>
      </c>
      <c r="D268" s="190"/>
      <c r="E268" s="191">
        <v>3.0449999999999999</v>
      </c>
      <c r="F268" s="161"/>
      <c r="G268" s="161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51"/>
      <c r="AA268" s="151"/>
      <c r="AB268" s="151"/>
      <c r="AC268" s="151"/>
      <c r="AD268" s="151"/>
      <c r="AE268" s="151"/>
      <c r="AF268" s="151"/>
      <c r="AG268" s="151" t="s">
        <v>263</v>
      </c>
      <c r="AH268" s="151">
        <v>0</v>
      </c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ht="22.5" outlineLevel="1" x14ac:dyDescent="0.2">
      <c r="A269" s="176">
        <v>37</v>
      </c>
      <c r="B269" s="177" t="s">
        <v>1178</v>
      </c>
      <c r="C269" s="185" t="s">
        <v>1179</v>
      </c>
      <c r="D269" s="178" t="s">
        <v>359</v>
      </c>
      <c r="E269" s="179">
        <v>0.3</v>
      </c>
      <c r="F269" s="180"/>
      <c r="G269" s="181">
        <f>ROUND(E269*F269,2)</f>
        <v>0</v>
      </c>
      <c r="H269" s="180"/>
      <c r="I269" s="181">
        <f>ROUND(E269*H269,2)</f>
        <v>0</v>
      </c>
      <c r="J269" s="180"/>
      <c r="K269" s="181">
        <f>ROUND(E269*J269,2)</f>
        <v>0</v>
      </c>
      <c r="L269" s="181">
        <v>21</v>
      </c>
      <c r="M269" s="181">
        <f>G269*(1+L269/100)</f>
        <v>0</v>
      </c>
      <c r="N269" s="179">
        <v>0</v>
      </c>
      <c r="O269" s="179">
        <f>ROUND(E269*N269,2)</f>
        <v>0</v>
      </c>
      <c r="P269" s="179">
        <v>0</v>
      </c>
      <c r="Q269" s="179">
        <f>ROUND(E269*P269,2)</f>
        <v>0</v>
      </c>
      <c r="R269" s="181" t="s">
        <v>849</v>
      </c>
      <c r="S269" s="181" t="s">
        <v>257</v>
      </c>
      <c r="T269" s="182" t="s">
        <v>257</v>
      </c>
      <c r="U269" s="161">
        <v>3.7999999999999999E-2</v>
      </c>
      <c r="V269" s="161">
        <f>ROUND(E269*U269,2)</f>
        <v>0.01</v>
      </c>
      <c r="W269" s="161"/>
      <c r="X269" s="161" t="s">
        <v>258</v>
      </c>
      <c r="Y269" s="161" t="s">
        <v>211</v>
      </c>
      <c r="Z269" s="151"/>
      <c r="AA269" s="151"/>
      <c r="AB269" s="151"/>
      <c r="AC269" s="151"/>
      <c r="AD269" s="151"/>
      <c r="AE269" s="151"/>
      <c r="AF269" s="151"/>
      <c r="AG269" s="151" t="s">
        <v>259</v>
      </c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</row>
    <row r="270" spans="1:60" outlineLevel="2" x14ac:dyDescent="0.2">
      <c r="A270" s="158"/>
      <c r="B270" s="159"/>
      <c r="C270" s="273" t="s">
        <v>907</v>
      </c>
      <c r="D270" s="274"/>
      <c r="E270" s="274"/>
      <c r="F270" s="274"/>
      <c r="G270" s="274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51"/>
      <c r="AA270" s="151"/>
      <c r="AB270" s="151"/>
      <c r="AC270" s="151"/>
      <c r="AD270" s="151"/>
      <c r="AE270" s="151"/>
      <c r="AF270" s="151"/>
      <c r="AG270" s="151" t="s">
        <v>261</v>
      </c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</row>
    <row r="271" spans="1:60" outlineLevel="2" x14ac:dyDescent="0.2">
      <c r="A271" s="158"/>
      <c r="B271" s="159"/>
      <c r="C271" s="196" t="s">
        <v>1157</v>
      </c>
      <c r="D271" s="190"/>
      <c r="E271" s="191"/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1"/>
      <c r="AA271" s="151"/>
      <c r="AB271" s="151"/>
      <c r="AC271" s="151"/>
      <c r="AD271" s="151"/>
      <c r="AE271" s="151"/>
      <c r="AF271" s="151"/>
      <c r="AG271" s="151" t="s">
        <v>263</v>
      </c>
      <c r="AH271" s="151">
        <v>0</v>
      </c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</row>
    <row r="272" spans="1:60" outlineLevel="3" x14ac:dyDescent="0.2">
      <c r="A272" s="158"/>
      <c r="B272" s="159"/>
      <c r="C272" s="196" t="s">
        <v>1180</v>
      </c>
      <c r="D272" s="190"/>
      <c r="E272" s="191">
        <v>0.3</v>
      </c>
      <c r="F272" s="161"/>
      <c r="G272" s="161"/>
      <c r="H272" s="161"/>
      <c r="I272" s="161"/>
      <c r="J272" s="161"/>
      <c r="K272" s="161"/>
      <c r="L272" s="161"/>
      <c r="M272" s="161"/>
      <c r="N272" s="160"/>
      <c r="O272" s="160"/>
      <c r="P272" s="160"/>
      <c r="Q272" s="160"/>
      <c r="R272" s="161"/>
      <c r="S272" s="161"/>
      <c r="T272" s="161"/>
      <c r="U272" s="161"/>
      <c r="V272" s="161"/>
      <c r="W272" s="161"/>
      <c r="X272" s="161"/>
      <c r="Y272" s="161"/>
      <c r="Z272" s="151"/>
      <c r="AA272" s="151"/>
      <c r="AB272" s="151"/>
      <c r="AC272" s="151"/>
      <c r="AD272" s="151"/>
      <c r="AE272" s="151"/>
      <c r="AF272" s="151"/>
      <c r="AG272" s="151" t="s">
        <v>263</v>
      </c>
      <c r="AH272" s="151">
        <v>0</v>
      </c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</row>
    <row r="273" spans="1:60" ht="22.5" outlineLevel="1" x14ac:dyDescent="0.2">
      <c r="A273" s="176">
        <v>38</v>
      </c>
      <c r="B273" s="177" t="s">
        <v>1181</v>
      </c>
      <c r="C273" s="185" t="s">
        <v>1182</v>
      </c>
      <c r="D273" s="178" t="s">
        <v>359</v>
      </c>
      <c r="E273" s="179">
        <v>0.30449999999999999</v>
      </c>
      <c r="F273" s="180"/>
      <c r="G273" s="181">
        <f>ROUND(E273*F273,2)</f>
        <v>0</v>
      </c>
      <c r="H273" s="180"/>
      <c r="I273" s="181">
        <f>ROUND(E273*H273,2)</f>
        <v>0</v>
      </c>
      <c r="J273" s="180"/>
      <c r="K273" s="181">
        <f>ROUND(E273*J273,2)</f>
        <v>0</v>
      </c>
      <c r="L273" s="181">
        <v>21</v>
      </c>
      <c r="M273" s="181">
        <f>G273*(1+L273/100)</f>
        <v>0</v>
      </c>
      <c r="N273" s="179">
        <v>6.7000000000000002E-4</v>
      </c>
      <c r="O273" s="179">
        <f>ROUND(E273*N273,2)</f>
        <v>0</v>
      </c>
      <c r="P273" s="179">
        <v>0</v>
      </c>
      <c r="Q273" s="179">
        <f>ROUND(E273*P273,2)</f>
        <v>0</v>
      </c>
      <c r="R273" s="181" t="s">
        <v>305</v>
      </c>
      <c r="S273" s="181" t="s">
        <v>257</v>
      </c>
      <c r="T273" s="182" t="s">
        <v>257</v>
      </c>
      <c r="U273" s="161">
        <v>0</v>
      </c>
      <c r="V273" s="161">
        <f>ROUND(E273*U273,2)</f>
        <v>0</v>
      </c>
      <c r="W273" s="161"/>
      <c r="X273" s="161" t="s">
        <v>306</v>
      </c>
      <c r="Y273" s="161" t="s">
        <v>211</v>
      </c>
      <c r="Z273" s="151"/>
      <c r="AA273" s="151"/>
      <c r="AB273" s="151"/>
      <c r="AC273" s="151"/>
      <c r="AD273" s="151"/>
      <c r="AE273" s="151"/>
      <c r="AF273" s="151"/>
      <c r="AG273" s="151" t="s">
        <v>307</v>
      </c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</row>
    <row r="274" spans="1:60" outlineLevel="2" x14ac:dyDescent="0.2">
      <c r="A274" s="158"/>
      <c r="B274" s="159"/>
      <c r="C274" s="196" t="s">
        <v>1157</v>
      </c>
      <c r="D274" s="190"/>
      <c r="E274" s="191"/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1"/>
      <c r="AA274" s="151"/>
      <c r="AB274" s="151"/>
      <c r="AC274" s="151"/>
      <c r="AD274" s="151"/>
      <c r="AE274" s="151"/>
      <c r="AF274" s="151"/>
      <c r="AG274" s="151" t="s">
        <v>263</v>
      </c>
      <c r="AH274" s="151">
        <v>0</v>
      </c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</row>
    <row r="275" spans="1:60" outlineLevel="3" x14ac:dyDescent="0.2">
      <c r="A275" s="158"/>
      <c r="B275" s="159"/>
      <c r="C275" s="196" t="s">
        <v>1183</v>
      </c>
      <c r="D275" s="190"/>
      <c r="E275" s="191">
        <v>0.30449999999999999</v>
      </c>
      <c r="F275" s="161"/>
      <c r="G275" s="161"/>
      <c r="H275" s="161"/>
      <c r="I275" s="161"/>
      <c r="J275" s="161"/>
      <c r="K275" s="161"/>
      <c r="L275" s="161"/>
      <c r="M275" s="161"/>
      <c r="N275" s="160"/>
      <c r="O275" s="160"/>
      <c r="P275" s="160"/>
      <c r="Q275" s="160"/>
      <c r="R275" s="161"/>
      <c r="S275" s="161"/>
      <c r="T275" s="161"/>
      <c r="U275" s="161"/>
      <c r="V275" s="161"/>
      <c r="W275" s="161"/>
      <c r="X275" s="161"/>
      <c r="Y275" s="161"/>
      <c r="Z275" s="151"/>
      <c r="AA275" s="151"/>
      <c r="AB275" s="151"/>
      <c r="AC275" s="151"/>
      <c r="AD275" s="151"/>
      <c r="AE275" s="151"/>
      <c r="AF275" s="151"/>
      <c r="AG275" s="151" t="s">
        <v>263</v>
      </c>
      <c r="AH275" s="151">
        <v>0</v>
      </c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</row>
    <row r="276" spans="1:60" ht="22.5" outlineLevel="1" x14ac:dyDescent="0.2">
      <c r="A276" s="176">
        <v>39</v>
      </c>
      <c r="B276" s="177" t="s">
        <v>1184</v>
      </c>
      <c r="C276" s="185" t="s">
        <v>1185</v>
      </c>
      <c r="D276" s="178" t="s">
        <v>359</v>
      </c>
      <c r="E276" s="179">
        <v>29</v>
      </c>
      <c r="F276" s="180"/>
      <c r="G276" s="181">
        <f>ROUND(E276*F276,2)</f>
        <v>0</v>
      </c>
      <c r="H276" s="180"/>
      <c r="I276" s="181">
        <f>ROUND(E276*H276,2)</f>
        <v>0</v>
      </c>
      <c r="J276" s="180"/>
      <c r="K276" s="181">
        <f>ROUND(E276*J276,2)</f>
        <v>0</v>
      </c>
      <c r="L276" s="181">
        <v>21</v>
      </c>
      <c r="M276" s="181">
        <f>G276*(1+L276/100)</f>
        <v>0</v>
      </c>
      <c r="N276" s="179">
        <v>0</v>
      </c>
      <c r="O276" s="179">
        <f>ROUND(E276*N276,2)</f>
        <v>0</v>
      </c>
      <c r="P276" s="179">
        <v>0</v>
      </c>
      <c r="Q276" s="179">
        <f>ROUND(E276*P276,2)</f>
        <v>0</v>
      </c>
      <c r="R276" s="181" t="s">
        <v>849</v>
      </c>
      <c r="S276" s="181" t="s">
        <v>257</v>
      </c>
      <c r="T276" s="182" t="s">
        <v>257</v>
      </c>
      <c r="U276" s="161">
        <v>0.05</v>
      </c>
      <c r="V276" s="161">
        <f>ROUND(E276*U276,2)</f>
        <v>1.45</v>
      </c>
      <c r="W276" s="161"/>
      <c r="X276" s="161" t="s">
        <v>258</v>
      </c>
      <c r="Y276" s="161" t="s">
        <v>211</v>
      </c>
      <c r="Z276" s="151"/>
      <c r="AA276" s="151"/>
      <c r="AB276" s="151"/>
      <c r="AC276" s="151"/>
      <c r="AD276" s="151"/>
      <c r="AE276" s="151"/>
      <c r="AF276" s="151"/>
      <c r="AG276" s="151" t="s">
        <v>259</v>
      </c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</row>
    <row r="277" spans="1:60" outlineLevel="2" x14ac:dyDescent="0.2">
      <c r="A277" s="158"/>
      <c r="B277" s="159"/>
      <c r="C277" s="273" t="s">
        <v>907</v>
      </c>
      <c r="D277" s="274"/>
      <c r="E277" s="274"/>
      <c r="F277" s="274"/>
      <c r="G277" s="274"/>
      <c r="H277" s="161"/>
      <c r="I277" s="161"/>
      <c r="J277" s="161"/>
      <c r="K277" s="161"/>
      <c r="L277" s="161"/>
      <c r="M277" s="161"/>
      <c r="N277" s="160"/>
      <c r="O277" s="160"/>
      <c r="P277" s="160"/>
      <c r="Q277" s="160"/>
      <c r="R277" s="161"/>
      <c r="S277" s="161"/>
      <c r="T277" s="161"/>
      <c r="U277" s="161"/>
      <c r="V277" s="161"/>
      <c r="W277" s="161"/>
      <c r="X277" s="161"/>
      <c r="Y277" s="161"/>
      <c r="Z277" s="151"/>
      <c r="AA277" s="151"/>
      <c r="AB277" s="151"/>
      <c r="AC277" s="151"/>
      <c r="AD277" s="151"/>
      <c r="AE277" s="151"/>
      <c r="AF277" s="151"/>
      <c r="AG277" s="151" t="s">
        <v>261</v>
      </c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</row>
    <row r="278" spans="1:60" outlineLevel="2" x14ac:dyDescent="0.2">
      <c r="A278" s="158"/>
      <c r="B278" s="159"/>
      <c r="C278" s="264" t="s">
        <v>1186</v>
      </c>
      <c r="D278" s="265"/>
      <c r="E278" s="265"/>
      <c r="F278" s="265"/>
      <c r="G278" s="265"/>
      <c r="H278" s="161"/>
      <c r="I278" s="161"/>
      <c r="J278" s="161"/>
      <c r="K278" s="161"/>
      <c r="L278" s="161"/>
      <c r="M278" s="161"/>
      <c r="N278" s="160"/>
      <c r="O278" s="160"/>
      <c r="P278" s="160"/>
      <c r="Q278" s="160"/>
      <c r="R278" s="161"/>
      <c r="S278" s="161"/>
      <c r="T278" s="161"/>
      <c r="U278" s="161"/>
      <c r="V278" s="161"/>
      <c r="W278" s="161"/>
      <c r="X278" s="161"/>
      <c r="Y278" s="161"/>
      <c r="Z278" s="151"/>
      <c r="AA278" s="151"/>
      <c r="AB278" s="151"/>
      <c r="AC278" s="151"/>
      <c r="AD278" s="151"/>
      <c r="AE278" s="151"/>
      <c r="AF278" s="151"/>
      <c r="AG278" s="151" t="s">
        <v>214</v>
      </c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</row>
    <row r="279" spans="1:60" outlineLevel="2" x14ac:dyDescent="0.2">
      <c r="A279" s="158"/>
      <c r="B279" s="159"/>
      <c r="C279" s="196" t="s">
        <v>1157</v>
      </c>
      <c r="D279" s="190"/>
      <c r="E279" s="191"/>
      <c r="F279" s="161"/>
      <c r="G279" s="161"/>
      <c r="H279" s="161"/>
      <c r="I279" s="161"/>
      <c r="J279" s="161"/>
      <c r="K279" s="161"/>
      <c r="L279" s="161"/>
      <c r="M279" s="161"/>
      <c r="N279" s="160"/>
      <c r="O279" s="160"/>
      <c r="P279" s="160"/>
      <c r="Q279" s="160"/>
      <c r="R279" s="161"/>
      <c r="S279" s="161"/>
      <c r="T279" s="161"/>
      <c r="U279" s="161"/>
      <c r="V279" s="161"/>
      <c r="W279" s="161"/>
      <c r="X279" s="161"/>
      <c r="Y279" s="161"/>
      <c r="Z279" s="151"/>
      <c r="AA279" s="151"/>
      <c r="AB279" s="151"/>
      <c r="AC279" s="151"/>
      <c r="AD279" s="151"/>
      <c r="AE279" s="151"/>
      <c r="AF279" s="151"/>
      <c r="AG279" s="151" t="s">
        <v>263</v>
      </c>
      <c r="AH279" s="151">
        <v>0</v>
      </c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</row>
    <row r="280" spans="1:60" outlineLevel="3" x14ac:dyDescent="0.2">
      <c r="A280" s="158"/>
      <c r="B280" s="159"/>
      <c r="C280" s="196" t="s">
        <v>1187</v>
      </c>
      <c r="D280" s="190"/>
      <c r="E280" s="191">
        <v>15</v>
      </c>
      <c r="F280" s="161"/>
      <c r="G280" s="161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1"/>
      <c r="AA280" s="151"/>
      <c r="AB280" s="151"/>
      <c r="AC280" s="151"/>
      <c r="AD280" s="151"/>
      <c r="AE280" s="151"/>
      <c r="AF280" s="151"/>
      <c r="AG280" s="151" t="s">
        <v>263</v>
      </c>
      <c r="AH280" s="151">
        <v>0</v>
      </c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</row>
    <row r="281" spans="1:60" outlineLevel="3" x14ac:dyDescent="0.2">
      <c r="A281" s="158"/>
      <c r="B281" s="159"/>
      <c r="C281" s="196" t="s">
        <v>1188</v>
      </c>
      <c r="D281" s="190"/>
      <c r="E281" s="191">
        <v>9</v>
      </c>
      <c r="F281" s="161"/>
      <c r="G281" s="161"/>
      <c r="H281" s="161"/>
      <c r="I281" s="161"/>
      <c r="J281" s="161"/>
      <c r="K281" s="161"/>
      <c r="L281" s="161"/>
      <c r="M281" s="161"/>
      <c r="N281" s="160"/>
      <c r="O281" s="160"/>
      <c r="P281" s="160"/>
      <c r="Q281" s="160"/>
      <c r="R281" s="161"/>
      <c r="S281" s="161"/>
      <c r="T281" s="161"/>
      <c r="U281" s="161"/>
      <c r="V281" s="161"/>
      <c r="W281" s="161"/>
      <c r="X281" s="161"/>
      <c r="Y281" s="161"/>
      <c r="Z281" s="151"/>
      <c r="AA281" s="151"/>
      <c r="AB281" s="151"/>
      <c r="AC281" s="151"/>
      <c r="AD281" s="151"/>
      <c r="AE281" s="151"/>
      <c r="AF281" s="151"/>
      <c r="AG281" s="151" t="s">
        <v>263</v>
      </c>
      <c r="AH281" s="151">
        <v>0</v>
      </c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</row>
    <row r="282" spans="1:60" outlineLevel="3" x14ac:dyDescent="0.2">
      <c r="A282" s="158"/>
      <c r="B282" s="159"/>
      <c r="C282" s="196" t="s">
        <v>1189</v>
      </c>
      <c r="D282" s="190"/>
      <c r="E282" s="191">
        <v>5</v>
      </c>
      <c r="F282" s="161"/>
      <c r="G282" s="161"/>
      <c r="H282" s="161"/>
      <c r="I282" s="161"/>
      <c r="J282" s="161"/>
      <c r="K282" s="161"/>
      <c r="L282" s="161"/>
      <c r="M282" s="161"/>
      <c r="N282" s="160"/>
      <c r="O282" s="160"/>
      <c r="P282" s="160"/>
      <c r="Q282" s="160"/>
      <c r="R282" s="161"/>
      <c r="S282" s="161"/>
      <c r="T282" s="161"/>
      <c r="U282" s="161"/>
      <c r="V282" s="161"/>
      <c r="W282" s="161"/>
      <c r="X282" s="161"/>
      <c r="Y282" s="161"/>
      <c r="Z282" s="151"/>
      <c r="AA282" s="151"/>
      <c r="AB282" s="151"/>
      <c r="AC282" s="151"/>
      <c r="AD282" s="151"/>
      <c r="AE282" s="151"/>
      <c r="AF282" s="151"/>
      <c r="AG282" s="151" t="s">
        <v>263</v>
      </c>
      <c r="AH282" s="151">
        <v>0</v>
      </c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</row>
    <row r="283" spans="1:60" ht="22.5" outlineLevel="1" x14ac:dyDescent="0.2">
      <c r="A283" s="176">
        <v>40</v>
      </c>
      <c r="B283" s="177" t="s">
        <v>1190</v>
      </c>
      <c r="C283" s="185" t="s">
        <v>1191</v>
      </c>
      <c r="D283" s="178" t="s">
        <v>359</v>
      </c>
      <c r="E283" s="179">
        <v>29.434999999999999</v>
      </c>
      <c r="F283" s="180"/>
      <c r="G283" s="181">
        <f>ROUND(E283*F283,2)</f>
        <v>0</v>
      </c>
      <c r="H283" s="180"/>
      <c r="I283" s="181">
        <f>ROUND(E283*H283,2)</f>
        <v>0</v>
      </c>
      <c r="J283" s="180"/>
      <c r="K283" s="181">
        <f>ROUND(E283*J283,2)</f>
        <v>0</v>
      </c>
      <c r="L283" s="181">
        <v>21</v>
      </c>
      <c r="M283" s="181">
        <f>G283*(1+L283/100)</f>
        <v>0</v>
      </c>
      <c r="N283" s="179">
        <v>1.0499999999999999E-3</v>
      </c>
      <c r="O283" s="179">
        <f>ROUND(E283*N283,2)</f>
        <v>0.03</v>
      </c>
      <c r="P283" s="179">
        <v>0</v>
      </c>
      <c r="Q283" s="179">
        <f>ROUND(E283*P283,2)</f>
        <v>0</v>
      </c>
      <c r="R283" s="181" t="s">
        <v>305</v>
      </c>
      <c r="S283" s="181" t="s">
        <v>257</v>
      </c>
      <c r="T283" s="182" t="s">
        <v>257</v>
      </c>
      <c r="U283" s="161">
        <v>0</v>
      </c>
      <c r="V283" s="161">
        <f>ROUND(E283*U283,2)</f>
        <v>0</v>
      </c>
      <c r="W283" s="161"/>
      <c r="X283" s="161" t="s">
        <v>306</v>
      </c>
      <c r="Y283" s="161" t="s">
        <v>211</v>
      </c>
      <c r="Z283" s="151"/>
      <c r="AA283" s="151"/>
      <c r="AB283" s="151"/>
      <c r="AC283" s="151"/>
      <c r="AD283" s="151"/>
      <c r="AE283" s="151"/>
      <c r="AF283" s="151"/>
      <c r="AG283" s="151" t="s">
        <v>307</v>
      </c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</row>
    <row r="284" spans="1:60" outlineLevel="2" x14ac:dyDescent="0.2">
      <c r="A284" s="158"/>
      <c r="B284" s="159"/>
      <c r="C284" s="196" t="s">
        <v>1157</v>
      </c>
      <c r="D284" s="190"/>
      <c r="E284" s="191"/>
      <c r="F284" s="161"/>
      <c r="G284" s="161"/>
      <c r="H284" s="161"/>
      <c r="I284" s="161"/>
      <c r="J284" s="161"/>
      <c r="K284" s="161"/>
      <c r="L284" s="161"/>
      <c r="M284" s="161"/>
      <c r="N284" s="160"/>
      <c r="O284" s="160"/>
      <c r="P284" s="160"/>
      <c r="Q284" s="160"/>
      <c r="R284" s="161"/>
      <c r="S284" s="161"/>
      <c r="T284" s="161"/>
      <c r="U284" s="161"/>
      <c r="V284" s="161"/>
      <c r="W284" s="161"/>
      <c r="X284" s="161"/>
      <c r="Y284" s="161"/>
      <c r="Z284" s="151"/>
      <c r="AA284" s="151"/>
      <c r="AB284" s="151"/>
      <c r="AC284" s="151"/>
      <c r="AD284" s="151"/>
      <c r="AE284" s="151"/>
      <c r="AF284" s="151"/>
      <c r="AG284" s="151" t="s">
        <v>263</v>
      </c>
      <c r="AH284" s="151">
        <v>0</v>
      </c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</row>
    <row r="285" spans="1:60" outlineLevel="3" x14ac:dyDescent="0.2">
      <c r="A285" s="158"/>
      <c r="B285" s="159"/>
      <c r="C285" s="196" t="s">
        <v>1192</v>
      </c>
      <c r="D285" s="190"/>
      <c r="E285" s="191">
        <v>15.225</v>
      </c>
      <c r="F285" s="161"/>
      <c r="G285" s="161"/>
      <c r="H285" s="161"/>
      <c r="I285" s="161"/>
      <c r="J285" s="161"/>
      <c r="K285" s="161"/>
      <c r="L285" s="161"/>
      <c r="M285" s="161"/>
      <c r="N285" s="160"/>
      <c r="O285" s="160"/>
      <c r="P285" s="160"/>
      <c r="Q285" s="160"/>
      <c r="R285" s="161"/>
      <c r="S285" s="161"/>
      <c r="T285" s="161"/>
      <c r="U285" s="161"/>
      <c r="V285" s="161"/>
      <c r="W285" s="161"/>
      <c r="X285" s="161"/>
      <c r="Y285" s="161"/>
      <c r="Z285" s="151"/>
      <c r="AA285" s="151"/>
      <c r="AB285" s="151"/>
      <c r="AC285" s="151"/>
      <c r="AD285" s="151"/>
      <c r="AE285" s="151"/>
      <c r="AF285" s="151"/>
      <c r="AG285" s="151" t="s">
        <v>263</v>
      </c>
      <c r="AH285" s="151">
        <v>0</v>
      </c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</row>
    <row r="286" spans="1:60" outlineLevel="3" x14ac:dyDescent="0.2">
      <c r="A286" s="158"/>
      <c r="B286" s="159"/>
      <c r="C286" s="196" t="s">
        <v>1193</v>
      </c>
      <c r="D286" s="190"/>
      <c r="E286" s="191">
        <v>9.1349999999999998</v>
      </c>
      <c r="F286" s="161"/>
      <c r="G286" s="161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1"/>
      <c r="AA286" s="151"/>
      <c r="AB286" s="151"/>
      <c r="AC286" s="151"/>
      <c r="AD286" s="151"/>
      <c r="AE286" s="151"/>
      <c r="AF286" s="151"/>
      <c r="AG286" s="151" t="s">
        <v>263</v>
      </c>
      <c r="AH286" s="151">
        <v>0</v>
      </c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</row>
    <row r="287" spans="1:60" outlineLevel="3" x14ac:dyDescent="0.2">
      <c r="A287" s="158"/>
      <c r="B287" s="159"/>
      <c r="C287" s="196" t="s">
        <v>1194</v>
      </c>
      <c r="D287" s="190"/>
      <c r="E287" s="191">
        <v>5.0750000000000002</v>
      </c>
      <c r="F287" s="161"/>
      <c r="G287" s="161"/>
      <c r="H287" s="161"/>
      <c r="I287" s="161"/>
      <c r="J287" s="161"/>
      <c r="K287" s="161"/>
      <c r="L287" s="161"/>
      <c r="M287" s="161"/>
      <c r="N287" s="160"/>
      <c r="O287" s="160"/>
      <c r="P287" s="160"/>
      <c r="Q287" s="160"/>
      <c r="R287" s="161"/>
      <c r="S287" s="161"/>
      <c r="T287" s="161"/>
      <c r="U287" s="161"/>
      <c r="V287" s="161"/>
      <c r="W287" s="161"/>
      <c r="X287" s="161"/>
      <c r="Y287" s="161"/>
      <c r="Z287" s="151"/>
      <c r="AA287" s="151"/>
      <c r="AB287" s="151"/>
      <c r="AC287" s="151"/>
      <c r="AD287" s="151"/>
      <c r="AE287" s="151"/>
      <c r="AF287" s="151"/>
      <c r="AG287" s="151" t="s">
        <v>263</v>
      </c>
      <c r="AH287" s="151">
        <v>0</v>
      </c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</row>
    <row r="288" spans="1:60" ht="22.5" outlineLevel="1" x14ac:dyDescent="0.2">
      <c r="A288" s="176">
        <v>41</v>
      </c>
      <c r="B288" s="177" t="s">
        <v>1195</v>
      </c>
      <c r="C288" s="185" t="s">
        <v>1196</v>
      </c>
      <c r="D288" s="178" t="s">
        <v>359</v>
      </c>
      <c r="E288" s="179">
        <v>22</v>
      </c>
      <c r="F288" s="180"/>
      <c r="G288" s="181">
        <f>ROUND(E288*F288,2)</f>
        <v>0</v>
      </c>
      <c r="H288" s="180"/>
      <c r="I288" s="181">
        <f>ROUND(E288*H288,2)</f>
        <v>0</v>
      </c>
      <c r="J288" s="180"/>
      <c r="K288" s="181">
        <f>ROUND(E288*J288,2)</f>
        <v>0</v>
      </c>
      <c r="L288" s="181">
        <v>21</v>
      </c>
      <c r="M288" s="181">
        <f>G288*(1+L288/100)</f>
        <v>0</v>
      </c>
      <c r="N288" s="179">
        <v>0</v>
      </c>
      <c r="O288" s="179">
        <f>ROUND(E288*N288,2)</f>
        <v>0</v>
      </c>
      <c r="P288" s="179">
        <v>0</v>
      </c>
      <c r="Q288" s="179">
        <f>ROUND(E288*P288,2)</f>
        <v>0</v>
      </c>
      <c r="R288" s="181" t="s">
        <v>849</v>
      </c>
      <c r="S288" s="181" t="s">
        <v>257</v>
      </c>
      <c r="T288" s="182" t="s">
        <v>257</v>
      </c>
      <c r="U288" s="161">
        <v>0.126</v>
      </c>
      <c r="V288" s="161">
        <f>ROUND(E288*U288,2)</f>
        <v>2.77</v>
      </c>
      <c r="W288" s="161"/>
      <c r="X288" s="161" t="s">
        <v>258</v>
      </c>
      <c r="Y288" s="161" t="s">
        <v>211</v>
      </c>
      <c r="Z288" s="151"/>
      <c r="AA288" s="151"/>
      <c r="AB288" s="151"/>
      <c r="AC288" s="151"/>
      <c r="AD288" s="151"/>
      <c r="AE288" s="151"/>
      <c r="AF288" s="151"/>
      <c r="AG288" s="151" t="s">
        <v>259</v>
      </c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</row>
    <row r="289" spans="1:60" outlineLevel="2" x14ac:dyDescent="0.2">
      <c r="A289" s="158"/>
      <c r="B289" s="159"/>
      <c r="C289" s="273" t="s">
        <v>907</v>
      </c>
      <c r="D289" s="274"/>
      <c r="E289" s="274"/>
      <c r="F289" s="274"/>
      <c r="G289" s="274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51"/>
      <c r="AA289" s="151"/>
      <c r="AB289" s="151"/>
      <c r="AC289" s="151"/>
      <c r="AD289" s="151"/>
      <c r="AE289" s="151"/>
      <c r="AF289" s="151"/>
      <c r="AG289" s="151" t="s">
        <v>261</v>
      </c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</row>
    <row r="290" spans="1:60" outlineLevel="2" x14ac:dyDescent="0.2">
      <c r="A290" s="158"/>
      <c r="B290" s="159"/>
      <c r="C290" s="196" t="s">
        <v>1157</v>
      </c>
      <c r="D290" s="190"/>
      <c r="E290" s="191"/>
      <c r="F290" s="161"/>
      <c r="G290" s="161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51"/>
      <c r="AA290" s="151"/>
      <c r="AB290" s="151"/>
      <c r="AC290" s="151"/>
      <c r="AD290" s="151"/>
      <c r="AE290" s="151"/>
      <c r="AF290" s="151"/>
      <c r="AG290" s="151" t="s">
        <v>263</v>
      </c>
      <c r="AH290" s="151">
        <v>0</v>
      </c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</row>
    <row r="291" spans="1:60" outlineLevel="3" x14ac:dyDescent="0.2">
      <c r="A291" s="158"/>
      <c r="B291" s="159"/>
      <c r="C291" s="196" t="s">
        <v>1197</v>
      </c>
      <c r="D291" s="190"/>
      <c r="E291" s="191">
        <v>22</v>
      </c>
      <c r="F291" s="161"/>
      <c r="G291" s="161"/>
      <c r="H291" s="161"/>
      <c r="I291" s="161"/>
      <c r="J291" s="161"/>
      <c r="K291" s="161"/>
      <c r="L291" s="161"/>
      <c r="M291" s="161"/>
      <c r="N291" s="160"/>
      <c r="O291" s="160"/>
      <c r="P291" s="160"/>
      <c r="Q291" s="160"/>
      <c r="R291" s="161"/>
      <c r="S291" s="161"/>
      <c r="T291" s="161"/>
      <c r="U291" s="161"/>
      <c r="V291" s="161"/>
      <c r="W291" s="161"/>
      <c r="X291" s="161"/>
      <c r="Y291" s="161"/>
      <c r="Z291" s="151"/>
      <c r="AA291" s="151"/>
      <c r="AB291" s="151"/>
      <c r="AC291" s="151"/>
      <c r="AD291" s="151"/>
      <c r="AE291" s="151"/>
      <c r="AF291" s="151"/>
      <c r="AG291" s="151" t="s">
        <v>263</v>
      </c>
      <c r="AH291" s="151">
        <v>0</v>
      </c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</row>
    <row r="292" spans="1:60" ht="22.5" outlineLevel="1" x14ac:dyDescent="0.2">
      <c r="A292" s="176">
        <v>42</v>
      </c>
      <c r="B292" s="177" t="s">
        <v>1198</v>
      </c>
      <c r="C292" s="185" t="s">
        <v>1199</v>
      </c>
      <c r="D292" s="178" t="s">
        <v>359</v>
      </c>
      <c r="E292" s="179">
        <v>22.33</v>
      </c>
      <c r="F292" s="180"/>
      <c r="G292" s="181">
        <f>ROUND(E292*F292,2)</f>
        <v>0</v>
      </c>
      <c r="H292" s="180"/>
      <c r="I292" s="181">
        <f>ROUND(E292*H292,2)</f>
        <v>0</v>
      </c>
      <c r="J292" s="180"/>
      <c r="K292" s="181">
        <f>ROUND(E292*J292,2)</f>
        <v>0</v>
      </c>
      <c r="L292" s="181">
        <v>21</v>
      </c>
      <c r="M292" s="181">
        <f>G292*(1+L292/100)</f>
        <v>0</v>
      </c>
      <c r="N292" s="179">
        <v>1.4599999999999999E-3</v>
      </c>
      <c r="O292" s="179">
        <f>ROUND(E292*N292,2)</f>
        <v>0.03</v>
      </c>
      <c r="P292" s="179">
        <v>0</v>
      </c>
      <c r="Q292" s="179">
        <f>ROUND(E292*P292,2)</f>
        <v>0</v>
      </c>
      <c r="R292" s="181" t="s">
        <v>305</v>
      </c>
      <c r="S292" s="181" t="s">
        <v>257</v>
      </c>
      <c r="T292" s="182" t="s">
        <v>257</v>
      </c>
      <c r="U292" s="161">
        <v>0</v>
      </c>
      <c r="V292" s="161">
        <f>ROUND(E292*U292,2)</f>
        <v>0</v>
      </c>
      <c r="W292" s="161"/>
      <c r="X292" s="161" t="s">
        <v>306</v>
      </c>
      <c r="Y292" s="161" t="s">
        <v>211</v>
      </c>
      <c r="Z292" s="151"/>
      <c r="AA292" s="151"/>
      <c r="AB292" s="151"/>
      <c r="AC292" s="151"/>
      <c r="AD292" s="151"/>
      <c r="AE292" s="151"/>
      <c r="AF292" s="151"/>
      <c r="AG292" s="151" t="s">
        <v>494</v>
      </c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</row>
    <row r="293" spans="1:60" outlineLevel="2" x14ac:dyDescent="0.2">
      <c r="A293" s="158"/>
      <c r="B293" s="159"/>
      <c r="C293" s="196" t="s">
        <v>1157</v>
      </c>
      <c r="D293" s="190"/>
      <c r="E293" s="191"/>
      <c r="F293" s="161"/>
      <c r="G293" s="161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51"/>
      <c r="AA293" s="151"/>
      <c r="AB293" s="151"/>
      <c r="AC293" s="151"/>
      <c r="AD293" s="151"/>
      <c r="AE293" s="151"/>
      <c r="AF293" s="151"/>
      <c r="AG293" s="151" t="s">
        <v>263</v>
      </c>
      <c r="AH293" s="151">
        <v>0</v>
      </c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</row>
    <row r="294" spans="1:60" outlineLevel="3" x14ac:dyDescent="0.2">
      <c r="A294" s="158"/>
      <c r="B294" s="159"/>
      <c r="C294" s="196" t="s">
        <v>1200</v>
      </c>
      <c r="D294" s="190"/>
      <c r="E294" s="191">
        <v>22.33</v>
      </c>
      <c r="F294" s="161"/>
      <c r="G294" s="161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51"/>
      <c r="AA294" s="151"/>
      <c r="AB294" s="151"/>
      <c r="AC294" s="151"/>
      <c r="AD294" s="151"/>
      <c r="AE294" s="151"/>
      <c r="AF294" s="151"/>
      <c r="AG294" s="151" t="s">
        <v>263</v>
      </c>
      <c r="AH294" s="151">
        <v>0</v>
      </c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</row>
    <row r="295" spans="1:60" ht="22.5" outlineLevel="1" x14ac:dyDescent="0.2">
      <c r="A295" s="176">
        <v>43</v>
      </c>
      <c r="B295" s="177" t="s">
        <v>1201</v>
      </c>
      <c r="C295" s="185" t="s">
        <v>1202</v>
      </c>
      <c r="D295" s="178" t="s">
        <v>359</v>
      </c>
      <c r="E295" s="179">
        <v>15</v>
      </c>
      <c r="F295" s="180"/>
      <c r="G295" s="181">
        <f>ROUND(E295*F295,2)</f>
        <v>0</v>
      </c>
      <c r="H295" s="180"/>
      <c r="I295" s="181">
        <f>ROUND(E295*H295,2)</f>
        <v>0</v>
      </c>
      <c r="J295" s="180"/>
      <c r="K295" s="181">
        <f>ROUND(E295*J295,2)</f>
        <v>0</v>
      </c>
      <c r="L295" s="181">
        <v>21</v>
      </c>
      <c r="M295" s="181">
        <f>G295*(1+L295/100)</f>
        <v>0</v>
      </c>
      <c r="N295" s="179">
        <v>0</v>
      </c>
      <c r="O295" s="179">
        <f>ROUND(E295*N295,2)</f>
        <v>0</v>
      </c>
      <c r="P295" s="179">
        <v>0</v>
      </c>
      <c r="Q295" s="179">
        <f>ROUND(E295*P295,2)</f>
        <v>0</v>
      </c>
      <c r="R295" s="181" t="s">
        <v>849</v>
      </c>
      <c r="S295" s="181" t="s">
        <v>257</v>
      </c>
      <c r="T295" s="182" t="s">
        <v>257</v>
      </c>
      <c r="U295" s="161">
        <v>0.216</v>
      </c>
      <c r="V295" s="161">
        <f>ROUND(E295*U295,2)</f>
        <v>3.24</v>
      </c>
      <c r="W295" s="161"/>
      <c r="X295" s="161" t="s">
        <v>258</v>
      </c>
      <c r="Y295" s="161" t="s">
        <v>211</v>
      </c>
      <c r="Z295" s="151"/>
      <c r="AA295" s="151"/>
      <c r="AB295" s="151"/>
      <c r="AC295" s="151"/>
      <c r="AD295" s="151"/>
      <c r="AE295" s="151"/>
      <c r="AF295" s="151"/>
      <c r="AG295" s="151" t="s">
        <v>259</v>
      </c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</row>
    <row r="296" spans="1:60" outlineLevel="2" x14ac:dyDescent="0.2">
      <c r="A296" s="158"/>
      <c r="B296" s="159"/>
      <c r="C296" s="273" t="s">
        <v>907</v>
      </c>
      <c r="D296" s="274"/>
      <c r="E296" s="274"/>
      <c r="F296" s="274"/>
      <c r="G296" s="274"/>
      <c r="H296" s="161"/>
      <c r="I296" s="161"/>
      <c r="J296" s="161"/>
      <c r="K296" s="161"/>
      <c r="L296" s="161"/>
      <c r="M296" s="161"/>
      <c r="N296" s="160"/>
      <c r="O296" s="160"/>
      <c r="P296" s="160"/>
      <c r="Q296" s="160"/>
      <c r="R296" s="161"/>
      <c r="S296" s="161"/>
      <c r="T296" s="161"/>
      <c r="U296" s="161"/>
      <c r="V296" s="161"/>
      <c r="W296" s="161"/>
      <c r="X296" s="161"/>
      <c r="Y296" s="161"/>
      <c r="Z296" s="151"/>
      <c r="AA296" s="151"/>
      <c r="AB296" s="151"/>
      <c r="AC296" s="151"/>
      <c r="AD296" s="151"/>
      <c r="AE296" s="151"/>
      <c r="AF296" s="151"/>
      <c r="AG296" s="151" t="s">
        <v>261</v>
      </c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</row>
    <row r="297" spans="1:60" outlineLevel="2" x14ac:dyDescent="0.2">
      <c r="A297" s="158"/>
      <c r="B297" s="159"/>
      <c r="C297" s="196" t="s">
        <v>1157</v>
      </c>
      <c r="D297" s="190"/>
      <c r="E297" s="191"/>
      <c r="F297" s="161"/>
      <c r="G297" s="161"/>
      <c r="H297" s="161"/>
      <c r="I297" s="161"/>
      <c r="J297" s="161"/>
      <c r="K297" s="161"/>
      <c r="L297" s="161"/>
      <c r="M297" s="161"/>
      <c r="N297" s="160"/>
      <c r="O297" s="160"/>
      <c r="P297" s="160"/>
      <c r="Q297" s="160"/>
      <c r="R297" s="161"/>
      <c r="S297" s="161"/>
      <c r="T297" s="161"/>
      <c r="U297" s="161"/>
      <c r="V297" s="161"/>
      <c r="W297" s="161"/>
      <c r="X297" s="161"/>
      <c r="Y297" s="161"/>
      <c r="Z297" s="151"/>
      <c r="AA297" s="151"/>
      <c r="AB297" s="151"/>
      <c r="AC297" s="151"/>
      <c r="AD297" s="151"/>
      <c r="AE297" s="151"/>
      <c r="AF297" s="151"/>
      <c r="AG297" s="151" t="s">
        <v>263</v>
      </c>
      <c r="AH297" s="151">
        <v>0</v>
      </c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</row>
    <row r="298" spans="1:60" outlineLevel="3" x14ac:dyDescent="0.2">
      <c r="A298" s="158"/>
      <c r="B298" s="159"/>
      <c r="C298" s="196" t="s">
        <v>1203</v>
      </c>
      <c r="D298" s="190"/>
      <c r="E298" s="191">
        <v>15</v>
      </c>
      <c r="F298" s="161"/>
      <c r="G298" s="161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51"/>
      <c r="AA298" s="151"/>
      <c r="AB298" s="151"/>
      <c r="AC298" s="151"/>
      <c r="AD298" s="151"/>
      <c r="AE298" s="151"/>
      <c r="AF298" s="151"/>
      <c r="AG298" s="151" t="s">
        <v>263</v>
      </c>
      <c r="AH298" s="151">
        <v>0</v>
      </c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</row>
    <row r="299" spans="1:60" ht="22.5" outlineLevel="1" x14ac:dyDescent="0.2">
      <c r="A299" s="176">
        <v>44</v>
      </c>
      <c r="B299" s="177" t="s">
        <v>1204</v>
      </c>
      <c r="C299" s="185" t="s">
        <v>1205</v>
      </c>
      <c r="D299" s="178" t="s">
        <v>359</v>
      </c>
      <c r="E299" s="179">
        <v>15.225</v>
      </c>
      <c r="F299" s="180"/>
      <c r="G299" s="181">
        <f>ROUND(E299*F299,2)</f>
        <v>0</v>
      </c>
      <c r="H299" s="180"/>
      <c r="I299" s="181">
        <f>ROUND(E299*H299,2)</f>
        <v>0</v>
      </c>
      <c r="J299" s="180"/>
      <c r="K299" s="181">
        <f>ROUND(E299*J299,2)</f>
        <v>0</v>
      </c>
      <c r="L299" s="181">
        <v>21</v>
      </c>
      <c r="M299" s="181">
        <f>G299*(1+L299/100)</f>
        <v>0</v>
      </c>
      <c r="N299" s="179">
        <v>4.5199999999999997E-3</v>
      </c>
      <c r="O299" s="179">
        <f>ROUND(E299*N299,2)</f>
        <v>7.0000000000000007E-2</v>
      </c>
      <c r="P299" s="179">
        <v>0</v>
      </c>
      <c r="Q299" s="179">
        <f>ROUND(E299*P299,2)</f>
        <v>0</v>
      </c>
      <c r="R299" s="181" t="s">
        <v>305</v>
      </c>
      <c r="S299" s="181" t="s">
        <v>257</v>
      </c>
      <c r="T299" s="182" t="s">
        <v>257</v>
      </c>
      <c r="U299" s="161">
        <v>0</v>
      </c>
      <c r="V299" s="161">
        <f>ROUND(E299*U299,2)</f>
        <v>0</v>
      </c>
      <c r="W299" s="161"/>
      <c r="X299" s="161" t="s">
        <v>306</v>
      </c>
      <c r="Y299" s="161" t="s">
        <v>211</v>
      </c>
      <c r="Z299" s="151"/>
      <c r="AA299" s="151"/>
      <c r="AB299" s="151"/>
      <c r="AC299" s="151"/>
      <c r="AD299" s="151"/>
      <c r="AE299" s="151"/>
      <c r="AF299" s="151"/>
      <c r="AG299" s="151" t="s">
        <v>494</v>
      </c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</row>
    <row r="300" spans="1:60" outlineLevel="2" x14ac:dyDescent="0.2">
      <c r="A300" s="158"/>
      <c r="B300" s="159"/>
      <c r="C300" s="196" t="s">
        <v>1157</v>
      </c>
      <c r="D300" s="190"/>
      <c r="E300" s="191"/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51"/>
      <c r="AA300" s="151"/>
      <c r="AB300" s="151"/>
      <c r="AC300" s="151"/>
      <c r="AD300" s="151"/>
      <c r="AE300" s="151"/>
      <c r="AF300" s="151"/>
      <c r="AG300" s="151" t="s">
        <v>263</v>
      </c>
      <c r="AH300" s="151">
        <v>0</v>
      </c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</row>
    <row r="301" spans="1:60" outlineLevel="3" x14ac:dyDescent="0.2">
      <c r="A301" s="158"/>
      <c r="B301" s="159"/>
      <c r="C301" s="196" t="s">
        <v>1206</v>
      </c>
      <c r="D301" s="190"/>
      <c r="E301" s="191">
        <v>15.225</v>
      </c>
      <c r="F301" s="161"/>
      <c r="G301" s="161"/>
      <c r="H301" s="161"/>
      <c r="I301" s="161"/>
      <c r="J301" s="161"/>
      <c r="K301" s="161"/>
      <c r="L301" s="161"/>
      <c r="M301" s="161"/>
      <c r="N301" s="160"/>
      <c r="O301" s="160"/>
      <c r="P301" s="160"/>
      <c r="Q301" s="160"/>
      <c r="R301" s="161"/>
      <c r="S301" s="161"/>
      <c r="T301" s="161"/>
      <c r="U301" s="161"/>
      <c r="V301" s="161"/>
      <c r="W301" s="161"/>
      <c r="X301" s="161"/>
      <c r="Y301" s="161"/>
      <c r="Z301" s="151"/>
      <c r="AA301" s="151"/>
      <c r="AB301" s="151"/>
      <c r="AC301" s="151"/>
      <c r="AD301" s="151"/>
      <c r="AE301" s="151"/>
      <c r="AF301" s="151"/>
      <c r="AG301" s="151" t="s">
        <v>263</v>
      </c>
      <c r="AH301" s="151">
        <v>0</v>
      </c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</row>
    <row r="302" spans="1:60" outlineLevel="1" x14ac:dyDescent="0.2">
      <c r="A302" s="176">
        <v>45</v>
      </c>
      <c r="B302" s="177" t="s">
        <v>1207</v>
      </c>
      <c r="C302" s="185" t="s">
        <v>1208</v>
      </c>
      <c r="D302" s="178" t="s">
        <v>333</v>
      </c>
      <c r="E302" s="179">
        <v>2</v>
      </c>
      <c r="F302" s="180"/>
      <c r="G302" s="181">
        <f>ROUND(E302*F302,2)</f>
        <v>0</v>
      </c>
      <c r="H302" s="180"/>
      <c r="I302" s="181">
        <f>ROUND(E302*H302,2)</f>
        <v>0</v>
      </c>
      <c r="J302" s="180"/>
      <c r="K302" s="181">
        <f>ROUND(E302*J302,2)</f>
        <v>0</v>
      </c>
      <c r="L302" s="181">
        <v>21</v>
      </c>
      <c r="M302" s="181">
        <f>G302*(1+L302/100)</f>
        <v>0</v>
      </c>
      <c r="N302" s="179">
        <v>0</v>
      </c>
      <c r="O302" s="179">
        <f>ROUND(E302*N302,2)</f>
        <v>0</v>
      </c>
      <c r="P302" s="179">
        <v>0</v>
      </c>
      <c r="Q302" s="179">
        <f>ROUND(E302*P302,2)</f>
        <v>0</v>
      </c>
      <c r="R302" s="181" t="s">
        <v>849</v>
      </c>
      <c r="S302" s="181" t="s">
        <v>257</v>
      </c>
      <c r="T302" s="182" t="s">
        <v>257</v>
      </c>
      <c r="U302" s="161">
        <v>0.17</v>
      </c>
      <c r="V302" s="161">
        <f>ROUND(E302*U302,2)</f>
        <v>0.34</v>
      </c>
      <c r="W302" s="161"/>
      <c r="X302" s="161" t="s">
        <v>258</v>
      </c>
      <c r="Y302" s="161" t="s">
        <v>211</v>
      </c>
      <c r="Z302" s="151"/>
      <c r="AA302" s="151"/>
      <c r="AB302" s="151"/>
      <c r="AC302" s="151"/>
      <c r="AD302" s="151"/>
      <c r="AE302" s="151"/>
      <c r="AF302" s="151"/>
      <c r="AG302" s="151" t="s">
        <v>259</v>
      </c>
      <c r="AH302" s="15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</row>
    <row r="303" spans="1:60" outlineLevel="2" x14ac:dyDescent="0.2">
      <c r="A303" s="158"/>
      <c r="B303" s="159"/>
      <c r="C303" s="273" t="s">
        <v>907</v>
      </c>
      <c r="D303" s="274"/>
      <c r="E303" s="274"/>
      <c r="F303" s="274"/>
      <c r="G303" s="274"/>
      <c r="H303" s="161"/>
      <c r="I303" s="161"/>
      <c r="J303" s="161"/>
      <c r="K303" s="161"/>
      <c r="L303" s="161"/>
      <c r="M303" s="161"/>
      <c r="N303" s="160"/>
      <c r="O303" s="160"/>
      <c r="P303" s="160"/>
      <c r="Q303" s="160"/>
      <c r="R303" s="161"/>
      <c r="S303" s="161"/>
      <c r="T303" s="161"/>
      <c r="U303" s="161"/>
      <c r="V303" s="161"/>
      <c r="W303" s="161"/>
      <c r="X303" s="161"/>
      <c r="Y303" s="161"/>
      <c r="Z303" s="151"/>
      <c r="AA303" s="151"/>
      <c r="AB303" s="151"/>
      <c r="AC303" s="151"/>
      <c r="AD303" s="151"/>
      <c r="AE303" s="151"/>
      <c r="AF303" s="151"/>
      <c r="AG303" s="151" t="s">
        <v>261</v>
      </c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</row>
    <row r="304" spans="1:60" outlineLevel="2" x14ac:dyDescent="0.2">
      <c r="A304" s="158"/>
      <c r="B304" s="159"/>
      <c r="C304" s="196" t="s">
        <v>1209</v>
      </c>
      <c r="D304" s="190"/>
      <c r="E304" s="191">
        <v>2</v>
      </c>
      <c r="F304" s="161"/>
      <c r="G304" s="161"/>
      <c r="H304" s="161"/>
      <c r="I304" s="161"/>
      <c r="J304" s="161"/>
      <c r="K304" s="161"/>
      <c r="L304" s="161"/>
      <c r="M304" s="161"/>
      <c r="N304" s="160"/>
      <c r="O304" s="160"/>
      <c r="P304" s="160"/>
      <c r="Q304" s="160"/>
      <c r="R304" s="161"/>
      <c r="S304" s="161"/>
      <c r="T304" s="161"/>
      <c r="U304" s="161"/>
      <c r="V304" s="161"/>
      <c r="W304" s="161"/>
      <c r="X304" s="161"/>
      <c r="Y304" s="161"/>
      <c r="Z304" s="151"/>
      <c r="AA304" s="151"/>
      <c r="AB304" s="151"/>
      <c r="AC304" s="151"/>
      <c r="AD304" s="151"/>
      <c r="AE304" s="151"/>
      <c r="AF304" s="151"/>
      <c r="AG304" s="151" t="s">
        <v>263</v>
      </c>
      <c r="AH304" s="151">
        <v>0</v>
      </c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</row>
    <row r="305" spans="1:60" ht="22.5" outlineLevel="1" x14ac:dyDescent="0.2">
      <c r="A305" s="176">
        <v>46</v>
      </c>
      <c r="B305" s="177" t="s">
        <v>1210</v>
      </c>
      <c r="C305" s="185" t="s">
        <v>1211</v>
      </c>
      <c r="D305" s="178" t="s">
        <v>333</v>
      </c>
      <c r="E305" s="179">
        <v>1</v>
      </c>
      <c r="F305" s="180"/>
      <c r="G305" s="181">
        <f>ROUND(E305*F305,2)</f>
        <v>0</v>
      </c>
      <c r="H305" s="180"/>
      <c r="I305" s="181">
        <f>ROUND(E305*H305,2)</f>
        <v>0</v>
      </c>
      <c r="J305" s="180"/>
      <c r="K305" s="181">
        <f>ROUND(E305*J305,2)</f>
        <v>0</v>
      </c>
      <c r="L305" s="181">
        <v>21</v>
      </c>
      <c r="M305" s="181">
        <f>G305*(1+L305/100)</f>
        <v>0</v>
      </c>
      <c r="N305" s="179">
        <v>5.0000000000000002E-5</v>
      </c>
      <c r="O305" s="179">
        <f>ROUND(E305*N305,2)</f>
        <v>0</v>
      </c>
      <c r="P305" s="179">
        <v>0</v>
      </c>
      <c r="Q305" s="179">
        <f>ROUND(E305*P305,2)</f>
        <v>0</v>
      </c>
      <c r="R305" s="181" t="s">
        <v>305</v>
      </c>
      <c r="S305" s="181" t="s">
        <v>257</v>
      </c>
      <c r="T305" s="182" t="s">
        <v>257</v>
      </c>
      <c r="U305" s="161">
        <v>0</v>
      </c>
      <c r="V305" s="161">
        <f>ROUND(E305*U305,2)</f>
        <v>0</v>
      </c>
      <c r="W305" s="161"/>
      <c r="X305" s="161" t="s">
        <v>306</v>
      </c>
      <c r="Y305" s="161" t="s">
        <v>211</v>
      </c>
      <c r="Z305" s="151"/>
      <c r="AA305" s="151"/>
      <c r="AB305" s="151"/>
      <c r="AC305" s="151"/>
      <c r="AD305" s="151"/>
      <c r="AE305" s="151"/>
      <c r="AF305" s="151"/>
      <c r="AG305" s="151" t="s">
        <v>337</v>
      </c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</row>
    <row r="306" spans="1:60" outlineLevel="2" x14ac:dyDescent="0.2">
      <c r="A306" s="158"/>
      <c r="B306" s="159"/>
      <c r="C306" s="196" t="s">
        <v>1157</v>
      </c>
      <c r="D306" s="190"/>
      <c r="E306" s="191"/>
      <c r="F306" s="161"/>
      <c r="G306" s="161"/>
      <c r="H306" s="161"/>
      <c r="I306" s="161"/>
      <c r="J306" s="161"/>
      <c r="K306" s="161"/>
      <c r="L306" s="161"/>
      <c r="M306" s="161"/>
      <c r="N306" s="160"/>
      <c r="O306" s="160"/>
      <c r="P306" s="160"/>
      <c r="Q306" s="160"/>
      <c r="R306" s="161"/>
      <c r="S306" s="161"/>
      <c r="T306" s="161"/>
      <c r="U306" s="161"/>
      <c r="V306" s="161"/>
      <c r="W306" s="161"/>
      <c r="X306" s="161"/>
      <c r="Y306" s="161"/>
      <c r="Z306" s="151"/>
      <c r="AA306" s="151"/>
      <c r="AB306" s="151"/>
      <c r="AC306" s="151"/>
      <c r="AD306" s="151"/>
      <c r="AE306" s="151"/>
      <c r="AF306" s="151"/>
      <c r="AG306" s="151" t="s">
        <v>263</v>
      </c>
      <c r="AH306" s="151">
        <v>0</v>
      </c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</row>
    <row r="307" spans="1:60" outlineLevel="3" x14ac:dyDescent="0.2">
      <c r="A307" s="158"/>
      <c r="B307" s="159"/>
      <c r="C307" s="196" t="s">
        <v>1212</v>
      </c>
      <c r="D307" s="190"/>
      <c r="E307" s="191">
        <v>1</v>
      </c>
      <c r="F307" s="161"/>
      <c r="G307" s="161"/>
      <c r="H307" s="161"/>
      <c r="I307" s="161"/>
      <c r="J307" s="161"/>
      <c r="K307" s="161"/>
      <c r="L307" s="161"/>
      <c r="M307" s="161"/>
      <c r="N307" s="160"/>
      <c r="O307" s="160"/>
      <c r="P307" s="160"/>
      <c r="Q307" s="160"/>
      <c r="R307" s="161"/>
      <c r="S307" s="161"/>
      <c r="T307" s="161"/>
      <c r="U307" s="161"/>
      <c r="V307" s="161"/>
      <c r="W307" s="161"/>
      <c r="X307" s="161"/>
      <c r="Y307" s="161"/>
      <c r="Z307" s="151"/>
      <c r="AA307" s="151"/>
      <c r="AB307" s="151"/>
      <c r="AC307" s="151"/>
      <c r="AD307" s="151"/>
      <c r="AE307" s="151"/>
      <c r="AF307" s="151"/>
      <c r="AG307" s="151" t="s">
        <v>263</v>
      </c>
      <c r="AH307" s="151">
        <v>0</v>
      </c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</row>
    <row r="308" spans="1:60" ht="22.5" outlineLevel="1" x14ac:dyDescent="0.2">
      <c r="A308" s="176">
        <v>47</v>
      </c>
      <c r="B308" s="177" t="s">
        <v>1213</v>
      </c>
      <c r="C308" s="185" t="s">
        <v>1214</v>
      </c>
      <c r="D308" s="178" t="s">
        <v>333</v>
      </c>
      <c r="E308" s="179">
        <v>1</v>
      </c>
      <c r="F308" s="180"/>
      <c r="G308" s="181">
        <f>ROUND(E308*F308,2)</f>
        <v>0</v>
      </c>
      <c r="H308" s="180"/>
      <c r="I308" s="181">
        <f>ROUND(E308*H308,2)</f>
        <v>0</v>
      </c>
      <c r="J308" s="180"/>
      <c r="K308" s="181">
        <f>ROUND(E308*J308,2)</f>
        <v>0</v>
      </c>
      <c r="L308" s="181">
        <v>21</v>
      </c>
      <c r="M308" s="181">
        <f>G308*(1+L308/100)</f>
        <v>0</v>
      </c>
      <c r="N308" s="179">
        <v>6.0000000000000002E-5</v>
      </c>
      <c r="O308" s="179">
        <f>ROUND(E308*N308,2)</f>
        <v>0</v>
      </c>
      <c r="P308" s="179">
        <v>0</v>
      </c>
      <c r="Q308" s="179">
        <f>ROUND(E308*P308,2)</f>
        <v>0</v>
      </c>
      <c r="R308" s="181" t="s">
        <v>305</v>
      </c>
      <c r="S308" s="181" t="s">
        <v>257</v>
      </c>
      <c r="T308" s="182" t="s">
        <v>210</v>
      </c>
      <c r="U308" s="161">
        <v>0</v>
      </c>
      <c r="V308" s="161">
        <f>ROUND(E308*U308,2)</f>
        <v>0</v>
      </c>
      <c r="W308" s="161"/>
      <c r="X308" s="161" t="s">
        <v>306</v>
      </c>
      <c r="Y308" s="161" t="s">
        <v>211</v>
      </c>
      <c r="Z308" s="151"/>
      <c r="AA308" s="151"/>
      <c r="AB308" s="151"/>
      <c r="AC308" s="151"/>
      <c r="AD308" s="151"/>
      <c r="AE308" s="151"/>
      <c r="AF308" s="151"/>
      <c r="AG308" s="151" t="s">
        <v>337</v>
      </c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</row>
    <row r="309" spans="1:60" outlineLevel="2" x14ac:dyDescent="0.2">
      <c r="A309" s="158"/>
      <c r="B309" s="159"/>
      <c r="C309" s="196" t="s">
        <v>1157</v>
      </c>
      <c r="D309" s="190"/>
      <c r="E309" s="191"/>
      <c r="F309" s="161"/>
      <c r="G309" s="161"/>
      <c r="H309" s="161"/>
      <c r="I309" s="161"/>
      <c r="J309" s="161"/>
      <c r="K309" s="161"/>
      <c r="L309" s="161"/>
      <c r="M309" s="161"/>
      <c r="N309" s="160"/>
      <c r="O309" s="160"/>
      <c r="P309" s="160"/>
      <c r="Q309" s="160"/>
      <c r="R309" s="161"/>
      <c r="S309" s="161"/>
      <c r="T309" s="161"/>
      <c r="U309" s="161"/>
      <c r="V309" s="161"/>
      <c r="W309" s="161"/>
      <c r="X309" s="161"/>
      <c r="Y309" s="161"/>
      <c r="Z309" s="151"/>
      <c r="AA309" s="151"/>
      <c r="AB309" s="151"/>
      <c r="AC309" s="151"/>
      <c r="AD309" s="151"/>
      <c r="AE309" s="151"/>
      <c r="AF309" s="151"/>
      <c r="AG309" s="151" t="s">
        <v>263</v>
      </c>
      <c r="AH309" s="151">
        <v>0</v>
      </c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</row>
    <row r="310" spans="1:60" outlineLevel="3" x14ac:dyDescent="0.2">
      <c r="A310" s="158"/>
      <c r="B310" s="159"/>
      <c r="C310" s="196" t="s">
        <v>1212</v>
      </c>
      <c r="D310" s="190"/>
      <c r="E310" s="191">
        <v>1</v>
      </c>
      <c r="F310" s="161"/>
      <c r="G310" s="161"/>
      <c r="H310" s="161"/>
      <c r="I310" s="161"/>
      <c r="J310" s="161"/>
      <c r="K310" s="161"/>
      <c r="L310" s="161"/>
      <c r="M310" s="161"/>
      <c r="N310" s="160"/>
      <c r="O310" s="160"/>
      <c r="P310" s="160"/>
      <c r="Q310" s="160"/>
      <c r="R310" s="161"/>
      <c r="S310" s="161"/>
      <c r="T310" s="161"/>
      <c r="U310" s="161"/>
      <c r="V310" s="161"/>
      <c r="W310" s="161"/>
      <c r="X310" s="161"/>
      <c r="Y310" s="161"/>
      <c r="Z310" s="151"/>
      <c r="AA310" s="151"/>
      <c r="AB310" s="151"/>
      <c r="AC310" s="151"/>
      <c r="AD310" s="151"/>
      <c r="AE310" s="151"/>
      <c r="AF310" s="151"/>
      <c r="AG310" s="151" t="s">
        <v>263</v>
      </c>
      <c r="AH310" s="151">
        <v>0</v>
      </c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</row>
    <row r="311" spans="1:60" outlineLevel="1" x14ac:dyDescent="0.2">
      <c r="A311" s="176">
        <v>48</v>
      </c>
      <c r="B311" s="177" t="s">
        <v>1215</v>
      </c>
      <c r="C311" s="185" t="s">
        <v>1216</v>
      </c>
      <c r="D311" s="178" t="s">
        <v>333</v>
      </c>
      <c r="E311" s="179">
        <v>2</v>
      </c>
      <c r="F311" s="180"/>
      <c r="G311" s="181">
        <f>ROUND(E311*F311,2)</f>
        <v>0</v>
      </c>
      <c r="H311" s="180"/>
      <c r="I311" s="181">
        <f>ROUND(E311*H311,2)</f>
        <v>0</v>
      </c>
      <c r="J311" s="180"/>
      <c r="K311" s="181">
        <f>ROUND(E311*J311,2)</f>
        <v>0</v>
      </c>
      <c r="L311" s="181">
        <v>21</v>
      </c>
      <c r="M311" s="181">
        <f>G311*(1+L311/100)</f>
        <v>0</v>
      </c>
      <c r="N311" s="179">
        <v>0</v>
      </c>
      <c r="O311" s="179">
        <f>ROUND(E311*N311,2)</f>
        <v>0</v>
      </c>
      <c r="P311" s="179">
        <v>0</v>
      </c>
      <c r="Q311" s="179">
        <f>ROUND(E311*P311,2)</f>
        <v>0</v>
      </c>
      <c r="R311" s="181" t="s">
        <v>849</v>
      </c>
      <c r="S311" s="181" t="s">
        <v>257</v>
      </c>
      <c r="T311" s="182" t="s">
        <v>257</v>
      </c>
      <c r="U311" s="161">
        <v>0.19728000000000001</v>
      </c>
      <c r="V311" s="161">
        <f>ROUND(E311*U311,2)</f>
        <v>0.39</v>
      </c>
      <c r="W311" s="161"/>
      <c r="X311" s="161" t="s">
        <v>258</v>
      </c>
      <c r="Y311" s="161" t="s">
        <v>211</v>
      </c>
      <c r="Z311" s="151"/>
      <c r="AA311" s="151"/>
      <c r="AB311" s="151"/>
      <c r="AC311" s="151"/>
      <c r="AD311" s="151"/>
      <c r="AE311" s="151"/>
      <c r="AF311" s="151"/>
      <c r="AG311" s="151" t="s">
        <v>259</v>
      </c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</row>
    <row r="312" spans="1:60" outlineLevel="2" x14ac:dyDescent="0.2">
      <c r="A312" s="158"/>
      <c r="B312" s="159"/>
      <c r="C312" s="273" t="s">
        <v>907</v>
      </c>
      <c r="D312" s="274"/>
      <c r="E312" s="274"/>
      <c r="F312" s="274"/>
      <c r="G312" s="274"/>
      <c r="H312" s="161"/>
      <c r="I312" s="161"/>
      <c r="J312" s="161"/>
      <c r="K312" s="161"/>
      <c r="L312" s="161"/>
      <c r="M312" s="161"/>
      <c r="N312" s="160"/>
      <c r="O312" s="160"/>
      <c r="P312" s="160"/>
      <c r="Q312" s="160"/>
      <c r="R312" s="161"/>
      <c r="S312" s="161"/>
      <c r="T312" s="161"/>
      <c r="U312" s="161"/>
      <c r="V312" s="161"/>
      <c r="W312" s="161"/>
      <c r="X312" s="161"/>
      <c r="Y312" s="161"/>
      <c r="Z312" s="151"/>
      <c r="AA312" s="151"/>
      <c r="AB312" s="151"/>
      <c r="AC312" s="151"/>
      <c r="AD312" s="151"/>
      <c r="AE312" s="151"/>
      <c r="AF312" s="151"/>
      <c r="AG312" s="151" t="s">
        <v>261</v>
      </c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</row>
    <row r="313" spans="1:60" outlineLevel="2" x14ac:dyDescent="0.2">
      <c r="A313" s="158"/>
      <c r="B313" s="159"/>
      <c r="C313" s="196" t="s">
        <v>1209</v>
      </c>
      <c r="D313" s="190"/>
      <c r="E313" s="191">
        <v>2</v>
      </c>
      <c r="F313" s="161"/>
      <c r="G313" s="161"/>
      <c r="H313" s="161"/>
      <c r="I313" s="161"/>
      <c r="J313" s="161"/>
      <c r="K313" s="161"/>
      <c r="L313" s="161"/>
      <c r="M313" s="161"/>
      <c r="N313" s="160"/>
      <c r="O313" s="160"/>
      <c r="P313" s="160"/>
      <c r="Q313" s="160"/>
      <c r="R313" s="161"/>
      <c r="S313" s="161"/>
      <c r="T313" s="161"/>
      <c r="U313" s="161"/>
      <c r="V313" s="161"/>
      <c r="W313" s="161"/>
      <c r="X313" s="161"/>
      <c r="Y313" s="161"/>
      <c r="Z313" s="151"/>
      <c r="AA313" s="151"/>
      <c r="AB313" s="151"/>
      <c r="AC313" s="151"/>
      <c r="AD313" s="151"/>
      <c r="AE313" s="151"/>
      <c r="AF313" s="151"/>
      <c r="AG313" s="151" t="s">
        <v>263</v>
      </c>
      <c r="AH313" s="151">
        <v>0</v>
      </c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</row>
    <row r="314" spans="1:60" ht="22.5" outlineLevel="1" x14ac:dyDescent="0.2">
      <c r="A314" s="176">
        <v>49</v>
      </c>
      <c r="B314" s="177" t="s">
        <v>1217</v>
      </c>
      <c r="C314" s="185" t="s">
        <v>1218</v>
      </c>
      <c r="D314" s="178" t="s">
        <v>333</v>
      </c>
      <c r="E314" s="179">
        <v>1</v>
      </c>
      <c r="F314" s="180"/>
      <c r="G314" s="181">
        <f>ROUND(E314*F314,2)</f>
        <v>0</v>
      </c>
      <c r="H314" s="180"/>
      <c r="I314" s="181">
        <f>ROUND(E314*H314,2)</f>
        <v>0</v>
      </c>
      <c r="J314" s="180"/>
      <c r="K314" s="181">
        <f>ROUND(E314*J314,2)</f>
        <v>0</v>
      </c>
      <c r="L314" s="181">
        <v>21</v>
      </c>
      <c r="M314" s="181">
        <f>G314*(1+L314/100)</f>
        <v>0</v>
      </c>
      <c r="N314" s="179">
        <v>1.1E-4</v>
      </c>
      <c r="O314" s="179">
        <f>ROUND(E314*N314,2)</f>
        <v>0</v>
      </c>
      <c r="P314" s="179">
        <v>0</v>
      </c>
      <c r="Q314" s="179">
        <f>ROUND(E314*P314,2)</f>
        <v>0</v>
      </c>
      <c r="R314" s="181" t="s">
        <v>305</v>
      </c>
      <c r="S314" s="181" t="s">
        <v>257</v>
      </c>
      <c r="T314" s="182" t="s">
        <v>257</v>
      </c>
      <c r="U314" s="161">
        <v>0</v>
      </c>
      <c r="V314" s="161">
        <f>ROUND(E314*U314,2)</f>
        <v>0</v>
      </c>
      <c r="W314" s="161"/>
      <c r="X314" s="161" t="s">
        <v>306</v>
      </c>
      <c r="Y314" s="161" t="s">
        <v>211</v>
      </c>
      <c r="Z314" s="151"/>
      <c r="AA314" s="151"/>
      <c r="AB314" s="151"/>
      <c r="AC314" s="151"/>
      <c r="AD314" s="151"/>
      <c r="AE314" s="151"/>
      <c r="AF314" s="151"/>
      <c r="AG314" s="151" t="s">
        <v>337</v>
      </c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</row>
    <row r="315" spans="1:60" outlineLevel="2" x14ac:dyDescent="0.2">
      <c r="A315" s="158"/>
      <c r="B315" s="159"/>
      <c r="C315" s="196" t="s">
        <v>1157</v>
      </c>
      <c r="D315" s="190"/>
      <c r="E315" s="191"/>
      <c r="F315" s="161"/>
      <c r="G315" s="161"/>
      <c r="H315" s="161"/>
      <c r="I315" s="161"/>
      <c r="J315" s="161"/>
      <c r="K315" s="161"/>
      <c r="L315" s="161"/>
      <c r="M315" s="161"/>
      <c r="N315" s="160"/>
      <c r="O315" s="160"/>
      <c r="P315" s="160"/>
      <c r="Q315" s="160"/>
      <c r="R315" s="161"/>
      <c r="S315" s="161"/>
      <c r="T315" s="161"/>
      <c r="U315" s="161"/>
      <c r="V315" s="161"/>
      <c r="W315" s="161"/>
      <c r="X315" s="161"/>
      <c r="Y315" s="161"/>
      <c r="Z315" s="151"/>
      <c r="AA315" s="151"/>
      <c r="AB315" s="151"/>
      <c r="AC315" s="151"/>
      <c r="AD315" s="151"/>
      <c r="AE315" s="151"/>
      <c r="AF315" s="151"/>
      <c r="AG315" s="151" t="s">
        <v>263</v>
      </c>
      <c r="AH315" s="151">
        <v>0</v>
      </c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</row>
    <row r="316" spans="1:60" outlineLevel="3" x14ac:dyDescent="0.2">
      <c r="A316" s="158"/>
      <c r="B316" s="159"/>
      <c r="C316" s="196" t="s">
        <v>1212</v>
      </c>
      <c r="D316" s="190"/>
      <c r="E316" s="191">
        <v>1</v>
      </c>
      <c r="F316" s="161"/>
      <c r="G316" s="161"/>
      <c r="H316" s="161"/>
      <c r="I316" s="161"/>
      <c r="J316" s="161"/>
      <c r="K316" s="161"/>
      <c r="L316" s="161"/>
      <c r="M316" s="161"/>
      <c r="N316" s="160"/>
      <c r="O316" s="160"/>
      <c r="P316" s="160"/>
      <c r="Q316" s="160"/>
      <c r="R316" s="161"/>
      <c r="S316" s="161"/>
      <c r="T316" s="161"/>
      <c r="U316" s="161"/>
      <c r="V316" s="161"/>
      <c r="W316" s="161"/>
      <c r="X316" s="161"/>
      <c r="Y316" s="161"/>
      <c r="Z316" s="151"/>
      <c r="AA316" s="151"/>
      <c r="AB316" s="151"/>
      <c r="AC316" s="151"/>
      <c r="AD316" s="151"/>
      <c r="AE316" s="151"/>
      <c r="AF316" s="151"/>
      <c r="AG316" s="151" t="s">
        <v>263</v>
      </c>
      <c r="AH316" s="151">
        <v>0</v>
      </c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</row>
    <row r="317" spans="1:60" ht="22.5" outlineLevel="1" x14ac:dyDescent="0.2">
      <c r="A317" s="176">
        <v>50</v>
      </c>
      <c r="B317" s="177" t="s">
        <v>1219</v>
      </c>
      <c r="C317" s="185" t="s">
        <v>1220</v>
      </c>
      <c r="D317" s="178" t="s">
        <v>333</v>
      </c>
      <c r="E317" s="179">
        <v>1</v>
      </c>
      <c r="F317" s="180"/>
      <c r="G317" s="181">
        <f>ROUND(E317*F317,2)</f>
        <v>0</v>
      </c>
      <c r="H317" s="180"/>
      <c r="I317" s="181">
        <f>ROUND(E317*H317,2)</f>
        <v>0</v>
      </c>
      <c r="J317" s="180"/>
      <c r="K317" s="181">
        <f>ROUND(E317*J317,2)</f>
        <v>0</v>
      </c>
      <c r="L317" s="181">
        <v>21</v>
      </c>
      <c r="M317" s="181">
        <f>G317*(1+L317/100)</f>
        <v>0</v>
      </c>
      <c r="N317" s="179">
        <v>1.2E-4</v>
      </c>
      <c r="O317" s="179">
        <f>ROUND(E317*N317,2)</f>
        <v>0</v>
      </c>
      <c r="P317" s="179">
        <v>0</v>
      </c>
      <c r="Q317" s="179">
        <f>ROUND(E317*P317,2)</f>
        <v>0</v>
      </c>
      <c r="R317" s="181" t="s">
        <v>305</v>
      </c>
      <c r="S317" s="181" t="s">
        <v>257</v>
      </c>
      <c r="T317" s="182" t="s">
        <v>210</v>
      </c>
      <c r="U317" s="161">
        <v>0</v>
      </c>
      <c r="V317" s="161">
        <f>ROUND(E317*U317,2)</f>
        <v>0</v>
      </c>
      <c r="W317" s="161"/>
      <c r="X317" s="161" t="s">
        <v>306</v>
      </c>
      <c r="Y317" s="161" t="s">
        <v>211</v>
      </c>
      <c r="Z317" s="151"/>
      <c r="AA317" s="151"/>
      <c r="AB317" s="151"/>
      <c r="AC317" s="151"/>
      <c r="AD317" s="151"/>
      <c r="AE317" s="151"/>
      <c r="AF317" s="151"/>
      <c r="AG317" s="151" t="s">
        <v>337</v>
      </c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</row>
    <row r="318" spans="1:60" outlineLevel="2" x14ac:dyDescent="0.2">
      <c r="A318" s="158"/>
      <c r="B318" s="159"/>
      <c r="C318" s="196" t="s">
        <v>1157</v>
      </c>
      <c r="D318" s="190"/>
      <c r="E318" s="191"/>
      <c r="F318" s="161"/>
      <c r="G318" s="161"/>
      <c r="H318" s="161"/>
      <c r="I318" s="161"/>
      <c r="J318" s="161"/>
      <c r="K318" s="161"/>
      <c r="L318" s="161"/>
      <c r="M318" s="161"/>
      <c r="N318" s="160"/>
      <c r="O318" s="160"/>
      <c r="P318" s="160"/>
      <c r="Q318" s="160"/>
      <c r="R318" s="161"/>
      <c r="S318" s="161"/>
      <c r="T318" s="161"/>
      <c r="U318" s="161"/>
      <c r="V318" s="161"/>
      <c r="W318" s="161"/>
      <c r="X318" s="161"/>
      <c r="Y318" s="161"/>
      <c r="Z318" s="151"/>
      <c r="AA318" s="151"/>
      <c r="AB318" s="151"/>
      <c r="AC318" s="151"/>
      <c r="AD318" s="151"/>
      <c r="AE318" s="151"/>
      <c r="AF318" s="151"/>
      <c r="AG318" s="151" t="s">
        <v>263</v>
      </c>
      <c r="AH318" s="151">
        <v>0</v>
      </c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</row>
    <row r="319" spans="1:60" outlineLevel="3" x14ac:dyDescent="0.2">
      <c r="A319" s="158"/>
      <c r="B319" s="159"/>
      <c r="C319" s="196" t="s">
        <v>1212</v>
      </c>
      <c r="D319" s="190"/>
      <c r="E319" s="191">
        <v>1</v>
      </c>
      <c r="F319" s="161"/>
      <c r="G319" s="161"/>
      <c r="H319" s="161"/>
      <c r="I319" s="161"/>
      <c r="J319" s="161"/>
      <c r="K319" s="161"/>
      <c r="L319" s="161"/>
      <c r="M319" s="161"/>
      <c r="N319" s="160"/>
      <c r="O319" s="160"/>
      <c r="P319" s="160"/>
      <c r="Q319" s="160"/>
      <c r="R319" s="161"/>
      <c r="S319" s="161"/>
      <c r="T319" s="161"/>
      <c r="U319" s="161"/>
      <c r="V319" s="161"/>
      <c r="W319" s="161"/>
      <c r="X319" s="161"/>
      <c r="Y319" s="161"/>
      <c r="Z319" s="151"/>
      <c r="AA319" s="151"/>
      <c r="AB319" s="151"/>
      <c r="AC319" s="151"/>
      <c r="AD319" s="151"/>
      <c r="AE319" s="151"/>
      <c r="AF319" s="151"/>
      <c r="AG319" s="151" t="s">
        <v>263</v>
      </c>
      <c r="AH319" s="151">
        <v>0</v>
      </c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</row>
    <row r="320" spans="1:60" outlineLevel="1" x14ac:dyDescent="0.2">
      <c r="A320" s="176">
        <v>51</v>
      </c>
      <c r="B320" s="177" t="s">
        <v>1221</v>
      </c>
      <c r="C320" s="185" t="s">
        <v>1222</v>
      </c>
      <c r="D320" s="178" t="s">
        <v>333</v>
      </c>
      <c r="E320" s="179">
        <v>20</v>
      </c>
      <c r="F320" s="180"/>
      <c r="G320" s="181">
        <f>ROUND(E320*F320,2)</f>
        <v>0</v>
      </c>
      <c r="H320" s="180"/>
      <c r="I320" s="181">
        <f>ROUND(E320*H320,2)</f>
        <v>0</v>
      </c>
      <c r="J320" s="180"/>
      <c r="K320" s="181">
        <f>ROUND(E320*J320,2)</f>
        <v>0</v>
      </c>
      <c r="L320" s="181">
        <v>21</v>
      </c>
      <c r="M320" s="181">
        <f>G320*(1+L320/100)</f>
        <v>0</v>
      </c>
      <c r="N320" s="179">
        <v>0</v>
      </c>
      <c r="O320" s="179">
        <f>ROUND(E320*N320,2)</f>
        <v>0</v>
      </c>
      <c r="P320" s="179">
        <v>0</v>
      </c>
      <c r="Q320" s="179">
        <f>ROUND(E320*P320,2)</f>
        <v>0</v>
      </c>
      <c r="R320" s="181" t="s">
        <v>849</v>
      </c>
      <c r="S320" s="181" t="s">
        <v>257</v>
      </c>
      <c r="T320" s="182" t="s">
        <v>257</v>
      </c>
      <c r="U320" s="161">
        <v>0.21648000000000001</v>
      </c>
      <c r="V320" s="161">
        <f>ROUND(E320*U320,2)</f>
        <v>4.33</v>
      </c>
      <c r="W320" s="161"/>
      <c r="X320" s="161" t="s">
        <v>258</v>
      </c>
      <c r="Y320" s="161" t="s">
        <v>211</v>
      </c>
      <c r="Z320" s="151"/>
      <c r="AA320" s="151"/>
      <c r="AB320" s="151"/>
      <c r="AC320" s="151"/>
      <c r="AD320" s="151"/>
      <c r="AE320" s="151"/>
      <c r="AF320" s="151"/>
      <c r="AG320" s="151" t="s">
        <v>259</v>
      </c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</row>
    <row r="321" spans="1:60" outlineLevel="2" x14ac:dyDescent="0.2">
      <c r="A321" s="158"/>
      <c r="B321" s="159"/>
      <c r="C321" s="273" t="s">
        <v>907</v>
      </c>
      <c r="D321" s="274"/>
      <c r="E321" s="274"/>
      <c r="F321" s="274"/>
      <c r="G321" s="274"/>
      <c r="H321" s="161"/>
      <c r="I321" s="161"/>
      <c r="J321" s="161"/>
      <c r="K321" s="161"/>
      <c r="L321" s="161"/>
      <c r="M321" s="161"/>
      <c r="N321" s="160"/>
      <c r="O321" s="160"/>
      <c r="P321" s="160"/>
      <c r="Q321" s="160"/>
      <c r="R321" s="161"/>
      <c r="S321" s="161"/>
      <c r="T321" s="161"/>
      <c r="U321" s="161"/>
      <c r="V321" s="161"/>
      <c r="W321" s="161"/>
      <c r="X321" s="161"/>
      <c r="Y321" s="161"/>
      <c r="Z321" s="151"/>
      <c r="AA321" s="151"/>
      <c r="AB321" s="151"/>
      <c r="AC321" s="151"/>
      <c r="AD321" s="151"/>
      <c r="AE321" s="151"/>
      <c r="AF321" s="151"/>
      <c r="AG321" s="151" t="s">
        <v>261</v>
      </c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</row>
    <row r="322" spans="1:60" outlineLevel="2" x14ac:dyDescent="0.2">
      <c r="A322" s="158"/>
      <c r="B322" s="159"/>
      <c r="C322" s="196" t="s">
        <v>1223</v>
      </c>
      <c r="D322" s="190"/>
      <c r="E322" s="191">
        <v>20</v>
      </c>
      <c r="F322" s="161"/>
      <c r="G322" s="161"/>
      <c r="H322" s="161"/>
      <c r="I322" s="161"/>
      <c r="J322" s="161"/>
      <c r="K322" s="161"/>
      <c r="L322" s="161"/>
      <c r="M322" s="161"/>
      <c r="N322" s="160"/>
      <c r="O322" s="160"/>
      <c r="P322" s="160"/>
      <c r="Q322" s="160"/>
      <c r="R322" s="161"/>
      <c r="S322" s="161"/>
      <c r="T322" s="161"/>
      <c r="U322" s="161"/>
      <c r="V322" s="161"/>
      <c r="W322" s="161"/>
      <c r="X322" s="161"/>
      <c r="Y322" s="161"/>
      <c r="Z322" s="151"/>
      <c r="AA322" s="151"/>
      <c r="AB322" s="151"/>
      <c r="AC322" s="151"/>
      <c r="AD322" s="151"/>
      <c r="AE322" s="151"/>
      <c r="AF322" s="151"/>
      <c r="AG322" s="151" t="s">
        <v>263</v>
      </c>
      <c r="AH322" s="151">
        <v>0</v>
      </c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</row>
    <row r="323" spans="1:60" outlineLevel="1" x14ac:dyDescent="0.2">
      <c r="A323" s="176">
        <v>52</v>
      </c>
      <c r="B323" s="177" t="s">
        <v>1224</v>
      </c>
      <c r="C323" s="185" t="s">
        <v>1225</v>
      </c>
      <c r="D323" s="178" t="s">
        <v>333</v>
      </c>
      <c r="E323" s="179">
        <v>8</v>
      </c>
      <c r="F323" s="180"/>
      <c r="G323" s="181">
        <f>ROUND(E323*F323,2)</f>
        <v>0</v>
      </c>
      <c r="H323" s="180"/>
      <c r="I323" s="181">
        <f>ROUND(E323*H323,2)</f>
        <v>0</v>
      </c>
      <c r="J323" s="180"/>
      <c r="K323" s="181">
        <f>ROUND(E323*J323,2)</f>
        <v>0</v>
      </c>
      <c r="L323" s="181">
        <v>21</v>
      </c>
      <c r="M323" s="181">
        <f>G323*(1+L323/100)</f>
        <v>0</v>
      </c>
      <c r="N323" s="179">
        <v>0</v>
      </c>
      <c r="O323" s="179">
        <f>ROUND(E323*N323,2)</f>
        <v>0</v>
      </c>
      <c r="P323" s="179">
        <v>0</v>
      </c>
      <c r="Q323" s="179">
        <f>ROUND(E323*P323,2)</f>
        <v>0</v>
      </c>
      <c r="R323" s="181" t="s">
        <v>305</v>
      </c>
      <c r="S323" s="181" t="s">
        <v>257</v>
      </c>
      <c r="T323" s="182" t="s">
        <v>257</v>
      </c>
      <c r="U323" s="161">
        <v>0</v>
      </c>
      <c r="V323" s="161">
        <f>ROUND(E323*U323,2)</f>
        <v>0</v>
      </c>
      <c r="W323" s="161"/>
      <c r="X323" s="161" t="s">
        <v>306</v>
      </c>
      <c r="Y323" s="161" t="s">
        <v>211</v>
      </c>
      <c r="Z323" s="151"/>
      <c r="AA323" s="151"/>
      <c r="AB323" s="151"/>
      <c r="AC323" s="151"/>
      <c r="AD323" s="151"/>
      <c r="AE323" s="151"/>
      <c r="AF323" s="151"/>
      <c r="AG323" s="151" t="s">
        <v>337</v>
      </c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</row>
    <row r="324" spans="1:60" outlineLevel="2" x14ac:dyDescent="0.2">
      <c r="A324" s="158"/>
      <c r="B324" s="159"/>
      <c r="C324" s="196" t="s">
        <v>1157</v>
      </c>
      <c r="D324" s="190"/>
      <c r="E324" s="191"/>
      <c r="F324" s="161"/>
      <c r="G324" s="161"/>
      <c r="H324" s="161"/>
      <c r="I324" s="161"/>
      <c r="J324" s="161"/>
      <c r="K324" s="161"/>
      <c r="L324" s="161"/>
      <c r="M324" s="161"/>
      <c r="N324" s="160"/>
      <c r="O324" s="160"/>
      <c r="P324" s="160"/>
      <c r="Q324" s="160"/>
      <c r="R324" s="161"/>
      <c r="S324" s="161"/>
      <c r="T324" s="161"/>
      <c r="U324" s="161"/>
      <c r="V324" s="161"/>
      <c r="W324" s="161"/>
      <c r="X324" s="161"/>
      <c r="Y324" s="161"/>
      <c r="Z324" s="151"/>
      <c r="AA324" s="151"/>
      <c r="AB324" s="151"/>
      <c r="AC324" s="151"/>
      <c r="AD324" s="151"/>
      <c r="AE324" s="151"/>
      <c r="AF324" s="151"/>
      <c r="AG324" s="151" t="s">
        <v>263</v>
      </c>
      <c r="AH324" s="151">
        <v>0</v>
      </c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</row>
    <row r="325" spans="1:60" outlineLevel="3" x14ac:dyDescent="0.2">
      <c r="A325" s="158"/>
      <c r="B325" s="159"/>
      <c r="C325" s="196" t="s">
        <v>1226</v>
      </c>
      <c r="D325" s="190"/>
      <c r="E325" s="191">
        <v>8</v>
      </c>
      <c r="F325" s="161"/>
      <c r="G325" s="161"/>
      <c r="H325" s="161"/>
      <c r="I325" s="161"/>
      <c r="J325" s="161"/>
      <c r="K325" s="161"/>
      <c r="L325" s="161"/>
      <c r="M325" s="161"/>
      <c r="N325" s="160"/>
      <c r="O325" s="160"/>
      <c r="P325" s="160"/>
      <c r="Q325" s="160"/>
      <c r="R325" s="161"/>
      <c r="S325" s="161"/>
      <c r="T325" s="161"/>
      <c r="U325" s="161"/>
      <c r="V325" s="161"/>
      <c r="W325" s="161"/>
      <c r="X325" s="161"/>
      <c r="Y325" s="161"/>
      <c r="Z325" s="151"/>
      <c r="AA325" s="151"/>
      <c r="AB325" s="151"/>
      <c r="AC325" s="151"/>
      <c r="AD325" s="151"/>
      <c r="AE325" s="151"/>
      <c r="AF325" s="151"/>
      <c r="AG325" s="151" t="s">
        <v>263</v>
      </c>
      <c r="AH325" s="151">
        <v>0</v>
      </c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</row>
    <row r="326" spans="1:60" outlineLevel="1" x14ac:dyDescent="0.2">
      <c r="A326" s="176">
        <v>53</v>
      </c>
      <c r="B326" s="177" t="s">
        <v>1227</v>
      </c>
      <c r="C326" s="185" t="s">
        <v>1228</v>
      </c>
      <c r="D326" s="178" t="s">
        <v>333</v>
      </c>
      <c r="E326" s="179">
        <v>1</v>
      </c>
      <c r="F326" s="180"/>
      <c r="G326" s="181">
        <f>ROUND(E326*F326,2)</f>
        <v>0</v>
      </c>
      <c r="H326" s="180"/>
      <c r="I326" s="181">
        <f>ROUND(E326*H326,2)</f>
        <v>0</v>
      </c>
      <c r="J326" s="180"/>
      <c r="K326" s="181">
        <f>ROUND(E326*J326,2)</f>
        <v>0</v>
      </c>
      <c r="L326" s="181">
        <v>21</v>
      </c>
      <c r="M326" s="181">
        <f>G326*(1+L326/100)</f>
        <v>0</v>
      </c>
      <c r="N326" s="179">
        <v>2.3000000000000001E-4</v>
      </c>
      <c r="O326" s="179">
        <f>ROUND(E326*N326,2)</f>
        <v>0</v>
      </c>
      <c r="P326" s="179">
        <v>0</v>
      </c>
      <c r="Q326" s="179">
        <f>ROUND(E326*P326,2)</f>
        <v>0</v>
      </c>
      <c r="R326" s="181"/>
      <c r="S326" s="181" t="s">
        <v>209</v>
      </c>
      <c r="T326" s="182" t="s">
        <v>210</v>
      </c>
      <c r="U326" s="161">
        <v>0</v>
      </c>
      <c r="V326" s="161">
        <f>ROUND(E326*U326,2)</f>
        <v>0</v>
      </c>
      <c r="W326" s="161"/>
      <c r="X326" s="161" t="s">
        <v>306</v>
      </c>
      <c r="Y326" s="161" t="s">
        <v>211</v>
      </c>
      <c r="Z326" s="151"/>
      <c r="AA326" s="151"/>
      <c r="AB326" s="151"/>
      <c r="AC326" s="151"/>
      <c r="AD326" s="151"/>
      <c r="AE326" s="151"/>
      <c r="AF326" s="151"/>
      <c r="AG326" s="151" t="s">
        <v>337</v>
      </c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</row>
    <row r="327" spans="1:60" outlineLevel="2" x14ac:dyDescent="0.2">
      <c r="A327" s="158"/>
      <c r="B327" s="159"/>
      <c r="C327" s="196" t="s">
        <v>1157</v>
      </c>
      <c r="D327" s="190"/>
      <c r="E327" s="191"/>
      <c r="F327" s="161"/>
      <c r="G327" s="161"/>
      <c r="H327" s="161"/>
      <c r="I327" s="161"/>
      <c r="J327" s="161"/>
      <c r="K327" s="161"/>
      <c r="L327" s="161"/>
      <c r="M327" s="161"/>
      <c r="N327" s="160"/>
      <c r="O327" s="160"/>
      <c r="P327" s="160"/>
      <c r="Q327" s="160"/>
      <c r="R327" s="161"/>
      <c r="S327" s="161"/>
      <c r="T327" s="161"/>
      <c r="U327" s="161"/>
      <c r="V327" s="161"/>
      <c r="W327" s="161"/>
      <c r="X327" s="161"/>
      <c r="Y327" s="161"/>
      <c r="Z327" s="151"/>
      <c r="AA327" s="151"/>
      <c r="AB327" s="151"/>
      <c r="AC327" s="151"/>
      <c r="AD327" s="151"/>
      <c r="AE327" s="151"/>
      <c r="AF327" s="151"/>
      <c r="AG327" s="151" t="s">
        <v>263</v>
      </c>
      <c r="AH327" s="151">
        <v>0</v>
      </c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</row>
    <row r="328" spans="1:60" outlineLevel="3" x14ac:dyDescent="0.2">
      <c r="A328" s="158"/>
      <c r="B328" s="159"/>
      <c r="C328" s="196" t="s">
        <v>1229</v>
      </c>
      <c r="D328" s="190"/>
      <c r="E328" s="191">
        <v>1</v>
      </c>
      <c r="F328" s="161"/>
      <c r="G328" s="161"/>
      <c r="H328" s="161"/>
      <c r="I328" s="161"/>
      <c r="J328" s="161"/>
      <c r="K328" s="161"/>
      <c r="L328" s="161"/>
      <c r="M328" s="161"/>
      <c r="N328" s="160"/>
      <c r="O328" s="160"/>
      <c r="P328" s="160"/>
      <c r="Q328" s="160"/>
      <c r="R328" s="161"/>
      <c r="S328" s="161"/>
      <c r="T328" s="161"/>
      <c r="U328" s="161"/>
      <c r="V328" s="161"/>
      <c r="W328" s="161"/>
      <c r="X328" s="161"/>
      <c r="Y328" s="161"/>
      <c r="Z328" s="151"/>
      <c r="AA328" s="151"/>
      <c r="AB328" s="151"/>
      <c r="AC328" s="151"/>
      <c r="AD328" s="151"/>
      <c r="AE328" s="151"/>
      <c r="AF328" s="151"/>
      <c r="AG328" s="151" t="s">
        <v>263</v>
      </c>
      <c r="AH328" s="151">
        <v>0</v>
      </c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</row>
    <row r="329" spans="1:60" ht="22.5" outlineLevel="1" x14ac:dyDescent="0.2">
      <c r="A329" s="176">
        <v>54</v>
      </c>
      <c r="B329" s="177" t="s">
        <v>1230</v>
      </c>
      <c r="C329" s="185" t="s">
        <v>1231</v>
      </c>
      <c r="D329" s="178" t="s">
        <v>333</v>
      </c>
      <c r="E329" s="179">
        <v>6</v>
      </c>
      <c r="F329" s="180"/>
      <c r="G329" s="181">
        <f>ROUND(E329*F329,2)</f>
        <v>0</v>
      </c>
      <c r="H329" s="180"/>
      <c r="I329" s="181">
        <f>ROUND(E329*H329,2)</f>
        <v>0</v>
      </c>
      <c r="J329" s="180"/>
      <c r="K329" s="181">
        <f>ROUND(E329*J329,2)</f>
        <v>0</v>
      </c>
      <c r="L329" s="181">
        <v>21</v>
      </c>
      <c r="M329" s="181">
        <f>G329*(1+L329/100)</f>
        <v>0</v>
      </c>
      <c r="N329" s="179">
        <v>2.3000000000000001E-4</v>
      </c>
      <c r="O329" s="179">
        <f>ROUND(E329*N329,2)</f>
        <v>0</v>
      </c>
      <c r="P329" s="179">
        <v>0</v>
      </c>
      <c r="Q329" s="179">
        <f>ROUND(E329*P329,2)</f>
        <v>0</v>
      </c>
      <c r="R329" s="181" t="s">
        <v>305</v>
      </c>
      <c r="S329" s="181" t="s">
        <v>257</v>
      </c>
      <c r="T329" s="182" t="s">
        <v>210</v>
      </c>
      <c r="U329" s="161">
        <v>0</v>
      </c>
      <c r="V329" s="161">
        <f>ROUND(E329*U329,2)</f>
        <v>0</v>
      </c>
      <c r="W329" s="161"/>
      <c r="X329" s="161" t="s">
        <v>306</v>
      </c>
      <c r="Y329" s="161" t="s">
        <v>211</v>
      </c>
      <c r="Z329" s="151"/>
      <c r="AA329" s="151"/>
      <c r="AB329" s="151"/>
      <c r="AC329" s="151"/>
      <c r="AD329" s="151"/>
      <c r="AE329" s="151"/>
      <c r="AF329" s="151"/>
      <c r="AG329" s="151" t="s">
        <v>337</v>
      </c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</row>
    <row r="330" spans="1:60" outlineLevel="2" x14ac:dyDescent="0.2">
      <c r="A330" s="158"/>
      <c r="B330" s="159"/>
      <c r="C330" s="196" t="s">
        <v>1157</v>
      </c>
      <c r="D330" s="190"/>
      <c r="E330" s="191"/>
      <c r="F330" s="161"/>
      <c r="G330" s="161"/>
      <c r="H330" s="161"/>
      <c r="I330" s="161"/>
      <c r="J330" s="161"/>
      <c r="K330" s="161"/>
      <c r="L330" s="161"/>
      <c r="M330" s="161"/>
      <c r="N330" s="160"/>
      <c r="O330" s="160"/>
      <c r="P330" s="160"/>
      <c r="Q330" s="160"/>
      <c r="R330" s="161"/>
      <c r="S330" s="161"/>
      <c r="T330" s="161"/>
      <c r="U330" s="161"/>
      <c r="V330" s="161"/>
      <c r="W330" s="161"/>
      <c r="X330" s="161"/>
      <c r="Y330" s="161"/>
      <c r="Z330" s="151"/>
      <c r="AA330" s="151"/>
      <c r="AB330" s="151"/>
      <c r="AC330" s="151"/>
      <c r="AD330" s="151"/>
      <c r="AE330" s="151"/>
      <c r="AF330" s="151"/>
      <c r="AG330" s="151" t="s">
        <v>263</v>
      </c>
      <c r="AH330" s="151">
        <v>0</v>
      </c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</row>
    <row r="331" spans="1:60" outlineLevel="3" x14ac:dyDescent="0.2">
      <c r="A331" s="158"/>
      <c r="B331" s="159"/>
      <c r="C331" s="196" t="s">
        <v>1232</v>
      </c>
      <c r="D331" s="190"/>
      <c r="E331" s="191">
        <v>2</v>
      </c>
      <c r="F331" s="161"/>
      <c r="G331" s="161"/>
      <c r="H331" s="161"/>
      <c r="I331" s="161"/>
      <c r="J331" s="161"/>
      <c r="K331" s="161"/>
      <c r="L331" s="161"/>
      <c r="M331" s="161"/>
      <c r="N331" s="160"/>
      <c r="O331" s="160"/>
      <c r="P331" s="160"/>
      <c r="Q331" s="160"/>
      <c r="R331" s="161"/>
      <c r="S331" s="161"/>
      <c r="T331" s="161"/>
      <c r="U331" s="161"/>
      <c r="V331" s="161"/>
      <c r="W331" s="161"/>
      <c r="X331" s="161"/>
      <c r="Y331" s="161"/>
      <c r="Z331" s="151"/>
      <c r="AA331" s="151"/>
      <c r="AB331" s="151"/>
      <c r="AC331" s="151"/>
      <c r="AD331" s="151"/>
      <c r="AE331" s="151"/>
      <c r="AF331" s="151"/>
      <c r="AG331" s="151" t="s">
        <v>263</v>
      </c>
      <c r="AH331" s="151">
        <v>0</v>
      </c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</row>
    <row r="332" spans="1:60" outlineLevel="3" x14ac:dyDescent="0.2">
      <c r="A332" s="158"/>
      <c r="B332" s="159"/>
      <c r="C332" s="196" t="s">
        <v>1233</v>
      </c>
      <c r="D332" s="190"/>
      <c r="E332" s="191">
        <v>3</v>
      </c>
      <c r="F332" s="161"/>
      <c r="G332" s="161"/>
      <c r="H332" s="161"/>
      <c r="I332" s="161"/>
      <c r="J332" s="161"/>
      <c r="K332" s="161"/>
      <c r="L332" s="161"/>
      <c r="M332" s="161"/>
      <c r="N332" s="160"/>
      <c r="O332" s="160"/>
      <c r="P332" s="160"/>
      <c r="Q332" s="160"/>
      <c r="R332" s="161"/>
      <c r="S332" s="161"/>
      <c r="T332" s="161"/>
      <c r="U332" s="161"/>
      <c r="V332" s="161"/>
      <c r="W332" s="161"/>
      <c r="X332" s="161"/>
      <c r="Y332" s="161"/>
      <c r="Z332" s="151"/>
      <c r="AA332" s="151"/>
      <c r="AB332" s="151"/>
      <c r="AC332" s="151"/>
      <c r="AD332" s="151"/>
      <c r="AE332" s="151"/>
      <c r="AF332" s="151"/>
      <c r="AG332" s="151" t="s">
        <v>263</v>
      </c>
      <c r="AH332" s="151">
        <v>0</v>
      </c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</row>
    <row r="333" spans="1:60" outlineLevel="3" x14ac:dyDescent="0.2">
      <c r="A333" s="158"/>
      <c r="B333" s="159"/>
      <c r="C333" s="196" t="s">
        <v>1229</v>
      </c>
      <c r="D333" s="190"/>
      <c r="E333" s="191">
        <v>1</v>
      </c>
      <c r="F333" s="161"/>
      <c r="G333" s="161"/>
      <c r="H333" s="161"/>
      <c r="I333" s="161"/>
      <c r="J333" s="161"/>
      <c r="K333" s="161"/>
      <c r="L333" s="161"/>
      <c r="M333" s="161"/>
      <c r="N333" s="160"/>
      <c r="O333" s="160"/>
      <c r="P333" s="160"/>
      <c r="Q333" s="160"/>
      <c r="R333" s="161"/>
      <c r="S333" s="161"/>
      <c r="T333" s="161"/>
      <c r="U333" s="161"/>
      <c r="V333" s="161"/>
      <c r="W333" s="161"/>
      <c r="X333" s="161"/>
      <c r="Y333" s="161"/>
      <c r="Z333" s="151"/>
      <c r="AA333" s="151"/>
      <c r="AB333" s="151"/>
      <c r="AC333" s="151"/>
      <c r="AD333" s="151"/>
      <c r="AE333" s="151"/>
      <c r="AF333" s="151"/>
      <c r="AG333" s="151" t="s">
        <v>263</v>
      </c>
      <c r="AH333" s="151">
        <v>0</v>
      </c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</row>
    <row r="334" spans="1:60" outlineLevel="1" x14ac:dyDescent="0.2">
      <c r="A334" s="176">
        <v>55</v>
      </c>
      <c r="B334" s="177" t="s">
        <v>1234</v>
      </c>
      <c r="C334" s="185" t="s">
        <v>1235</v>
      </c>
      <c r="D334" s="178" t="s">
        <v>333</v>
      </c>
      <c r="E334" s="179">
        <v>2</v>
      </c>
      <c r="F334" s="180"/>
      <c r="G334" s="181">
        <f>ROUND(E334*F334,2)</f>
        <v>0</v>
      </c>
      <c r="H334" s="180"/>
      <c r="I334" s="181">
        <f>ROUND(E334*H334,2)</f>
        <v>0</v>
      </c>
      <c r="J334" s="180"/>
      <c r="K334" s="181">
        <f>ROUND(E334*J334,2)</f>
        <v>0</v>
      </c>
      <c r="L334" s="181">
        <v>21</v>
      </c>
      <c r="M334" s="181">
        <f>G334*(1+L334/100)</f>
        <v>0</v>
      </c>
      <c r="N334" s="179">
        <v>0</v>
      </c>
      <c r="O334" s="179">
        <f>ROUND(E334*N334,2)</f>
        <v>0</v>
      </c>
      <c r="P334" s="179">
        <v>0</v>
      </c>
      <c r="Q334" s="179">
        <f>ROUND(E334*P334,2)</f>
        <v>0</v>
      </c>
      <c r="R334" s="181"/>
      <c r="S334" s="181" t="s">
        <v>209</v>
      </c>
      <c r="T334" s="182" t="s">
        <v>210</v>
      </c>
      <c r="U334" s="161">
        <v>0</v>
      </c>
      <c r="V334" s="161">
        <f>ROUND(E334*U334,2)</f>
        <v>0</v>
      </c>
      <c r="W334" s="161"/>
      <c r="X334" s="161" t="s">
        <v>306</v>
      </c>
      <c r="Y334" s="161" t="s">
        <v>211</v>
      </c>
      <c r="Z334" s="151"/>
      <c r="AA334" s="151"/>
      <c r="AB334" s="151"/>
      <c r="AC334" s="151"/>
      <c r="AD334" s="151"/>
      <c r="AE334" s="151"/>
      <c r="AF334" s="151"/>
      <c r="AG334" s="151" t="s">
        <v>337</v>
      </c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</row>
    <row r="335" spans="1:60" outlineLevel="2" x14ac:dyDescent="0.2">
      <c r="A335" s="158"/>
      <c r="B335" s="159"/>
      <c r="C335" s="196" t="s">
        <v>1157</v>
      </c>
      <c r="D335" s="190"/>
      <c r="E335" s="191"/>
      <c r="F335" s="161"/>
      <c r="G335" s="161"/>
      <c r="H335" s="161"/>
      <c r="I335" s="161"/>
      <c r="J335" s="161"/>
      <c r="K335" s="161"/>
      <c r="L335" s="161"/>
      <c r="M335" s="161"/>
      <c r="N335" s="160"/>
      <c r="O335" s="160"/>
      <c r="P335" s="160"/>
      <c r="Q335" s="160"/>
      <c r="R335" s="161"/>
      <c r="S335" s="161"/>
      <c r="T335" s="161"/>
      <c r="U335" s="161"/>
      <c r="V335" s="161"/>
      <c r="W335" s="161"/>
      <c r="X335" s="161"/>
      <c r="Y335" s="161"/>
      <c r="Z335" s="151"/>
      <c r="AA335" s="151"/>
      <c r="AB335" s="151"/>
      <c r="AC335" s="151"/>
      <c r="AD335" s="151"/>
      <c r="AE335" s="151"/>
      <c r="AF335" s="151"/>
      <c r="AG335" s="151" t="s">
        <v>263</v>
      </c>
      <c r="AH335" s="151">
        <v>0</v>
      </c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</row>
    <row r="336" spans="1:60" outlineLevel="3" x14ac:dyDescent="0.2">
      <c r="A336" s="158"/>
      <c r="B336" s="159"/>
      <c r="C336" s="196" t="s">
        <v>1232</v>
      </c>
      <c r="D336" s="190"/>
      <c r="E336" s="191">
        <v>2</v>
      </c>
      <c r="F336" s="161"/>
      <c r="G336" s="161"/>
      <c r="H336" s="161"/>
      <c r="I336" s="161"/>
      <c r="J336" s="161"/>
      <c r="K336" s="161"/>
      <c r="L336" s="161"/>
      <c r="M336" s="161"/>
      <c r="N336" s="160"/>
      <c r="O336" s="160"/>
      <c r="P336" s="160"/>
      <c r="Q336" s="160"/>
      <c r="R336" s="161"/>
      <c r="S336" s="161"/>
      <c r="T336" s="161"/>
      <c r="U336" s="161"/>
      <c r="V336" s="161"/>
      <c r="W336" s="161"/>
      <c r="X336" s="161"/>
      <c r="Y336" s="161"/>
      <c r="Z336" s="151"/>
      <c r="AA336" s="151"/>
      <c r="AB336" s="151"/>
      <c r="AC336" s="151"/>
      <c r="AD336" s="151"/>
      <c r="AE336" s="151"/>
      <c r="AF336" s="151"/>
      <c r="AG336" s="151" t="s">
        <v>263</v>
      </c>
      <c r="AH336" s="151">
        <v>0</v>
      </c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</row>
    <row r="337" spans="1:60" outlineLevel="1" x14ac:dyDescent="0.2">
      <c r="A337" s="176">
        <v>56</v>
      </c>
      <c r="B337" s="177" t="s">
        <v>1236</v>
      </c>
      <c r="C337" s="185" t="s">
        <v>1237</v>
      </c>
      <c r="D337" s="178" t="s">
        <v>333</v>
      </c>
      <c r="E337" s="179">
        <v>2</v>
      </c>
      <c r="F337" s="180"/>
      <c r="G337" s="181">
        <f>ROUND(E337*F337,2)</f>
        <v>0</v>
      </c>
      <c r="H337" s="180"/>
      <c r="I337" s="181">
        <f>ROUND(E337*H337,2)</f>
        <v>0</v>
      </c>
      <c r="J337" s="180"/>
      <c r="K337" s="181">
        <f>ROUND(E337*J337,2)</f>
        <v>0</v>
      </c>
      <c r="L337" s="181">
        <v>21</v>
      </c>
      <c r="M337" s="181">
        <f>G337*(1+L337/100)</f>
        <v>0</v>
      </c>
      <c r="N337" s="179">
        <v>0</v>
      </c>
      <c r="O337" s="179">
        <f>ROUND(E337*N337,2)</f>
        <v>0</v>
      </c>
      <c r="P337" s="179">
        <v>0</v>
      </c>
      <c r="Q337" s="179">
        <f>ROUND(E337*P337,2)</f>
        <v>0</v>
      </c>
      <c r="R337" s="181"/>
      <c r="S337" s="181" t="s">
        <v>209</v>
      </c>
      <c r="T337" s="182" t="s">
        <v>210</v>
      </c>
      <c r="U337" s="161">
        <v>0</v>
      </c>
      <c r="V337" s="161">
        <f>ROUND(E337*U337,2)</f>
        <v>0</v>
      </c>
      <c r="W337" s="161"/>
      <c r="X337" s="161" t="s">
        <v>306</v>
      </c>
      <c r="Y337" s="161" t="s">
        <v>211</v>
      </c>
      <c r="Z337" s="151"/>
      <c r="AA337" s="151"/>
      <c r="AB337" s="151"/>
      <c r="AC337" s="151"/>
      <c r="AD337" s="151"/>
      <c r="AE337" s="151"/>
      <c r="AF337" s="151"/>
      <c r="AG337" s="151" t="s">
        <v>337</v>
      </c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</row>
    <row r="338" spans="1:60" outlineLevel="2" x14ac:dyDescent="0.2">
      <c r="A338" s="158"/>
      <c r="B338" s="159"/>
      <c r="C338" s="196" t="s">
        <v>1157</v>
      </c>
      <c r="D338" s="190"/>
      <c r="E338" s="191"/>
      <c r="F338" s="161"/>
      <c r="G338" s="161"/>
      <c r="H338" s="161"/>
      <c r="I338" s="161"/>
      <c r="J338" s="161"/>
      <c r="K338" s="161"/>
      <c r="L338" s="161"/>
      <c r="M338" s="161"/>
      <c r="N338" s="160"/>
      <c r="O338" s="160"/>
      <c r="P338" s="160"/>
      <c r="Q338" s="160"/>
      <c r="R338" s="161"/>
      <c r="S338" s="161"/>
      <c r="T338" s="161"/>
      <c r="U338" s="161"/>
      <c r="V338" s="161"/>
      <c r="W338" s="161"/>
      <c r="X338" s="161"/>
      <c r="Y338" s="161"/>
      <c r="Z338" s="151"/>
      <c r="AA338" s="151"/>
      <c r="AB338" s="151"/>
      <c r="AC338" s="151"/>
      <c r="AD338" s="151"/>
      <c r="AE338" s="151"/>
      <c r="AF338" s="151"/>
      <c r="AG338" s="151" t="s">
        <v>263</v>
      </c>
      <c r="AH338" s="151">
        <v>0</v>
      </c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</row>
    <row r="339" spans="1:60" outlineLevel="3" x14ac:dyDescent="0.2">
      <c r="A339" s="158"/>
      <c r="B339" s="159"/>
      <c r="C339" s="196" t="s">
        <v>1232</v>
      </c>
      <c r="D339" s="190"/>
      <c r="E339" s="191">
        <v>2</v>
      </c>
      <c r="F339" s="161"/>
      <c r="G339" s="161"/>
      <c r="H339" s="161"/>
      <c r="I339" s="161"/>
      <c r="J339" s="161"/>
      <c r="K339" s="161"/>
      <c r="L339" s="161"/>
      <c r="M339" s="161"/>
      <c r="N339" s="160"/>
      <c r="O339" s="160"/>
      <c r="P339" s="160"/>
      <c r="Q339" s="160"/>
      <c r="R339" s="161"/>
      <c r="S339" s="161"/>
      <c r="T339" s="161"/>
      <c r="U339" s="161"/>
      <c r="V339" s="161"/>
      <c r="W339" s="161"/>
      <c r="X339" s="161"/>
      <c r="Y339" s="161"/>
      <c r="Z339" s="151"/>
      <c r="AA339" s="151"/>
      <c r="AB339" s="151"/>
      <c r="AC339" s="151"/>
      <c r="AD339" s="151"/>
      <c r="AE339" s="151"/>
      <c r="AF339" s="151"/>
      <c r="AG339" s="151" t="s">
        <v>263</v>
      </c>
      <c r="AH339" s="151">
        <v>0</v>
      </c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</row>
    <row r="340" spans="1:60" outlineLevel="1" x14ac:dyDescent="0.2">
      <c r="A340" s="176">
        <v>57</v>
      </c>
      <c r="B340" s="177" t="s">
        <v>1238</v>
      </c>
      <c r="C340" s="185" t="s">
        <v>1239</v>
      </c>
      <c r="D340" s="178" t="s">
        <v>333</v>
      </c>
      <c r="E340" s="179">
        <v>1</v>
      </c>
      <c r="F340" s="180"/>
      <c r="G340" s="181">
        <f>ROUND(E340*F340,2)</f>
        <v>0</v>
      </c>
      <c r="H340" s="180"/>
      <c r="I340" s="181">
        <f>ROUND(E340*H340,2)</f>
        <v>0</v>
      </c>
      <c r="J340" s="180"/>
      <c r="K340" s="181">
        <f>ROUND(E340*J340,2)</f>
        <v>0</v>
      </c>
      <c r="L340" s="181">
        <v>21</v>
      </c>
      <c r="M340" s="181">
        <f>G340*(1+L340/100)</f>
        <v>0</v>
      </c>
      <c r="N340" s="179">
        <v>0</v>
      </c>
      <c r="O340" s="179">
        <f>ROUND(E340*N340,2)</f>
        <v>0</v>
      </c>
      <c r="P340" s="179">
        <v>0</v>
      </c>
      <c r="Q340" s="179">
        <f>ROUND(E340*P340,2)</f>
        <v>0</v>
      </c>
      <c r="R340" s="181"/>
      <c r="S340" s="181" t="s">
        <v>209</v>
      </c>
      <c r="T340" s="182" t="s">
        <v>210</v>
      </c>
      <c r="U340" s="161">
        <v>0</v>
      </c>
      <c r="V340" s="161">
        <f>ROUND(E340*U340,2)</f>
        <v>0</v>
      </c>
      <c r="W340" s="161"/>
      <c r="X340" s="161" t="s">
        <v>306</v>
      </c>
      <c r="Y340" s="161" t="s">
        <v>211</v>
      </c>
      <c r="Z340" s="151"/>
      <c r="AA340" s="151"/>
      <c r="AB340" s="151"/>
      <c r="AC340" s="151"/>
      <c r="AD340" s="151"/>
      <c r="AE340" s="151"/>
      <c r="AF340" s="151"/>
      <c r="AG340" s="151" t="s">
        <v>337</v>
      </c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</row>
    <row r="341" spans="1:60" outlineLevel="2" x14ac:dyDescent="0.2">
      <c r="A341" s="158"/>
      <c r="B341" s="159"/>
      <c r="C341" s="196" t="s">
        <v>1157</v>
      </c>
      <c r="D341" s="190"/>
      <c r="E341" s="191"/>
      <c r="F341" s="161"/>
      <c r="G341" s="161"/>
      <c r="H341" s="161"/>
      <c r="I341" s="161"/>
      <c r="J341" s="161"/>
      <c r="K341" s="161"/>
      <c r="L341" s="161"/>
      <c r="M341" s="161"/>
      <c r="N341" s="160"/>
      <c r="O341" s="160"/>
      <c r="P341" s="160"/>
      <c r="Q341" s="160"/>
      <c r="R341" s="161"/>
      <c r="S341" s="161"/>
      <c r="T341" s="161"/>
      <c r="U341" s="161"/>
      <c r="V341" s="161"/>
      <c r="W341" s="161"/>
      <c r="X341" s="161"/>
      <c r="Y341" s="161"/>
      <c r="Z341" s="151"/>
      <c r="AA341" s="151"/>
      <c r="AB341" s="151"/>
      <c r="AC341" s="151"/>
      <c r="AD341" s="151"/>
      <c r="AE341" s="151"/>
      <c r="AF341" s="151"/>
      <c r="AG341" s="151" t="s">
        <v>263</v>
      </c>
      <c r="AH341" s="151">
        <v>0</v>
      </c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</row>
    <row r="342" spans="1:60" outlineLevel="3" x14ac:dyDescent="0.2">
      <c r="A342" s="158"/>
      <c r="B342" s="159"/>
      <c r="C342" s="196" t="s">
        <v>1240</v>
      </c>
      <c r="D342" s="190"/>
      <c r="E342" s="191">
        <v>1</v>
      </c>
      <c r="F342" s="161"/>
      <c r="G342" s="161"/>
      <c r="H342" s="161"/>
      <c r="I342" s="161"/>
      <c r="J342" s="161"/>
      <c r="K342" s="161"/>
      <c r="L342" s="161"/>
      <c r="M342" s="161"/>
      <c r="N342" s="160"/>
      <c r="O342" s="160"/>
      <c r="P342" s="160"/>
      <c r="Q342" s="160"/>
      <c r="R342" s="161"/>
      <c r="S342" s="161"/>
      <c r="T342" s="161"/>
      <c r="U342" s="161"/>
      <c r="V342" s="161"/>
      <c r="W342" s="161"/>
      <c r="X342" s="161"/>
      <c r="Y342" s="161"/>
      <c r="Z342" s="151"/>
      <c r="AA342" s="151"/>
      <c r="AB342" s="151"/>
      <c r="AC342" s="151"/>
      <c r="AD342" s="151"/>
      <c r="AE342" s="151"/>
      <c r="AF342" s="151"/>
      <c r="AG342" s="151" t="s">
        <v>263</v>
      </c>
      <c r="AH342" s="151">
        <v>0</v>
      </c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</row>
    <row r="343" spans="1:60" outlineLevel="1" x14ac:dyDescent="0.2">
      <c r="A343" s="176">
        <v>58</v>
      </c>
      <c r="B343" s="177" t="s">
        <v>1241</v>
      </c>
      <c r="C343" s="185" t="s">
        <v>1242</v>
      </c>
      <c r="D343" s="178" t="s">
        <v>333</v>
      </c>
      <c r="E343" s="179">
        <v>17</v>
      </c>
      <c r="F343" s="180"/>
      <c r="G343" s="181">
        <f>ROUND(E343*F343,2)</f>
        <v>0</v>
      </c>
      <c r="H343" s="180"/>
      <c r="I343" s="181">
        <f>ROUND(E343*H343,2)</f>
        <v>0</v>
      </c>
      <c r="J343" s="180"/>
      <c r="K343" s="181">
        <f>ROUND(E343*J343,2)</f>
        <v>0</v>
      </c>
      <c r="L343" s="181">
        <v>21</v>
      </c>
      <c r="M343" s="181">
        <f>G343*(1+L343/100)</f>
        <v>0</v>
      </c>
      <c r="N343" s="179">
        <v>0</v>
      </c>
      <c r="O343" s="179">
        <f>ROUND(E343*N343,2)</f>
        <v>0</v>
      </c>
      <c r="P343" s="179">
        <v>0</v>
      </c>
      <c r="Q343" s="179">
        <f>ROUND(E343*P343,2)</f>
        <v>0</v>
      </c>
      <c r="R343" s="181" t="s">
        <v>849</v>
      </c>
      <c r="S343" s="181" t="s">
        <v>257</v>
      </c>
      <c r="T343" s="182" t="s">
        <v>257</v>
      </c>
      <c r="U343" s="161">
        <v>0.28320000000000001</v>
      </c>
      <c r="V343" s="161">
        <f>ROUND(E343*U343,2)</f>
        <v>4.8099999999999996</v>
      </c>
      <c r="W343" s="161"/>
      <c r="X343" s="161" t="s">
        <v>258</v>
      </c>
      <c r="Y343" s="161" t="s">
        <v>211</v>
      </c>
      <c r="Z343" s="151"/>
      <c r="AA343" s="151"/>
      <c r="AB343" s="151"/>
      <c r="AC343" s="151"/>
      <c r="AD343" s="151"/>
      <c r="AE343" s="151"/>
      <c r="AF343" s="151"/>
      <c r="AG343" s="151" t="s">
        <v>259</v>
      </c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</row>
    <row r="344" spans="1:60" outlineLevel="2" x14ac:dyDescent="0.2">
      <c r="A344" s="158"/>
      <c r="B344" s="159"/>
      <c r="C344" s="273" t="s">
        <v>907</v>
      </c>
      <c r="D344" s="274"/>
      <c r="E344" s="274"/>
      <c r="F344" s="274"/>
      <c r="G344" s="274"/>
      <c r="H344" s="161"/>
      <c r="I344" s="161"/>
      <c r="J344" s="161"/>
      <c r="K344" s="161"/>
      <c r="L344" s="161"/>
      <c r="M344" s="161"/>
      <c r="N344" s="160"/>
      <c r="O344" s="160"/>
      <c r="P344" s="160"/>
      <c r="Q344" s="160"/>
      <c r="R344" s="161"/>
      <c r="S344" s="161"/>
      <c r="T344" s="161"/>
      <c r="U344" s="161"/>
      <c r="V344" s="161"/>
      <c r="W344" s="161"/>
      <c r="X344" s="161"/>
      <c r="Y344" s="161"/>
      <c r="Z344" s="151"/>
      <c r="AA344" s="151"/>
      <c r="AB344" s="151"/>
      <c r="AC344" s="151"/>
      <c r="AD344" s="151"/>
      <c r="AE344" s="151"/>
      <c r="AF344" s="151"/>
      <c r="AG344" s="151" t="s">
        <v>261</v>
      </c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</row>
    <row r="345" spans="1:60" outlineLevel="2" x14ac:dyDescent="0.2">
      <c r="A345" s="158"/>
      <c r="B345" s="159"/>
      <c r="C345" s="196" t="s">
        <v>1243</v>
      </c>
      <c r="D345" s="190"/>
      <c r="E345" s="191">
        <v>17</v>
      </c>
      <c r="F345" s="161"/>
      <c r="G345" s="161"/>
      <c r="H345" s="161"/>
      <c r="I345" s="161"/>
      <c r="J345" s="161"/>
      <c r="K345" s="161"/>
      <c r="L345" s="161"/>
      <c r="M345" s="161"/>
      <c r="N345" s="160"/>
      <c r="O345" s="160"/>
      <c r="P345" s="160"/>
      <c r="Q345" s="160"/>
      <c r="R345" s="161"/>
      <c r="S345" s="161"/>
      <c r="T345" s="161"/>
      <c r="U345" s="161"/>
      <c r="V345" s="161"/>
      <c r="W345" s="161"/>
      <c r="X345" s="161"/>
      <c r="Y345" s="161"/>
      <c r="Z345" s="151"/>
      <c r="AA345" s="151"/>
      <c r="AB345" s="151"/>
      <c r="AC345" s="151"/>
      <c r="AD345" s="151"/>
      <c r="AE345" s="151"/>
      <c r="AF345" s="151"/>
      <c r="AG345" s="151" t="s">
        <v>263</v>
      </c>
      <c r="AH345" s="151">
        <v>0</v>
      </c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</row>
    <row r="346" spans="1:60" outlineLevel="1" x14ac:dyDescent="0.2">
      <c r="A346" s="176">
        <v>59</v>
      </c>
      <c r="B346" s="177" t="s">
        <v>1244</v>
      </c>
      <c r="C346" s="185" t="s">
        <v>1245</v>
      </c>
      <c r="D346" s="178" t="s">
        <v>333</v>
      </c>
      <c r="E346" s="179">
        <v>7</v>
      </c>
      <c r="F346" s="180"/>
      <c r="G346" s="181">
        <f>ROUND(E346*F346,2)</f>
        <v>0</v>
      </c>
      <c r="H346" s="180"/>
      <c r="I346" s="181">
        <f>ROUND(E346*H346,2)</f>
        <v>0</v>
      </c>
      <c r="J346" s="180"/>
      <c r="K346" s="181">
        <f>ROUND(E346*J346,2)</f>
        <v>0</v>
      </c>
      <c r="L346" s="181">
        <v>21</v>
      </c>
      <c r="M346" s="181">
        <f>G346*(1+L346/100)</f>
        <v>0</v>
      </c>
      <c r="N346" s="179">
        <v>0</v>
      </c>
      <c r="O346" s="179">
        <f>ROUND(E346*N346,2)</f>
        <v>0</v>
      </c>
      <c r="P346" s="179">
        <v>0</v>
      </c>
      <c r="Q346" s="179">
        <f>ROUND(E346*P346,2)</f>
        <v>0</v>
      </c>
      <c r="R346" s="181" t="s">
        <v>305</v>
      </c>
      <c r="S346" s="181" t="s">
        <v>257</v>
      </c>
      <c r="T346" s="182" t="s">
        <v>257</v>
      </c>
      <c r="U346" s="161">
        <v>0</v>
      </c>
      <c r="V346" s="161">
        <f>ROUND(E346*U346,2)</f>
        <v>0</v>
      </c>
      <c r="W346" s="161"/>
      <c r="X346" s="161" t="s">
        <v>306</v>
      </c>
      <c r="Y346" s="161" t="s">
        <v>211</v>
      </c>
      <c r="Z346" s="151"/>
      <c r="AA346" s="151"/>
      <c r="AB346" s="151"/>
      <c r="AC346" s="151"/>
      <c r="AD346" s="151"/>
      <c r="AE346" s="151"/>
      <c r="AF346" s="151"/>
      <c r="AG346" s="151" t="s">
        <v>337</v>
      </c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</row>
    <row r="347" spans="1:60" outlineLevel="2" x14ac:dyDescent="0.2">
      <c r="A347" s="158"/>
      <c r="B347" s="159"/>
      <c r="C347" s="196" t="s">
        <v>1157</v>
      </c>
      <c r="D347" s="190"/>
      <c r="E347" s="191"/>
      <c r="F347" s="161"/>
      <c r="G347" s="161"/>
      <c r="H347" s="161"/>
      <c r="I347" s="161"/>
      <c r="J347" s="161"/>
      <c r="K347" s="161"/>
      <c r="L347" s="161"/>
      <c r="M347" s="161"/>
      <c r="N347" s="160"/>
      <c r="O347" s="160"/>
      <c r="P347" s="160"/>
      <c r="Q347" s="160"/>
      <c r="R347" s="161"/>
      <c r="S347" s="161"/>
      <c r="T347" s="161"/>
      <c r="U347" s="161"/>
      <c r="V347" s="161"/>
      <c r="W347" s="161"/>
      <c r="X347" s="161"/>
      <c r="Y347" s="161"/>
      <c r="Z347" s="151"/>
      <c r="AA347" s="151"/>
      <c r="AB347" s="151"/>
      <c r="AC347" s="151"/>
      <c r="AD347" s="151"/>
      <c r="AE347" s="151"/>
      <c r="AF347" s="151"/>
      <c r="AG347" s="151" t="s">
        <v>263</v>
      </c>
      <c r="AH347" s="151">
        <v>0</v>
      </c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</row>
    <row r="348" spans="1:60" outlineLevel="3" x14ac:dyDescent="0.2">
      <c r="A348" s="158"/>
      <c r="B348" s="159"/>
      <c r="C348" s="196" t="s">
        <v>1246</v>
      </c>
      <c r="D348" s="190"/>
      <c r="E348" s="191">
        <v>7</v>
      </c>
      <c r="F348" s="161"/>
      <c r="G348" s="161"/>
      <c r="H348" s="161"/>
      <c r="I348" s="161"/>
      <c r="J348" s="161"/>
      <c r="K348" s="161"/>
      <c r="L348" s="161"/>
      <c r="M348" s="161"/>
      <c r="N348" s="160"/>
      <c r="O348" s="160"/>
      <c r="P348" s="160"/>
      <c r="Q348" s="160"/>
      <c r="R348" s="161"/>
      <c r="S348" s="161"/>
      <c r="T348" s="161"/>
      <c r="U348" s="161"/>
      <c r="V348" s="161"/>
      <c r="W348" s="161"/>
      <c r="X348" s="161"/>
      <c r="Y348" s="161"/>
      <c r="Z348" s="151"/>
      <c r="AA348" s="151"/>
      <c r="AB348" s="151"/>
      <c r="AC348" s="151"/>
      <c r="AD348" s="151"/>
      <c r="AE348" s="151"/>
      <c r="AF348" s="151"/>
      <c r="AG348" s="151" t="s">
        <v>263</v>
      </c>
      <c r="AH348" s="151">
        <v>0</v>
      </c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</row>
    <row r="349" spans="1:60" outlineLevel="1" x14ac:dyDescent="0.2">
      <c r="A349" s="176">
        <v>60</v>
      </c>
      <c r="B349" s="177" t="s">
        <v>1247</v>
      </c>
      <c r="C349" s="185" t="s">
        <v>1248</v>
      </c>
      <c r="D349" s="178" t="s">
        <v>333</v>
      </c>
      <c r="E349" s="179">
        <v>2</v>
      </c>
      <c r="F349" s="180"/>
      <c r="G349" s="181">
        <f>ROUND(E349*F349,2)</f>
        <v>0</v>
      </c>
      <c r="H349" s="180"/>
      <c r="I349" s="181">
        <f>ROUND(E349*H349,2)</f>
        <v>0</v>
      </c>
      <c r="J349" s="180"/>
      <c r="K349" s="181">
        <f>ROUND(E349*J349,2)</f>
        <v>0</v>
      </c>
      <c r="L349" s="181">
        <v>21</v>
      </c>
      <c r="M349" s="181">
        <f>G349*(1+L349/100)</f>
        <v>0</v>
      </c>
      <c r="N349" s="179">
        <v>0</v>
      </c>
      <c r="O349" s="179">
        <f>ROUND(E349*N349,2)</f>
        <v>0</v>
      </c>
      <c r="P349" s="179">
        <v>0</v>
      </c>
      <c r="Q349" s="179">
        <f>ROUND(E349*P349,2)</f>
        <v>0</v>
      </c>
      <c r="R349" s="181"/>
      <c r="S349" s="181" t="s">
        <v>209</v>
      </c>
      <c r="T349" s="182" t="s">
        <v>210</v>
      </c>
      <c r="U349" s="161">
        <v>0</v>
      </c>
      <c r="V349" s="161">
        <f>ROUND(E349*U349,2)</f>
        <v>0</v>
      </c>
      <c r="W349" s="161"/>
      <c r="X349" s="161" t="s">
        <v>306</v>
      </c>
      <c r="Y349" s="161" t="s">
        <v>211</v>
      </c>
      <c r="Z349" s="151"/>
      <c r="AA349" s="151"/>
      <c r="AB349" s="151"/>
      <c r="AC349" s="151"/>
      <c r="AD349" s="151"/>
      <c r="AE349" s="151"/>
      <c r="AF349" s="151"/>
      <c r="AG349" s="151" t="s">
        <v>337</v>
      </c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</row>
    <row r="350" spans="1:60" outlineLevel="2" x14ac:dyDescent="0.2">
      <c r="A350" s="158"/>
      <c r="B350" s="159"/>
      <c r="C350" s="196" t="s">
        <v>1157</v>
      </c>
      <c r="D350" s="190"/>
      <c r="E350" s="191"/>
      <c r="F350" s="161"/>
      <c r="G350" s="161"/>
      <c r="H350" s="161"/>
      <c r="I350" s="161"/>
      <c r="J350" s="161"/>
      <c r="K350" s="161"/>
      <c r="L350" s="161"/>
      <c r="M350" s="161"/>
      <c r="N350" s="160"/>
      <c r="O350" s="160"/>
      <c r="P350" s="160"/>
      <c r="Q350" s="160"/>
      <c r="R350" s="161"/>
      <c r="S350" s="161"/>
      <c r="T350" s="161"/>
      <c r="U350" s="161"/>
      <c r="V350" s="161"/>
      <c r="W350" s="161"/>
      <c r="X350" s="161"/>
      <c r="Y350" s="161"/>
      <c r="Z350" s="151"/>
      <c r="AA350" s="151"/>
      <c r="AB350" s="151"/>
      <c r="AC350" s="151"/>
      <c r="AD350" s="151"/>
      <c r="AE350" s="151"/>
      <c r="AF350" s="151"/>
      <c r="AG350" s="151" t="s">
        <v>263</v>
      </c>
      <c r="AH350" s="151">
        <v>0</v>
      </c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</row>
    <row r="351" spans="1:60" outlineLevel="3" x14ac:dyDescent="0.2">
      <c r="A351" s="158"/>
      <c r="B351" s="159"/>
      <c r="C351" s="196" t="s">
        <v>1249</v>
      </c>
      <c r="D351" s="190"/>
      <c r="E351" s="191">
        <v>2</v>
      </c>
      <c r="F351" s="161"/>
      <c r="G351" s="161"/>
      <c r="H351" s="161"/>
      <c r="I351" s="161"/>
      <c r="J351" s="161"/>
      <c r="K351" s="161"/>
      <c r="L351" s="161"/>
      <c r="M351" s="161"/>
      <c r="N351" s="160"/>
      <c r="O351" s="160"/>
      <c r="P351" s="160"/>
      <c r="Q351" s="160"/>
      <c r="R351" s="161"/>
      <c r="S351" s="161"/>
      <c r="T351" s="161"/>
      <c r="U351" s="161"/>
      <c r="V351" s="161"/>
      <c r="W351" s="161"/>
      <c r="X351" s="161"/>
      <c r="Y351" s="161"/>
      <c r="Z351" s="151"/>
      <c r="AA351" s="151"/>
      <c r="AB351" s="151"/>
      <c r="AC351" s="151"/>
      <c r="AD351" s="151"/>
      <c r="AE351" s="151"/>
      <c r="AF351" s="151"/>
      <c r="AG351" s="151" t="s">
        <v>263</v>
      </c>
      <c r="AH351" s="151">
        <v>0</v>
      </c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</row>
    <row r="352" spans="1:60" ht="22.5" outlineLevel="1" x14ac:dyDescent="0.2">
      <c r="A352" s="176">
        <v>61</v>
      </c>
      <c r="B352" s="177" t="s">
        <v>1250</v>
      </c>
      <c r="C352" s="185" t="s">
        <v>1251</v>
      </c>
      <c r="D352" s="178" t="s">
        <v>333</v>
      </c>
      <c r="E352" s="179">
        <v>4</v>
      </c>
      <c r="F352" s="180"/>
      <c r="G352" s="181">
        <f>ROUND(E352*F352,2)</f>
        <v>0</v>
      </c>
      <c r="H352" s="180"/>
      <c r="I352" s="181">
        <f>ROUND(E352*H352,2)</f>
        <v>0</v>
      </c>
      <c r="J352" s="180"/>
      <c r="K352" s="181">
        <f>ROUND(E352*J352,2)</f>
        <v>0</v>
      </c>
      <c r="L352" s="181">
        <v>21</v>
      </c>
      <c r="M352" s="181">
        <f>G352*(1+L352/100)</f>
        <v>0</v>
      </c>
      <c r="N352" s="179">
        <v>5.6999999999999998E-4</v>
      </c>
      <c r="O352" s="179">
        <f>ROUND(E352*N352,2)</f>
        <v>0</v>
      </c>
      <c r="P352" s="179">
        <v>0</v>
      </c>
      <c r="Q352" s="179">
        <f>ROUND(E352*P352,2)</f>
        <v>0</v>
      </c>
      <c r="R352" s="181" t="s">
        <v>305</v>
      </c>
      <c r="S352" s="181" t="s">
        <v>257</v>
      </c>
      <c r="T352" s="182" t="s">
        <v>210</v>
      </c>
      <c r="U352" s="161">
        <v>0</v>
      </c>
      <c r="V352" s="161">
        <f>ROUND(E352*U352,2)</f>
        <v>0</v>
      </c>
      <c r="W352" s="161"/>
      <c r="X352" s="161" t="s">
        <v>306</v>
      </c>
      <c r="Y352" s="161" t="s">
        <v>211</v>
      </c>
      <c r="Z352" s="151"/>
      <c r="AA352" s="151"/>
      <c r="AB352" s="151"/>
      <c r="AC352" s="151"/>
      <c r="AD352" s="151"/>
      <c r="AE352" s="151"/>
      <c r="AF352" s="151"/>
      <c r="AG352" s="151" t="s">
        <v>337</v>
      </c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</row>
    <row r="353" spans="1:60" outlineLevel="2" x14ac:dyDescent="0.2">
      <c r="A353" s="158"/>
      <c r="B353" s="159"/>
      <c r="C353" s="196" t="s">
        <v>1157</v>
      </c>
      <c r="D353" s="190"/>
      <c r="E353" s="191"/>
      <c r="F353" s="161"/>
      <c r="G353" s="161"/>
      <c r="H353" s="161"/>
      <c r="I353" s="161"/>
      <c r="J353" s="161"/>
      <c r="K353" s="161"/>
      <c r="L353" s="161"/>
      <c r="M353" s="161"/>
      <c r="N353" s="160"/>
      <c r="O353" s="160"/>
      <c r="P353" s="160"/>
      <c r="Q353" s="160"/>
      <c r="R353" s="161"/>
      <c r="S353" s="161"/>
      <c r="T353" s="161"/>
      <c r="U353" s="161"/>
      <c r="V353" s="161"/>
      <c r="W353" s="161"/>
      <c r="X353" s="161"/>
      <c r="Y353" s="161"/>
      <c r="Z353" s="151"/>
      <c r="AA353" s="151"/>
      <c r="AB353" s="151"/>
      <c r="AC353" s="151"/>
      <c r="AD353" s="151"/>
      <c r="AE353" s="151"/>
      <c r="AF353" s="151"/>
      <c r="AG353" s="151" t="s">
        <v>263</v>
      </c>
      <c r="AH353" s="151">
        <v>0</v>
      </c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</row>
    <row r="354" spans="1:60" outlineLevel="3" x14ac:dyDescent="0.2">
      <c r="A354" s="158"/>
      <c r="B354" s="159"/>
      <c r="C354" s="196" t="s">
        <v>1252</v>
      </c>
      <c r="D354" s="190"/>
      <c r="E354" s="191">
        <v>4</v>
      </c>
      <c r="F354" s="161"/>
      <c r="G354" s="161"/>
      <c r="H354" s="161"/>
      <c r="I354" s="161"/>
      <c r="J354" s="161"/>
      <c r="K354" s="161"/>
      <c r="L354" s="161"/>
      <c r="M354" s="161"/>
      <c r="N354" s="160"/>
      <c r="O354" s="160"/>
      <c r="P354" s="160"/>
      <c r="Q354" s="160"/>
      <c r="R354" s="161"/>
      <c r="S354" s="161"/>
      <c r="T354" s="161"/>
      <c r="U354" s="161"/>
      <c r="V354" s="161"/>
      <c r="W354" s="161"/>
      <c r="X354" s="161"/>
      <c r="Y354" s="161"/>
      <c r="Z354" s="151"/>
      <c r="AA354" s="151"/>
      <c r="AB354" s="151"/>
      <c r="AC354" s="151"/>
      <c r="AD354" s="151"/>
      <c r="AE354" s="151"/>
      <c r="AF354" s="151"/>
      <c r="AG354" s="151" t="s">
        <v>263</v>
      </c>
      <c r="AH354" s="151">
        <v>0</v>
      </c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</row>
    <row r="355" spans="1:60" outlineLevel="1" x14ac:dyDescent="0.2">
      <c r="A355" s="176">
        <v>62</v>
      </c>
      <c r="B355" s="177" t="s">
        <v>1253</v>
      </c>
      <c r="C355" s="185" t="s">
        <v>1254</v>
      </c>
      <c r="D355" s="178" t="s">
        <v>333</v>
      </c>
      <c r="E355" s="179">
        <v>4</v>
      </c>
      <c r="F355" s="180"/>
      <c r="G355" s="181">
        <f>ROUND(E355*F355,2)</f>
        <v>0</v>
      </c>
      <c r="H355" s="180"/>
      <c r="I355" s="181">
        <f>ROUND(E355*H355,2)</f>
        <v>0</v>
      </c>
      <c r="J355" s="180"/>
      <c r="K355" s="181">
        <f>ROUND(E355*J355,2)</f>
        <v>0</v>
      </c>
      <c r="L355" s="181">
        <v>21</v>
      </c>
      <c r="M355" s="181">
        <f>G355*(1+L355/100)</f>
        <v>0</v>
      </c>
      <c r="N355" s="179">
        <v>0</v>
      </c>
      <c r="O355" s="179">
        <f>ROUND(E355*N355,2)</f>
        <v>0</v>
      </c>
      <c r="P355" s="179">
        <v>0</v>
      </c>
      <c r="Q355" s="179">
        <f>ROUND(E355*P355,2)</f>
        <v>0</v>
      </c>
      <c r="R355" s="181"/>
      <c r="S355" s="181" t="s">
        <v>209</v>
      </c>
      <c r="T355" s="182" t="s">
        <v>210</v>
      </c>
      <c r="U355" s="161">
        <v>0</v>
      </c>
      <c r="V355" s="161">
        <f>ROUND(E355*U355,2)</f>
        <v>0</v>
      </c>
      <c r="W355" s="161"/>
      <c r="X355" s="161" t="s">
        <v>306</v>
      </c>
      <c r="Y355" s="161" t="s">
        <v>211</v>
      </c>
      <c r="Z355" s="151"/>
      <c r="AA355" s="151"/>
      <c r="AB355" s="151"/>
      <c r="AC355" s="151"/>
      <c r="AD355" s="151"/>
      <c r="AE355" s="151"/>
      <c r="AF355" s="151"/>
      <c r="AG355" s="151" t="s">
        <v>337</v>
      </c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</row>
    <row r="356" spans="1:60" outlineLevel="2" x14ac:dyDescent="0.2">
      <c r="A356" s="158"/>
      <c r="B356" s="159"/>
      <c r="C356" s="196" t="s">
        <v>1157</v>
      </c>
      <c r="D356" s="190"/>
      <c r="E356" s="191"/>
      <c r="F356" s="161"/>
      <c r="G356" s="161"/>
      <c r="H356" s="161"/>
      <c r="I356" s="161"/>
      <c r="J356" s="161"/>
      <c r="K356" s="161"/>
      <c r="L356" s="161"/>
      <c r="M356" s="161"/>
      <c r="N356" s="160"/>
      <c r="O356" s="160"/>
      <c r="P356" s="160"/>
      <c r="Q356" s="160"/>
      <c r="R356" s="161"/>
      <c r="S356" s="161"/>
      <c r="T356" s="161"/>
      <c r="U356" s="161"/>
      <c r="V356" s="161"/>
      <c r="W356" s="161"/>
      <c r="X356" s="161"/>
      <c r="Y356" s="161"/>
      <c r="Z356" s="151"/>
      <c r="AA356" s="151"/>
      <c r="AB356" s="151"/>
      <c r="AC356" s="151"/>
      <c r="AD356" s="151"/>
      <c r="AE356" s="151"/>
      <c r="AF356" s="151"/>
      <c r="AG356" s="151" t="s">
        <v>263</v>
      </c>
      <c r="AH356" s="151">
        <v>0</v>
      </c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</row>
    <row r="357" spans="1:60" outlineLevel="3" x14ac:dyDescent="0.2">
      <c r="A357" s="158"/>
      <c r="B357" s="159"/>
      <c r="C357" s="196" t="s">
        <v>1252</v>
      </c>
      <c r="D357" s="190"/>
      <c r="E357" s="191">
        <v>4</v>
      </c>
      <c r="F357" s="161"/>
      <c r="G357" s="161"/>
      <c r="H357" s="161"/>
      <c r="I357" s="161"/>
      <c r="J357" s="161"/>
      <c r="K357" s="161"/>
      <c r="L357" s="161"/>
      <c r="M357" s="161"/>
      <c r="N357" s="160"/>
      <c r="O357" s="160"/>
      <c r="P357" s="160"/>
      <c r="Q357" s="160"/>
      <c r="R357" s="161"/>
      <c r="S357" s="161"/>
      <c r="T357" s="161"/>
      <c r="U357" s="161"/>
      <c r="V357" s="161"/>
      <c r="W357" s="161"/>
      <c r="X357" s="161"/>
      <c r="Y357" s="161"/>
      <c r="Z357" s="151"/>
      <c r="AA357" s="151"/>
      <c r="AB357" s="151"/>
      <c r="AC357" s="151"/>
      <c r="AD357" s="151"/>
      <c r="AE357" s="151"/>
      <c r="AF357" s="151"/>
      <c r="AG357" s="151" t="s">
        <v>263</v>
      </c>
      <c r="AH357" s="151">
        <v>0</v>
      </c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</row>
    <row r="358" spans="1:60" outlineLevel="1" x14ac:dyDescent="0.2">
      <c r="A358" s="176">
        <v>63</v>
      </c>
      <c r="B358" s="177" t="s">
        <v>1255</v>
      </c>
      <c r="C358" s="185" t="s">
        <v>1256</v>
      </c>
      <c r="D358" s="178" t="s">
        <v>333</v>
      </c>
      <c r="E358" s="179">
        <v>1</v>
      </c>
      <c r="F358" s="180"/>
      <c r="G358" s="181">
        <f>ROUND(E358*F358,2)</f>
        <v>0</v>
      </c>
      <c r="H358" s="180"/>
      <c r="I358" s="181">
        <f>ROUND(E358*H358,2)</f>
        <v>0</v>
      </c>
      <c r="J358" s="180"/>
      <c r="K358" s="181">
        <f>ROUND(E358*J358,2)</f>
        <v>0</v>
      </c>
      <c r="L358" s="181">
        <v>21</v>
      </c>
      <c r="M358" s="181">
        <f>G358*(1+L358/100)</f>
        <v>0</v>
      </c>
      <c r="N358" s="179">
        <v>0</v>
      </c>
      <c r="O358" s="179">
        <f>ROUND(E358*N358,2)</f>
        <v>0</v>
      </c>
      <c r="P358" s="179">
        <v>0</v>
      </c>
      <c r="Q358" s="179">
        <f>ROUND(E358*P358,2)</f>
        <v>0</v>
      </c>
      <c r="R358" s="181" t="s">
        <v>849</v>
      </c>
      <c r="S358" s="181" t="s">
        <v>257</v>
      </c>
      <c r="T358" s="182" t="s">
        <v>257</v>
      </c>
      <c r="U358" s="161">
        <v>0.32328000000000001</v>
      </c>
      <c r="V358" s="161">
        <f>ROUND(E358*U358,2)</f>
        <v>0.32</v>
      </c>
      <c r="W358" s="161"/>
      <c r="X358" s="161" t="s">
        <v>258</v>
      </c>
      <c r="Y358" s="161" t="s">
        <v>211</v>
      </c>
      <c r="Z358" s="151"/>
      <c r="AA358" s="151"/>
      <c r="AB358" s="151"/>
      <c r="AC358" s="151"/>
      <c r="AD358" s="151"/>
      <c r="AE358" s="151"/>
      <c r="AF358" s="151"/>
      <c r="AG358" s="151" t="s">
        <v>259</v>
      </c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</row>
    <row r="359" spans="1:60" outlineLevel="2" x14ac:dyDescent="0.2">
      <c r="A359" s="158"/>
      <c r="B359" s="159"/>
      <c r="C359" s="273" t="s">
        <v>907</v>
      </c>
      <c r="D359" s="274"/>
      <c r="E359" s="274"/>
      <c r="F359" s="274"/>
      <c r="G359" s="274"/>
      <c r="H359" s="161"/>
      <c r="I359" s="161"/>
      <c r="J359" s="161"/>
      <c r="K359" s="161"/>
      <c r="L359" s="161"/>
      <c r="M359" s="161"/>
      <c r="N359" s="160"/>
      <c r="O359" s="160"/>
      <c r="P359" s="160"/>
      <c r="Q359" s="160"/>
      <c r="R359" s="161"/>
      <c r="S359" s="161"/>
      <c r="T359" s="161"/>
      <c r="U359" s="161"/>
      <c r="V359" s="161"/>
      <c r="W359" s="161"/>
      <c r="X359" s="161"/>
      <c r="Y359" s="161"/>
      <c r="Z359" s="151"/>
      <c r="AA359" s="151"/>
      <c r="AB359" s="151"/>
      <c r="AC359" s="151"/>
      <c r="AD359" s="151"/>
      <c r="AE359" s="151"/>
      <c r="AF359" s="151"/>
      <c r="AG359" s="151" t="s">
        <v>261</v>
      </c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</row>
    <row r="360" spans="1:60" outlineLevel="2" x14ac:dyDescent="0.2">
      <c r="A360" s="158"/>
      <c r="B360" s="159"/>
      <c r="C360" s="196" t="s">
        <v>1257</v>
      </c>
      <c r="D360" s="190"/>
      <c r="E360" s="191">
        <v>1</v>
      </c>
      <c r="F360" s="161"/>
      <c r="G360" s="161"/>
      <c r="H360" s="161"/>
      <c r="I360" s="161"/>
      <c r="J360" s="161"/>
      <c r="K360" s="161"/>
      <c r="L360" s="161"/>
      <c r="M360" s="161"/>
      <c r="N360" s="160"/>
      <c r="O360" s="160"/>
      <c r="P360" s="160"/>
      <c r="Q360" s="160"/>
      <c r="R360" s="161"/>
      <c r="S360" s="161"/>
      <c r="T360" s="161"/>
      <c r="U360" s="161"/>
      <c r="V360" s="161"/>
      <c r="W360" s="161"/>
      <c r="X360" s="161"/>
      <c r="Y360" s="161"/>
      <c r="Z360" s="151"/>
      <c r="AA360" s="151"/>
      <c r="AB360" s="151"/>
      <c r="AC360" s="151"/>
      <c r="AD360" s="151"/>
      <c r="AE360" s="151"/>
      <c r="AF360" s="151"/>
      <c r="AG360" s="151" t="s">
        <v>263</v>
      </c>
      <c r="AH360" s="151">
        <v>0</v>
      </c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</row>
    <row r="361" spans="1:60" ht="22.5" outlineLevel="1" x14ac:dyDescent="0.2">
      <c r="A361" s="176">
        <v>64</v>
      </c>
      <c r="B361" s="177" t="s">
        <v>1258</v>
      </c>
      <c r="C361" s="185" t="s">
        <v>1259</v>
      </c>
      <c r="D361" s="178" t="s">
        <v>333</v>
      </c>
      <c r="E361" s="179">
        <v>1</v>
      </c>
      <c r="F361" s="180"/>
      <c r="G361" s="181">
        <f>ROUND(E361*F361,2)</f>
        <v>0</v>
      </c>
      <c r="H361" s="180"/>
      <c r="I361" s="181">
        <f>ROUND(E361*H361,2)</f>
        <v>0</v>
      </c>
      <c r="J361" s="180"/>
      <c r="K361" s="181">
        <f>ROUND(E361*J361,2)</f>
        <v>0</v>
      </c>
      <c r="L361" s="181">
        <v>21</v>
      </c>
      <c r="M361" s="181">
        <f>G361*(1+L361/100)</f>
        <v>0</v>
      </c>
      <c r="N361" s="179">
        <v>6.9999999999999999E-4</v>
      </c>
      <c r="O361" s="179">
        <f>ROUND(E361*N361,2)</f>
        <v>0</v>
      </c>
      <c r="P361" s="179">
        <v>0</v>
      </c>
      <c r="Q361" s="179">
        <f>ROUND(E361*P361,2)</f>
        <v>0</v>
      </c>
      <c r="R361" s="181" t="s">
        <v>305</v>
      </c>
      <c r="S361" s="181" t="s">
        <v>257</v>
      </c>
      <c r="T361" s="182" t="s">
        <v>257</v>
      </c>
      <c r="U361" s="161">
        <v>0</v>
      </c>
      <c r="V361" s="161">
        <f>ROUND(E361*U361,2)</f>
        <v>0</v>
      </c>
      <c r="W361" s="161"/>
      <c r="X361" s="161" t="s">
        <v>306</v>
      </c>
      <c r="Y361" s="161" t="s">
        <v>211</v>
      </c>
      <c r="Z361" s="151"/>
      <c r="AA361" s="151"/>
      <c r="AB361" s="151"/>
      <c r="AC361" s="151"/>
      <c r="AD361" s="151"/>
      <c r="AE361" s="151"/>
      <c r="AF361" s="151"/>
      <c r="AG361" s="151" t="s">
        <v>337</v>
      </c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</row>
    <row r="362" spans="1:60" outlineLevel="2" x14ac:dyDescent="0.2">
      <c r="A362" s="158"/>
      <c r="B362" s="159"/>
      <c r="C362" s="196" t="s">
        <v>1157</v>
      </c>
      <c r="D362" s="190"/>
      <c r="E362" s="191"/>
      <c r="F362" s="161"/>
      <c r="G362" s="161"/>
      <c r="H362" s="161"/>
      <c r="I362" s="161"/>
      <c r="J362" s="161"/>
      <c r="K362" s="161"/>
      <c r="L362" s="161"/>
      <c r="M362" s="161"/>
      <c r="N362" s="160"/>
      <c r="O362" s="160"/>
      <c r="P362" s="160"/>
      <c r="Q362" s="160"/>
      <c r="R362" s="161"/>
      <c r="S362" s="161"/>
      <c r="T362" s="161"/>
      <c r="U362" s="161"/>
      <c r="V362" s="161"/>
      <c r="W362" s="161"/>
      <c r="X362" s="161"/>
      <c r="Y362" s="161"/>
      <c r="Z362" s="151"/>
      <c r="AA362" s="151"/>
      <c r="AB362" s="151"/>
      <c r="AC362" s="151"/>
      <c r="AD362" s="151"/>
      <c r="AE362" s="151"/>
      <c r="AF362" s="151"/>
      <c r="AG362" s="151" t="s">
        <v>263</v>
      </c>
      <c r="AH362" s="151">
        <v>0</v>
      </c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</row>
    <row r="363" spans="1:60" outlineLevel="3" x14ac:dyDescent="0.2">
      <c r="A363" s="158"/>
      <c r="B363" s="159"/>
      <c r="C363" s="196" t="s">
        <v>1260</v>
      </c>
      <c r="D363" s="190"/>
      <c r="E363" s="191">
        <v>1</v>
      </c>
      <c r="F363" s="161"/>
      <c r="G363" s="161"/>
      <c r="H363" s="161"/>
      <c r="I363" s="161"/>
      <c r="J363" s="161"/>
      <c r="K363" s="161"/>
      <c r="L363" s="161"/>
      <c r="M363" s="161"/>
      <c r="N363" s="160"/>
      <c r="O363" s="160"/>
      <c r="P363" s="160"/>
      <c r="Q363" s="160"/>
      <c r="R363" s="161"/>
      <c r="S363" s="161"/>
      <c r="T363" s="161"/>
      <c r="U363" s="161"/>
      <c r="V363" s="161"/>
      <c r="W363" s="161"/>
      <c r="X363" s="161"/>
      <c r="Y363" s="161"/>
      <c r="Z363" s="151"/>
      <c r="AA363" s="151"/>
      <c r="AB363" s="151"/>
      <c r="AC363" s="151"/>
      <c r="AD363" s="151"/>
      <c r="AE363" s="151"/>
      <c r="AF363" s="151"/>
      <c r="AG363" s="151" t="s">
        <v>263</v>
      </c>
      <c r="AH363" s="151">
        <v>0</v>
      </c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</row>
    <row r="364" spans="1:60" outlineLevel="1" x14ac:dyDescent="0.2">
      <c r="A364" s="176">
        <v>65</v>
      </c>
      <c r="B364" s="177" t="s">
        <v>1261</v>
      </c>
      <c r="C364" s="185" t="s">
        <v>1262</v>
      </c>
      <c r="D364" s="178" t="s">
        <v>333</v>
      </c>
      <c r="E364" s="179">
        <v>6</v>
      </c>
      <c r="F364" s="180"/>
      <c r="G364" s="181">
        <f>ROUND(E364*F364,2)</f>
        <v>0</v>
      </c>
      <c r="H364" s="180"/>
      <c r="I364" s="181">
        <f>ROUND(E364*H364,2)</f>
        <v>0</v>
      </c>
      <c r="J364" s="180"/>
      <c r="K364" s="181">
        <f>ROUND(E364*J364,2)</f>
        <v>0</v>
      </c>
      <c r="L364" s="181">
        <v>21</v>
      </c>
      <c r="M364" s="181">
        <f>G364*(1+L364/100)</f>
        <v>0</v>
      </c>
      <c r="N364" s="179">
        <v>0</v>
      </c>
      <c r="O364" s="179">
        <f>ROUND(E364*N364,2)</f>
        <v>0</v>
      </c>
      <c r="P364" s="179">
        <v>0</v>
      </c>
      <c r="Q364" s="179">
        <f>ROUND(E364*P364,2)</f>
        <v>0</v>
      </c>
      <c r="R364" s="181" t="s">
        <v>849</v>
      </c>
      <c r="S364" s="181" t="s">
        <v>257</v>
      </c>
      <c r="T364" s="182" t="s">
        <v>257</v>
      </c>
      <c r="U364" s="161">
        <v>0.44688</v>
      </c>
      <c r="V364" s="161">
        <f>ROUND(E364*U364,2)</f>
        <v>2.68</v>
      </c>
      <c r="W364" s="161"/>
      <c r="X364" s="161" t="s">
        <v>258</v>
      </c>
      <c r="Y364" s="161" t="s">
        <v>211</v>
      </c>
      <c r="Z364" s="151"/>
      <c r="AA364" s="151"/>
      <c r="AB364" s="151"/>
      <c r="AC364" s="151"/>
      <c r="AD364" s="151"/>
      <c r="AE364" s="151"/>
      <c r="AF364" s="151"/>
      <c r="AG364" s="151" t="s">
        <v>259</v>
      </c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</row>
    <row r="365" spans="1:60" outlineLevel="2" x14ac:dyDescent="0.2">
      <c r="A365" s="158"/>
      <c r="B365" s="159"/>
      <c r="C365" s="273" t="s">
        <v>907</v>
      </c>
      <c r="D365" s="274"/>
      <c r="E365" s="274"/>
      <c r="F365" s="274"/>
      <c r="G365" s="274"/>
      <c r="H365" s="161"/>
      <c r="I365" s="161"/>
      <c r="J365" s="161"/>
      <c r="K365" s="161"/>
      <c r="L365" s="161"/>
      <c r="M365" s="161"/>
      <c r="N365" s="160"/>
      <c r="O365" s="160"/>
      <c r="P365" s="160"/>
      <c r="Q365" s="160"/>
      <c r="R365" s="161"/>
      <c r="S365" s="161"/>
      <c r="T365" s="161"/>
      <c r="U365" s="161"/>
      <c r="V365" s="161"/>
      <c r="W365" s="161"/>
      <c r="X365" s="161"/>
      <c r="Y365" s="161"/>
      <c r="Z365" s="151"/>
      <c r="AA365" s="151"/>
      <c r="AB365" s="151"/>
      <c r="AC365" s="151"/>
      <c r="AD365" s="151"/>
      <c r="AE365" s="151"/>
      <c r="AF365" s="151"/>
      <c r="AG365" s="151" t="s">
        <v>261</v>
      </c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</row>
    <row r="366" spans="1:60" outlineLevel="2" x14ac:dyDescent="0.2">
      <c r="A366" s="158"/>
      <c r="B366" s="159"/>
      <c r="C366" s="196" t="s">
        <v>1263</v>
      </c>
      <c r="D366" s="190"/>
      <c r="E366" s="191">
        <v>6</v>
      </c>
      <c r="F366" s="161"/>
      <c r="G366" s="161"/>
      <c r="H366" s="161"/>
      <c r="I366" s="161"/>
      <c r="J366" s="161"/>
      <c r="K366" s="161"/>
      <c r="L366" s="161"/>
      <c r="M366" s="161"/>
      <c r="N366" s="160"/>
      <c r="O366" s="160"/>
      <c r="P366" s="160"/>
      <c r="Q366" s="160"/>
      <c r="R366" s="161"/>
      <c r="S366" s="161"/>
      <c r="T366" s="161"/>
      <c r="U366" s="161"/>
      <c r="V366" s="161"/>
      <c r="W366" s="161"/>
      <c r="X366" s="161"/>
      <c r="Y366" s="161"/>
      <c r="Z366" s="151"/>
      <c r="AA366" s="151"/>
      <c r="AB366" s="151"/>
      <c r="AC366" s="151"/>
      <c r="AD366" s="151"/>
      <c r="AE366" s="151"/>
      <c r="AF366" s="151"/>
      <c r="AG366" s="151" t="s">
        <v>263</v>
      </c>
      <c r="AH366" s="151">
        <v>0</v>
      </c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</row>
    <row r="367" spans="1:60" outlineLevel="1" x14ac:dyDescent="0.2">
      <c r="A367" s="176">
        <v>66</v>
      </c>
      <c r="B367" s="177" t="s">
        <v>1264</v>
      </c>
      <c r="C367" s="185" t="s">
        <v>1265</v>
      </c>
      <c r="D367" s="178" t="s">
        <v>333</v>
      </c>
      <c r="E367" s="179">
        <v>2</v>
      </c>
      <c r="F367" s="180"/>
      <c r="G367" s="181">
        <f>ROUND(E367*F367,2)</f>
        <v>0</v>
      </c>
      <c r="H367" s="180"/>
      <c r="I367" s="181">
        <f>ROUND(E367*H367,2)</f>
        <v>0</v>
      </c>
      <c r="J367" s="180"/>
      <c r="K367" s="181">
        <f>ROUND(E367*J367,2)</f>
        <v>0</v>
      </c>
      <c r="L367" s="181">
        <v>21</v>
      </c>
      <c r="M367" s="181">
        <f>G367*(1+L367/100)</f>
        <v>0</v>
      </c>
      <c r="N367" s="179">
        <v>0</v>
      </c>
      <c r="O367" s="179">
        <f>ROUND(E367*N367,2)</f>
        <v>0</v>
      </c>
      <c r="P367" s="179">
        <v>0</v>
      </c>
      <c r="Q367" s="179">
        <f>ROUND(E367*P367,2)</f>
        <v>0</v>
      </c>
      <c r="R367" s="181" t="s">
        <v>305</v>
      </c>
      <c r="S367" s="181" t="s">
        <v>257</v>
      </c>
      <c r="T367" s="182" t="s">
        <v>257</v>
      </c>
      <c r="U367" s="161">
        <v>0</v>
      </c>
      <c r="V367" s="161">
        <f>ROUND(E367*U367,2)</f>
        <v>0</v>
      </c>
      <c r="W367" s="161"/>
      <c r="X367" s="161" t="s">
        <v>306</v>
      </c>
      <c r="Y367" s="161" t="s">
        <v>211</v>
      </c>
      <c r="Z367" s="151"/>
      <c r="AA367" s="151"/>
      <c r="AB367" s="151"/>
      <c r="AC367" s="151"/>
      <c r="AD367" s="151"/>
      <c r="AE367" s="151"/>
      <c r="AF367" s="151"/>
      <c r="AG367" s="151" t="s">
        <v>337</v>
      </c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</row>
    <row r="368" spans="1:60" outlineLevel="2" x14ac:dyDescent="0.2">
      <c r="A368" s="158"/>
      <c r="B368" s="159"/>
      <c r="C368" s="196" t="s">
        <v>1157</v>
      </c>
      <c r="D368" s="190"/>
      <c r="E368" s="191"/>
      <c r="F368" s="161"/>
      <c r="G368" s="161"/>
      <c r="H368" s="161"/>
      <c r="I368" s="161"/>
      <c r="J368" s="161"/>
      <c r="K368" s="161"/>
      <c r="L368" s="161"/>
      <c r="M368" s="161"/>
      <c r="N368" s="160"/>
      <c r="O368" s="160"/>
      <c r="P368" s="160"/>
      <c r="Q368" s="160"/>
      <c r="R368" s="161"/>
      <c r="S368" s="161"/>
      <c r="T368" s="161"/>
      <c r="U368" s="161"/>
      <c r="V368" s="161"/>
      <c r="W368" s="161"/>
      <c r="X368" s="161"/>
      <c r="Y368" s="161"/>
      <c r="Z368" s="151"/>
      <c r="AA368" s="151"/>
      <c r="AB368" s="151"/>
      <c r="AC368" s="151"/>
      <c r="AD368" s="151"/>
      <c r="AE368" s="151"/>
      <c r="AF368" s="151"/>
      <c r="AG368" s="151" t="s">
        <v>263</v>
      </c>
      <c r="AH368" s="151">
        <v>0</v>
      </c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</row>
    <row r="369" spans="1:60" outlineLevel="3" x14ac:dyDescent="0.2">
      <c r="A369" s="158"/>
      <c r="B369" s="159"/>
      <c r="C369" s="196" t="s">
        <v>1158</v>
      </c>
      <c r="D369" s="190"/>
      <c r="E369" s="191">
        <v>2</v>
      </c>
      <c r="F369" s="161"/>
      <c r="G369" s="161"/>
      <c r="H369" s="161"/>
      <c r="I369" s="161"/>
      <c r="J369" s="161"/>
      <c r="K369" s="161"/>
      <c r="L369" s="161"/>
      <c r="M369" s="161"/>
      <c r="N369" s="160"/>
      <c r="O369" s="160"/>
      <c r="P369" s="160"/>
      <c r="Q369" s="160"/>
      <c r="R369" s="161"/>
      <c r="S369" s="161"/>
      <c r="T369" s="161"/>
      <c r="U369" s="161"/>
      <c r="V369" s="161"/>
      <c r="W369" s="161"/>
      <c r="X369" s="161"/>
      <c r="Y369" s="161"/>
      <c r="Z369" s="151"/>
      <c r="AA369" s="151"/>
      <c r="AB369" s="151"/>
      <c r="AC369" s="151"/>
      <c r="AD369" s="151"/>
      <c r="AE369" s="151"/>
      <c r="AF369" s="151"/>
      <c r="AG369" s="151" t="s">
        <v>263</v>
      </c>
      <c r="AH369" s="151">
        <v>0</v>
      </c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</row>
    <row r="370" spans="1:60" ht="22.5" outlineLevel="1" x14ac:dyDescent="0.2">
      <c r="A370" s="176">
        <v>67</v>
      </c>
      <c r="B370" s="177" t="s">
        <v>1266</v>
      </c>
      <c r="C370" s="185" t="s">
        <v>1267</v>
      </c>
      <c r="D370" s="178" t="s">
        <v>333</v>
      </c>
      <c r="E370" s="179">
        <v>2</v>
      </c>
      <c r="F370" s="180"/>
      <c r="G370" s="181">
        <f>ROUND(E370*F370,2)</f>
        <v>0</v>
      </c>
      <c r="H370" s="180"/>
      <c r="I370" s="181">
        <f>ROUND(E370*H370,2)</f>
        <v>0</v>
      </c>
      <c r="J370" s="180"/>
      <c r="K370" s="181">
        <f>ROUND(E370*J370,2)</f>
        <v>0</v>
      </c>
      <c r="L370" s="181">
        <v>21</v>
      </c>
      <c r="M370" s="181">
        <f>G370*(1+L370/100)</f>
        <v>0</v>
      </c>
      <c r="N370" s="179">
        <v>2.4499999999999999E-3</v>
      </c>
      <c r="O370" s="179">
        <f>ROUND(E370*N370,2)</f>
        <v>0</v>
      </c>
      <c r="P370" s="179">
        <v>0</v>
      </c>
      <c r="Q370" s="179">
        <f>ROUND(E370*P370,2)</f>
        <v>0</v>
      </c>
      <c r="R370" s="181" t="s">
        <v>305</v>
      </c>
      <c r="S370" s="181" t="s">
        <v>257</v>
      </c>
      <c r="T370" s="182" t="s">
        <v>210</v>
      </c>
      <c r="U370" s="161">
        <v>0</v>
      </c>
      <c r="V370" s="161">
        <f>ROUND(E370*U370,2)</f>
        <v>0</v>
      </c>
      <c r="W370" s="161"/>
      <c r="X370" s="161" t="s">
        <v>306</v>
      </c>
      <c r="Y370" s="161" t="s">
        <v>211</v>
      </c>
      <c r="Z370" s="151"/>
      <c r="AA370" s="151"/>
      <c r="AB370" s="151"/>
      <c r="AC370" s="151"/>
      <c r="AD370" s="151"/>
      <c r="AE370" s="151"/>
      <c r="AF370" s="151"/>
      <c r="AG370" s="151" t="s">
        <v>337</v>
      </c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</row>
    <row r="371" spans="1:60" outlineLevel="2" x14ac:dyDescent="0.2">
      <c r="A371" s="158"/>
      <c r="B371" s="159"/>
      <c r="C371" s="196" t="s">
        <v>1157</v>
      </c>
      <c r="D371" s="190"/>
      <c r="E371" s="191"/>
      <c r="F371" s="161"/>
      <c r="G371" s="161"/>
      <c r="H371" s="161"/>
      <c r="I371" s="161"/>
      <c r="J371" s="161"/>
      <c r="K371" s="161"/>
      <c r="L371" s="161"/>
      <c r="M371" s="161"/>
      <c r="N371" s="160"/>
      <c r="O371" s="160"/>
      <c r="P371" s="160"/>
      <c r="Q371" s="160"/>
      <c r="R371" s="161"/>
      <c r="S371" s="161"/>
      <c r="T371" s="161"/>
      <c r="U371" s="161"/>
      <c r="V371" s="161"/>
      <c r="W371" s="161"/>
      <c r="X371" s="161"/>
      <c r="Y371" s="161"/>
      <c r="Z371" s="151"/>
      <c r="AA371" s="151"/>
      <c r="AB371" s="151"/>
      <c r="AC371" s="151"/>
      <c r="AD371" s="151"/>
      <c r="AE371" s="151"/>
      <c r="AF371" s="151"/>
      <c r="AG371" s="151" t="s">
        <v>263</v>
      </c>
      <c r="AH371" s="151">
        <v>0</v>
      </c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</row>
    <row r="372" spans="1:60" outlineLevel="3" x14ac:dyDescent="0.2">
      <c r="A372" s="158"/>
      <c r="B372" s="159"/>
      <c r="C372" s="196" t="s">
        <v>1158</v>
      </c>
      <c r="D372" s="190"/>
      <c r="E372" s="191">
        <v>2</v>
      </c>
      <c r="F372" s="161"/>
      <c r="G372" s="161"/>
      <c r="H372" s="161"/>
      <c r="I372" s="161"/>
      <c r="J372" s="161"/>
      <c r="K372" s="161"/>
      <c r="L372" s="161"/>
      <c r="M372" s="161"/>
      <c r="N372" s="160"/>
      <c r="O372" s="160"/>
      <c r="P372" s="160"/>
      <c r="Q372" s="160"/>
      <c r="R372" s="161"/>
      <c r="S372" s="161"/>
      <c r="T372" s="161"/>
      <c r="U372" s="161"/>
      <c r="V372" s="161"/>
      <c r="W372" s="161"/>
      <c r="X372" s="161"/>
      <c r="Y372" s="161"/>
      <c r="Z372" s="151"/>
      <c r="AA372" s="151"/>
      <c r="AB372" s="151"/>
      <c r="AC372" s="151"/>
      <c r="AD372" s="151"/>
      <c r="AE372" s="151"/>
      <c r="AF372" s="151"/>
      <c r="AG372" s="151" t="s">
        <v>263</v>
      </c>
      <c r="AH372" s="151">
        <v>0</v>
      </c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</row>
    <row r="373" spans="1:60" outlineLevel="1" x14ac:dyDescent="0.2">
      <c r="A373" s="176">
        <v>68</v>
      </c>
      <c r="B373" s="177" t="s">
        <v>1268</v>
      </c>
      <c r="C373" s="185" t="s">
        <v>1269</v>
      </c>
      <c r="D373" s="178" t="s">
        <v>333</v>
      </c>
      <c r="E373" s="179">
        <v>2</v>
      </c>
      <c r="F373" s="180"/>
      <c r="G373" s="181">
        <f>ROUND(E373*F373,2)</f>
        <v>0</v>
      </c>
      <c r="H373" s="180"/>
      <c r="I373" s="181">
        <f>ROUND(E373*H373,2)</f>
        <v>0</v>
      </c>
      <c r="J373" s="180"/>
      <c r="K373" s="181">
        <f>ROUND(E373*J373,2)</f>
        <v>0</v>
      </c>
      <c r="L373" s="181">
        <v>21</v>
      </c>
      <c r="M373" s="181">
        <f>G373*(1+L373/100)</f>
        <v>0</v>
      </c>
      <c r="N373" s="179">
        <v>5.9999999999999995E-4</v>
      </c>
      <c r="O373" s="179">
        <f>ROUND(E373*N373,2)</f>
        <v>0</v>
      </c>
      <c r="P373" s="179">
        <v>0</v>
      </c>
      <c r="Q373" s="179">
        <f>ROUND(E373*P373,2)</f>
        <v>0</v>
      </c>
      <c r="R373" s="181" t="s">
        <v>305</v>
      </c>
      <c r="S373" s="181" t="s">
        <v>257</v>
      </c>
      <c r="T373" s="182" t="s">
        <v>257</v>
      </c>
      <c r="U373" s="161">
        <v>0</v>
      </c>
      <c r="V373" s="161">
        <f>ROUND(E373*U373,2)</f>
        <v>0</v>
      </c>
      <c r="W373" s="161"/>
      <c r="X373" s="161" t="s">
        <v>306</v>
      </c>
      <c r="Y373" s="161" t="s">
        <v>211</v>
      </c>
      <c r="Z373" s="151"/>
      <c r="AA373" s="151"/>
      <c r="AB373" s="151"/>
      <c r="AC373" s="151"/>
      <c r="AD373" s="151"/>
      <c r="AE373" s="151"/>
      <c r="AF373" s="151"/>
      <c r="AG373" s="151" t="s">
        <v>337</v>
      </c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</row>
    <row r="374" spans="1:60" outlineLevel="2" x14ac:dyDescent="0.2">
      <c r="A374" s="158"/>
      <c r="B374" s="159"/>
      <c r="C374" s="196" t="s">
        <v>1157</v>
      </c>
      <c r="D374" s="190"/>
      <c r="E374" s="191"/>
      <c r="F374" s="161"/>
      <c r="G374" s="161"/>
      <c r="H374" s="161"/>
      <c r="I374" s="161"/>
      <c r="J374" s="161"/>
      <c r="K374" s="161"/>
      <c r="L374" s="161"/>
      <c r="M374" s="161"/>
      <c r="N374" s="160"/>
      <c r="O374" s="160"/>
      <c r="P374" s="160"/>
      <c r="Q374" s="160"/>
      <c r="R374" s="161"/>
      <c r="S374" s="161"/>
      <c r="T374" s="161"/>
      <c r="U374" s="161"/>
      <c r="V374" s="161"/>
      <c r="W374" s="161"/>
      <c r="X374" s="161"/>
      <c r="Y374" s="161"/>
      <c r="Z374" s="151"/>
      <c r="AA374" s="151"/>
      <c r="AB374" s="151"/>
      <c r="AC374" s="151"/>
      <c r="AD374" s="151"/>
      <c r="AE374" s="151"/>
      <c r="AF374" s="151"/>
      <c r="AG374" s="151" t="s">
        <v>263</v>
      </c>
      <c r="AH374" s="151">
        <v>0</v>
      </c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</row>
    <row r="375" spans="1:60" outlineLevel="3" x14ac:dyDescent="0.2">
      <c r="A375" s="158"/>
      <c r="B375" s="159"/>
      <c r="C375" s="196" t="s">
        <v>1158</v>
      </c>
      <c r="D375" s="190"/>
      <c r="E375" s="191">
        <v>2</v>
      </c>
      <c r="F375" s="161"/>
      <c r="G375" s="161"/>
      <c r="H375" s="161"/>
      <c r="I375" s="161"/>
      <c r="J375" s="161"/>
      <c r="K375" s="161"/>
      <c r="L375" s="161"/>
      <c r="M375" s="161"/>
      <c r="N375" s="160"/>
      <c r="O375" s="160"/>
      <c r="P375" s="160"/>
      <c r="Q375" s="160"/>
      <c r="R375" s="161"/>
      <c r="S375" s="161"/>
      <c r="T375" s="161"/>
      <c r="U375" s="161"/>
      <c r="V375" s="161"/>
      <c r="W375" s="161"/>
      <c r="X375" s="161"/>
      <c r="Y375" s="161"/>
      <c r="Z375" s="151"/>
      <c r="AA375" s="151"/>
      <c r="AB375" s="151"/>
      <c r="AC375" s="151"/>
      <c r="AD375" s="151"/>
      <c r="AE375" s="151"/>
      <c r="AF375" s="151"/>
      <c r="AG375" s="151" t="s">
        <v>263</v>
      </c>
      <c r="AH375" s="151">
        <v>0</v>
      </c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</row>
    <row r="376" spans="1:60" outlineLevel="1" x14ac:dyDescent="0.2">
      <c r="A376" s="176">
        <v>69</v>
      </c>
      <c r="B376" s="177" t="s">
        <v>1270</v>
      </c>
      <c r="C376" s="185" t="s">
        <v>1271</v>
      </c>
      <c r="D376" s="178" t="s">
        <v>333</v>
      </c>
      <c r="E376" s="179">
        <v>2</v>
      </c>
      <c r="F376" s="180"/>
      <c r="G376" s="181">
        <f>ROUND(E376*F376,2)</f>
        <v>0</v>
      </c>
      <c r="H376" s="180"/>
      <c r="I376" s="181">
        <f>ROUND(E376*H376,2)</f>
        <v>0</v>
      </c>
      <c r="J376" s="180"/>
      <c r="K376" s="181">
        <f>ROUND(E376*J376,2)</f>
        <v>0</v>
      </c>
      <c r="L376" s="181">
        <v>21</v>
      </c>
      <c r="M376" s="181">
        <f>G376*(1+L376/100)</f>
        <v>0</v>
      </c>
      <c r="N376" s="179">
        <v>3.8800000000000002E-3</v>
      </c>
      <c r="O376" s="179">
        <f>ROUND(E376*N376,2)</f>
        <v>0.01</v>
      </c>
      <c r="P376" s="179">
        <v>0</v>
      </c>
      <c r="Q376" s="179">
        <f>ROUND(E376*P376,2)</f>
        <v>0</v>
      </c>
      <c r="R376" s="181"/>
      <c r="S376" s="181" t="s">
        <v>209</v>
      </c>
      <c r="T376" s="182" t="s">
        <v>210</v>
      </c>
      <c r="U376" s="161">
        <v>0</v>
      </c>
      <c r="V376" s="161">
        <f>ROUND(E376*U376,2)</f>
        <v>0</v>
      </c>
      <c r="W376" s="161"/>
      <c r="X376" s="161" t="s">
        <v>306</v>
      </c>
      <c r="Y376" s="161" t="s">
        <v>211</v>
      </c>
      <c r="Z376" s="151"/>
      <c r="AA376" s="151"/>
      <c r="AB376" s="151"/>
      <c r="AC376" s="151"/>
      <c r="AD376" s="151"/>
      <c r="AE376" s="151"/>
      <c r="AF376" s="151"/>
      <c r="AG376" s="151" t="s">
        <v>337</v>
      </c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</row>
    <row r="377" spans="1:60" outlineLevel="2" x14ac:dyDescent="0.2">
      <c r="A377" s="158"/>
      <c r="B377" s="159"/>
      <c r="C377" s="196" t="s">
        <v>1157</v>
      </c>
      <c r="D377" s="190"/>
      <c r="E377" s="191"/>
      <c r="F377" s="161"/>
      <c r="G377" s="161"/>
      <c r="H377" s="161"/>
      <c r="I377" s="161"/>
      <c r="J377" s="161"/>
      <c r="K377" s="161"/>
      <c r="L377" s="161"/>
      <c r="M377" s="161"/>
      <c r="N377" s="160"/>
      <c r="O377" s="160"/>
      <c r="P377" s="160"/>
      <c r="Q377" s="160"/>
      <c r="R377" s="161"/>
      <c r="S377" s="161"/>
      <c r="T377" s="161"/>
      <c r="U377" s="161"/>
      <c r="V377" s="161"/>
      <c r="W377" s="161"/>
      <c r="X377" s="161"/>
      <c r="Y377" s="161"/>
      <c r="Z377" s="151"/>
      <c r="AA377" s="151"/>
      <c r="AB377" s="151"/>
      <c r="AC377" s="151"/>
      <c r="AD377" s="151"/>
      <c r="AE377" s="151"/>
      <c r="AF377" s="151"/>
      <c r="AG377" s="151" t="s">
        <v>263</v>
      </c>
      <c r="AH377" s="151">
        <v>0</v>
      </c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</row>
    <row r="378" spans="1:60" outlineLevel="3" x14ac:dyDescent="0.2">
      <c r="A378" s="158"/>
      <c r="B378" s="159"/>
      <c r="C378" s="196" t="s">
        <v>1158</v>
      </c>
      <c r="D378" s="190"/>
      <c r="E378" s="191">
        <v>2</v>
      </c>
      <c r="F378" s="161"/>
      <c r="G378" s="161"/>
      <c r="H378" s="161"/>
      <c r="I378" s="161"/>
      <c r="J378" s="161"/>
      <c r="K378" s="161"/>
      <c r="L378" s="161"/>
      <c r="M378" s="161"/>
      <c r="N378" s="160"/>
      <c r="O378" s="160"/>
      <c r="P378" s="160"/>
      <c r="Q378" s="160"/>
      <c r="R378" s="161"/>
      <c r="S378" s="161"/>
      <c r="T378" s="161"/>
      <c r="U378" s="161"/>
      <c r="V378" s="161"/>
      <c r="W378" s="161"/>
      <c r="X378" s="161"/>
      <c r="Y378" s="161"/>
      <c r="Z378" s="151"/>
      <c r="AA378" s="151"/>
      <c r="AB378" s="151"/>
      <c r="AC378" s="151"/>
      <c r="AD378" s="151"/>
      <c r="AE378" s="151"/>
      <c r="AF378" s="151"/>
      <c r="AG378" s="151" t="s">
        <v>263</v>
      </c>
      <c r="AH378" s="151">
        <v>0</v>
      </c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</row>
    <row r="379" spans="1:60" outlineLevel="1" x14ac:dyDescent="0.2">
      <c r="A379" s="176">
        <v>70</v>
      </c>
      <c r="B379" s="177" t="s">
        <v>1272</v>
      </c>
      <c r="C379" s="185" t="s">
        <v>1273</v>
      </c>
      <c r="D379" s="178" t="s">
        <v>333</v>
      </c>
      <c r="E379" s="179">
        <v>5</v>
      </c>
      <c r="F379" s="180"/>
      <c r="G379" s="181">
        <f>ROUND(E379*F379,2)</f>
        <v>0</v>
      </c>
      <c r="H379" s="180"/>
      <c r="I379" s="181">
        <f>ROUND(E379*H379,2)</f>
        <v>0</v>
      </c>
      <c r="J379" s="180"/>
      <c r="K379" s="181">
        <f>ROUND(E379*J379,2)</f>
        <v>0</v>
      </c>
      <c r="L379" s="181">
        <v>21</v>
      </c>
      <c r="M379" s="181">
        <f>G379*(1+L379/100)</f>
        <v>0</v>
      </c>
      <c r="N379" s="179">
        <v>2.2000000000000001E-4</v>
      </c>
      <c r="O379" s="179">
        <f>ROUND(E379*N379,2)</f>
        <v>0</v>
      </c>
      <c r="P379" s="179">
        <v>0</v>
      </c>
      <c r="Q379" s="179">
        <f>ROUND(E379*P379,2)</f>
        <v>0</v>
      </c>
      <c r="R379" s="181"/>
      <c r="S379" s="181" t="s">
        <v>209</v>
      </c>
      <c r="T379" s="182" t="s">
        <v>210</v>
      </c>
      <c r="U379" s="161">
        <v>0.76</v>
      </c>
      <c r="V379" s="161">
        <f>ROUND(E379*U379,2)</f>
        <v>3.8</v>
      </c>
      <c r="W379" s="161"/>
      <c r="X379" s="161" t="s">
        <v>258</v>
      </c>
      <c r="Y379" s="161" t="s">
        <v>211</v>
      </c>
      <c r="Z379" s="151"/>
      <c r="AA379" s="151"/>
      <c r="AB379" s="151"/>
      <c r="AC379" s="151"/>
      <c r="AD379" s="151"/>
      <c r="AE379" s="151"/>
      <c r="AF379" s="151"/>
      <c r="AG379" s="151" t="s">
        <v>259</v>
      </c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</row>
    <row r="380" spans="1:60" outlineLevel="2" x14ac:dyDescent="0.2">
      <c r="A380" s="158"/>
      <c r="B380" s="159"/>
      <c r="C380" s="196" t="s">
        <v>1157</v>
      </c>
      <c r="D380" s="190"/>
      <c r="E380" s="191"/>
      <c r="F380" s="161"/>
      <c r="G380" s="161"/>
      <c r="H380" s="161"/>
      <c r="I380" s="161"/>
      <c r="J380" s="161"/>
      <c r="K380" s="161"/>
      <c r="L380" s="161"/>
      <c r="M380" s="161"/>
      <c r="N380" s="160"/>
      <c r="O380" s="160"/>
      <c r="P380" s="160"/>
      <c r="Q380" s="160"/>
      <c r="R380" s="161"/>
      <c r="S380" s="161"/>
      <c r="T380" s="161"/>
      <c r="U380" s="161"/>
      <c r="V380" s="161"/>
      <c r="W380" s="161"/>
      <c r="X380" s="161"/>
      <c r="Y380" s="161"/>
      <c r="Z380" s="151"/>
      <c r="AA380" s="151"/>
      <c r="AB380" s="151"/>
      <c r="AC380" s="151"/>
      <c r="AD380" s="151"/>
      <c r="AE380" s="151"/>
      <c r="AF380" s="151"/>
      <c r="AG380" s="151" t="s">
        <v>263</v>
      </c>
      <c r="AH380" s="151">
        <v>0</v>
      </c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</row>
    <row r="381" spans="1:60" outlineLevel="3" x14ac:dyDescent="0.2">
      <c r="A381" s="158"/>
      <c r="B381" s="159"/>
      <c r="C381" s="196" t="s">
        <v>1274</v>
      </c>
      <c r="D381" s="190"/>
      <c r="E381" s="191">
        <v>3</v>
      </c>
      <c r="F381" s="161"/>
      <c r="G381" s="161"/>
      <c r="H381" s="161"/>
      <c r="I381" s="161"/>
      <c r="J381" s="161"/>
      <c r="K381" s="161"/>
      <c r="L381" s="161"/>
      <c r="M381" s="161"/>
      <c r="N381" s="160"/>
      <c r="O381" s="160"/>
      <c r="P381" s="160"/>
      <c r="Q381" s="160"/>
      <c r="R381" s="161"/>
      <c r="S381" s="161"/>
      <c r="T381" s="161"/>
      <c r="U381" s="161"/>
      <c r="V381" s="161"/>
      <c r="W381" s="161"/>
      <c r="X381" s="161"/>
      <c r="Y381" s="161"/>
      <c r="Z381" s="151"/>
      <c r="AA381" s="151"/>
      <c r="AB381" s="151"/>
      <c r="AC381" s="151"/>
      <c r="AD381" s="151"/>
      <c r="AE381" s="151"/>
      <c r="AF381" s="151"/>
      <c r="AG381" s="151" t="s">
        <v>263</v>
      </c>
      <c r="AH381" s="151">
        <v>0</v>
      </c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</row>
    <row r="382" spans="1:60" outlineLevel="3" x14ac:dyDescent="0.2">
      <c r="A382" s="158"/>
      <c r="B382" s="159"/>
      <c r="C382" s="196" t="s">
        <v>1275</v>
      </c>
      <c r="D382" s="190"/>
      <c r="E382" s="191">
        <v>2</v>
      </c>
      <c r="F382" s="161"/>
      <c r="G382" s="161"/>
      <c r="H382" s="161"/>
      <c r="I382" s="161"/>
      <c r="J382" s="161"/>
      <c r="K382" s="161"/>
      <c r="L382" s="161"/>
      <c r="M382" s="161"/>
      <c r="N382" s="160"/>
      <c r="O382" s="160"/>
      <c r="P382" s="160"/>
      <c r="Q382" s="160"/>
      <c r="R382" s="161"/>
      <c r="S382" s="161"/>
      <c r="T382" s="161"/>
      <c r="U382" s="161"/>
      <c r="V382" s="161"/>
      <c r="W382" s="161"/>
      <c r="X382" s="161"/>
      <c r="Y382" s="161"/>
      <c r="Z382" s="151"/>
      <c r="AA382" s="151"/>
      <c r="AB382" s="151"/>
      <c r="AC382" s="151"/>
      <c r="AD382" s="151"/>
      <c r="AE382" s="151"/>
      <c r="AF382" s="151"/>
      <c r="AG382" s="151" t="s">
        <v>263</v>
      </c>
      <c r="AH382" s="151">
        <v>0</v>
      </c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</row>
    <row r="383" spans="1:60" outlineLevel="1" x14ac:dyDescent="0.2">
      <c r="A383" s="176">
        <v>71</v>
      </c>
      <c r="B383" s="177" t="s">
        <v>1276</v>
      </c>
      <c r="C383" s="185" t="s">
        <v>1277</v>
      </c>
      <c r="D383" s="178" t="s">
        <v>333</v>
      </c>
      <c r="E383" s="179">
        <v>2</v>
      </c>
      <c r="F383" s="180"/>
      <c r="G383" s="181">
        <f>ROUND(E383*F383,2)</f>
        <v>0</v>
      </c>
      <c r="H383" s="180"/>
      <c r="I383" s="181">
        <f>ROUND(E383*H383,2)</f>
        <v>0</v>
      </c>
      <c r="J383" s="180"/>
      <c r="K383" s="181">
        <f>ROUND(E383*J383,2)</f>
        <v>0</v>
      </c>
      <c r="L383" s="181">
        <v>21</v>
      </c>
      <c r="M383" s="181">
        <f>G383*(1+L383/100)</f>
        <v>0</v>
      </c>
      <c r="N383" s="179">
        <v>8.8500000000000002E-3</v>
      </c>
      <c r="O383" s="179">
        <f>ROUND(E383*N383,2)</f>
        <v>0.02</v>
      </c>
      <c r="P383" s="179">
        <v>0</v>
      </c>
      <c r="Q383" s="179">
        <f>ROUND(E383*P383,2)</f>
        <v>0</v>
      </c>
      <c r="R383" s="181"/>
      <c r="S383" s="181" t="s">
        <v>209</v>
      </c>
      <c r="T383" s="182" t="s">
        <v>210</v>
      </c>
      <c r="U383" s="161">
        <v>0</v>
      </c>
      <c r="V383" s="161">
        <f>ROUND(E383*U383,2)</f>
        <v>0</v>
      </c>
      <c r="W383" s="161"/>
      <c r="X383" s="161" t="s">
        <v>306</v>
      </c>
      <c r="Y383" s="161" t="s">
        <v>211</v>
      </c>
      <c r="Z383" s="151"/>
      <c r="AA383" s="151"/>
      <c r="AB383" s="151"/>
      <c r="AC383" s="151"/>
      <c r="AD383" s="151"/>
      <c r="AE383" s="151"/>
      <c r="AF383" s="151"/>
      <c r="AG383" s="151" t="s">
        <v>337</v>
      </c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</row>
    <row r="384" spans="1:60" outlineLevel="2" x14ac:dyDescent="0.2">
      <c r="A384" s="158"/>
      <c r="B384" s="159"/>
      <c r="C384" s="196" t="s">
        <v>1157</v>
      </c>
      <c r="D384" s="190"/>
      <c r="E384" s="191"/>
      <c r="F384" s="161"/>
      <c r="G384" s="161"/>
      <c r="H384" s="161"/>
      <c r="I384" s="161"/>
      <c r="J384" s="161"/>
      <c r="K384" s="161"/>
      <c r="L384" s="161"/>
      <c r="M384" s="161"/>
      <c r="N384" s="160"/>
      <c r="O384" s="160"/>
      <c r="P384" s="160"/>
      <c r="Q384" s="160"/>
      <c r="R384" s="161"/>
      <c r="S384" s="161"/>
      <c r="T384" s="161"/>
      <c r="U384" s="161"/>
      <c r="V384" s="161"/>
      <c r="W384" s="161"/>
      <c r="X384" s="161"/>
      <c r="Y384" s="161"/>
      <c r="Z384" s="151"/>
      <c r="AA384" s="151"/>
      <c r="AB384" s="151"/>
      <c r="AC384" s="151"/>
      <c r="AD384" s="151"/>
      <c r="AE384" s="151"/>
      <c r="AF384" s="151"/>
      <c r="AG384" s="151" t="s">
        <v>263</v>
      </c>
      <c r="AH384" s="151">
        <v>0</v>
      </c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</row>
    <row r="385" spans="1:60" outlineLevel="3" x14ac:dyDescent="0.2">
      <c r="A385" s="158"/>
      <c r="B385" s="159"/>
      <c r="C385" s="196" t="s">
        <v>1240</v>
      </c>
      <c r="D385" s="190"/>
      <c r="E385" s="191">
        <v>1</v>
      </c>
      <c r="F385" s="161"/>
      <c r="G385" s="161"/>
      <c r="H385" s="161"/>
      <c r="I385" s="161"/>
      <c r="J385" s="161"/>
      <c r="K385" s="161"/>
      <c r="L385" s="161"/>
      <c r="M385" s="161"/>
      <c r="N385" s="160"/>
      <c r="O385" s="160"/>
      <c r="P385" s="160"/>
      <c r="Q385" s="160"/>
      <c r="R385" s="161"/>
      <c r="S385" s="161"/>
      <c r="T385" s="161"/>
      <c r="U385" s="161"/>
      <c r="V385" s="161"/>
      <c r="W385" s="161"/>
      <c r="X385" s="161"/>
      <c r="Y385" s="161"/>
      <c r="Z385" s="151"/>
      <c r="AA385" s="151"/>
      <c r="AB385" s="151"/>
      <c r="AC385" s="151"/>
      <c r="AD385" s="151"/>
      <c r="AE385" s="151"/>
      <c r="AF385" s="151"/>
      <c r="AG385" s="151" t="s">
        <v>263</v>
      </c>
      <c r="AH385" s="151">
        <v>0</v>
      </c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</row>
    <row r="386" spans="1:60" outlineLevel="3" x14ac:dyDescent="0.2">
      <c r="A386" s="158"/>
      <c r="B386" s="159"/>
      <c r="C386" s="196" t="s">
        <v>1278</v>
      </c>
      <c r="D386" s="190"/>
      <c r="E386" s="191">
        <v>1</v>
      </c>
      <c r="F386" s="161"/>
      <c r="G386" s="161"/>
      <c r="H386" s="161"/>
      <c r="I386" s="161"/>
      <c r="J386" s="161"/>
      <c r="K386" s="161"/>
      <c r="L386" s="161"/>
      <c r="M386" s="161"/>
      <c r="N386" s="160"/>
      <c r="O386" s="160"/>
      <c r="P386" s="160"/>
      <c r="Q386" s="160"/>
      <c r="R386" s="161"/>
      <c r="S386" s="161"/>
      <c r="T386" s="161"/>
      <c r="U386" s="161"/>
      <c r="V386" s="161"/>
      <c r="W386" s="161"/>
      <c r="X386" s="161"/>
      <c r="Y386" s="161"/>
      <c r="Z386" s="151"/>
      <c r="AA386" s="151"/>
      <c r="AB386" s="151"/>
      <c r="AC386" s="151"/>
      <c r="AD386" s="151"/>
      <c r="AE386" s="151"/>
      <c r="AF386" s="151"/>
      <c r="AG386" s="151" t="s">
        <v>263</v>
      </c>
      <c r="AH386" s="151">
        <v>0</v>
      </c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</row>
    <row r="387" spans="1:60" ht="22.5" outlineLevel="1" x14ac:dyDescent="0.2">
      <c r="A387" s="176">
        <v>72</v>
      </c>
      <c r="B387" s="177" t="s">
        <v>1279</v>
      </c>
      <c r="C387" s="185" t="s">
        <v>1280</v>
      </c>
      <c r="D387" s="178" t="s">
        <v>333</v>
      </c>
      <c r="E387" s="179">
        <v>3</v>
      </c>
      <c r="F387" s="180"/>
      <c r="G387" s="181">
        <f>ROUND(E387*F387,2)</f>
        <v>0</v>
      </c>
      <c r="H387" s="180"/>
      <c r="I387" s="181">
        <f>ROUND(E387*H387,2)</f>
        <v>0</v>
      </c>
      <c r="J387" s="180"/>
      <c r="K387" s="181">
        <f>ROUND(E387*J387,2)</f>
        <v>0</v>
      </c>
      <c r="L387" s="181">
        <v>21</v>
      </c>
      <c r="M387" s="181">
        <f>G387*(1+L387/100)</f>
        <v>0</v>
      </c>
      <c r="N387" s="179">
        <v>4.8999999999999998E-3</v>
      </c>
      <c r="O387" s="179">
        <f>ROUND(E387*N387,2)</f>
        <v>0.01</v>
      </c>
      <c r="P387" s="179">
        <v>0</v>
      </c>
      <c r="Q387" s="179">
        <f>ROUND(E387*P387,2)</f>
        <v>0</v>
      </c>
      <c r="R387" s="181" t="s">
        <v>305</v>
      </c>
      <c r="S387" s="181" t="s">
        <v>257</v>
      </c>
      <c r="T387" s="182" t="s">
        <v>257</v>
      </c>
      <c r="U387" s="161">
        <v>0</v>
      </c>
      <c r="V387" s="161">
        <f>ROUND(E387*U387,2)</f>
        <v>0</v>
      </c>
      <c r="W387" s="161"/>
      <c r="X387" s="161" t="s">
        <v>306</v>
      </c>
      <c r="Y387" s="161" t="s">
        <v>211</v>
      </c>
      <c r="Z387" s="151"/>
      <c r="AA387" s="151"/>
      <c r="AB387" s="151"/>
      <c r="AC387" s="151"/>
      <c r="AD387" s="151"/>
      <c r="AE387" s="151"/>
      <c r="AF387" s="151"/>
      <c r="AG387" s="151" t="s">
        <v>337</v>
      </c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</row>
    <row r="388" spans="1:60" outlineLevel="2" x14ac:dyDescent="0.2">
      <c r="A388" s="158"/>
      <c r="B388" s="159"/>
      <c r="C388" s="196" t="s">
        <v>1157</v>
      </c>
      <c r="D388" s="190"/>
      <c r="E388" s="191"/>
      <c r="F388" s="161"/>
      <c r="G388" s="161"/>
      <c r="H388" s="161"/>
      <c r="I388" s="161"/>
      <c r="J388" s="161"/>
      <c r="K388" s="161"/>
      <c r="L388" s="161"/>
      <c r="M388" s="161"/>
      <c r="N388" s="160"/>
      <c r="O388" s="160"/>
      <c r="P388" s="160"/>
      <c r="Q388" s="160"/>
      <c r="R388" s="161"/>
      <c r="S388" s="161"/>
      <c r="T388" s="161"/>
      <c r="U388" s="161"/>
      <c r="V388" s="161"/>
      <c r="W388" s="161"/>
      <c r="X388" s="161"/>
      <c r="Y388" s="161"/>
      <c r="Z388" s="151"/>
      <c r="AA388" s="151"/>
      <c r="AB388" s="151"/>
      <c r="AC388" s="151"/>
      <c r="AD388" s="151"/>
      <c r="AE388" s="151"/>
      <c r="AF388" s="151"/>
      <c r="AG388" s="151" t="s">
        <v>263</v>
      </c>
      <c r="AH388" s="151">
        <v>0</v>
      </c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</row>
    <row r="389" spans="1:60" outlineLevel="3" x14ac:dyDescent="0.2">
      <c r="A389" s="158"/>
      <c r="B389" s="159"/>
      <c r="C389" s="196" t="s">
        <v>1232</v>
      </c>
      <c r="D389" s="190"/>
      <c r="E389" s="191">
        <v>2</v>
      </c>
      <c r="F389" s="161"/>
      <c r="G389" s="161"/>
      <c r="H389" s="161"/>
      <c r="I389" s="161"/>
      <c r="J389" s="161"/>
      <c r="K389" s="161"/>
      <c r="L389" s="161"/>
      <c r="M389" s="161"/>
      <c r="N389" s="160"/>
      <c r="O389" s="160"/>
      <c r="P389" s="160"/>
      <c r="Q389" s="160"/>
      <c r="R389" s="161"/>
      <c r="S389" s="161"/>
      <c r="T389" s="161"/>
      <c r="U389" s="161"/>
      <c r="V389" s="161"/>
      <c r="W389" s="161"/>
      <c r="X389" s="161"/>
      <c r="Y389" s="161"/>
      <c r="Z389" s="151"/>
      <c r="AA389" s="151"/>
      <c r="AB389" s="151"/>
      <c r="AC389" s="151"/>
      <c r="AD389" s="151"/>
      <c r="AE389" s="151"/>
      <c r="AF389" s="151"/>
      <c r="AG389" s="151" t="s">
        <v>263</v>
      </c>
      <c r="AH389" s="151">
        <v>0</v>
      </c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</row>
    <row r="390" spans="1:60" outlineLevel="3" x14ac:dyDescent="0.2">
      <c r="A390" s="158"/>
      <c r="B390" s="159"/>
      <c r="C390" s="196" t="s">
        <v>1278</v>
      </c>
      <c r="D390" s="190"/>
      <c r="E390" s="191">
        <v>1</v>
      </c>
      <c r="F390" s="161"/>
      <c r="G390" s="161"/>
      <c r="H390" s="161"/>
      <c r="I390" s="161"/>
      <c r="J390" s="161"/>
      <c r="K390" s="161"/>
      <c r="L390" s="161"/>
      <c r="M390" s="161"/>
      <c r="N390" s="160"/>
      <c r="O390" s="160"/>
      <c r="P390" s="160"/>
      <c r="Q390" s="160"/>
      <c r="R390" s="161"/>
      <c r="S390" s="161"/>
      <c r="T390" s="161"/>
      <c r="U390" s="161"/>
      <c r="V390" s="161"/>
      <c r="W390" s="161"/>
      <c r="X390" s="161"/>
      <c r="Y390" s="161"/>
      <c r="Z390" s="151"/>
      <c r="AA390" s="151"/>
      <c r="AB390" s="151"/>
      <c r="AC390" s="151"/>
      <c r="AD390" s="151"/>
      <c r="AE390" s="151"/>
      <c r="AF390" s="151"/>
      <c r="AG390" s="151" t="s">
        <v>263</v>
      </c>
      <c r="AH390" s="151">
        <v>0</v>
      </c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</row>
    <row r="391" spans="1:60" ht="22.5" outlineLevel="1" x14ac:dyDescent="0.2">
      <c r="A391" s="176">
        <v>73</v>
      </c>
      <c r="B391" s="177" t="s">
        <v>1281</v>
      </c>
      <c r="C391" s="185" t="s">
        <v>1282</v>
      </c>
      <c r="D391" s="178" t="s">
        <v>333</v>
      </c>
      <c r="E391" s="179">
        <v>2</v>
      </c>
      <c r="F391" s="180"/>
      <c r="G391" s="181">
        <f>ROUND(E391*F391,2)</f>
        <v>0</v>
      </c>
      <c r="H391" s="180"/>
      <c r="I391" s="181">
        <f>ROUND(E391*H391,2)</f>
        <v>0</v>
      </c>
      <c r="J391" s="180"/>
      <c r="K391" s="181">
        <f>ROUND(E391*J391,2)</f>
        <v>0</v>
      </c>
      <c r="L391" s="181">
        <v>21</v>
      </c>
      <c r="M391" s="181">
        <f>G391*(1+L391/100)</f>
        <v>0</v>
      </c>
      <c r="N391" s="179">
        <v>2.2000000000000001E-4</v>
      </c>
      <c r="O391" s="179">
        <f>ROUND(E391*N391,2)</f>
        <v>0</v>
      </c>
      <c r="P391" s="179">
        <v>0</v>
      </c>
      <c r="Q391" s="179">
        <f>ROUND(E391*P391,2)</f>
        <v>0</v>
      </c>
      <c r="R391" s="181" t="s">
        <v>849</v>
      </c>
      <c r="S391" s="181" t="s">
        <v>257</v>
      </c>
      <c r="T391" s="182" t="s">
        <v>257</v>
      </c>
      <c r="U391" s="161">
        <v>0.75900000000000001</v>
      </c>
      <c r="V391" s="161">
        <f>ROUND(E391*U391,2)</f>
        <v>1.52</v>
      </c>
      <c r="W391" s="161"/>
      <c r="X391" s="161" t="s">
        <v>258</v>
      </c>
      <c r="Y391" s="161" t="s">
        <v>211</v>
      </c>
      <c r="Z391" s="151"/>
      <c r="AA391" s="151"/>
      <c r="AB391" s="151"/>
      <c r="AC391" s="151"/>
      <c r="AD391" s="151"/>
      <c r="AE391" s="151"/>
      <c r="AF391" s="151"/>
      <c r="AG391" s="151" t="s">
        <v>259</v>
      </c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</row>
    <row r="392" spans="1:60" outlineLevel="2" x14ac:dyDescent="0.2">
      <c r="A392" s="158"/>
      <c r="B392" s="159"/>
      <c r="C392" s="196" t="s">
        <v>1209</v>
      </c>
      <c r="D392" s="190"/>
      <c r="E392" s="191">
        <v>2</v>
      </c>
      <c r="F392" s="161"/>
      <c r="G392" s="161"/>
      <c r="H392" s="161"/>
      <c r="I392" s="161"/>
      <c r="J392" s="161"/>
      <c r="K392" s="161"/>
      <c r="L392" s="161"/>
      <c r="M392" s="161"/>
      <c r="N392" s="160"/>
      <c r="O392" s="160"/>
      <c r="P392" s="160"/>
      <c r="Q392" s="160"/>
      <c r="R392" s="161"/>
      <c r="S392" s="161"/>
      <c r="T392" s="161"/>
      <c r="U392" s="161"/>
      <c r="V392" s="161"/>
      <c r="W392" s="161"/>
      <c r="X392" s="161"/>
      <c r="Y392" s="161"/>
      <c r="Z392" s="151"/>
      <c r="AA392" s="151"/>
      <c r="AB392" s="151"/>
      <c r="AC392" s="151"/>
      <c r="AD392" s="151"/>
      <c r="AE392" s="151"/>
      <c r="AF392" s="151"/>
      <c r="AG392" s="151" t="s">
        <v>263</v>
      </c>
      <c r="AH392" s="151">
        <v>0</v>
      </c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</row>
    <row r="393" spans="1:60" outlineLevel="1" x14ac:dyDescent="0.2">
      <c r="A393" s="176">
        <v>74</v>
      </c>
      <c r="B393" s="177" t="s">
        <v>1283</v>
      </c>
      <c r="C393" s="185" t="s">
        <v>1284</v>
      </c>
      <c r="D393" s="178" t="s">
        <v>333</v>
      </c>
      <c r="E393" s="179">
        <v>1</v>
      </c>
      <c r="F393" s="180"/>
      <c r="G393" s="181">
        <f>ROUND(E393*F393,2)</f>
        <v>0</v>
      </c>
      <c r="H393" s="180"/>
      <c r="I393" s="181">
        <f>ROUND(E393*H393,2)</f>
        <v>0</v>
      </c>
      <c r="J393" s="180"/>
      <c r="K393" s="181">
        <f>ROUND(E393*J393,2)</f>
        <v>0</v>
      </c>
      <c r="L393" s="181">
        <v>21</v>
      </c>
      <c r="M393" s="181">
        <f>G393*(1+L393/100)</f>
        <v>0</v>
      </c>
      <c r="N393" s="179">
        <v>4.7000000000000002E-3</v>
      </c>
      <c r="O393" s="179">
        <f>ROUND(E393*N393,2)</f>
        <v>0</v>
      </c>
      <c r="P393" s="179">
        <v>0</v>
      </c>
      <c r="Q393" s="179">
        <f>ROUND(E393*P393,2)</f>
        <v>0</v>
      </c>
      <c r="R393" s="181"/>
      <c r="S393" s="181" t="s">
        <v>209</v>
      </c>
      <c r="T393" s="182" t="s">
        <v>210</v>
      </c>
      <c r="U393" s="161">
        <v>0</v>
      </c>
      <c r="V393" s="161">
        <f>ROUND(E393*U393,2)</f>
        <v>0</v>
      </c>
      <c r="W393" s="161"/>
      <c r="X393" s="161" t="s">
        <v>306</v>
      </c>
      <c r="Y393" s="161" t="s">
        <v>211</v>
      </c>
      <c r="Z393" s="151"/>
      <c r="AA393" s="151"/>
      <c r="AB393" s="151"/>
      <c r="AC393" s="151"/>
      <c r="AD393" s="151"/>
      <c r="AE393" s="151"/>
      <c r="AF393" s="151"/>
      <c r="AG393" s="151" t="s">
        <v>337</v>
      </c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</row>
    <row r="394" spans="1:60" outlineLevel="2" x14ac:dyDescent="0.2">
      <c r="A394" s="158"/>
      <c r="B394" s="159"/>
      <c r="C394" s="196" t="s">
        <v>1157</v>
      </c>
      <c r="D394" s="190"/>
      <c r="E394" s="191"/>
      <c r="F394" s="161"/>
      <c r="G394" s="161"/>
      <c r="H394" s="161"/>
      <c r="I394" s="161"/>
      <c r="J394" s="161"/>
      <c r="K394" s="161"/>
      <c r="L394" s="161"/>
      <c r="M394" s="161"/>
      <c r="N394" s="160"/>
      <c r="O394" s="160"/>
      <c r="P394" s="160"/>
      <c r="Q394" s="160"/>
      <c r="R394" s="161"/>
      <c r="S394" s="161"/>
      <c r="T394" s="161"/>
      <c r="U394" s="161"/>
      <c r="V394" s="161"/>
      <c r="W394" s="161"/>
      <c r="X394" s="161"/>
      <c r="Y394" s="161"/>
      <c r="Z394" s="151"/>
      <c r="AA394" s="151"/>
      <c r="AB394" s="151"/>
      <c r="AC394" s="151"/>
      <c r="AD394" s="151"/>
      <c r="AE394" s="151"/>
      <c r="AF394" s="151"/>
      <c r="AG394" s="151" t="s">
        <v>263</v>
      </c>
      <c r="AH394" s="151">
        <v>0</v>
      </c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</row>
    <row r="395" spans="1:60" outlineLevel="3" x14ac:dyDescent="0.2">
      <c r="A395" s="158"/>
      <c r="B395" s="159"/>
      <c r="C395" s="196" t="s">
        <v>1260</v>
      </c>
      <c r="D395" s="190"/>
      <c r="E395" s="191">
        <v>1</v>
      </c>
      <c r="F395" s="161"/>
      <c r="G395" s="161"/>
      <c r="H395" s="161"/>
      <c r="I395" s="161"/>
      <c r="J395" s="161"/>
      <c r="K395" s="161"/>
      <c r="L395" s="161"/>
      <c r="M395" s="161"/>
      <c r="N395" s="160"/>
      <c r="O395" s="160"/>
      <c r="P395" s="160"/>
      <c r="Q395" s="160"/>
      <c r="R395" s="161"/>
      <c r="S395" s="161"/>
      <c r="T395" s="161"/>
      <c r="U395" s="161"/>
      <c r="V395" s="161"/>
      <c r="W395" s="161"/>
      <c r="X395" s="161"/>
      <c r="Y395" s="161"/>
      <c r="Z395" s="151"/>
      <c r="AA395" s="151"/>
      <c r="AB395" s="151"/>
      <c r="AC395" s="151"/>
      <c r="AD395" s="151"/>
      <c r="AE395" s="151"/>
      <c r="AF395" s="151"/>
      <c r="AG395" s="151" t="s">
        <v>263</v>
      </c>
      <c r="AH395" s="151">
        <v>0</v>
      </c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</row>
    <row r="396" spans="1:60" ht="22.5" outlineLevel="1" x14ac:dyDescent="0.2">
      <c r="A396" s="176">
        <v>75</v>
      </c>
      <c r="B396" s="177" t="s">
        <v>1285</v>
      </c>
      <c r="C396" s="185" t="s">
        <v>1286</v>
      </c>
      <c r="D396" s="178" t="s">
        <v>333</v>
      </c>
      <c r="E396" s="179">
        <v>1</v>
      </c>
      <c r="F396" s="180"/>
      <c r="G396" s="181">
        <f>ROUND(E396*F396,2)</f>
        <v>0</v>
      </c>
      <c r="H396" s="180"/>
      <c r="I396" s="181">
        <f>ROUND(E396*H396,2)</f>
        <v>0</v>
      </c>
      <c r="J396" s="180"/>
      <c r="K396" s="181">
        <f>ROUND(E396*J396,2)</f>
        <v>0</v>
      </c>
      <c r="L396" s="181">
        <v>21</v>
      </c>
      <c r="M396" s="181">
        <f>G396*(1+L396/100)</f>
        <v>0</v>
      </c>
      <c r="N396" s="179">
        <v>6.8999999999999999E-3</v>
      </c>
      <c r="O396" s="179">
        <f>ROUND(E396*N396,2)</f>
        <v>0.01</v>
      </c>
      <c r="P396" s="179">
        <v>0</v>
      </c>
      <c r="Q396" s="179">
        <f>ROUND(E396*P396,2)</f>
        <v>0</v>
      </c>
      <c r="R396" s="181" t="s">
        <v>305</v>
      </c>
      <c r="S396" s="181" t="s">
        <v>257</v>
      </c>
      <c r="T396" s="182" t="s">
        <v>257</v>
      </c>
      <c r="U396" s="161">
        <v>0</v>
      </c>
      <c r="V396" s="161">
        <f>ROUND(E396*U396,2)</f>
        <v>0</v>
      </c>
      <c r="W396" s="161"/>
      <c r="X396" s="161" t="s">
        <v>306</v>
      </c>
      <c r="Y396" s="161" t="s">
        <v>211</v>
      </c>
      <c r="Z396" s="151"/>
      <c r="AA396" s="151"/>
      <c r="AB396" s="151"/>
      <c r="AC396" s="151"/>
      <c r="AD396" s="151"/>
      <c r="AE396" s="151"/>
      <c r="AF396" s="151"/>
      <c r="AG396" s="151" t="s">
        <v>337</v>
      </c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</row>
    <row r="397" spans="1:60" outlineLevel="2" x14ac:dyDescent="0.2">
      <c r="A397" s="158"/>
      <c r="B397" s="159"/>
      <c r="C397" s="196" t="s">
        <v>1157</v>
      </c>
      <c r="D397" s="190"/>
      <c r="E397" s="191"/>
      <c r="F397" s="161"/>
      <c r="G397" s="161"/>
      <c r="H397" s="161"/>
      <c r="I397" s="161"/>
      <c r="J397" s="161"/>
      <c r="K397" s="161"/>
      <c r="L397" s="161"/>
      <c r="M397" s="161"/>
      <c r="N397" s="160"/>
      <c r="O397" s="160"/>
      <c r="P397" s="160"/>
      <c r="Q397" s="160"/>
      <c r="R397" s="161"/>
      <c r="S397" s="161"/>
      <c r="T397" s="161"/>
      <c r="U397" s="161"/>
      <c r="V397" s="161"/>
      <c r="W397" s="161"/>
      <c r="X397" s="161"/>
      <c r="Y397" s="161"/>
      <c r="Z397" s="151"/>
      <c r="AA397" s="151"/>
      <c r="AB397" s="151"/>
      <c r="AC397" s="151"/>
      <c r="AD397" s="151"/>
      <c r="AE397" s="151"/>
      <c r="AF397" s="151"/>
      <c r="AG397" s="151" t="s">
        <v>263</v>
      </c>
      <c r="AH397" s="151">
        <v>0</v>
      </c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</row>
    <row r="398" spans="1:60" outlineLevel="3" x14ac:dyDescent="0.2">
      <c r="A398" s="158"/>
      <c r="B398" s="159"/>
      <c r="C398" s="196" t="s">
        <v>1260</v>
      </c>
      <c r="D398" s="190"/>
      <c r="E398" s="191">
        <v>1</v>
      </c>
      <c r="F398" s="161"/>
      <c r="G398" s="161"/>
      <c r="H398" s="161"/>
      <c r="I398" s="161"/>
      <c r="J398" s="161"/>
      <c r="K398" s="161"/>
      <c r="L398" s="161"/>
      <c r="M398" s="161"/>
      <c r="N398" s="160"/>
      <c r="O398" s="160"/>
      <c r="P398" s="160"/>
      <c r="Q398" s="160"/>
      <c r="R398" s="161"/>
      <c r="S398" s="161"/>
      <c r="T398" s="161"/>
      <c r="U398" s="161"/>
      <c r="V398" s="161"/>
      <c r="W398" s="161"/>
      <c r="X398" s="161"/>
      <c r="Y398" s="161"/>
      <c r="Z398" s="151"/>
      <c r="AA398" s="151"/>
      <c r="AB398" s="151"/>
      <c r="AC398" s="151"/>
      <c r="AD398" s="151"/>
      <c r="AE398" s="151"/>
      <c r="AF398" s="151"/>
      <c r="AG398" s="151" t="s">
        <v>263</v>
      </c>
      <c r="AH398" s="151">
        <v>0</v>
      </c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</row>
    <row r="399" spans="1:60" ht="22.5" outlineLevel="1" x14ac:dyDescent="0.2">
      <c r="A399" s="176">
        <v>76</v>
      </c>
      <c r="B399" s="177" t="s">
        <v>1287</v>
      </c>
      <c r="C399" s="185" t="s">
        <v>1288</v>
      </c>
      <c r="D399" s="178" t="s">
        <v>333</v>
      </c>
      <c r="E399" s="179">
        <v>1</v>
      </c>
      <c r="F399" s="180"/>
      <c r="G399" s="181">
        <f>ROUND(E399*F399,2)</f>
        <v>0</v>
      </c>
      <c r="H399" s="180"/>
      <c r="I399" s="181">
        <f>ROUND(E399*H399,2)</f>
        <v>0</v>
      </c>
      <c r="J399" s="180"/>
      <c r="K399" s="181">
        <f>ROUND(E399*J399,2)</f>
        <v>0</v>
      </c>
      <c r="L399" s="181">
        <v>21</v>
      </c>
      <c r="M399" s="181">
        <f>G399*(1+L399/100)</f>
        <v>0</v>
      </c>
      <c r="N399" s="179">
        <v>0</v>
      </c>
      <c r="O399" s="179">
        <f>ROUND(E399*N399,2)</f>
        <v>0</v>
      </c>
      <c r="P399" s="179">
        <v>0</v>
      </c>
      <c r="Q399" s="179">
        <f>ROUND(E399*P399,2)</f>
        <v>0</v>
      </c>
      <c r="R399" s="181" t="s">
        <v>849</v>
      </c>
      <c r="S399" s="181" t="s">
        <v>257</v>
      </c>
      <c r="T399" s="182" t="s">
        <v>257</v>
      </c>
      <c r="U399" s="161">
        <v>1.2736000000000001</v>
      </c>
      <c r="V399" s="161">
        <f>ROUND(E399*U399,2)</f>
        <v>1.27</v>
      </c>
      <c r="W399" s="161"/>
      <c r="X399" s="161" t="s">
        <v>258</v>
      </c>
      <c r="Y399" s="161" t="s">
        <v>211</v>
      </c>
      <c r="Z399" s="151"/>
      <c r="AA399" s="151"/>
      <c r="AB399" s="151"/>
      <c r="AC399" s="151"/>
      <c r="AD399" s="151"/>
      <c r="AE399" s="151"/>
      <c r="AF399" s="151"/>
      <c r="AG399" s="151" t="s">
        <v>259</v>
      </c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</row>
    <row r="400" spans="1:60" outlineLevel="2" x14ac:dyDescent="0.2">
      <c r="A400" s="158"/>
      <c r="B400" s="159"/>
      <c r="C400" s="196" t="s">
        <v>1257</v>
      </c>
      <c r="D400" s="190"/>
      <c r="E400" s="191">
        <v>1</v>
      </c>
      <c r="F400" s="161"/>
      <c r="G400" s="161"/>
      <c r="H400" s="161"/>
      <c r="I400" s="161"/>
      <c r="J400" s="161"/>
      <c r="K400" s="161"/>
      <c r="L400" s="161"/>
      <c r="M400" s="161"/>
      <c r="N400" s="160"/>
      <c r="O400" s="160"/>
      <c r="P400" s="160"/>
      <c r="Q400" s="160"/>
      <c r="R400" s="161"/>
      <c r="S400" s="161"/>
      <c r="T400" s="161"/>
      <c r="U400" s="161"/>
      <c r="V400" s="161"/>
      <c r="W400" s="161"/>
      <c r="X400" s="161"/>
      <c r="Y400" s="161"/>
      <c r="Z400" s="151"/>
      <c r="AA400" s="151"/>
      <c r="AB400" s="151"/>
      <c r="AC400" s="151"/>
      <c r="AD400" s="151"/>
      <c r="AE400" s="151"/>
      <c r="AF400" s="151"/>
      <c r="AG400" s="151" t="s">
        <v>263</v>
      </c>
      <c r="AH400" s="151">
        <v>0</v>
      </c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</row>
    <row r="401" spans="1:60" ht="22.5" outlineLevel="1" x14ac:dyDescent="0.2">
      <c r="A401" s="176">
        <v>77</v>
      </c>
      <c r="B401" s="177" t="s">
        <v>1289</v>
      </c>
      <c r="C401" s="185" t="s">
        <v>1290</v>
      </c>
      <c r="D401" s="178" t="s">
        <v>333</v>
      </c>
      <c r="E401" s="179">
        <v>1</v>
      </c>
      <c r="F401" s="180"/>
      <c r="G401" s="181">
        <f>ROUND(E401*F401,2)</f>
        <v>0</v>
      </c>
      <c r="H401" s="180"/>
      <c r="I401" s="181">
        <f>ROUND(E401*H401,2)</f>
        <v>0</v>
      </c>
      <c r="J401" s="180"/>
      <c r="K401" s="181">
        <f>ROUND(E401*J401,2)</f>
        <v>0</v>
      </c>
      <c r="L401" s="181">
        <v>21</v>
      </c>
      <c r="M401" s="181">
        <f>G401*(1+L401/100)</f>
        <v>0</v>
      </c>
      <c r="N401" s="179">
        <v>1.2500000000000001E-2</v>
      </c>
      <c r="O401" s="179">
        <f>ROUND(E401*N401,2)</f>
        <v>0.01</v>
      </c>
      <c r="P401" s="179">
        <v>0</v>
      </c>
      <c r="Q401" s="179">
        <f>ROUND(E401*P401,2)</f>
        <v>0</v>
      </c>
      <c r="R401" s="181" t="s">
        <v>305</v>
      </c>
      <c r="S401" s="181" t="s">
        <v>257</v>
      </c>
      <c r="T401" s="182" t="s">
        <v>257</v>
      </c>
      <c r="U401" s="161">
        <v>0</v>
      </c>
      <c r="V401" s="161">
        <f>ROUND(E401*U401,2)</f>
        <v>0</v>
      </c>
      <c r="W401" s="161"/>
      <c r="X401" s="161" t="s">
        <v>306</v>
      </c>
      <c r="Y401" s="161" t="s">
        <v>211</v>
      </c>
      <c r="Z401" s="151"/>
      <c r="AA401" s="151"/>
      <c r="AB401" s="151"/>
      <c r="AC401" s="151"/>
      <c r="AD401" s="151"/>
      <c r="AE401" s="151"/>
      <c r="AF401" s="151"/>
      <c r="AG401" s="151" t="s">
        <v>337</v>
      </c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</row>
    <row r="402" spans="1:60" outlineLevel="2" x14ac:dyDescent="0.2">
      <c r="A402" s="158"/>
      <c r="B402" s="159"/>
      <c r="C402" s="196" t="s">
        <v>1157</v>
      </c>
      <c r="D402" s="190"/>
      <c r="E402" s="191"/>
      <c r="F402" s="161"/>
      <c r="G402" s="161"/>
      <c r="H402" s="161"/>
      <c r="I402" s="161"/>
      <c r="J402" s="161"/>
      <c r="K402" s="161"/>
      <c r="L402" s="161"/>
      <c r="M402" s="161"/>
      <c r="N402" s="160"/>
      <c r="O402" s="160"/>
      <c r="P402" s="160"/>
      <c r="Q402" s="160"/>
      <c r="R402" s="161"/>
      <c r="S402" s="161"/>
      <c r="T402" s="161"/>
      <c r="U402" s="161"/>
      <c r="V402" s="161"/>
      <c r="W402" s="161"/>
      <c r="X402" s="161"/>
      <c r="Y402" s="161"/>
      <c r="Z402" s="151"/>
      <c r="AA402" s="151"/>
      <c r="AB402" s="151"/>
      <c r="AC402" s="151"/>
      <c r="AD402" s="151"/>
      <c r="AE402" s="151"/>
      <c r="AF402" s="151"/>
      <c r="AG402" s="151" t="s">
        <v>263</v>
      </c>
      <c r="AH402" s="151">
        <v>0</v>
      </c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</row>
    <row r="403" spans="1:60" outlineLevel="3" x14ac:dyDescent="0.2">
      <c r="A403" s="158"/>
      <c r="B403" s="159"/>
      <c r="C403" s="196" t="s">
        <v>1260</v>
      </c>
      <c r="D403" s="190"/>
      <c r="E403" s="191">
        <v>1</v>
      </c>
      <c r="F403" s="161"/>
      <c r="G403" s="161"/>
      <c r="H403" s="161"/>
      <c r="I403" s="161"/>
      <c r="J403" s="161"/>
      <c r="K403" s="161"/>
      <c r="L403" s="161"/>
      <c r="M403" s="161"/>
      <c r="N403" s="160"/>
      <c r="O403" s="160"/>
      <c r="P403" s="160"/>
      <c r="Q403" s="160"/>
      <c r="R403" s="161"/>
      <c r="S403" s="161"/>
      <c r="T403" s="161"/>
      <c r="U403" s="161"/>
      <c r="V403" s="161"/>
      <c r="W403" s="161"/>
      <c r="X403" s="161"/>
      <c r="Y403" s="161"/>
      <c r="Z403" s="151"/>
      <c r="AA403" s="151"/>
      <c r="AB403" s="151"/>
      <c r="AC403" s="151"/>
      <c r="AD403" s="151"/>
      <c r="AE403" s="151"/>
      <c r="AF403" s="151"/>
      <c r="AG403" s="151" t="s">
        <v>263</v>
      </c>
      <c r="AH403" s="151">
        <v>0</v>
      </c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</row>
    <row r="404" spans="1:60" ht="22.5" outlineLevel="1" x14ac:dyDescent="0.2">
      <c r="A404" s="176">
        <v>78</v>
      </c>
      <c r="B404" s="177" t="s">
        <v>1291</v>
      </c>
      <c r="C404" s="185" t="s">
        <v>1292</v>
      </c>
      <c r="D404" s="178" t="s">
        <v>333</v>
      </c>
      <c r="E404" s="179">
        <v>2</v>
      </c>
      <c r="F404" s="180"/>
      <c r="G404" s="181">
        <f>ROUND(E404*F404,2)</f>
        <v>0</v>
      </c>
      <c r="H404" s="180"/>
      <c r="I404" s="181">
        <f>ROUND(E404*H404,2)</f>
        <v>0</v>
      </c>
      <c r="J404" s="180"/>
      <c r="K404" s="181">
        <f>ROUND(E404*J404,2)</f>
        <v>0</v>
      </c>
      <c r="L404" s="181">
        <v>21</v>
      </c>
      <c r="M404" s="181">
        <f>G404*(1+L404/100)</f>
        <v>0</v>
      </c>
      <c r="N404" s="179">
        <v>0</v>
      </c>
      <c r="O404" s="179">
        <f>ROUND(E404*N404,2)</f>
        <v>0</v>
      </c>
      <c r="P404" s="179">
        <v>0</v>
      </c>
      <c r="Q404" s="179">
        <f>ROUND(E404*P404,2)</f>
        <v>0</v>
      </c>
      <c r="R404" s="181" t="s">
        <v>849</v>
      </c>
      <c r="S404" s="181" t="s">
        <v>257</v>
      </c>
      <c r="T404" s="182" t="s">
        <v>257</v>
      </c>
      <c r="U404" s="161">
        <v>1.6055999999999999</v>
      </c>
      <c r="V404" s="161">
        <f>ROUND(E404*U404,2)</f>
        <v>3.21</v>
      </c>
      <c r="W404" s="161"/>
      <c r="X404" s="161" t="s">
        <v>258</v>
      </c>
      <c r="Y404" s="161" t="s">
        <v>211</v>
      </c>
      <c r="Z404" s="151"/>
      <c r="AA404" s="151"/>
      <c r="AB404" s="151"/>
      <c r="AC404" s="151"/>
      <c r="AD404" s="151"/>
      <c r="AE404" s="151"/>
      <c r="AF404" s="151"/>
      <c r="AG404" s="151" t="s">
        <v>259</v>
      </c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51"/>
      <c r="BB404" s="151"/>
      <c r="BC404" s="151"/>
      <c r="BD404" s="151"/>
      <c r="BE404" s="151"/>
      <c r="BF404" s="151"/>
      <c r="BG404" s="151"/>
      <c r="BH404" s="151"/>
    </row>
    <row r="405" spans="1:60" outlineLevel="2" x14ac:dyDescent="0.2">
      <c r="A405" s="158"/>
      <c r="B405" s="159"/>
      <c r="C405" s="196" t="s">
        <v>1209</v>
      </c>
      <c r="D405" s="190"/>
      <c r="E405" s="191">
        <v>2</v>
      </c>
      <c r="F405" s="161"/>
      <c r="G405" s="161"/>
      <c r="H405" s="161"/>
      <c r="I405" s="161"/>
      <c r="J405" s="161"/>
      <c r="K405" s="161"/>
      <c r="L405" s="161"/>
      <c r="M405" s="161"/>
      <c r="N405" s="160"/>
      <c r="O405" s="160"/>
      <c r="P405" s="160"/>
      <c r="Q405" s="160"/>
      <c r="R405" s="161"/>
      <c r="S405" s="161"/>
      <c r="T405" s="161"/>
      <c r="U405" s="161"/>
      <c r="V405" s="161"/>
      <c r="W405" s="161"/>
      <c r="X405" s="161"/>
      <c r="Y405" s="161"/>
      <c r="Z405" s="151"/>
      <c r="AA405" s="151"/>
      <c r="AB405" s="151"/>
      <c r="AC405" s="151"/>
      <c r="AD405" s="151"/>
      <c r="AE405" s="151"/>
      <c r="AF405" s="151"/>
      <c r="AG405" s="151" t="s">
        <v>263</v>
      </c>
      <c r="AH405" s="151">
        <v>0</v>
      </c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</row>
    <row r="406" spans="1:60" outlineLevel="1" x14ac:dyDescent="0.2">
      <c r="A406" s="176">
        <v>79</v>
      </c>
      <c r="B406" s="177" t="s">
        <v>1293</v>
      </c>
      <c r="C406" s="185" t="s">
        <v>1294</v>
      </c>
      <c r="D406" s="178" t="s">
        <v>333</v>
      </c>
      <c r="E406" s="179">
        <v>1</v>
      </c>
      <c r="F406" s="180"/>
      <c r="G406" s="181">
        <f>ROUND(E406*F406,2)</f>
        <v>0</v>
      </c>
      <c r="H406" s="180"/>
      <c r="I406" s="181">
        <f>ROUND(E406*H406,2)</f>
        <v>0</v>
      </c>
      <c r="J406" s="180"/>
      <c r="K406" s="181">
        <f>ROUND(E406*J406,2)</f>
        <v>0</v>
      </c>
      <c r="L406" s="181">
        <v>21</v>
      </c>
      <c r="M406" s="181">
        <f>G406*(1+L406/100)</f>
        <v>0</v>
      </c>
      <c r="N406" s="179">
        <v>1.21E-2</v>
      </c>
      <c r="O406" s="179">
        <f>ROUND(E406*N406,2)</f>
        <v>0.01</v>
      </c>
      <c r="P406" s="179">
        <v>0</v>
      </c>
      <c r="Q406" s="179">
        <f>ROUND(E406*P406,2)</f>
        <v>0</v>
      </c>
      <c r="R406" s="181"/>
      <c r="S406" s="181" t="s">
        <v>209</v>
      </c>
      <c r="T406" s="182" t="s">
        <v>210</v>
      </c>
      <c r="U406" s="161">
        <v>0</v>
      </c>
      <c r="V406" s="161">
        <f>ROUND(E406*U406,2)</f>
        <v>0</v>
      </c>
      <c r="W406" s="161"/>
      <c r="X406" s="161" t="s">
        <v>306</v>
      </c>
      <c r="Y406" s="161" t="s">
        <v>211</v>
      </c>
      <c r="Z406" s="151"/>
      <c r="AA406" s="151"/>
      <c r="AB406" s="151"/>
      <c r="AC406" s="151"/>
      <c r="AD406" s="151"/>
      <c r="AE406" s="151"/>
      <c r="AF406" s="151"/>
      <c r="AG406" s="151" t="s">
        <v>337</v>
      </c>
      <c r="AH406" s="151"/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</row>
    <row r="407" spans="1:60" outlineLevel="2" x14ac:dyDescent="0.2">
      <c r="A407" s="158"/>
      <c r="B407" s="159"/>
      <c r="C407" s="196" t="s">
        <v>1157</v>
      </c>
      <c r="D407" s="190"/>
      <c r="E407" s="191"/>
      <c r="F407" s="161"/>
      <c r="G407" s="161"/>
      <c r="H407" s="161"/>
      <c r="I407" s="161"/>
      <c r="J407" s="161"/>
      <c r="K407" s="161"/>
      <c r="L407" s="161"/>
      <c r="M407" s="161"/>
      <c r="N407" s="160"/>
      <c r="O407" s="160"/>
      <c r="P407" s="160"/>
      <c r="Q407" s="160"/>
      <c r="R407" s="161"/>
      <c r="S407" s="161"/>
      <c r="T407" s="161"/>
      <c r="U407" s="161"/>
      <c r="V407" s="161"/>
      <c r="W407" s="161"/>
      <c r="X407" s="161"/>
      <c r="Y407" s="161"/>
      <c r="Z407" s="151"/>
      <c r="AA407" s="151"/>
      <c r="AB407" s="151"/>
      <c r="AC407" s="151"/>
      <c r="AD407" s="151"/>
      <c r="AE407" s="151"/>
      <c r="AF407" s="151"/>
      <c r="AG407" s="151" t="s">
        <v>263</v>
      </c>
      <c r="AH407" s="151">
        <v>0</v>
      </c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</row>
    <row r="408" spans="1:60" outlineLevel="3" x14ac:dyDescent="0.2">
      <c r="A408" s="158"/>
      <c r="B408" s="159"/>
      <c r="C408" s="196" t="s">
        <v>1295</v>
      </c>
      <c r="D408" s="190"/>
      <c r="E408" s="191">
        <v>1</v>
      </c>
      <c r="F408" s="161"/>
      <c r="G408" s="161"/>
      <c r="H408" s="161"/>
      <c r="I408" s="161"/>
      <c r="J408" s="161"/>
      <c r="K408" s="161"/>
      <c r="L408" s="161"/>
      <c r="M408" s="161"/>
      <c r="N408" s="160"/>
      <c r="O408" s="160"/>
      <c r="P408" s="160"/>
      <c r="Q408" s="160"/>
      <c r="R408" s="161"/>
      <c r="S408" s="161"/>
      <c r="T408" s="161"/>
      <c r="U408" s="161"/>
      <c r="V408" s="161"/>
      <c r="W408" s="161"/>
      <c r="X408" s="161"/>
      <c r="Y408" s="161"/>
      <c r="Z408" s="151"/>
      <c r="AA408" s="151"/>
      <c r="AB408" s="151"/>
      <c r="AC408" s="151"/>
      <c r="AD408" s="151"/>
      <c r="AE408" s="151"/>
      <c r="AF408" s="151"/>
      <c r="AG408" s="151" t="s">
        <v>263</v>
      </c>
      <c r="AH408" s="151">
        <v>0</v>
      </c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</row>
    <row r="409" spans="1:60" ht="22.5" outlineLevel="1" x14ac:dyDescent="0.2">
      <c r="A409" s="176">
        <v>80</v>
      </c>
      <c r="B409" s="177" t="s">
        <v>1296</v>
      </c>
      <c r="C409" s="185" t="s">
        <v>1297</v>
      </c>
      <c r="D409" s="178" t="s">
        <v>333</v>
      </c>
      <c r="E409" s="179">
        <v>1</v>
      </c>
      <c r="F409" s="180"/>
      <c r="G409" s="181">
        <f>ROUND(E409*F409,2)</f>
        <v>0</v>
      </c>
      <c r="H409" s="180"/>
      <c r="I409" s="181">
        <f>ROUND(E409*H409,2)</f>
        <v>0</v>
      </c>
      <c r="J409" s="180"/>
      <c r="K409" s="181">
        <f>ROUND(E409*J409,2)</f>
        <v>0</v>
      </c>
      <c r="L409" s="181">
        <v>21</v>
      </c>
      <c r="M409" s="181">
        <f>G409*(1+L409/100)</f>
        <v>0</v>
      </c>
      <c r="N409" s="179">
        <v>1.9300000000000001E-2</v>
      </c>
      <c r="O409" s="179">
        <f>ROUND(E409*N409,2)</f>
        <v>0.02</v>
      </c>
      <c r="P409" s="179">
        <v>0</v>
      </c>
      <c r="Q409" s="179">
        <f>ROUND(E409*P409,2)</f>
        <v>0</v>
      </c>
      <c r="R409" s="181" t="s">
        <v>305</v>
      </c>
      <c r="S409" s="181" t="s">
        <v>257</v>
      </c>
      <c r="T409" s="182" t="s">
        <v>257</v>
      </c>
      <c r="U409" s="161">
        <v>0</v>
      </c>
      <c r="V409" s="161">
        <f>ROUND(E409*U409,2)</f>
        <v>0</v>
      </c>
      <c r="W409" s="161"/>
      <c r="X409" s="161" t="s">
        <v>306</v>
      </c>
      <c r="Y409" s="161" t="s">
        <v>211</v>
      </c>
      <c r="Z409" s="151"/>
      <c r="AA409" s="151"/>
      <c r="AB409" s="151"/>
      <c r="AC409" s="151"/>
      <c r="AD409" s="151"/>
      <c r="AE409" s="151"/>
      <c r="AF409" s="151"/>
      <c r="AG409" s="151" t="s">
        <v>337</v>
      </c>
      <c r="AH409" s="151"/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</row>
    <row r="410" spans="1:60" outlineLevel="2" x14ac:dyDescent="0.2">
      <c r="A410" s="158"/>
      <c r="B410" s="159"/>
      <c r="C410" s="196" t="s">
        <v>1157</v>
      </c>
      <c r="D410" s="190"/>
      <c r="E410" s="191"/>
      <c r="F410" s="161"/>
      <c r="G410" s="161"/>
      <c r="H410" s="161"/>
      <c r="I410" s="161"/>
      <c r="J410" s="161"/>
      <c r="K410" s="161"/>
      <c r="L410" s="161"/>
      <c r="M410" s="161"/>
      <c r="N410" s="160"/>
      <c r="O410" s="160"/>
      <c r="P410" s="160"/>
      <c r="Q410" s="160"/>
      <c r="R410" s="161"/>
      <c r="S410" s="161"/>
      <c r="T410" s="161"/>
      <c r="U410" s="161"/>
      <c r="V410" s="161"/>
      <c r="W410" s="161"/>
      <c r="X410" s="161"/>
      <c r="Y410" s="161"/>
      <c r="Z410" s="151"/>
      <c r="AA410" s="151"/>
      <c r="AB410" s="151"/>
      <c r="AC410" s="151"/>
      <c r="AD410" s="151"/>
      <c r="AE410" s="151"/>
      <c r="AF410" s="151"/>
      <c r="AG410" s="151" t="s">
        <v>263</v>
      </c>
      <c r="AH410" s="151">
        <v>0</v>
      </c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</row>
    <row r="411" spans="1:60" outlineLevel="3" x14ac:dyDescent="0.2">
      <c r="A411" s="158"/>
      <c r="B411" s="159"/>
      <c r="C411" s="196" t="s">
        <v>1295</v>
      </c>
      <c r="D411" s="190"/>
      <c r="E411" s="191">
        <v>1</v>
      </c>
      <c r="F411" s="161"/>
      <c r="G411" s="161"/>
      <c r="H411" s="161"/>
      <c r="I411" s="161"/>
      <c r="J411" s="161"/>
      <c r="K411" s="161"/>
      <c r="L411" s="161"/>
      <c r="M411" s="161"/>
      <c r="N411" s="160"/>
      <c r="O411" s="160"/>
      <c r="P411" s="160"/>
      <c r="Q411" s="160"/>
      <c r="R411" s="161"/>
      <c r="S411" s="161"/>
      <c r="T411" s="161"/>
      <c r="U411" s="161"/>
      <c r="V411" s="161"/>
      <c r="W411" s="161"/>
      <c r="X411" s="161"/>
      <c r="Y411" s="161"/>
      <c r="Z411" s="151"/>
      <c r="AA411" s="151"/>
      <c r="AB411" s="151"/>
      <c r="AC411" s="151"/>
      <c r="AD411" s="151"/>
      <c r="AE411" s="151"/>
      <c r="AF411" s="151"/>
      <c r="AG411" s="151" t="s">
        <v>263</v>
      </c>
      <c r="AH411" s="151">
        <v>0</v>
      </c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</row>
    <row r="412" spans="1:60" ht="22.5" outlineLevel="1" x14ac:dyDescent="0.2">
      <c r="A412" s="176">
        <v>81</v>
      </c>
      <c r="B412" s="177" t="s">
        <v>1298</v>
      </c>
      <c r="C412" s="185" t="s">
        <v>1299</v>
      </c>
      <c r="D412" s="178" t="s">
        <v>333</v>
      </c>
      <c r="E412" s="179">
        <v>1</v>
      </c>
      <c r="F412" s="180"/>
      <c r="G412" s="181">
        <f>ROUND(E412*F412,2)</f>
        <v>0</v>
      </c>
      <c r="H412" s="180"/>
      <c r="I412" s="181">
        <f>ROUND(E412*H412,2)</f>
        <v>0</v>
      </c>
      <c r="J412" s="180"/>
      <c r="K412" s="181">
        <f>ROUND(E412*J412,2)</f>
        <v>0</v>
      </c>
      <c r="L412" s="181">
        <v>21</v>
      </c>
      <c r="M412" s="181">
        <f>G412*(1+L412/100)</f>
        <v>0</v>
      </c>
      <c r="N412" s="179">
        <v>2.7799999999999999E-3</v>
      </c>
      <c r="O412" s="179">
        <f>ROUND(E412*N412,2)</f>
        <v>0</v>
      </c>
      <c r="P412" s="179">
        <v>0</v>
      </c>
      <c r="Q412" s="179">
        <f>ROUND(E412*P412,2)</f>
        <v>0</v>
      </c>
      <c r="R412" s="181" t="s">
        <v>849</v>
      </c>
      <c r="S412" s="181" t="s">
        <v>257</v>
      </c>
      <c r="T412" s="182" t="s">
        <v>257</v>
      </c>
      <c r="U412" s="161">
        <v>2.1280000000000001</v>
      </c>
      <c r="V412" s="161">
        <f>ROUND(E412*U412,2)</f>
        <v>2.13</v>
      </c>
      <c r="W412" s="161"/>
      <c r="X412" s="161" t="s">
        <v>258</v>
      </c>
      <c r="Y412" s="161" t="s">
        <v>211</v>
      </c>
      <c r="Z412" s="151"/>
      <c r="AA412" s="151"/>
      <c r="AB412" s="151"/>
      <c r="AC412" s="151"/>
      <c r="AD412" s="151"/>
      <c r="AE412" s="151"/>
      <c r="AF412" s="151"/>
      <c r="AG412" s="151" t="s">
        <v>259</v>
      </c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</row>
    <row r="413" spans="1:60" outlineLevel="2" x14ac:dyDescent="0.2">
      <c r="A413" s="158"/>
      <c r="B413" s="159"/>
      <c r="C413" s="196" t="s">
        <v>1157</v>
      </c>
      <c r="D413" s="190"/>
      <c r="E413" s="191"/>
      <c r="F413" s="161"/>
      <c r="G413" s="161"/>
      <c r="H413" s="161"/>
      <c r="I413" s="161"/>
      <c r="J413" s="161"/>
      <c r="K413" s="161"/>
      <c r="L413" s="161"/>
      <c r="M413" s="161"/>
      <c r="N413" s="160"/>
      <c r="O413" s="160"/>
      <c r="P413" s="160"/>
      <c r="Q413" s="160"/>
      <c r="R413" s="161"/>
      <c r="S413" s="161"/>
      <c r="T413" s="161"/>
      <c r="U413" s="161"/>
      <c r="V413" s="161"/>
      <c r="W413" s="161"/>
      <c r="X413" s="161"/>
      <c r="Y413" s="161"/>
      <c r="Z413" s="151"/>
      <c r="AA413" s="151"/>
      <c r="AB413" s="151"/>
      <c r="AC413" s="151"/>
      <c r="AD413" s="151"/>
      <c r="AE413" s="151"/>
      <c r="AF413" s="151"/>
      <c r="AG413" s="151" t="s">
        <v>263</v>
      </c>
      <c r="AH413" s="151">
        <v>0</v>
      </c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51"/>
      <c r="BB413" s="151"/>
      <c r="BC413" s="151"/>
      <c r="BD413" s="151"/>
      <c r="BE413" s="151"/>
      <c r="BF413" s="151"/>
      <c r="BG413" s="151"/>
      <c r="BH413" s="151"/>
    </row>
    <row r="414" spans="1:60" outlineLevel="3" x14ac:dyDescent="0.2">
      <c r="A414" s="158"/>
      <c r="B414" s="159"/>
      <c r="C414" s="196" t="s">
        <v>1295</v>
      </c>
      <c r="D414" s="190"/>
      <c r="E414" s="191">
        <v>1</v>
      </c>
      <c r="F414" s="161"/>
      <c r="G414" s="161"/>
      <c r="H414" s="161"/>
      <c r="I414" s="161"/>
      <c r="J414" s="161"/>
      <c r="K414" s="161"/>
      <c r="L414" s="161"/>
      <c r="M414" s="161"/>
      <c r="N414" s="160"/>
      <c r="O414" s="160"/>
      <c r="P414" s="160"/>
      <c r="Q414" s="160"/>
      <c r="R414" s="161"/>
      <c r="S414" s="161"/>
      <c r="T414" s="161"/>
      <c r="U414" s="161"/>
      <c r="V414" s="161"/>
      <c r="W414" s="161"/>
      <c r="X414" s="161"/>
      <c r="Y414" s="161"/>
      <c r="Z414" s="151"/>
      <c r="AA414" s="151"/>
      <c r="AB414" s="151"/>
      <c r="AC414" s="151"/>
      <c r="AD414" s="151"/>
      <c r="AE414" s="151"/>
      <c r="AF414" s="151"/>
      <c r="AG414" s="151" t="s">
        <v>263</v>
      </c>
      <c r="AH414" s="151">
        <v>0</v>
      </c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</row>
    <row r="415" spans="1:60" ht="45" outlineLevel="1" x14ac:dyDescent="0.2">
      <c r="A415" s="176">
        <v>82</v>
      </c>
      <c r="B415" s="177" t="s">
        <v>1300</v>
      </c>
      <c r="C415" s="185" t="s">
        <v>1301</v>
      </c>
      <c r="D415" s="178" t="s">
        <v>333</v>
      </c>
      <c r="E415" s="179">
        <v>1.01</v>
      </c>
      <c r="F415" s="180"/>
      <c r="G415" s="181">
        <f>ROUND(E415*F415,2)</f>
        <v>0</v>
      </c>
      <c r="H415" s="180"/>
      <c r="I415" s="181">
        <f>ROUND(E415*H415,2)</f>
        <v>0</v>
      </c>
      <c r="J415" s="180"/>
      <c r="K415" s="181">
        <f>ROUND(E415*J415,2)</f>
        <v>0</v>
      </c>
      <c r="L415" s="181">
        <v>21</v>
      </c>
      <c r="M415" s="181">
        <f>G415*(1+L415/100)</f>
        <v>0</v>
      </c>
      <c r="N415" s="179">
        <v>5.8999999999999997E-2</v>
      </c>
      <c r="O415" s="179">
        <f>ROUND(E415*N415,2)</f>
        <v>0.06</v>
      </c>
      <c r="P415" s="179">
        <v>0</v>
      </c>
      <c r="Q415" s="179">
        <f>ROUND(E415*P415,2)</f>
        <v>0</v>
      </c>
      <c r="R415" s="181" t="s">
        <v>305</v>
      </c>
      <c r="S415" s="181" t="s">
        <v>257</v>
      </c>
      <c r="T415" s="182" t="s">
        <v>257</v>
      </c>
      <c r="U415" s="161">
        <v>0</v>
      </c>
      <c r="V415" s="161">
        <f>ROUND(E415*U415,2)</f>
        <v>0</v>
      </c>
      <c r="W415" s="161"/>
      <c r="X415" s="161" t="s">
        <v>306</v>
      </c>
      <c r="Y415" s="161" t="s">
        <v>211</v>
      </c>
      <c r="Z415" s="151"/>
      <c r="AA415" s="151"/>
      <c r="AB415" s="151"/>
      <c r="AC415" s="151"/>
      <c r="AD415" s="151"/>
      <c r="AE415" s="151"/>
      <c r="AF415" s="151"/>
      <c r="AG415" s="151" t="s">
        <v>337</v>
      </c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51"/>
      <c r="BD415" s="151"/>
      <c r="BE415" s="151"/>
      <c r="BF415" s="151"/>
      <c r="BG415" s="151"/>
      <c r="BH415" s="151"/>
    </row>
    <row r="416" spans="1:60" outlineLevel="2" x14ac:dyDescent="0.2">
      <c r="A416" s="158"/>
      <c r="B416" s="159"/>
      <c r="C416" s="196" t="s">
        <v>1157</v>
      </c>
      <c r="D416" s="190"/>
      <c r="E416" s="191"/>
      <c r="F416" s="161"/>
      <c r="G416" s="161"/>
      <c r="H416" s="161"/>
      <c r="I416" s="161"/>
      <c r="J416" s="161"/>
      <c r="K416" s="161"/>
      <c r="L416" s="161"/>
      <c r="M416" s="161"/>
      <c r="N416" s="160"/>
      <c r="O416" s="160"/>
      <c r="P416" s="160"/>
      <c r="Q416" s="160"/>
      <c r="R416" s="161"/>
      <c r="S416" s="161"/>
      <c r="T416" s="161"/>
      <c r="U416" s="161"/>
      <c r="V416" s="161"/>
      <c r="W416" s="161"/>
      <c r="X416" s="161"/>
      <c r="Y416" s="161"/>
      <c r="Z416" s="151"/>
      <c r="AA416" s="151"/>
      <c r="AB416" s="151"/>
      <c r="AC416" s="151"/>
      <c r="AD416" s="151"/>
      <c r="AE416" s="151"/>
      <c r="AF416" s="151"/>
      <c r="AG416" s="151" t="s">
        <v>263</v>
      </c>
      <c r="AH416" s="151">
        <v>0</v>
      </c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</row>
    <row r="417" spans="1:60" outlineLevel="3" x14ac:dyDescent="0.2">
      <c r="A417" s="158"/>
      <c r="B417" s="159"/>
      <c r="C417" s="196" t="s">
        <v>1302</v>
      </c>
      <c r="D417" s="190"/>
      <c r="E417" s="191">
        <v>1.01</v>
      </c>
      <c r="F417" s="161"/>
      <c r="G417" s="161"/>
      <c r="H417" s="161"/>
      <c r="I417" s="161"/>
      <c r="J417" s="161"/>
      <c r="K417" s="161"/>
      <c r="L417" s="161"/>
      <c r="M417" s="161"/>
      <c r="N417" s="160"/>
      <c r="O417" s="160"/>
      <c r="P417" s="160"/>
      <c r="Q417" s="160"/>
      <c r="R417" s="161"/>
      <c r="S417" s="161"/>
      <c r="T417" s="161"/>
      <c r="U417" s="161"/>
      <c r="V417" s="161"/>
      <c r="W417" s="161"/>
      <c r="X417" s="161"/>
      <c r="Y417" s="161"/>
      <c r="Z417" s="151"/>
      <c r="AA417" s="151"/>
      <c r="AB417" s="151"/>
      <c r="AC417" s="151"/>
      <c r="AD417" s="151"/>
      <c r="AE417" s="151"/>
      <c r="AF417" s="151"/>
      <c r="AG417" s="151" t="s">
        <v>263</v>
      </c>
      <c r="AH417" s="151">
        <v>0</v>
      </c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</row>
    <row r="418" spans="1:60" ht="33.75" outlineLevel="1" x14ac:dyDescent="0.2">
      <c r="A418" s="176">
        <v>83</v>
      </c>
      <c r="B418" s="177" t="s">
        <v>1303</v>
      </c>
      <c r="C418" s="185" t="s">
        <v>1304</v>
      </c>
      <c r="D418" s="178" t="s">
        <v>333</v>
      </c>
      <c r="E418" s="179">
        <v>1.01</v>
      </c>
      <c r="F418" s="180"/>
      <c r="G418" s="181">
        <f>ROUND(E418*F418,2)</f>
        <v>0</v>
      </c>
      <c r="H418" s="180"/>
      <c r="I418" s="181">
        <f>ROUND(E418*H418,2)</f>
        <v>0</v>
      </c>
      <c r="J418" s="180"/>
      <c r="K418" s="181">
        <f>ROUND(E418*J418,2)</f>
        <v>0</v>
      </c>
      <c r="L418" s="181">
        <v>21</v>
      </c>
      <c r="M418" s="181">
        <f>G418*(1+L418/100)</f>
        <v>0</v>
      </c>
      <c r="N418" s="179">
        <v>6.0000000000000001E-3</v>
      </c>
      <c r="O418" s="179">
        <f>ROUND(E418*N418,2)</f>
        <v>0.01</v>
      </c>
      <c r="P418" s="179">
        <v>0</v>
      </c>
      <c r="Q418" s="179">
        <f>ROUND(E418*P418,2)</f>
        <v>0</v>
      </c>
      <c r="R418" s="181" t="s">
        <v>305</v>
      </c>
      <c r="S418" s="181" t="s">
        <v>257</v>
      </c>
      <c r="T418" s="182" t="s">
        <v>257</v>
      </c>
      <c r="U418" s="161">
        <v>0</v>
      </c>
      <c r="V418" s="161">
        <f>ROUND(E418*U418,2)</f>
        <v>0</v>
      </c>
      <c r="W418" s="161"/>
      <c r="X418" s="161" t="s">
        <v>306</v>
      </c>
      <c r="Y418" s="161" t="s">
        <v>211</v>
      </c>
      <c r="Z418" s="151"/>
      <c r="AA418" s="151"/>
      <c r="AB418" s="151"/>
      <c r="AC418" s="151"/>
      <c r="AD418" s="151"/>
      <c r="AE418" s="151"/>
      <c r="AF418" s="151"/>
      <c r="AG418" s="151" t="s">
        <v>337</v>
      </c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</row>
    <row r="419" spans="1:60" outlineLevel="2" x14ac:dyDescent="0.2">
      <c r="A419" s="158"/>
      <c r="B419" s="159"/>
      <c r="C419" s="196" t="s">
        <v>1157</v>
      </c>
      <c r="D419" s="190"/>
      <c r="E419" s="191"/>
      <c r="F419" s="161"/>
      <c r="G419" s="161"/>
      <c r="H419" s="161"/>
      <c r="I419" s="161"/>
      <c r="J419" s="161"/>
      <c r="K419" s="161"/>
      <c r="L419" s="161"/>
      <c r="M419" s="161"/>
      <c r="N419" s="160"/>
      <c r="O419" s="160"/>
      <c r="P419" s="160"/>
      <c r="Q419" s="160"/>
      <c r="R419" s="161"/>
      <c r="S419" s="161"/>
      <c r="T419" s="161"/>
      <c r="U419" s="161"/>
      <c r="V419" s="161"/>
      <c r="W419" s="161"/>
      <c r="X419" s="161"/>
      <c r="Y419" s="161"/>
      <c r="Z419" s="151"/>
      <c r="AA419" s="151"/>
      <c r="AB419" s="151"/>
      <c r="AC419" s="151"/>
      <c r="AD419" s="151"/>
      <c r="AE419" s="151"/>
      <c r="AF419" s="151"/>
      <c r="AG419" s="151" t="s">
        <v>263</v>
      </c>
      <c r="AH419" s="151">
        <v>0</v>
      </c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</row>
    <row r="420" spans="1:60" outlineLevel="3" x14ac:dyDescent="0.2">
      <c r="A420" s="158"/>
      <c r="B420" s="159"/>
      <c r="C420" s="196" t="s">
        <v>1302</v>
      </c>
      <c r="D420" s="190"/>
      <c r="E420" s="191">
        <v>1.01</v>
      </c>
      <c r="F420" s="161"/>
      <c r="G420" s="161"/>
      <c r="H420" s="161"/>
      <c r="I420" s="161"/>
      <c r="J420" s="161"/>
      <c r="K420" s="161"/>
      <c r="L420" s="161"/>
      <c r="M420" s="161"/>
      <c r="N420" s="160"/>
      <c r="O420" s="160"/>
      <c r="P420" s="160"/>
      <c r="Q420" s="160"/>
      <c r="R420" s="161"/>
      <c r="S420" s="161"/>
      <c r="T420" s="161"/>
      <c r="U420" s="161"/>
      <c r="V420" s="161"/>
      <c r="W420" s="161"/>
      <c r="X420" s="161"/>
      <c r="Y420" s="161"/>
      <c r="Z420" s="151"/>
      <c r="AA420" s="151"/>
      <c r="AB420" s="151"/>
      <c r="AC420" s="151"/>
      <c r="AD420" s="151"/>
      <c r="AE420" s="151"/>
      <c r="AF420" s="151"/>
      <c r="AG420" s="151" t="s">
        <v>263</v>
      </c>
      <c r="AH420" s="151">
        <v>0</v>
      </c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51"/>
      <c r="BB420" s="151"/>
      <c r="BC420" s="151"/>
      <c r="BD420" s="151"/>
      <c r="BE420" s="151"/>
      <c r="BF420" s="151"/>
      <c r="BG420" s="151"/>
      <c r="BH420" s="151"/>
    </row>
    <row r="421" spans="1:60" outlineLevel="1" x14ac:dyDescent="0.2">
      <c r="A421" s="176">
        <v>84</v>
      </c>
      <c r="B421" s="177" t="s">
        <v>1305</v>
      </c>
      <c r="C421" s="185" t="s">
        <v>1306</v>
      </c>
      <c r="D421" s="178" t="s">
        <v>333</v>
      </c>
      <c r="E421" s="179">
        <v>1</v>
      </c>
      <c r="F421" s="180"/>
      <c r="G421" s="181">
        <f>ROUND(E421*F421,2)</f>
        <v>0</v>
      </c>
      <c r="H421" s="180"/>
      <c r="I421" s="181">
        <f>ROUND(E421*H421,2)</f>
        <v>0</v>
      </c>
      <c r="J421" s="180"/>
      <c r="K421" s="181">
        <f>ROUND(E421*J421,2)</f>
        <v>0</v>
      </c>
      <c r="L421" s="181">
        <v>21</v>
      </c>
      <c r="M421" s="181">
        <f>G421*(1+L421/100)</f>
        <v>0</v>
      </c>
      <c r="N421" s="179">
        <v>0.11178</v>
      </c>
      <c r="O421" s="179">
        <f>ROUND(E421*N421,2)</f>
        <v>0.11</v>
      </c>
      <c r="P421" s="179">
        <v>0</v>
      </c>
      <c r="Q421" s="179">
        <f>ROUND(E421*P421,2)</f>
        <v>0</v>
      </c>
      <c r="R421" s="181"/>
      <c r="S421" s="181" t="s">
        <v>209</v>
      </c>
      <c r="T421" s="182" t="s">
        <v>210</v>
      </c>
      <c r="U421" s="161">
        <v>0.86</v>
      </c>
      <c r="V421" s="161">
        <f>ROUND(E421*U421,2)</f>
        <v>0.86</v>
      </c>
      <c r="W421" s="161"/>
      <c r="X421" s="161" t="s">
        <v>258</v>
      </c>
      <c r="Y421" s="161" t="s">
        <v>211</v>
      </c>
      <c r="Z421" s="151"/>
      <c r="AA421" s="151"/>
      <c r="AB421" s="151"/>
      <c r="AC421" s="151"/>
      <c r="AD421" s="151"/>
      <c r="AE421" s="151"/>
      <c r="AF421" s="151"/>
      <c r="AG421" s="151" t="s">
        <v>259</v>
      </c>
      <c r="AH421" s="151"/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</row>
    <row r="422" spans="1:60" outlineLevel="2" x14ac:dyDescent="0.2">
      <c r="A422" s="158"/>
      <c r="B422" s="159"/>
      <c r="C422" s="196" t="s">
        <v>1157</v>
      </c>
      <c r="D422" s="190"/>
      <c r="E422" s="191"/>
      <c r="F422" s="161"/>
      <c r="G422" s="161"/>
      <c r="H422" s="161"/>
      <c r="I422" s="161"/>
      <c r="J422" s="161"/>
      <c r="K422" s="161"/>
      <c r="L422" s="161"/>
      <c r="M422" s="161"/>
      <c r="N422" s="160"/>
      <c r="O422" s="160"/>
      <c r="P422" s="160"/>
      <c r="Q422" s="160"/>
      <c r="R422" s="161"/>
      <c r="S422" s="161"/>
      <c r="T422" s="161"/>
      <c r="U422" s="161"/>
      <c r="V422" s="161"/>
      <c r="W422" s="161"/>
      <c r="X422" s="161"/>
      <c r="Y422" s="161"/>
      <c r="Z422" s="151"/>
      <c r="AA422" s="151"/>
      <c r="AB422" s="151"/>
      <c r="AC422" s="151"/>
      <c r="AD422" s="151"/>
      <c r="AE422" s="151"/>
      <c r="AF422" s="151"/>
      <c r="AG422" s="151" t="s">
        <v>263</v>
      </c>
      <c r="AH422" s="151">
        <v>0</v>
      </c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51"/>
      <c r="BB422" s="151"/>
      <c r="BC422" s="151"/>
      <c r="BD422" s="151"/>
      <c r="BE422" s="151"/>
      <c r="BF422" s="151"/>
      <c r="BG422" s="151"/>
      <c r="BH422" s="151"/>
    </row>
    <row r="423" spans="1:60" outlineLevel="3" x14ac:dyDescent="0.2">
      <c r="A423" s="158"/>
      <c r="B423" s="159"/>
      <c r="C423" s="196" t="s">
        <v>1295</v>
      </c>
      <c r="D423" s="190"/>
      <c r="E423" s="191">
        <v>1</v>
      </c>
      <c r="F423" s="161"/>
      <c r="G423" s="161"/>
      <c r="H423" s="161"/>
      <c r="I423" s="161"/>
      <c r="J423" s="161"/>
      <c r="K423" s="161"/>
      <c r="L423" s="161"/>
      <c r="M423" s="161"/>
      <c r="N423" s="160"/>
      <c r="O423" s="160"/>
      <c r="P423" s="160"/>
      <c r="Q423" s="160"/>
      <c r="R423" s="161"/>
      <c r="S423" s="161"/>
      <c r="T423" s="161"/>
      <c r="U423" s="161"/>
      <c r="V423" s="161"/>
      <c r="W423" s="161"/>
      <c r="X423" s="161"/>
      <c r="Y423" s="161"/>
      <c r="Z423" s="151"/>
      <c r="AA423" s="151"/>
      <c r="AB423" s="151"/>
      <c r="AC423" s="151"/>
      <c r="AD423" s="151"/>
      <c r="AE423" s="151"/>
      <c r="AF423" s="151"/>
      <c r="AG423" s="151" t="s">
        <v>263</v>
      </c>
      <c r="AH423" s="151">
        <v>0</v>
      </c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</row>
    <row r="424" spans="1:60" ht="33.75" outlineLevel="1" x14ac:dyDescent="0.2">
      <c r="A424" s="176">
        <v>85</v>
      </c>
      <c r="B424" s="177" t="s">
        <v>1307</v>
      </c>
      <c r="C424" s="185" t="s">
        <v>1308</v>
      </c>
      <c r="D424" s="178" t="s">
        <v>333</v>
      </c>
      <c r="E424" s="179">
        <v>1</v>
      </c>
      <c r="F424" s="180"/>
      <c r="G424" s="181">
        <f>ROUND(E424*F424,2)</f>
        <v>0</v>
      </c>
      <c r="H424" s="180"/>
      <c r="I424" s="181">
        <f>ROUND(E424*H424,2)</f>
        <v>0</v>
      </c>
      <c r="J424" s="180"/>
      <c r="K424" s="181">
        <f>ROUND(E424*J424,2)</f>
        <v>0</v>
      </c>
      <c r="L424" s="181">
        <v>21</v>
      </c>
      <c r="M424" s="181">
        <f>G424*(1+L424/100)</f>
        <v>0</v>
      </c>
      <c r="N424" s="179">
        <v>1.4E-2</v>
      </c>
      <c r="O424" s="179">
        <f>ROUND(E424*N424,2)</f>
        <v>0.01</v>
      </c>
      <c r="P424" s="179">
        <v>0</v>
      </c>
      <c r="Q424" s="179">
        <f>ROUND(E424*P424,2)</f>
        <v>0</v>
      </c>
      <c r="R424" s="181" t="s">
        <v>305</v>
      </c>
      <c r="S424" s="181" t="s">
        <v>257</v>
      </c>
      <c r="T424" s="182" t="s">
        <v>257</v>
      </c>
      <c r="U424" s="161">
        <v>0</v>
      </c>
      <c r="V424" s="161">
        <f>ROUND(E424*U424,2)</f>
        <v>0</v>
      </c>
      <c r="W424" s="161"/>
      <c r="X424" s="161" t="s">
        <v>306</v>
      </c>
      <c r="Y424" s="161" t="s">
        <v>211</v>
      </c>
      <c r="Z424" s="151"/>
      <c r="AA424" s="151"/>
      <c r="AB424" s="151"/>
      <c r="AC424" s="151"/>
      <c r="AD424" s="151"/>
      <c r="AE424" s="151"/>
      <c r="AF424" s="151"/>
      <c r="AG424" s="151" t="s">
        <v>337</v>
      </c>
      <c r="AH424" s="151"/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</row>
    <row r="425" spans="1:60" outlineLevel="2" x14ac:dyDescent="0.2">
      <c r="A425" s="158"/>
      <c r="B425" s="159"/>
      <c r="C425" s="196" t="s">
        <v>1157</v>
      </c>
      <c r="D425" s="190"/>
      <c r="E425" s="191"/>
      <c r="F425" s="161"/>
      <c r="G425" s="161"/>
      <c r="H425" s="161"/>
      <c r="I425" s="161"/>
      <c r="J425" s="161"/>
      <c r="K425" s="161"/>
      <c r="L425" s="161"/>
      <c r="M425" s="161"/>
      <c r="N425" s="160"/>
      <c r="O425" s="160"/>
      <c r="P425" s="160"/>
      <c r="Q425" s="160"/>
      <c r="R425" s="161"/>
      <c r="S425" s="161"/>
      <c r="T425" s="161"/>
      <c r="U425" s="161"/>
      <c r="V425" s="161"/>
      <c r="W425" s="161"/>
      <c r="X425" s="161"/>
      <c r="Y425" s="161"/>
      <c r="Z425" s="151"/>
      <c r="AA425" s="151"/>
      <c r="AB425" s="151"/>
      <c r="AC425" s="151"/>
      <c r="AD425" s="151"/>
      <c r="AE425" s="151"/>
      <c r="AF425" s="151"/>
      <c r="AG425" s="151" t="s">
        <v>263</v>
      </c>
      <c r="AH425" s="151">
        <v>0</v>
      </c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51"/>
      <c r="BB425" s="151"/>
      <c r="BC425" s="151"/>
      <c r="BD425" s="151"/>
      <c r="BE425" s="151"/>
      <c r="BF425" s="151"/>
      <c r="BG425" s="151"/>
      <c r="BH425" s="151"/>
    </row>
    <row r="426" spans="1:60" outlineLevel="3" x14ac:dyDescent="0.2">
      <c r="A426" s="158"/>
      <c r="B426" s="159"/>
      <c r="C426" s="196" t="s">
        <v>1295</v>
      </c>
      <c r="D426" s="190"/>
      <c r="E426" s="191">
        <v>1</v>
      </c>
      <c r="F426" s="161"/>
      <c r="G426" s="161"/>
      <c r="H426" s="161"/>
      <c r="I426" s="161"/>
      <c r="J426" s="161"/>
      <c r="K426" s="161"/>
      <c r="L426" s="161"/>
      <c r="M426" s="161"/>
      <c r="N426" s="160"/>
      <c r="O426" s="160"/>
      <c r="P426" s="160"/>
      <c r="Q426" s="160"/>
      <c r="R426" s="161"/>
      <c r="S426" s="161"/>
      <c r="T426" s="161"/>
      <c r="U426" s="161"/>
      <c r="V426" s="161"/>
      <c r="W426" s="161"/>
      <c r="X426" s="161"/>
      <c r="Y426" s="161"/>
      <c r="Z426" s="151"/>
      <c r="AA426" s="151"/>
      <c r="AB426" s="151"/>
      <c r="AC426" s="151"/>
      <c r="AD426" s="151"/>
      <c r="AE426" s="151"/>
      <c r="AF426" s="151"/>
      <c r="AG426" s="151" t="s">
        <v>263</v>
      </c>
      <c r="AH426" s="151">
        <v>0</v>
      </c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</row>
    <row r="427" spans="1:60" outlineLevel="1" x14ac:dyDescent="0.2">
      <c r="A427" s="176">
        <v>86</v>
      </c>
      <c r="B427" s="177" t="s">
        <v>1309</v>
      </c>
      <c r="C427" s="185" t="s">
        <v>1310</v>
      </c>
      <c r="D427" s="178" t="s">
        <v>333</v>
      </c>
      <c r="E427" s="179">
        <v>1</v>
      </c>
      <c r="F427" s="180"/>
      <c r="G427" s="181">
        <f>ROUND(E427*F427,2)</f>
        <v>0</v>
      </c>
      <c r="H427" s="180"/>
      <c r="I427" s="181">
        <f>ROUND(E427*H427,2)</f>
        <v>0</v>
      </c>
      <c r="J427" s="180"/>
      <c r="K427" s="181">
        <f>ROUND(E427*J427,2)</f>
        <v>0</v>
      </c>
      <c r="L427" s="181">
        <v>21</v>
      </c>
      <c r="M427" s="181">
        <f>G427*(1+L427/100)</f>
        <v>0</v>
      </c>
      <c r="N427" s="179">
        <v>8.9999999999999998E-4</v>
      </c>
      <c r="O427" s="179">
        <f>ROUND(E427*N427,2)</f>
        <v>0</v>
      </c>
      <c r="P427" s="179">
        <v>0</v>
      </c>
      <c r="Q427" s="179">
        <f>ROUND(E427*P427,2)</f>
        <v>0</v>
      </c>
      <c r="R427" s="181" t="s">
        <v>305</v>
      </c>
      <c r="S427" s="181" t="s">
        <v>257</v>
      </c>
      <c r="T427" s="182" t="s">
        <v>257</v>
      </c>
      <c r="U427" s="161">
        <v>0</v>
      </c>
      <c r="V427" s="161">
        <f>ROUND(E427*U427,2)</f>
        <v>0</v>
      </c>
      <c r="W427" s="161"/>
      <c r="X427" s="161" t="s">
        <v>306</v>
      </c>
      <c r="Y427" s="161" t="s">
        <v>211</v>
      </c>
      <c r="Z427" s="151"/>
      <c r="AA427" s="151"/>
      <c r="AB427" s="151"/>
      <c r="AC427" s="151"/>
      <c r="AD427" s="151"/>
      <c r="AE427" s="151"/>
      <c r="AF427" s="151"/>
      <c r="AG427" s="151" t="s">
        <v>337</v>
      </c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</row>
    <row r="428" spans="1:60" outlineLevel="2" x14ac:dyDescent="0.2">
      <c r="A428" s="158"/>
      <c r="B428" s="159"/>
      <c r="C428" s="196" t="s">
        <v>1157</v>
      </c>
      <c r="D428" s="190"/>
      <c r="E428" s="191"/>
      <c r="F428" s="161"/>
      <c r="G428" s="161"/>
      <c r="H428" s="161"/>
      <c r="I428" s="161"/>
      <c r="J428" s="161"/>
      <c r="K428" s="161"/>
      <c r="L428" s="161"/>
      <c r="M428" s="161"/>
      <c r="N428" s="160"/>
      <c r="O428" s="160"/>
      <c r="P428" s="160"/>
      <c r="Q428" s="160"/>
      <c r="R428" s="161"/>
      <c r="S428" s="161"/>
      <c r="T428" s="161"/>
      <c r="U428" s="161"/>
      <c r="V428" s="161"/>
      <c r="W428" s="161"/>
      <c r="X428" s="161"/>
      <c r="Y428" s="161"/>
      <c r="Z428" s="151"/>
      <c r="AA428" s="151"/>
      <c r="AB428" s="151"/>
      <c r="AC428" s="151"/>
      <c r="AD428" s="151"/>
      <c r="AE428" s="151"/>
      <c r="AF428" s="151"/>
      <c r="AG428" s="151" t="s">
        <v>263</v>
      </c>
      <c r="AH428" s="151">
        <v>0</v>
      </c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</row>
    <row r="429" spans="1:60" outlineLevel="3" x14ac:dyDescent="0.2">
      <c r="A429" s="158"/>
      <c r="B429" s="159"/>
      <c r="C429" s="196" t="s">
        <v>1295</v>
      </c>
      <c r="D429" s="190"/>
      <c r="E429" s="191">
        <v>1</v>
      </c>
      <c r="F429" s="161"/>
      <c r="G429" s="161"/>
      <c r="H429" s="161"/>
      <c r="I429" s="161"/>
      <c r="J429" s="161"/>
      <c r="K429" s="161"/>
      <c r="L429" s="161"/>
      <c r="M429" s="161"/>
      <c r="N429" s="160"/>
      <c r="O429" s="160"/>
      <c r="P429" s="160"/>
      <c r="Q429" s="160"/>
      <c r="R429" s="161"/>
      <c r="S429" s="161"/>
      <c r="T429" s="161"/>
      <c r="U429" s="161"/>
      <c r="V429" s="161"/>
      <c r="W429" s="161"/>
      <c r="X429" s="161"/>
      <c r="Y429" s="161"/>
      <c r="Z429" s="151"/>
      <c r="AA429" s="151"/>
      <c r="AB429" s="151"/>
      <c r="AC429" s="151"/>
      <c r="AD429" s="151"/>
      <c r="AE429" s="151"/>
      <c r="AF429" s="151"/>
      <c r="AG429" s="151" t="s">
        <v>263</v>
      </c>
      <c r="AH429" s="151">
        <v>0</v>
      </c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</row>
    <row r="430" spans="1:60" ht="22.5" outlineLevel="1" x14ac:dyDescent="0.2">
      <c r="A430" s="176">
        <v>87</v>
      </c>
      <c r="B430" s="177" t="s">
        <v>1311</v>
      </c>
      <c r="C430" s="185" t="s">
        <v>1312</v>
      </c>
      <c r="D430" s="178" t="s">
        <v>333</v>
      </c>
      <c r="E430" s="179">
        <v>1</v>
      </c>
      <c r="F430" s="180"/>
      <c r="G430" s="181">
        <f>ROUND(E430*F430,2)</f>
        <v>0</v>
      </c>
      <c r="H430" s="180"/>
      <c r="I430" s="181">
        <f>ROUND(E430*H430,2)</f>
        <v>0</v>
      </c>
      <c r="J430" s="180"/>
      <c r="K430" s="181">
        <f>ROUND(E430*J430,2)</f>
        <v>0</v>
      </c>
      <c r="L430" s="181">
        <v>21</v>
      </c>
      <c r="M430" s="181">
        <f>G430*(1+L430/100)</f>
        <v>0</v>
      </c>
      <c r="N430" s="179">
        <v>2.01431</v>
      </c>
      <c r="O430" s="179">
        <f>ROUND(E430*N430,2)</f>
        <v>2.0099999999999998</v>
      </c>
      <c r="P430" s="179">
        <v>0</v>
      </c>
      <c r="Q430" s="179">
        <f>ROUND(E430*P430,2)</f>
        <v>0</v>
      </c>
      <c r="R430" s="181" t="s">
        <v>849</v>
      </c>
      <c r="S430" s="181" t="s">
        <v>257</v>
      </c>
      <c r="T430" s="182" t="s">
        <v>257</v>
      </c>
      <c r="U430" s="161">
        <v>19.105</v>
      </c>
      <c r="V430" s="161">
        <f>ROUND(E430*U430,2)</f>
        <v>19.11</v>
      </c>
      <c r="W430" s="161"/>
      <c r="X430" s="161" t="s">
        <v>258</v>
      </c>
      <c r="Y430" s="161" t="s">
        <v>211</v>
      </c>
      <c r="Z430" s="151"/>
      <c r="AA430" s="151"/>
      <c r="AB430" s="151"/>
      <c r="AC430" s="151"/>
      <c r="AD430" s="151"/>
      <c r="AE430" s="151"/>
      <c r="AF430" s="151"/>
      <c r="AG430" s="151" t="s">
        <v>259</v>
      </c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</row>
    <row r="431" spans="1:60" outlineLevel="2" x14ac:dyDescent="0.2">
      <c r="A431" s="158"/>
      <c r="B431" s="159"/>
      <c r="C431" s="273" t="s">
        <v>1313</v>
      </c>
      <c r="D431" s="274"/>
      <c r="E431" s="274"/>
      <c r="F431" s="274"/>
      <c r="G431" s="274"/>
      <c r="H431" s="161"/>
      <c r="I431" s="161"/>
      <c r="J431" s="161"/>
      <c r="K431" s="161"/>
      <c r="L431" s="161"/>
      <c r="M431" s="161"/>
      <c r="N431" s="160"/>
      <c r="O431" s="160"/>
      <c r="P431" s="160"/>
      <c r="Q431" s="160"/>
      <c r="R431" s="161"/>
      <c r="S431" s="161"/>
      <c r="T431" s="161"/>
      <c r="U431" s="161"/>
      <c r="V431" s="161"/>
      <c r="W431" s="161"/>
      <c r="X431" s="161"/>
      <c r="Y431" s="161"/>
      <c r="Z431" s="151"/>
      <c r="AA431" s="151"/>
      <c r="AB431" s="151"/>
      <c r="AC431" s="151"/>
      <c r="AD431" s="151"/>
      <c r="AE431" s="151"/>
      <c r="AF431" s="151"/>
      <c r="AG431" s="151" t="s">
        <v>261</v>
      </c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</row>
    <row r="432" spans="1:60" outlineLevel="2" x14ac:dyDescent="0.2">
      <c r="A432" s="158"/>
      <c r="B432" s="159"/>
      <c r="C432" s="196" t="s">
        <v>1157</v>
      </c>
      <c r="D432" s="190"/>
      <c r="E432" s="191"/>
      <c r="F432" s="161"/>
      <c r="G432" s="161"/>
      <c r="H432" s="161"/>
      <c r="I432" s="161"/>
      <c r="J432" s="161"/>
      <c r="K432" s="161"/>
      <c r="L432" s="161"/>
      <c r="M432" s="161"/>
      <c r="N432" s="160"/>
      <c r="O432" s="160"/>
      <c r="P432" s="160"/>
      <c r="Q432" s="160"/>
      <c r="R432" s="161"/>
      <c r="S432" s="161"/>
      <c r="T432" s="161"/>
      <c r="U432" s="161"/>
      <c r="V432" s="161"/>
      <c r="W432" s="161"/>
      <c r="X432" s="161"/>
      <c r="Y432" s="161"/>
      <c r="Z432" s="151"/>
      <c r="AA432" s="151"/>
      <c r="AB432" s="151"/>
      <c r="AC432" s="151"/>
      <c r="AD432" s="151"/>
      <c r="AE432" s="151"/>
      <c r="AF432" s="151"/>
      <c r="AG432" s="151" t="s">
        <v>263</v>
      </c>
      <c r="AH432" s="151">
        <v>0</v>
      </c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1"/>
      <c r="BG432" s="151"/>
      <c r="BH432" s="151"/>
    </row>
    <row r="433" spans="1:60" outlineLevel="3" x14ac:dyDescent="0.2">
      <c r="A433" s="158"/>
      <c r="B433" s="159"/>
      <c r="C433" s="196" t="s">
        <v>1295</v>
      </c>
      <c r="D433" s="190"/>
      <c r="E433" s="191">
        <v>1</v>
      </c>
      <c r="F433" s="161"/>
      <c r="G433" s="161"/>
      <c r="H433" s="161"/>
      <c r="I433" s="161"/>
      <c r="J433" s="161"/>
      <c r="K433" s="161"/>
      <c r="L433" s="161"/>
      <c r="M433" s="161"/>
      <c r="N433" s="160"/>
      <c r="O433" s="160"/>
      <c r="P433" s="160"/>
      <c r="Q433" s="160"/>
      <c r="R433" s="161"/>
      <c r="S433" s="161"/>
      <c r="T433" s="161"/>
      <c r="U433" s="161"/>
      <c r="V433" s="161"/>
      <c r="W433" s="161"/>
      <c r="X433" s="161"/>
      <c r="Y433" s="161"/>
      <c r="Z433" s="151"/>
      <c r="AA433" s="151"/>
      <c r="AB433" s="151"/>
      <c r="AC433" s="151"/>
      <c r="AD433" s="151"/>
      <c r="AE433" s="151"/>
      <c r="AF433" s="151"/>
      <c r="AG433" s="151" t="s">
        <v>263</v>
      </c>
      <c r="AH433" s="151">
        <v>0</v>
      </c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</row>
    <row r="434" spans="1:60" outlineLevel="1" x14ac:dyDescent="0.2">
      <c r="A434" s="176">
        <v>88</v>
      </c>
      <c r="B434" s="177" t="s">
        <v>1314</v>
      </c>
      <c r="C434" s="185" t="s">
        <v>1315</v>
      </c>
      <c r="D434" s="178" t="s">
        <v>333</v>
      </c>
      <c r="E434" s="179">
        <v>1</v>
      </c>
      <c r="F434" s="180"/>
      <c r="G434" s="181">
        <f>ROUND(E434*F434,2)</f>
        <v>0</v>
      </c>
      <c r="H434" s="180"/>
      <c r="I434" s="181">
        <f>ROUND(E434*H434,2)</f>
        <v>0</v>
      </c>
      <c r="J434" s="180"/>
      <c r="K434" s="181">
        <f>ROUND(E434*J434,2)</f>
        <v>0</v>
      </c>
      <c r="L434" s="181">
        <v>21</v>
      </c>
      <c r="M434" s="181">
        <f>G434*(1+L434/100)</f>
        <v>0</v>
      </c>
      <c r="N434" s="179">
        <v>1.6</v>
      </c>
      <c r="O434" s="179">
        <f>ROUND(E434*N434,2)</f>
        <v>1.6</v>
      </c>
      <c r="P434" s="179">
        <v>0</v>
      </c>
      <c r="Q434" s="179">
        <f>ROUND(E434*P434,2)</f>
        <v>0</v>
      </c>
      <c r="R434" s="181"/>
      <c r="S434" s="181" t="s">
        <v>209</v>
      </c>
      <c r="T434" s="182" t="s">
        <v>210</v>
      </c>
      <c r="U434" s="161">
        <v>0</v>
      </c>
      <c r="V434" s="161">
        <f>ROUND(E434*U434,2)</f>
        <v>0</v>
      </c>
      <c r="W434" s="161"/>
      <c r="X434" s="161" t="s">
        <v>306</v>
      </c>
      <c r="Y434" s="161" t="s">
        <v>211</v>
      </c>
      <c r="Z434" s="151"/>
      <c r="AA434" s="151"/>
      <c r="AB434" s="151"/>
      <c r="AC434" s="151"/>
      <c r="AD434" s="151"/>
      <c r="AE434" s="151"/>
      <c r="AF434" s="151"/>
      <c r="AG434" s="151" t="s">
        <v>337</v>
      </c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51"/>
      <c r="BB434" s="151"/>
      <c r="BC434" s="151"/>
      <c r="BD434" s="151"/>
      <c r="BE434" s="151"/>
      <c r="BF434" s="151"/>
      <c r="BG434" s="151"/>
      <c r="BH434" s="151"/>
    </row>
    <row r="435" spans="1:60" outlineLevel="2" x14ac:dyDescent="0.2">
      <c r="A435" s="158"/>
      <c r="B435" s="159"/>
      <c r="C435" s="196" t="s">
        <v>1157</v>
      </c>
      <c r="D435" s="190"/>
      <c r="E435" s="191"/>
      <c r="F435" s="161"/>
      <c r="G435" s="161"/>
      <c r="H435" s="161"/>
      <c r="I435" s="161"/>
      <c r="J435" s="161"/>
      <c r="K435" s="161"/>
      <c r="L435" s="161"/>
      <c r="M435" s="161"/>
      <c r="N435" s="160"/>
      <c r="O435" s="160"/>
      <c r="P435" s="160"/>
      <c r="Q435" s="160"/>
      <c r="R435" s="161"/>
      <c r="S435" s="161"/>
      <c r="T435" s="161"/>
      <c r="U435" s="161"/>
      <c r="V435" s="161"/>
      <c r="W435" s="161"/>
      <c r="X435" s="161"/>
      <c r="Y435" s="161"/>
      <c r="Z435" s="151"/>
      <c r="AA435" s="151"/>
      <c r="AB435" s="151"/>
      <c r="AC435" s="151"/>
      <c r="AD435" s="151"/>
      <c r="AE435" s="151"/>
      <c r="AF435" s="151"/>
      <c r="AG435" s="151" t="s">
        <v>263</v>
      </c>
      <c r="AH435" s="151">
        <v>0</v>
      </c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</row>
    <row r="436" spans="1:60" outlineLevel="3" x14ac:dyDescent="0.2">
      <c r="A436" s="158"/>
      <c r="B436" s="159"/>
      <c r="C436" s="196" t="s">
        <v>1295</v>
      </c>
      <c r="D436" s="190"/>
      <c r="E436" s="191">
        <v>1</v>
      </c>
      <c r="F436" s="161"/>
      <c r="G436" s="161"/>
      <c r="H436" s="161"/>
      <c r="I436" s="161"/>
      <c r="J436" s="161"/>
      <c r="K436" s="161"/>
      <c r="L436" s="161"/>
      <c r="M436" s="161"/>
      <c r="N436" s="160"/>
      <c r="O436" s="160"/>
      <c r="P436" s="160"/>
      <c r="Q436" s="160"/>
      <c r="R436" s="161"/>
      <c r="S436" s="161"/>
      <c r="T436" s="161"/>
      <c r="U436" s="161"/>
      <c r="V436" s="161"/>
      <c r="W436" s="161"/>
      <c r="X436" s="161"/>
      <c r="Y436" s="161"/>
      <c r="Z436" s="151"/>
      <c r="AA436" s="151"/>
      <c r="AB436" s="151"/>
      <c r="AC436" s="151"/>
      <c r="AD436" s="151"/>
      <c r="AE436" s="151"/>
      <c r="AF436" s="151"/>
      <c r="AG436" s="151" t="s">
        <v>263</v>
      </c>
      <c r="AH436" s="151">
        <v>0</v>
      </c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</row>
    <row r="437" spans="1:60" ht="22.5" outlineLevel="1" x14ac:dyDescent="0.2">
      <c r="A437" s="176">
        <v>89</v>
      </c>
      <c r="B437" s="177" t="s">
        <v>1316</v>
      </c>
      <c r="C437" s="185" t="s">
        <v>1317</v>
      </c>
      <c r="D437" s="178" t="s">
        <v>333</v>
      </c>
      <c r="E437" s="179">
        <v>1</v>
      </c>
      <c r="F437" s="180"/>
      <c r="G437" s="181">
        <f>ROUND(E437*F437,2)</f>
        <v>0</v>
      </c>
      <c r="H437" s="180"/>
      <c r="I437" s="181">
        <f>ROUND(E437*H437,2)</f>
        <v>0</v>
      </c>
      <c r="J437" s="180"/>
      <c r="K437" s="181">
        <f>ROUND(E437*J437,2)</f>
        <v>0</v>
      </c>
      <c r="L437" s="181">
        <v>21</v>
      </c>
      <c r="M437" s="181">
        <f>G437*(1+L437/100)</f>
        <v>0</v>
      </c>
      <c r="N437" s="179">
        <v>0.50800000000000001</v>
      </c>
      <c r="O437" s="179">
        <f>ROUND(E437*N437,2)</f>
        <v>0.51</v>
      </c>
      <c r="P437" s="179">
        <v>0</v>
      </c>
      <c r="Q437" s="179">
        <f>ROUND(E437*P437,2)</f>
        <v>0</v>
      </c>
      <c r="R437" s="181" t="s">
        <v>305</v>
      </c>
      <c r="S437" s="181" t="s">
        <v>257</v>
      </c>
      <c r="T437" s="182" t="s">
        <v>257</v>
      </c>
      <c r="U437" s="161">
        <v>0</v>
      </c>
      <c r="V437" s="161">
        <f>ROUND(E437*U437,2)</f>
        <v>0</v>
      </c>
      <c r="W437" s="161"/>
      <c r="X437" s="161" t="s">
        <v>306</v>
      </c>
      <c r="Y437" s="161" t="s">
        <v>211</v>
      </c>
      <c r="Z437" s="151"/>
      <c r="AA437" s="151"/>
      <c r="AB437" s="151"/>
      <c r="AC437" s="151"/>
      <c r="AD437" s="151"/>
      <c r="AE437" s="151"/>
      <c r="AF437" s="151"/>
      <c r="AG437" s="151" t="s">
        <v>337</v>
      </c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</row>
    <row r="438" spans="1:60" outlineLevel="2" x14ac:dyDescent="0.2">
      <c r="A438" s="158"/>
      <c r="B438" s="159"/>
      <c r="C438" s="196" t="s">
        <v>1157</v>
      </c>
      <c r="D438" s="190"/>
      <c r="E438" s="191"/>
      <c r="F438" s="161"/>
      <c r="G438" s="161"/>
      <c r="H438" s="161"/>
      <c r="I438" s="161"/>
      <c r="J438" s="161"/>
      <c r="K438" s="161"/>
      <c r="L438" s="161"/>
      <c r="M438" s="161"/>
      <c r="N438" s="160"/>
      <c r="O438" s="160"/>
      <c r="P438" s="160"/>
      <c r="Q438" s="160"/>
      <c r="R438" s="161"/>
      <c r="S438" s="161"/>
      <c r="T438" s="161"/>
      <c r="U438" s="161"/>
      <c r="V438" s="161"/>
      <c r="W438" s="161"/>
      <c r="X438" s="161"/>
      <c r="Y438" s="161"/>
      <c r="Z438" s="151"/>
      <c r="AA438" s="151"/>
      <c r="AB438" s="151"/>
      <c r="AC438" s="151"/>
      <c r="AD438" s="151"/>
      <c r="AE438" s="151"/>
      <c r="AF438" s="151"/>
      <c r="AG438" s="151" t="s">
        <v>263</v>
      </c>
      <c r="AH438" s="151">
        <v>0</v>
      </c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</row>
    <row r="439" spans="1:60" outlineLevel="3" x14ac:dyDescent="0.2">
      <c r="A439" s="158"/>
      <c r="B439" s="159"/>
      <c r="C439" s="196" t="s">
        <v>1295</v>
      </c>
      <c r="D439" s="190"/>
      <c r="E439" s="191">
        <v>1</v>
      </c>
      <c r="F439" s="161"/>
      <c r="G439" s="161"/>
      <c r="H439" s="161"/>
      <c r="I439" s="161"/>
      <c r="J439" s="161"/>
      <c r="K439" s="161"/>
      <c r="L439" s="161"/>
      <c r="M439" s="161"/>
      <c r="N439" s="160"/>
      <c r="O439" s="160"/>
      <c r="P439" s="160"/>
      <c r="Q439" s="160"/>
      <c r="R439" s="161"/>
      <c r="S439" s="161"/>
      <c r="T439" s="161"/>
      <c r="U439" s="161"/>
      <c r="V439" s="161"/>
      <c r="W439" s="161"/>
      <c r="X439" s="161"/>
      <c r="Y439" s="161"/>
      <c r="Z439" s="151"/>
      <c r="AA439" s="151"/>
      <c r="AB439" s="151"/>
      <c r="AC439" s="151"/>
      <c r="AD439" s="151"/>
      <c r="AE439" s="151"/>
      <c r="AF439" s="151"/>
      <c r="AG439" s="151" t="s">
        <v>263</v>
      </c>
      <c r="AH439" s="151">
        <v>0</v>
      </c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51"/>
      <c r="BB439" s="151"/>
      <c r="BC439" s="151"/>
      <c r="BD439" s="151"/>
      <c r="BE439" s="151"/>
      <c r="BF439" s="151"/>
      <c r="BG439" s="151"/>
      <c r="BH439" s="151"/>
    </row>
    <row r="440" spans="1:60" ht="22.5" outlineLevel="1" x14ac:dyDescent="0.2">
      <c r="A440" s="176">
        <v>90</v>
      </c>
      <c r="B440" s="177" t="s">
        <v>1318</v>
      </c>
      <c r="C440" s="185" t="s">
        <v>1319</v>
      </c>
      <c r="D440" s="178" t="s">
        <v>333</v>
      </c>
      <c r="E440" s="179">
        <v>1</v>
      </c>
      <c r="F440" s="180"/>
      <c r="G440" s="181">
        <f>ROUND(E440*F440,2)</f>
        <v>0</v>
      </c>
      <c r="H440" s="180"/>
      <c r="I440" s="181">
        <f>ROUND(E440*H440,2)</f>
        <v>0</v>
      </c>
      <c r="J440" s="180"/>
      <c r="K440" s="181">
        <f>ROUND(E440*J440,2)</f>
        <v>0</v>
      </c>
      <c r="L440" s="181">
        <v>21</v>
      </c>
      <c r="M440" s="181">
        <f>G440*(1+L440/100)</f>
        <v>0</v>
      </c>
      <c r="N440" s="179">
        <v>2E-3</v>
      </c>
      <c r="O440" s="179">
        <f>ROUND(E440*N440,2)</f>
        <v>0</v>
      </c>
      <c r="P440" s="179">
        <v>0</v>
      </c>
      <c r="Q440" s="179">
        <f>ROUND(E440*P440,2)</f>
        <v>0</v>
      </c>
      <c r="R440" s="181" t="s">
        <v>305</v>
      </c>
      <c r="S440" s="181" t="s">
        <v>257</v>
      </c>
      <c r="T440" s="182" t="s">
        <v>257</v>
      </c>
      <c r="U440" s="161">
        <v>0</v>
      </c>
      <c r="V440" s="161">
        <f>ROUND(E440*U440,2)</f>
        <v>0</v>
      </c>
      <c r="W440" s="161"/>
      <c r="X440" s="161" t="s">
        <v>306</v>
      </c>
      <c r="Y440" s="161" t="s">
        <v>211</v>
      </c>
      <c r="Z440" s="151"/>
      <c r="AA440" s="151"/>
      <c r="AB440" s="151"/>
      <c r="AC440" s="151"/>
      <c r="AD440" s="151"/>
      <c r="AE440" s="151"/>
      <c r="AF440" s="151"/>
      <c r="AG440" s="151" t="s">
        <v>337</v>
      </c>
      <c r="AH440" s="151"/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</row>
    <row r="441" spans="1:60" outlineLevel="2" x14ac:dyDescent="0.2">
      <c r="A441" s="158"/>
      <c r="B441" s="159"/>
      <c r="C441" s="196" t="s">
        <v>1157</v>
      </c>
      <c r="D441" s="190"/>
      <c r="E441" s="191"/>
      <c r="F441" s="161"/>
      <c r="G441" s="161"/>
      <c r="H441" s="161"/>
      <c r="I441" s="161"/>
      <c r="J441" s="161"/>
      <c r="K441" s="161"/>
      <c r="L441" s="161"/>
      <c r="M441" s="161"/>
      <c r="N441" s="160"/>
      <c r="O441" s="160"/>
      <c r="P441" s="160"/>
      <c r="Q441" s="160"/>
      <c r="R441" s="161"/>
      <c r="S441" s="161"/>
      <c r="T441" s="161"/>
      <c r="U441" s="161"/>
      <c r="V441" s="161"/>
      <c r="W441" s="161"/>
      <c r="X441" s="161"/>
      <c r="Y441" s="161"/>
      <c r="Z441" s="151"/>
      <c r="AA441" s="151"/>
      <c r="AB441" s="151"/>
      <c r="AC441" s="151"/>
      <c r="AD441" s="151"/>
      <c r="AE441" s="151"/>
      <c r="AF441" s="151"/>
      <c r="AG441" s="151" t="s">
        <v>263</v>
      </c>
      <c r="AH441" s="151">
        <v>0</v>
      </c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</row>
    <row r="442" spans="1:60" outlineLevel="3" x14ac:dyDescent="0.2">
      <c r="A442" s="158"/>
      <c r="B442" s="159"/>
      <c r="C442" s="196" t="s">
        <v>1295</v>
      </c>
      <c r="D442" s="190"/>
      <c r="E442" s="191">
        <v>1</v>
      </c>
      <c r="F442" s="161"/>
      <c r="G442" s="161"/>
      <c r="H442" s="161"/>
      <c r="I442" s="161"/>
      <c r="J442" s="161"/>
      <c r="K442" s="161"/>
      <c r="L442" s="161"/>
      <c r="M442" s="161"/>
      <c r="N442" s="160"/>
      <c r="O442" s="160"/>
      <c r="P442" s="160"/>
      <c r="Q442" s="160"/>
      <c r="R442" s="161"/>
      <c r="S442" s="161"/>
      <c r="T442" s="161"/>
      <c r="U442" s="161"/>
      <c r="V442" s="161"/>
      <c r="W442" s="161"/>
      <c r="X442" s="161"/>
      <c r="Y442" s="161"/>
      <c r="Z442" s="151"/>
      <c r="AA442" s="151"/>
      <c r="AB442" s="151"/>
      <c r="AC442" s="151"/>
      <c r="AD442" s="151"/>
      <c r="AE442" s="151"/>
      <c r="AF442" s="151"/>
      <c r="AG442" s="151" t="s">
        <v>263</v>
      </c>
      <c r="AH442" s="151">
        <v>0</v>
      </c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</row>
    <row r="443" spans="1:60" outlineLevel="1" x14ac:dyDescent="0.2">
      <c r="A443" s="176">
        <v>91</v>
      </c>
      <c r="B443" s="177" t="s">
        <v>1320</v>
      </c>
      <c r="C443" s="185" t="s">
        <v>1321</v>
      </c>
      <c r="D443" s="178" t="s">
        <v>333</v>
      </c>
      <c r="E443" s="179">
        <v>1</v>
      </c>
      <c r="F443" s="180"/>
      <c r="G443" s="181">
        <f>ROUND(E443*F443,2)</f>
        <v>0</v>
      </c>
      <c r="H443" s="180"/>
      <c r="I443" s="181">
        <f>ROUND(E443*H443,2)</f>
        <v>0</v>
      </c>
      <c r="J443" s="180"/>
      <c r="K443" s="181">
        <f>ROUND(E443*J443,2)</f>
        <v>0</v>
      </c>
      <c r="L443" s="181">
        <v>21</v>
      </c>
      <c r="M443" s="181">
        <f>G443*(1+L443/100)</f>
        <v>0</v>
      </c>
      <c r="N443" s="179">
        <v>7.0200000000000002E-3</v>
      </c>
      <c r="O443" s="179">
        <f>ROUND(E443*N443,2)</f>
        <v>0.01</v>
      </c>
      <c r="P443" s="179">
        <v>0</v>
      </c>
      <c r="Q443" s="179">
        <f>ROUND(E443*P443,2)</f>
        <v>0</v>
      </c>
      <c r="R443" s="181" t="s">
        <v>849</v>
      </c>
      <c r="S443" s="181" t="s">
        <v>257</v>
      </c>
      <c r="T443" s="182" t="s">
        <v>257</v>
      </c>
      <c r="U443" s="161">
        <v>1.0940000000000001</v>
      </c>
      <c r="V443" s="161">
        <f>ROUND(E443*U443,2)</f>
        <v>1.0900000000000001</v>
      </c>
      <c r="W443" s="161"/>
      <c r="X443" s="161" t="s">
        <v>258</v>
      </c>
      <c r="Y443" s="161" t="s">
        <v>211</v>
      </c>
      <c r="Z443" s="151"/>
      <c r="AA443" s="151"/>
      <c r="AB443" s="151"/>
      <c r="AC443" s="151"/>
      <c r="AD443" s="151"/>
      <c r="AE443" s="151"/>
      <c r="AF443" s="151"/>
      <c r="AG443" s="151" t="s">
        <v>259</v>
      </c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</row>
    <row r="444" spans="1:60" outlineLevel="2" x14ac:dyDescent="0.2">
      <c r="A444" s="158"/>
      <c r="B444" s="159"/>
      <c r="C444" s="196" t="s">
        <v>1157</v>
      </c>
      <c r="D444" s="190"/>
      <c r="E444" s="191"/>
      <c r="F444" s="161"/>
      <c r="G444" s="161"/>
      <c r="H444" s="161"/>
      <c r="I444" s="161"/>
      <c r="J444" s="161"/>
      <c r="K444" s="161"/>
      <c r="L444" s="161"/>
      <c r="M444" s="161"/>
      <c r="N444" s="160"/>
      <c r="O444" s="160"/>
      <c r="P444" s="160"/>
      <c r="Q444" s="160"/>
      <c r="R444" s="161"/>
      <c r="S444" s="161"/>
      <c r="T444" s="161"/>
      <c r="U444" s="161"/>
      <c r="V444" s="161"/>
      <c r="W444" s="161"/>
      <c r="X444" s="161"/>
      <c r="Y444" s="161"/>
      <c r="Z444" s="151"/>
      <c r="AA444" s="151"/>
      <c r="AB444" s="151"/>
      <c r="AC444" s="151"/>
      <c r="AD444" s="151"/>
      <c r="AE444" s="151"/>
      <c r="AF444" s="151"/>
      <c r="AG444" s="151" t="s">
        <v>263</v>
      </c>
      <c r="AH444" s="151">
        <v>0</v>
      </c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51"/>
      <c r="BB444" s="151"/>
      <c r="BC444" s="151"/>
      <c r="BD444" s="151"/>
      <c r="BE444" s="151"/>
      <c r="BF444" s="151"/>
      <c r="BG444" s="151"/>
      <c r="BH444" s="151"/>
    </row>
    <row r="445" spans="1:60" outlineLevel="3" x14ac:dyDescent="0.2">
      <c r="A445" s="158"/>
      <c r="B445" s="159"/>
      <c r="C445" s="196" t="s">
        <v>1295</v>
      </c>
      <c r="D445" s="190"/>
      <c r="E445" s="191">
        <v>1</v>
      </c>
      <c r="F445" s="161"/>
      <c r="G445" s="161"/>
      <c r="H445" s="161"/>
      <c r="I445" s="161"/>
      <c r="J445" s="161"/>
      <c r="K445" s="161"/>
      <c r="L445" s="161"/>
      <c r="M445" s="161"/>
      <c r="N445" s="160"/>
      <c r="O445" s="160"/>
      <c r="P445" s="160"/>
      <c r="Q445" s="160"/>
      <c r="R445" s="161"/>
      <c r="S445" s="161"/>
      <c r="T445" s="161"/>
      <c r="U445" s="161"/>
      <c r="V445" s="161"/>
      <c r="W445" s="161"/>
      <c r="X445" s="161"/>
      <c r="Y445" s="161"/>
      <c r="Z445" s="151"/>
      <c r="AA445" s="151"/>
      <c r="AB445" s="151"/>
      <c r="AC445" s="151"/>
      <c r="AD445" s="151"/>
      <c r="AE445" s="151"/>
      <c r="AF445" s="151"/>
      <c r="AG445" s="151" t="s">
        <v>263</v>
      </c>
      <c r="AH445" s="151">
        <v>0</v>
      </c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</row>
    <row r="446" spans="1:60" ht="22.5" outlineLevel="1" x14ac:dyDescent="0.2">
      <c r="A446" s="176">
        <v>92</v>
      </c>
      <c r="B446" s="177" t="s">
        <v>1322</v>
      </c>
      <c r="C446" s="185" t="s">
        <v>1323</v>
      </c>
      <c r="D446" s="178" t="s">
        <v>333</v>
      </c>
      <c r="E446" s="179">
        <v>1</v>
      </c>
      <c r="F446" s="180"/>
      <c r="G446" s="181">
        <f>ROUND(E446*F446,2)</f>
        <v>0</v>
      </c>
      <c r="H446" s="180"/>
      <c r="I446" s="181">
        <f>ROUND(E446*H446,2)</f>
        <v>0</v>
      </c>
      <c r="J446" s="180"/>
      <c r="K446" s="181">
        <f>ROUND(E446*J446,2)</f>
        <v>0</v>
      </c>
      <c r="L446" s="181">
        <v>21</v>
      </c>
      <c r="M446" s="181">
        <f>G446*(1+L446/100)</f>
        <v>0</v>
      </c>
      <c r="N446" s="179">
        <v>9.7000000000000003E-2</v>
      </c>
      <c r="O446" s="179">
        <f>ROUND(E446*N446,2)</f>
        <v>0.1</v>
      </c>
      <c r="P446" s="179">
        <v>0</v>
      </c>
      <c r="Q446" s="179">
        <f>ROUND(E446*P446,2)</f>
        <v>0</v>
      </c>
      <c r="R446" s="181" t="s">
        <v>305</v>
      </c>
      <c r="S446" s="181" t="s">
        <v>257</v>
      </c>
      <c r="T446" s="182" t="s">
        <v>257</v>
      </c>
      <c r="U446" s="161">
        <v>0</v>
      </c>
      <c r="V446" s="161">
        <f>ROUND(E446*U446,2)</f>
        <v>0</v>
      </c>
      <c r="W446" s="161"/>
      <c r="X446" s="161" t="s">
        <v>306</v>
      </c>
      <c r="Y446" s="161" t="s">
        <v>211</v>
      </c>
      <c r="Z446" s="151"/>
      <c r="AA446" s="151"/>
      <c r="AB446" s="151"/>
      <c r="AC446" s="151"/>
      <c r="AD446" s="151"/>
      <c r="AE446" s="151"/>
      <c r="AF446" s="151"/>
      <c r="AG446" s="151" t="s">
        <v>337</v>
      </c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</row>
    <row r="447" spans="1:60" outlineLevel="2" x14ac:dyDescent="0.2">
      <c r="A447" s="158"/>
      <c r="B447" s="159"/>
      <c r="C447" s="196" t="s">
        <v>1157</v>
      </c>
      <c r="D447" s="190"/>
      <c r="E447" s="191"/>
      <c r="F447" s="161"/>
      <c r="G447" s="161"/>
      <c r="H447" s="161"/>
      <c r="I447" s="161"/>
      <c r="J447" s="161"/>
      <c r="K447" s="161"/>
      <c r="L447" s="161"/>
      <c r="M447" s="161"/>
      <c r="N447" s="160"/>
      <c r="O447" s="160"/>
      <c r="P447" s="160"/>
      <c r="Q447" s="160"/>
      <c r="R447" s="161"/>
      <c r="S447" s="161"/>
      <c r="T447" s="161"/>
      <c r="U447" s="161"/>
      <c r="V447" s="161"/>
      <c r="W447" s="161"/>
      <c r="X447" s="161"/>
      <c r="Y447" s="161"/>
      <c r="Z447" s="151"/>
      <c r="AA447" s="151"/>
      <c r="AB447" s="151"/>
      <c r="AC447" s="151"/>
      <c r="AD447" s="151"/>
      <c r="AE447" s="151"/>
      <c r="AF447" s="151"/>
      <c r="AG447" s="151" t="s">
        <v>263</v>
      </c>
      <c r="AH447" s="151">
        <v>0</v>
      </c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</row>
    <row r="448" spans="1:60" outlineLevel="3" x14ac:dyDescent="0.2">
      <c r="A448" s="158"/>
      <c r="B448" s="159"/>
      <c r="C448" s="196" t="s">
        <v>1295</v>
      </c>
      <c r="D448" s="190"/>
      <c r="E448" s="191">
        <v>1</v>
      </c>
      <c r="F448" s="161"/>
      <c r="G448" s="161"/>
      <c r="H448" s="161"/>
      <c r="I448" s="161"/>
      <c r="J448" s="161"/>
      <c r="K448" s="161"/>
      <c r="L448" s="161"/>
      <c r="M448" s="161"/>
      <c r="N448" s="160"/>
      <c r="O448" s="160"/>
      <c r="P448" s="160"/>
      <c r="Q448" s="160"/>
      <c r="R448" s="161"/>
      <c r="S448" s="161"/>
      <c r="T448" s="161"/>
      <c r="U448" s="161"/>
      <c r="V448" s="161"/>
      <c r="W448" s="161"/>
      <c r="X448" s="161"/>
      <c r="Y448" s="161"/>
      <c r="Z448" s="151"/>
      <c r="AA448" s="151"/>
      <c r="AB448" s="151"/>
      <c r="AC448" s="151"/>
      <c r="AD448" s="151"/>
      <c r="AE448" s="151"/>
      <c r="AF448" s="151"/>
      <c r="AG448" s="151" t="s">
        <v>263</v>
      </c>
      <c r="AH448" s="151">
        <v>0</v>
      </c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</row>
    <row r="449" spans="1:60" outlineLevel="1" x14ac:dyDescent="0.2">
      <c r="A449" s="176">
        <v>93</v>
      </c>
      <c r="B449" s="177" t="s">
        <v>1324</v>
      </c>
      <c r="C449" s="185" t="s">
        <v>1325</v>
      </c>
      <c r="D449" s="178" t="s">
        <v>333</v>
      </c>
      <c r="E449" s="179">
        <v>4</v>
      </c>
      <c r="F449" s="180"/>
      <c r="G449" s="181">
        <f>ROUND(E449*F449,2)</f>
        <v>0</v>
      </c>
      <c r="H449" s="180"/>
      <c r="I449" s="181">
        <f>ROUND(E449*H449,2)</f>
        <v>0</v>
      </c>
      <c r="J449" s="180"/>
      <c r="K449" s="181">
        <f>ROUND(E449*J449,2)</f>
        <v>0</v>
      </c>
      <c r="L449" s="181">
        <v>21</v>
      </c>
      <c r="M449" s="181">
        <f>G449*(1+L449/100)</f>
        <v>0</v>
      </c>
      <c r="N449" s="179">
        <v>0</v>
      </c>
      <c r="O449" s="179">
        <f>ROUND(E449*N449,2)</f>
        <v>0</v>
      </c>
      <c r="P449" s="179">
        <v>0</v>
      </c>
      <c r="Q449" s="179">
        <f>ROUND(E449*P449,2)</f>
        <v>0</v>
      </c>
      <c r="R449" s="181" t="s">
        <v>1326</v>
      </c>
      <c r="S449" s="181" t="s">
        <v>257</v>
      </c>
      <c r="T449" s="182" t="s">
        <v>257</v>
      </c>
      <c r="U449" s="161">
        <v>0.27</v>
      </c>
      <c r="V449" s="161">
        <f>ROUND(E449*U449,2)</f>
        <v>1.08</v>
      </c>
      <c r="W449" s="161"/>
      <c r="X449" s="161" t="s">
        <v>258</v>
      </c>
      <c r="Y449" s="161" t="s">
        <v>211</v>
      </c>
      <c r="Z449" s="151"/>
      <c r="AA449" s="151"/>
      <c r="AB449" s="151"/>
      <c r="AC449" s="151"/>
      <c r="AD449" s="151"/>
      <c r="AE449" s="151"/>
      <c r="AF449" s="151"/>
      <c r="AG449" s="151" t="s">
        <v>259</v>
      </c>
      <c r="AH449" s="151"/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</row>
    <row r="450" spans="1:60" outlineLevel="2" x14ac:dyDescent="0.2">
      <c r="A450" s="158"/>
      <c r="B450" s="159"/>
      <c r="C450" s="196" t="s">
        <v>1157</v>
      </c>
      <c r="D450" s="190"/>
      <c r="E450" s="191"/>
      <c r="F450" s="161"/>
      <c r="G450" s="161"/>
      <c r="H450" s="161"/>
      <c r="I450" s="161"/>
      <c r="J450" s="161"/>
      <c r="K450" s="161"/>
      <c r="L450" s="161"/>
      <c r="M450" s="161"/>
      <c r="N450" s="160"/>
      <c r="O450" s="160"/>
      <c r="P450" s="160"/>
      <c r="Q450" s="160"/>
      <c r="R450" s="161"/>
      <c r="S450" s="161"/>
      <c r="T450" s="161"/>
      <c r="U450" s="161"/>
      <c r="V450" s="161"/>
      <c r="W450" s="161"/>
      <c r="X450" s="161"/>
      <c r="Y450" s="161"/>
      <c r="Z450" s="151"/>
      <c r="AA450" s="151"/>
      <c r="AB450" s="151"/>
      <c r="AC450" s="151"/>
      <c r="AD450" s="151"/>
      <c r="AE450" s="151"/>
      <c r="AF450" s="151"/>
      <c r="AG450" s="151" t="s">
        <v>263</v>
      </c>
      <c r="AH450" s="151">
        <v>0</v>
      </c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</row>
    <row r="451" spans="1:60" outlineLevel="3" x14ac:dyDescent="0.2">
      <c r="A451" s="158"/>
      <c r="B451" s="159"/>
      <c r="C451" s="196" t="s">
        <v>1327</v>
      </c>
      <c r="D451" s="190"/>
      <c r="E451" s="191">
        <v>4</v>
      </c>
      <c r="F451" s="161"/>
      <c r="G451" s="161"/>
      <c r="H451" s="161"/>
      <c r="I451" s="161"/>
      <c r="J451" s="161"/>
      <c r="K451" s="161"/>
      <c r="L451" s="161"/>
      <c r="M451" s="161"/>
      <c r="N451" s="160"/>
      <c r="O451" s="160"/>
      <c r="P451" s="160"/>
      <c r="Q451" s="160"/>
      <c r="R451" s="161"/>
      <c r="S451" s="161"/>
      <c r="T451" s="161"/>
      <c r="U451" s="161"/>
      <c r="V451" s="161"/>
      <c r="W451" s="161"/>
      <c r="X451" s="161"/>
      <c r="Y451" s="161"/>
      <c r="Z451" s="151"/>
      <c r="AA451" s="151"/>
      <c r="AB451" s="151"/>
      <c r="AC451" s="151"/>
      <c r="AD451" s="151"/>
      <c r="AE451" s="151"/>
      <c r="AF451" s="151"/>
      <c r="AG451" s="151" t="s">
        <v>263</v>
      </c>
      <c r="AH451" s="151">
        <v>0</v>
      </c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</row>
    <row r="452" spans="1:60" outlineLevel="1" x14ac:dyDescent="0.2">
      <c r="A452" s="176">
        <v>94</v>
      </c>
      <c r="B452" s="177" t="s">
        <v>1328</v>
      </c>
      <c r="C452" s="185" t="s">
        <v>1329</v>
      </c>
      <c r="D452" s="178" t="s">
        <v>333</v>
      </c>
      <c r="E452" s="179">
        <v>1</v>
      </c>
      <c r="F452" s="180"/>
      <c r="G452" s="181">
        <f>ROUND(E452*F452,2)</f>
        <v>0</v>
      </c>
      <c r="H452" s="180"/>
      <c r="I452" s="181">
        <f>ROUND(E452*H452,2)</f>
        <v>0</v>
      </c>
      <c r="J452" s="180"/>
      <c r="K452" s="181">
        <f>ROUND(E452*J452,2)</f>
        <v>0</v>
      </c>
      <c r="L452" s="181">
        <v>21</v>
      </c>
      <c r="M452" s="181">
        <f>G452*(1+L452/100)</f>
        <v>0</v>
      </c>
      <c r="N452" s="179">
        <v>7.6000000000000004E-4</v>
      </c>
      <c r="O452" s="179">
        <f>ROUND(E452*N452,2)</f>
        <v>0</v>
      </c>
      <c r="P452" s="179">
        <v>0</v>
      </c>
      <c r="Q452" s="179">
        <f>ROUND(E452*P452,2)</f>
        <v>0</v>
      </c>
      <c r="R452" s="181"/>
      <c r="S452" s="181" t="s">
        <v>209</v>
      </c>
      <c r="T452" s="182" t="s">
        <v>210</v>
      </c>
      <c r="U452" s="161">
        <v>0</v>
      </c>
      <c r="V452" s="161">
        <f>ROUND(E452*U452,2)</f>
        <v>0</v>
      </c>
      <c r="W452" s="161"/>
      <c r="X452" s="161" t="s">
        <v>306</v>
      </c>
      <c r="Y452" s="161" t="s">
        <v>211</v>
      </c>
      <c r="Z452" s="151"/>
      <c r="AA452" s="151"/>
      <c r="AB452" s="151"/>
      <c r="AC452" s="151"/>
      <c r="AD452" s="151"/>
      <c r="AE452" s="151"/>
      <c r="AF452" s="151"/>
      <c r="AG452" s="151" t="s">
        <v>337</v>
      </c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</row>
    <row r="453" spans="1:60" outlineLevel="2" x14ac:dyDescent="0.2">
      <c r="A453" s="158"/>
      <c r="B453" s="159"/>
      <c r="C453" s="196" t="s">
        <v>1157</v>
      </c>
      <c r="D453" s="190"/>
      <c r="E453" s="191"/>
      <c r="F453" s="161"/>
      <c r="G453" s="161"/>
      <c r="H453" s="161"/>
      <c r="I453" s="161"/>
      <c r="J453" s="161"/>
      <c r="K453" s="161"/>
      <c r="L453" s="161"/>
      <c r="M453" s="161"/>
      <c r="N453" s="160"/>
      <c r="O453" s="160"/>
      <c r="P453" s="160"/>
      <c r="Q453" s="160"/>
      <c r="R453" s="161"/>
      <c r="S453" s="161"/>
      <c r="T453" s="161"/>
      <c r="U453" s="161"/>
      <c r="V453" s="161"/>
      <c r="W453" s="161"/>
      <c r="X453" s="161"/>
      <c r="Y453" s="161"/>
      <c r="Z453" s="151"/>
      <c r="AA453" s="151"/>
      <c r="AB453" s="151"/>
      <c r="AC453" s="151"/>
      <c r="AD453" s="151"/>
      <c r="AE453" s="151"/>
      <c r="AF453" s="151"/>
      <c r="AG453" s="151" t="s">
        <v>263</v>
      </c>
      <c r="AH453" s="151">
        <v>0</v>
      </c>
      <c r="AI453" s="151"/>
      <c r="AJ453" s="151"/>
      <c r="AK453" s="151"/>
      <c r="AL453" s="151"/>
      <c r="AM453" s="151"/>
      <c r="AN453" s="151"/>
      <c r="AO453" s="151"/>
      <c r="AP453" s="151"/>
      <c r="AQ453" s="151"/>
      <c r="AR453" s="151"/>
      <c r="AS453" s="151"/>
      <c r="AT453" s="151"/>
      <c r="AU453" s="151"/>
      <c r="AV453" s="151"/>
      <c r="AW453" s="151"/>
      <c r="AX453" s="151"/>
      <c r="AY453" s="151"/>
      <c r="AZ453" s="151"/>
      <c r="BA453" s="151"/>
      <c r="BB453" s="151"/>
      <c r="BC453" s="151"/>
      <c r="BD453" s="151"/>
      <c r="BE453" s="151"/>
      <c r="BF453" s="151"/>
      <c r="BG453" s="151"/>
      <c r="BH453" s="151"/>
    </row>
    <row r="454" spans="1:60" outlineLevel="3" x14ac:dyDescent="0.2">
      <c r="A454" s="158"/>
      <c r="B454" s="159"/>
      <c r="C454" s="196" t="s">
        <v>1212</v>
      </c>
      <c r="D454" s="190"/>
      <c r="E454" s="191">
        <v>1</v>
      </c>
      <c r="F454" s="161"/>
      <c r="G454" s="161"/>
      <c r="H454" s="161"/>
      <c r="I454" s="161"/>
      <c r="J454" s="161"/>
      <c r="K454" s="161"/>
      <c r="L454" s="161"/>
      <c r="M454" s="161"/>
      <c r="N454" s="160"/>
      <c r="O454" s="160"/>
      <c r="P454" s="160"/>
      <c r="Q454" s="160"/>
      <c r="R454" s="161"/>
      <c r="S454" s="161"/>
      <c r="T454" s="161"/>
      <c r="U454" s="161"/>
      <c r="V454" s="161"/>
      <c r="W454" s="161"/>
      <c r="X454" s="161"/>
      <c r="Y454" s="161"/>
      <c r="Z454" s="151"/>
      <c r="AA454" s="151"/>
      <c r="AB454" s="151"/>
      <c r="AC454" s="151"/>
      <c r="AD454" s="151"/>
      <c r="AE454" s="151"/>
      <c r="AF454" s="151"/>
      <c r="AG454" s="151" t="s">
        <v>263</v>
      </c>
      <c r="AH454" s="151">
        <v>0</v>
      </c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</row>
    <row r="455" spans="1:60" outlineLevel="1" x14ac:dyDescent="0.2">
      <c r="A455" s="176">
        <v>95</v>
      </c>
      <c r="B455" s="177" t="s">
        <v>1330</v>
      </c>
      <c r="C455" s="185" t="s">
        <v>1331</v>
      </c>
      <c r="D455" s="178" t="s">
        <v>333</v>
      </c>
      <c r="E455" s="179">
        <v>2</v>
      </c>
      <c r="F455" s="180"/>
      <c r="G455" s="181">
        <f>ROUND(E455*F455,2)</f>
        <v>0</v>
      </c>
      <c r="H455" s="180"/>
      <c r="I455" s="181">
        <f>ROUND(E455*H455,2)</f>
        <v>0</v>
      </c>
      <c r="J455" s="180"/>
      <c r="K455" s="181">
        <f>ROUND(E455*J455,2)</f>
        <v>0</v>
      </c>
      <c r="L455" s="181">
        <v>21</v>
      </c>
      <c r="M455" s="181">
        <f>G455*(1+L455/100)</f>
        <v>0</v>
      </c>
      <c r="N455" s="179">
        <v>3.2000000000000003E-4</v>
      </c>
      <c r="O455" s="179">
        <f>ROUND(E455*N455,2)</f>
        <v>0</v>
      </c>
      <c r="P455" s="179">
        <v>0</v>
      </c>
      <c r="Q455" s="179">
        <f>ROUND(E455*P455,2)</f>
        <v>0</v>
      </c>
      <c r="R455" s="181"/>
      <c r="S455" s="181" t="s">
        <v>209</v>
      </c>
      <c r="T455" s="182" t="s">
        <v>210</v>
      </c>
      <c r="U455" s="161">
        <v>0</v>
      </c>
      <c r="V455" s="161">
        <f>ROUND(E455*U455,2)</f>
        <v>0</v>
      </c>
      <c r="W455" s="161"/>
      <c r="X455" s="161" t="s">
        <v>306</v>
      </c>
      <c r="Y455" s="161" t="s">
        <v>211</v>
      </c>
      <c r="Z455" s="151"/>
      <c r="AA455" s="151"/>
      <c r="AB455" s="151"/>
      <c r="AC455" s="151"/>
      <c r="AD455" s="151"/>
      <c r="AE455" s="151"/>
      <c r="AF455" s="151"/>
      <c r="AG455" s="151" t="s">
        <v>337</v>
      </c>
      <c r="AH455" s="151"/>
      <c r="AI455" s="151"/>
      <c r="AJ455" s="151"/>
      <c r="AK455" s="151"/>
      <c r="AL455" s="151"/>
      <c r="AM455" s="151"/>
      <c r="AN455" s="151"/>
      <c r="AO455" s="151"/>
      <c r="AP455" s="151"/>
      <c r="AQ455" s="151"/>
      <c r="AR455" s="151"/>
      <c r="AS455" s="151"/>
      <c r="AT455" s="151"/>
      <c r="AU455" s="151"/>
      <c r="AV455" s="151"/>
      <c r="AW455" s="151"/>
      <c r="AX455" s="151"/>
      <c r="AY455" s="151"/>
      <c r="AZ455" s="151"/>
      <c r="BA455" s="151"/>
      <c r="BB455" s="151"/>
      <c r="BC455" s="151"/>
      <c r="BD455" s="151"/>
      <c r="BE455" s="151"/>
      <c r="BF455" s="151"/>
      <c r="BG455" s="151"/>
      <c r="BH455" s="151"/>
    </row>
    <row r="456" spans="1:60" outlineLevel="2" x14ac:dyDescent="0.2">
      <c r="A456" s="158"/>
      <c r="B456" s="159"/>
      <c r="C456" s="196" t="s">
        <v>1157</v>
      </c>
      <c r="D456" s="190"/>
      <c r="E456" s="191"/>
      <c r="F456" s="161"/>
      <c r="G456" s="161"/>
      <c r="H456" s="161"/>
      <c r="I456" s="161"/>
      <c r="J456" s="161"/>
      <c r="K456" s="161"/>
      <c r="L456" s="161"/>
      <c r="M456" s="161"/>
      <c r="N456" s="160"/>
      <c r="O456" s="160"/>
      <c r="P456" s="160"/>
      <c r="Q456" s="160"/>
      <c r="R456" s="161"/>
      <c r="S456" s="161"/>
      <c r="T456" s="161"/>
      <c r="U456" s="161"/>
      <c r="V456" s="161"/>
      <c r="W456" s="161"/>
      <c r="X456" s="161"/>
      <c r="Y456" s="161"/>
      <c r="Z456" s="151"/>
      <c r="AA456" s="151"/>
      <c r="AB456" s="151"/>
      <c r="AC456" s="151"/>
      <c r="AD456" s="151"/>
      <c r="AE456" s="151"/>
      <c r="AF456" s="151"/>
      <c r="AG456" s="151" t="s">
        <v>263</v>
      </c>
      <c r="AH456" s="151">
        <v>0</v>
      </c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</row>
    <row r="457" spans="1:60" outlineLevel="3" x14ac:dyDescent="0.2">
      <c r="A457" s="158"/>
      <c r="B457" s="159"/>
      <c r="C457" s="196" t="s">
        <v>1332</v>
      </c>
      <c r="D457" s="190"/>
      <c r="E457" s="191">
        <v>2</v>
      </c>
      <c r="F457" s="161"/>
      <c r="G457" s="161"/>
      <c r="H457" s="161"/>
      <c r="I457" s="161"/>
      <c r="J457" s="161"/>
      <c r="K457" s="161"/>
      <c r="L457" s="161"/>
      <c r="M457" s="161"/>
      <c r="N457" s="160"/>
      <c r="O457" s="160"/>
      <c r="P457" s="160"/>
      <c r="Q457" s="160"/>
      <c r="R457" s="161"/>
      <c r="S457" s="161"/>
      <c r="T457" s="161"/>
      <c r="U457" s="161"/>
      <c r="V457" s="161"/>
      <c r="W457" s="161"/>
      <c r="X457" s="161"/>
      <c r="Y457" s="161"/>
      <c r="Z457" s="151"/>
      <c r="AA457" s="151"/>
      <c r="AB457" s="151"/>
      <c r="AC457" s="151"/>
      <c r="AD457" s="151"/>
      <c r="AE457" s="151"/>
      <c r="AF457" s="151"/>
      <c r="AG457" s="151" t="s">
        <v>263</v>
      </c>
      <c r="AH457" s="151">
        <v>0</v>
      </c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</row>
    <row r="458" spans="1:60" outlineLevel="1" x14ac:dyDescent="0.2">
      <c r="A458" s="176">
        <v>96</v>
      </c>
      <c r="B458" s="177" t="s">
        <v>1333</v>
      </c>
      <c r="C458" s="185" t="s">
        <v>1334</v>
      </c>
      <c r="D458" s="178" t="s">
        <v>333</v>
      </c>
      <c r="E458" s="179">
        <v>1</v>
      </c>
      <c r="F458" s="180"/>
      <c r="G458" s="181">
        <f>ROUND(E458*F458,2)</f>
        <v>0</v>
      </c>
      <c r="H458" s="180"/>
      <c r="I458" s="181">
        <f>ROUND(E458*H458,2)</f>
        <v>0</v>
      </c>
      <c r="J458" s="180"/>
      <c r="K458" s="181">
        <f>ROUND(E458*J458,2)</f>
        <v>0</v>
      </c>
      <c r="L458" s="181">
        <v>21</v>
      </c>
      <c r="M458" s="181">
        <f>G458*(1+L458/100)</f>
        <v>0</v>
      </c>
      <c r="N458" s="179">
        <v>3.4000000000000002E-4</v>
      </c>
      <c r="O458" s="179">
        <f>ROUND(E458*N458,2)</f>
        <v>0</v>
      </c>
      <c r="P458" s="179">
        <v>0</v>
      </c>
      <c r="Q458" s="179">
        <f>ROUND(E458*P458,2)</f>
        <v>0</v>
      </c>
      <c r="R458" s="181"/>
      <c r="S458" s="181" t="s">
        <v>209</v>
      </c>
      <c r="T458" s="182" t="s">
        <v>210</v>
      </c>
      <c r="U458" s="161">
        <v>0</v>
      </c>
      <c r="V458" s="161">
        <f>ROUND(E458*U458,2)</f>
        <v>0</v>
      </c>
      <c r="W458" s="161"/>
      <c r="X458" s="161" t="s">
        <v>306</v>
      </c>
      <c r="Y458" s="161" t="s">
        <v>211</v>
      </c>
      <c r="Z458" s="151"/>
      <c r="AA458" s="151"/>
      <c r="AB458" s="151"/>
      <c r="AC458" s="151"/>
      <c r="AD458" s="151"/>
      <c r="AE458" s="151"/>
      <c r="AF458" s="151"/>
      <c r="AG458" s="151" t="s">
        <v>337</v>
      </c>
      <c r="AH458" s="151"/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</row>
    <row r="459" spans="1:60" outlineLevel="2" x14ac:dyDescent="0.2">
      <c r="A459" s="158"/>
      <c r="B459" s="159"/>
      <c r="C459" s="196" t="s">
        <v>1157</v>
      </c>
      <c r="D459" s="190"/>
      <c r="E459" s="191"/>
      <c r="F459" s="161"/>
      <c r="G459" s="161"/>
      <c r="H459" s="161"/>
      <c r="I459" s="161"/>
      <c r="J459" s="161"/>
      <c r="K459" s="161"/>
      <c r="L459" s="161"/>
      <c r="M459" s="161"/>
      <c r="N459" s="160"/>
      <c r="O459" s="160"/>
      <c r="P459" s="160"/>
      <c r="Q459" s="160"/>
      <c r="R459" s="161"/>
      <c r="S459" s="161"/>
      <c r="T459" s="161"/>
      <c r="U459" s="161"/>
      <c r="V459" s="161"/>
      <c r="W459" s="161"/>
      <c r="X459" s="161"/>
      <c r="Y459" s="161"/>
      <c r="Z459" s="151"/>
      <c r="AA459" s="151"/>
      <c r="AB459" s="151"/>
      <c r="AC459" s="151"/>
      <c r="AD459" s="151"/>
      <c r="AE459" s="151"/>
      <c r="AF459" s="151"/>
      <c r="AG459" s="151" t="s">
        <v>263</v>
      </c>
      <c r="AH459" s="151">
        <v>0</v>
      </c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</row>
    <row r="460" spans="1:60" outlineLevel="3" x14ac:dyDescent="0.2">
      <c r="A460" s="158"/>
      <c r="B460" s="159"/>
      <c r="C460" s="196" t="s">
        <v>1212</v>
      </c>
      <c r="D460" s="190"/>
      <c r="E460" s="191">
        <v>1</v>
      </c>
      <c r="F460" s="161"/>
      <c r="G460" s="161"/>
      <c r="H460" s="161"/>
      <c r="I460" s="161"/>
      <c r="J460" s="161"/>
      <c r="K460" s="161"/>
      <c r="L460" s="161"/>
      <c r="M460" s="161"/>
      <c r="N460" s="160"/>
      <c r="O460" s="160"/>
      <c r="P460" s="160"/>
      <c r="Q460" s="160"/>
      <c r="R460" s="161"/>
      <c r="S460" s="161"/>
      <c r="T460" s="161"/>
      <c r="U460" s="161"/>
      <c r="V460" s="161"/>
      <c r="W460" s="161"/>
      <c r="X460" s="161"/>
      <c r="Y460" s="161"/>
      <c r="Z460" s="151"/>
      <c r="AA460" s="151"/>
      <c r="AB460" s="151"/>
      <c r="AC460" s="151"/>
      <c r="AD460" s="151"/>
      <c r="AE460" s="151"/>
      <c r="AF460" s="151"/>
      <c r="AG460" s="151" t="s">
        <v>263</v>
      </c>
      <c r="AH460" s="151">
        <v>0</v>
      </c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</row>
    <row r="461" spans="1:60" outlineLevel="1" x14ac:dyDescent="0.2">
      <c r="A461" s="176">
        <v>97</v>
      </c>
      <c r="B461" s="177" t="s">
        <v>1335</v>
      </c>
      <c r="C461" s="185" t="s">
        <v>1336</v>
      </c>
      <c r="D461" s="178" t="s">
        <v>359</v>
      </c>
      <c r="E461" s="179">
        <v>15</v>
      </c>
      <c r="F461" s="180"/>
      <c r="G461" s="181">
        <f>ROUND(E461*F461,2)</f>
        <v>0</v>
      </c>
      <c r="H461" s="180"/>
      <c r="I461" s="181">
        <f>ROUND(E461*H461,2)</f>
        <v>0</v>
      </c>
      <c r="J461" s="180"/>
      <c r="K461" s="181">
        <f>ROUND(E461*J461,2)</f>
        <v>0</v>
      </c>
      <c r="L461" s="181">
        <v>21</v>
      </c>
      <c r="M461" s="181">
        <f>G461*(1+L461/100)</f>
        <v>0</v>
      </c>
      <c r="N461" s="179">
        <v>0</v>
      </c>
      <c r="O461" s="179">
        <f>ROUND(E461*N461,2)</f>
        <v>0</v>
      </c>
      <c r="P461" s="179">
        <v>0</v>
      </c>
      <c r="Q461" s="179">
        <f>ROUND(E461*P461,2)</f>
        <v>0</v>
      </c>
      <c r="R461" s="181" t="s">
        <v>849</v>
      </c>
      <c r="S461" s="181" t="s">
        <v>257</v>
      </c>
      <c r="T461" s="182" t="s">
        <v>257</v>
      </c>
      <c r="U461" s="161">
        <v>6.6000000000000003E-2</v>
      </c>
      <c r="V461" s="161">
        <f>ROUND(E461*U461,2)</f>
        <v>0.99</v>
      </c>
      <c r="W461" s="161"/>
      <c r="X461" s="161" t="s">
        <v>258</v>
      </c>
      <c r="Y461" s="161" t="s">
        <v>211</v>
      </c>
      <c r="Z461" s="151"/>
      <c r="AA461" s="151"/>
      <c r="AB461" s="151"/>
      <c r="AC461" s="151"/>
      <c r="AD461" s="151"/>
      <c r="AE461" s="151"/>
      <c r="AF461" s="151"/>
      <c r="AG461" s="151" t="s">
        <v>259</v>
      </c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</row>
    <row r="462" spans="1:60" outlineLevel="2" x14ac:dyDescent="0.2">
      <c r="A462" s="158"/>
      <c r="B462" s="159"/>
      <c r="C462" s="273" t="s">
        <v>1337</v>
      </c>
      <c r="D462" s="274"/>
      <c r="E462" s="274"/>
      <c r="F462" s="274"/>
      <c r="G462" s="274"/>
      <c r="H462" s="161"/>
      <c r="I462" s="161"/>
      <c r="J462" s="161"/>
      <c r="K462" s="161"/>
      <c r="L462" s="161"/>
      <c r="M462" s="161"/>
      <c r="N462" s="160"/>
      <c r="O462" s="160"/>
      <c r="P462" s="160"/>
      <c r="Q462" s="160"/>
      <c r="R462" s="161"/>
      <c r="S462" s="161"/>
      <c r="T462" s="161"/>
      <c r="U462" s="161"/>
      <c r="V462" s="161"/>
      <c r="W462" s="161"/>
      <c r="X462" s="161"/>
      <c r="Y462" s="161"/>
      <c r="Z462" s="151"/>
      <c r="AA462" s="151"/>
      <c r="AB462" s="151"/>
      <c r="AC462" s="151"/>
      <c r="AD462" s="151"/>
      <c r="AE462" s="151"/>
      <c r="AF462" s="151"/>
      <c r="AG462" s="151" t="s">
        <v>261</v>
      </c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</row>
    <row r="463" spans="1:60" outlineLevel="2" x14ac:dyDescent="0.2">
      <c r="A463" s="158"/>
      <c r="B463" s="159"/>
      <c r="C463" s="196" t="s">
        <v>1338</v>
      </c>
      <c r="D463" s="190"/>
      <c r="E463" s="191"/>
      <c r="F463" s="161"/>
      <c r="G463" s="161"/>
      <c r="H463" s="161"/>
      <c r="I463" s="161"/>
      <c r="J463" s="161"/>
      <c r="K463" s="161"/>
      <c r="L463" s="161"/>
      <c r="M463" s="161"/>
      <c r="N463" s="160"/>
      <c r="O463" s="160"/>
      <c r="P463" s="160"/>
      <c r="Q463" s="160"/>
      <c r="R463" s="161"/>
      <c r="S463" s="161"/>
      <c r="T463" s="161"/>
      <c r="U463" s="161"/>
      <c r="V463" s="161"/>
      <c r="W463" s="161"/>
      <c r="X463" s="161"/>
      <c r="Y463" s="161"/>
      <c r="Z463" s="151"/>
      <c r="AA463" s="151"/>
      <c r="AB463" s="151"/>
      <c r="AC463" s="151"/>
      <c r="AD463" s="151"/>
      <c r="AE463" s="151"/>
      <c r="AF463" s="151"/>
      <c r="AG463" s="151" t="s">
        <v>263</v>
      </c>
      <c r="AH463" s="151">
        <v>0</v>
      </c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</row>
    <row r="464" spans="1:60" outlineLevel="3" x14ac:dyDescent="0.2">
      <c r="A464" s="158"/>
      <c r="B464" s="159"/>
      <c r="C464" s="196" t="s">
        <v>1339</v>
      </c>
      <c r="D464" s="190"/>
      <c r="E464" s="191">
        <v>15</v>
      </c>
      <c r="F464" s="161"/>
      <c r="G464" s="161"/>
      <c r="H464" s="161"/>
      <c r="I464" s="161"/>
      <c r="J464" s="161"/>
      <c r="K464" s="161"/>
      <c r="L464" s="161"/>
      <c r="M464" s="161"/>
      <c r="N464" s="160"/>
      <c r="O464" s="160"/>
      <c r="P464" s="160"/>
      <c r="Q464" s="160"/>
      <c r="R464" s="161"/>
      <c r="S464" s="161"/>
      <c r="T464" s="161"/>
      <c r="U464" s="161"/>
      <c r="V464" s="161"/>
      <c r="W464" s="161"/>
      <c r="X464" s="161"/>
      <c r="Y464" s="161"/>
      <c r="Z464" s="151"/>
      <c r="AA464" s="151"/>
      <c r="AB464" s="151"/>
      <c r="AC464" s="151"/>
      <c r="AD464" s="151"/>
      <c r="AE464" s="151"/>
      <c r="AF464" s="151"/>
      <c r="AG464" s="151" t="s">
        <v>263</v>
      </c>
      <c r="AH464" s="151">
        <v>0</v>
      </c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</row>
    <row r="465" spans="1:60" ht="33.75" outlineLevel="1" x14ac:dyDescent="0.2">
      <c r="A465" s="176">
        <v>98</v>
      </c>
      <c r="B465" s="177" t="s">
        <v>1340</v>
      </c>
      <c r="C465" s="185" t="s">
        <v>1341</v>
      </c>
      <c r="D465" s="178" t="s">
        <v>333</v>
      </c>
      <c r="E465" s="179">
        <v>15.45</v>
      </c>
      <c r="F465" s="180"/>
      <c r="G465" s="181">
        <f>ROUND(E465*F465,2)</f>
        <v>0</v>
      </c>
      <c r="H465" s="180"/>
      <c r="I465" s="181">
        <f>ROUND(E465*H465,2)</f>
        <v>0</v>
      </c>
      <c r="J465" s="180"/>
      <c r="K465" s="181">
        <f>ROUND(E465*J465,2)</f>
        <v>0</v>
      </c>
      <c r="L465" s="181">
        <v>21</v>
      </c>
      <c r="M465" s="181">
        <f>G465*(1+L465/100)</f>
        <v>0</v>
      </c>
      <c r="N465" s="179">
        <v>2.5829999999999999E-2</v>
      </c>
      <c r="O465" s="179">
        <f>ROUND(E465*N465,2)</f>
        <v>0.4</v>
      </c>
      <c r="P465" s="179">
        <v>0</v>
      </c>
      <c r="Q465" s="179">
        <f>ROUND(E465*P465,2)</f>
        <v>0</v>
      </c>
      <c r="R465" s="181" t="s">
        <v>305</v>
      </c>
      <c r="S465" s="181" t="s">
        <v>257</v>
      </c>
      <c r="T465" s="182" t="s">
        <v>210</v>
      </c>
      <c r="U465" s="161">
        <v>0</v>
      </c>
      <c r="V465" s="161">
        <f>ROUND(E465*U465,2)</f>
        <v>0</v>
      </c>
      <c r="W465" s="161"/>
      <c r="X465" s="161" t="s">
        <v>306</v>
      </c>
      <c r="Y465" s="161" t="s">
        <v>211</v>
      </c>
      <c r="Z465" s="151"/>
      <c r="AA465" s="151"/>
      <c r="AB465" s="151"/>
      <c r="AC465" s="151"/>
      <c r="AD465" s="151"/>
      <c r="AE465" s="151"/>
      <c r="AF465" s="151"/>
      <c r="AG465" s="151" t="s">
        <v>337</v>
      </c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</row>
    <row r="466" spans="1:60" outlineLevel="2" x14ac:dyDescent="0.2">
      <c r="A466" s="158"/>
      <c r="B466" s="159"/>
      <c r="C466" s="262" t="s">
        <v>1342</v>
      </c>
      <c r="D466" s="263"/>
      <c r="E466" s="263"/>
      <c r="F466" s="263"/>
      <c r="G466" s="263"/>
      <c r="H466" s="161"/>
      <c r="I466" s="161"/>
      <c r="J466" s="161"/>
      <c r="K466" s="161"/>
      <c r="L466" s="161"/>
      <c r="M466" s="161"/>
      <c r="N466" s="160"/>
      <c r="O466" s="160"/>
      <c r="P466" s="160"/>
      <c r="Q466" s="160"/>
      <c r="R466" s="161"/>
      <c r="S466" s="161"/>
      <c r="T466" s="161"/>
      <c r="U466" s="161"/>
      <c r="V466" s="161"/>
      <c r="W466" s="161"/>
      <c r="X466" s="161"/>
      <c r="Y466" s="161"/>
      <c r="Z466" s="151"/>
      <c r="AA466" s="151"/>
      <c r="AB466" s="151"/>
      <c r="AC466" s="151"/>
      <c r="AD466" s="151"/>
      <c r="AE466" s="151"/>
      <c r="AF466" s="151"/>
      <c r="AG466" s="151" t="s">
        <v>214</v>
      </c>
      <c r="AH466" s="151"/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</row>
    <row r="467" spans="1:60" outlineLevel="2" x14ac:dyDescent="0.2">
      <c r="A467" s="158"/>
      <c r="B467" s="159"/>
      <c r="C467" s="196" t="s">
        <v>1338</v>
      </c>
      <c r="D467" s="190"/>
      <c r="E467" s="191"/>
      <c r="F467" s="161"/>
      <c r="G467" s="161"/>
      <c r="H467" s="161"/>
      <c r="I467" s="161"/>
      <c r="J467" s="161"/>
      <c r="K467" s="161"/>
      <c r="L467" s="161"/>
      <c r="M467" s="161"/>
      <c r="N467" s="160"/>
      <c r="O467" s="160"/>
      <c r="P467" s="160"/>
      <c r="Q467" s="160"/>
      <c r="R467" s="161"/>
      <c r="S467" s="161"/>
      <c r="T467" s="161"/>
      <c r="U467" s="161"/>
      <c r="V467" s="161"/>
      <c r="W467" s="161"/>
      <c r="X467" s="161"/>
      <c r="Y467" s="161"/>
      <c r="Z467" s="151"/>
      <c r="AA467" s="151"/>
      <c r="AB467" s="151"/>
      <c r="AC467" s="151"/>
      <c r="AD467" s="151"/>
      <c r="AE467" s="151"/>
      <c r="AF467" s="151"/>
      <c r="AG467" s="151" t="s">
        <v>263</v>
      </c>
      <c r="AH467" s="151">
        <v>0</v>
      </c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</row>
    <row r="468" spans="1:60" outlineLevel="3" x14ac:dyDescent="0.2">
      <c r="A468" s="158"/>
      <c r="B468" s="159"/>
      <c r="C468" s="196" t="s">
        <v>1343</v>
      </c>
      <c r="D468" s="190"/>
      <c r="E468" s="191">
        <v>15.45</v>
      </c>
      <c r="F468" s="161"/>
      <c r="G468" s="161"/>
      <c r="H468" s="161"/>
      <c r="I468" s="161"/>
      <c r="J468" s="161"/>
      <c r="K468" s="161"/>
      <c r="L468" s="161"/>
      <c r="M468" s="161"/>
      <c r="N468" s="160"/>
      <c r="O468" s="160"/>
      <c r="P468" s="160"/>
      <c r="Q468" s="160"/>
      <c r="R468" s="161"/>
      <c r="S468" s="161"/>
      <c r="T468" s="161"/>
      <c r="U468" s="161"/>
      <c r="V468" s="161"/>
      <c r="W468" s="161"/>
      <c r="X468" s="161"/>
      <c r="Y468" s="161"/>
      <c r="Z468" s="151"/>
      <c r="AA468" s="151"/>
      <c r="AB468" s="151"/>
      <c r="AC468" s="151"/>
      <c r="AD468" s="151"/>
      <c r="AE468" s="151"/>
      <c r="AF468" s="151"/>
      <c r="AG468" s="151" t="s">
        <v>263</v>
      </c>
      <c r="AH468" s="151">
        <v>0</v>
      </c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</row>
    <row r="469" spans="1:60" ht="22.5" outlineLevel="1" x14ac:dyDescent="0.2">
      <c r="A469" s="176">
        <v>99</v>
      </c>
      <c r="B469" s="177" t="s">
        <v>1344</v>
      </c>
      <c r="C469" s="185" t="s">
        <v>1345</v>
      </c>
      <c r="D469" s="178" t="s">
        <v>333</v>
      </c>
      <c r="E469" s="179">
        <v>1</v>
      </c>
      <c r="F469" s="180"/>
      <c r="G469" s="181">
        <f>ROUND(E469*F469,2)</f>
        <v>0</v>
      </c>
      <c r="H469" s="180"/>
      <c r="I469" s="181">
        <f>ROUND(E469*H469,2)</f>
        <v>0</v>
      </c>
      <c r="J469" s="180"/>
      <c r="K469" s="181">
        <f>ROUND(E469*J469,2)</f>
        <v>0</v>
      </c>
      <c r="L469" s="181">
        <v>21</v>
      </c>
      <c r="M469" s="181">
        <f>G469*(1+L469/100)</f>
        <v>0</v>
      </c>
      <c r="N469" s="179">
        <v>1.0000000000000001E-5</v>
      </c>
      <c r="O469" s="179">
        <f>ROUND(E469*N469,2)</f>
        <v>0</v>
      </c>
      <c r="P469" s="179">
        <v>0</v>
      </c>
      <c r="Q469" s="179">
        <f>ROUND(E469*P469,2)</f>
        <v>0</v>
      </c>
      <c r="R469" s="181" t="s">
        <v>849</v>
      </c>
      <c r="S469" s="181" t="s">
        <v>257</v>
      </c>
      <c r="T469" s="182" t="s">
        <v>257</v>
      </c>
      <c r="U469" s="161">
        <v>0.17599999999999999</v>
      </c>
      <c r="V469" s="161">
        <f>ROUND(E469*U469,2)</f>
        <v>0.18</v>
      </c>
      <c r="W469" s="161"/>
      <c r="X469" s="161" t="s">
        <v>258</v>
      </c>
      <c r="Y469" s="161" t="s">
        <v>211</v>
      </c>
      <c r="Z469" s="151"/>
      <c r="AA469" s="151"/>
      <c r="AB469" s="151"/>
      <c r="AC469" s="151"/>
      <c r="AD469" s="151"/>
      <c r="AE469" s="151"/>
      <c r="AF469" s="151"/>
      <c r="AG469" s="151" t="s">
        <v>259</v>
      </c>
      <c r="AH469" s="151"/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</row>
    <row r="470" spans="1:60" outlineLevel="2" x14ac:dyDescent="0.2">
      <c r="A470" s="158"/>
      <c r="B470" s="159"/>
      <c r="C470" s="273" t="s">
        <v>907</v>
      </c>
      <c r="D470" s="274"/>
      <c r="E470" s="274"/>
      <c r="F470" s="274"/>
      <c r="G470" s="274"/>
      <c r="H470" s="161"/>
      <c r="I470" s="161"/>
      <c r="J470" s="161"/>
      <c r="K470" s="161"/>
      <c r="L470" s="161"/>
      <c r="M470" s="161"/>
      <c r="N470" s="160"/>
      <c r="O470" s="160"/>
      <c r="P470" s="160"/>
      <c r="Q470" s="160"/>
      <c r="R470" s="161"/>
      <c r="S470" s="161"/>
      <c r="T470" s="161"/>
      <c r="U470" s="161"/>
      <c r="V470" s="161"/>
      <c r="W470" s="161"/>
      <c r="X470" s="161"/>
      <c r="Y470" s="161"/>
      <c r="Z470" s="151"/>
      <c r="AA470" s="151"/>
      <c r="AB470" s="151"/>
      <c r="AC470" s="151"/>
      <c r="AD470" s="151"/>
      <c r="AE470" s="151"/>
      <c r="AF470" s="151"/>
      <c r="AG470" s="151" t="s">
        <v>261</v>
      </c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</row>
    <row r="471" spans="1:60" outlineLevel="2" x14ac:dyDescent="0.2">
      <c r="A471" s="158"/>
      <c r="B471" s="159"/>
      <c r="C471" s="196" t="s">
        <v>1338</v>
      </c>
      <c r="D471" s="190"/>
      <c r="E471" s="191"/>
      <c r="F471" s="161"/>
      <c r="G471" s="161"/>
      <c r="H471" s="161"/>
      <c r="I471" s="161"/>
      <c r="J471" s="161"/>
      <c r="K471" s="161"/>
      <c r="L471" s="161"/>
      <c r="M471" s="161"/>
      <c r="N471" s="160"/>
      <c r="O471" s="160"/>
      <c r="P471" s="160"/>
      <c r="Q471" s="160"/>
      <c r="R471" s="161"/>
      <c r="S471" s="161"/>
      <c r="T471" s="161"/>
      <c r="U471" s="161"/>
      <c r="V471" s="161"/>
      <c r="W471" s="161"/>
      <c r="X471" s="161"/>
      <c r="Y471" s="161"/>
      <c r="Z471" s="151"/>
      <c r="AA471" s="151"/>
      <c r="AB471" s="151"/>
      <c r="AC471" s="151"/>
      <c r="AD471" s="151"/>
      <c r="AE471" s="151"/>
      <c r="AF471" s="151"/>
      <c r="AG471" s="151" t="s">
        <v>263</v>
      </c>
      <c r="AH471" s="151">
        <v>0</v>
      </c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</row>
    <row r="472" spans="1:60" outlineLevel="3" x14ac:dyDescent="0.2">
      <c r="A472" s="158"/>
      <c r="B472" s="159"/>
      <c r="C472" s="196" t="s">
        <v>1346</v>
      </c>
      <c r="D472" s="190"/>
      <c r="E472" s="191">
        <v>1</v>
      </c>
      <c r="F472" s="161"/>
      <c r="G472" s="161"/>
      <c r="H472" s="161"/>
      <c r="I472" s="161"/>
      <c r="J472" s="161"/>
      <c r="K472" s="161"/>
      <c r="L472" s="161"/>
      <c r="M472" s="161"/>
      <c r="N472" s="160"/>
      <c r="O472" s="160"/>
      <c r="P472" s="160"/>
      <c r="Q472" s="160"/>
      <c r="R472" s="161"/>
      <c r="S472" s="161"/>
      <c r="T472" s="161"/>
      <c r="U472" s="161"/>
      <c r="V472" s="161"/>
      <c r="W472" s="161"/>
      <c r="X472" s="161"/>
      <c r="Y472" s="161"/>
      <c r="Z472" s="151"/>
      <c r="AA472" s="151"/>
      <c r="AB472" s="151"/>
      <c r="AC472" s="151"/>
      <c r="AD472" s="151"/>
      <c r="AE472" s="151"/>
      <c r="AF472" s="151"/>
      <c r="AG472" s="151" t="s">
        <v>263</v>
      </c>
      <c r="AH472" s="151">
        <v>0</v>
      </c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</row>
    <row r="473" spans="1:60" ht="22.5" outlineLevel="1" x14ac:dyDescent="0.2">
      <c r="A473" s="176">
        <v>100</v>
      </c>
      <c r="B473" s="177" t="s">
        <v>1347</v>
      </c>
      <c r="C473" s="185" t="s">
        <v>1348</v>
      </c>
      <c r="D473" s="178" t="s">
        <v>333</v>
      </c>
      <c r="E473" s="179">
        <v>1.0149999999999999</v>
      </c>
      <c r="F473" s="180"/>
      <c r="G473" s="181">
        <f>ROUND(E473*F473,2)</f>
        <v>0</v>
      </c>
      <c r="H473" s="180"/>
      <c r="I473" s="181">
        <f>ROUND(E473*H473,2)</f>
        <v>0</v>
      </c>
      <c r="J473" s="180"/>
      <c r="K473" s="181">
        <f>ROUND(E473*J473,2)</f>
        <v>0</v>
      </c>
      <c r="L473" s="181">
        <v>21</v>
      </c>
      <c r="M473" s="181">
        <f>G473*(1+L473/100)</f>
        <v>0</v>
      </c>
      <c r="N473" s="179">
        <v>6.4000000000000005E-4</v>
      </c>
      <c r="O473" s="179">
        <f>ROUND(E473*N473,2)</f>
        <v>0</v>
      </c>
      <c r="P473" s="179">
        <v>0</v>
      </c>
      <c r="Q473" s="179">
        <f>ROUND(E473*P473,2)</f>
        <v>0</v>
      </c>
      <c r="R473" s="181" t="s">
        <v>305</v>
      </c>
      <c r="S473" s="181" t="s">
        <v>257</v>
      </c>
      <c r="T473" s="182" t="s">
        <v>257</v>
      </c>
      <c r="U473" s="161">
        <v>0</v>
      </c>
      <c r="V473" s="161">
        <f>ROUND(E473*U473,2)</f>
        <v>0</v>
      </c>
      <c r="W473" s="161"/>
      <c r="X473" s="161" t="s">
        <v>306</v>
      </c>
      <c r="Y473" s="161" t="s">
        <v>211</v>
      </c>
      <c r="Z473" s="151"/>
      <c r="AA473" s="151"/>
      <c r="AB473" s="151"/>
      <c r="AC473" s="151"/>
      <c r="AD473" s="151"/>
      <c r="AE473" s="151"/>
      <c r="AF473" s="151"/>
      <c r="AG473" s="151" t="s">
        <v>337</v>
      </c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</row>
    <row r="474" spans="1:60" outlineLevel="2" x14ac:dyDescent="0.2">
      <c r="A474" s="158"/>
      <c r="B474" s="159"/>
      <c r="C474" s="196" t="s">
        <v>1338</v>
      </c>
      <c r="D474" s="190"/>
      <c r="E474" s="191"/>
      <c r="F474" s="161"/>
      <c r="G474" s="161"/>
      <c r="H474" s="161"/>
      <c r="I474" s="161"/>
      <c r="J474" s="161"/>
      <c r="K474" s="161"/>
      <c r="L474" s="161"/>
      <c r="M474" s="161"/>
      <c r="N474" s="160"/>
      <c r="O474" s="160"/>
      <c r="P474" s="160"/>
      <c r="Q474" s="160"/>
      <c r="R474" s="161"/>
      <c r="S474" s="161"/>
      <c r="T474" s="161"/>
      <c r="U474" s="161"/>
      <c r="V474" s="161"/>
      <c r="W474" s="161"/>
      <c r="X474" s="161"/>
      <c r="Y474" s="161"/>
      <c r="Z474" s="151"/>
      <c r="AA474" s="151"/>
      <c r="AB474" s="151"/>
      <c r="AC474" s="151"/>
      <c r="AD474" s="151"/>
      <c r="AE474" s="151"/>
      <c r="AF474" s="151"/>
      <c r="AG474" s="151" t="s">
        <v>263</v>
      </c>
      <c r="AH474" s="151">
        <v>0</v>
      </c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</row>
    <row r="475" spans="1:60" outlineLevel="3" x14ac:dyDescent="0.2">
      <c r="A475" s="158"/>
      <c r="B475" s="159"/>
      <c r="C475" s="196" t="s">
        <v>1349</v>
      </c>
      <c r="D475" s="190"/>
      <c r="E475" s="191">
        <v>1.0149999999999999</v>
      </c>
      <c r="F475" s="161"/>
      <c r="G475" s="161"/>
      <c r="H475" s="161"/>
      <c r="I475" s="161"/>
      <c r="J475" s="161"/>
      <c r="K475" s="161"/>
      <c r="L475" s="161"/>
      <c r="M475" s="161"/>
      <c r="N475" s="160"/>
      <c r="O475" s="160"/>
      <c r="P475" s="160"/>
      <c r="Q475" s="160"/>
      <c r="R475" s="161"/>
      <c r="S475" s="161"/>
      <c r="T475" s="161"/>
      <c r="U475" s="161"/>
      <c r="V475" s="161"/>
      <c r="W475" s="161"/>
      <c r="X475" s="161"/>
      <c r="Y475" s="161"/>
      <c r="Z475" s="151"/>
      <c r="AA475" s="151"/>
      <c r="AB475" s="151"/>
      <c r="AC475" s="151"/>
      <c r="AD475" s="151"/>
      <c r="AE475" s="151"/>
      <c r="AF475" s="151"/>
      <c r="AG475" s="151" t="s">
        <v>263</v>
      </c>
      <c r="AH475" s="151">
        <v>0</v>
      </c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</row>
    <row r="476" spans="1:60" ht="22.5" outlineLevel="1" x14ac:dyDescent="0.2">
      <c r="A476" s="176">
        <v>101</v>
      </c>
      <c r="B476" s="177" t="s">
        <v>1350</v>
      </c>
      <c r="C476" s="185" t="s">
        <v>1351</v>
      </c>
      <c r="D476" s="178" t="s">
        <v>333</v>
      </c>
      <c r="E476" s="179">
        <v>1</v>
      </c>
      <c r="F476" s="180"/>
      <c r="G476" s="181">
        <f>ROUND(E476*F476,2)</f>
        <v>0</v>
      </c>
      <c r="H476" s="180"/>
      <c r="I476" s="181">
        <f>ROUND(E476*H476,2)</f>
        <v>0</v>
      </c>
      <c r="J476" s="180"/>
      <c r="K476" s="181">
        <f>ROUND(E476*J476,2)</f>
        <v>0</v>
      </c>
      <c r="L476" s="181">
        <v>21</v>
      </c>
      <c r="M476" s="181">
        <f>G476*(1+L476/100)</f>
        <v>0</v>
      </c>
      <c r="N476" s="179">
        <v>2.0400000000000001E-3</v>
      </c>
      <c r="O476" s="179">
        <f>ROUND(E476*N476,2)</f>
        <v>0</v>
      </c>
      <c r="P476" s="179">
        <v>0</v>
      </c>
      <c r="Q476" s="179">
        <f>ROUND(E476*P476,2)</f>
        <v>0</v>
      </c>
      <c r="R476" s="181" t="s">
        <v>849</v>
      </c>
      <c r="S476" s="181" t="s">
        <v>257</v>
      </c>
      <c r="T476" s="182" t="s">
        <v>257</v>
      </c>
      <c r="U476" s="161">
        <v>1.1200000000000001</v>
      </c>
      <c r="V476" s="161">
        <f>ROUND(E476*U476,2)</f>
        <v>1.1200000000000001</v>
      </c>
      <c r="W476" s="161"/>
      <c r="X476" s="161" t="s">
        <v>258</v>
      </c>
      <c r="Y476" s="161" t="s">
        <v>211</v>
      </c>
      <c r="Z476" s="151"/>
      <c r="AA476" s="151"/>
      <c r="AB476" s="151"/>
      <c r="AC476" s="151"/>
      <c r="AD476" s="151"/>
      <c r="AE476" s="151"/>
      <c r="AF476" s="151"/>
      <c r="AG476" s="151" t="s">
        <v>489</v>
      </c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</row>
    <row r="477" spans="1:60" outlineLevel="2" x14ac:dyDescent="0.2">
      <c r="A477" s="158"/>
      <c r="B477" s="159"/>
      <c r="C477" s="196" t="s">
        <v>1157</v>
      </c>
      <c r="D477" s="190"/>
      <c r="E477" s="191"/>
      <c r="F477" s="161"/>
      <c r="G477" s="161"/>
      <c r="H477" s="161"/>
      <c r="I477" s="161"/>
      <c r="J477" s="161"/>
      <c r="K477" s="161"/>
      <c r="L477" s="161"/>
      <c r="M477" s="161"/>
      <c r="N477" s="160"/>
      <c r="O477" s="160"/>
      <c r="P477" s="160"/>
      <c r="Q477" s="160"/>
      <c r="R477" s="161"/>
      <c r="S477" s="161"/>
      <c r="T477" s="161"/>
      <c r="U477" s="161"/>
      <c r="V477" s="161"/>
      <c r="W477" s="161"/>
      <c r="X477" s="161"/>
      <c r="Y477" s="161"/>
      <c r="Z477" s="151"/>
      <c r="AA477" s="151"/>
      <c r="AB477" s="151"/>
      <c r="AC477" s="151"/>
      <c r="AD477" s="151"/>
      <c r="AE477" s="151"/>
      <c r="AF477" s="151"/>
      <c r="AG477" s="151" t="s">
        <v>263</v>
      </c>
      <c r="AH477" s="151">
        <v>0</v>
      </c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</row>
    <row r="478" spans="1:60" outlineLevel="3" x14ac:dyDescent="0.2">
      <c r="A478" s="158"/>
      <c r="B478" s="159"/>
      <c r="C478" s="196" t="s">
        <v>1295</v>
      </c>
      <c r="D478" s="190"/>
      <c r="E478" s="191">
        <v>1</v>
      </c>
      <c r="F478" s="161"/>
      <c r="G478" s="161"/>
      <c r="H478" s="161"/>
      <c r="I478" s="161"/>
      <c r="J478" s="161"/>
      <c r="K478" s="161"/>
      <c r="L478" s="161"/>
      <c r="M478" s="161"/>
      <c r="N478" s="160"/>
      <c r="O478" s="160"/>
      <c r="P478" s="160"/>
      <c r="Q478" s="160"/>
      <c r="R478" s="161"/>
      <c r="S478" s="161"/>
      <c r="T478" s="161"/>
      <c r="U478" s="161"/>
      <c r="V478" s="161"/>
      <c r="W478" s="161"/>
      <c r="X478" s="161"/>
      <c r="Y478" s="161"/>
      <c r="Z478" s="151"/>
      <c r="AA478" s="151"/>
      <c r="AB478" s="151"/>
      <c r="AC478" s="151"/>
      <c r="AD478" s="151"/>
      <c r="AE478" s="151"/>
      <c r="AF478" s="151"/>
      <c r="AG478" s="151" t="s">
        <v>263</v>
      </c>
      <c r="AH478" s="151">
        <v>0</v>
      </c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</row>
    <row r="479" spans="1:60" outlineLevel="1" x14ac:dyDescent="0.2">
      <c r="A479" s="176">
        <v>102</v>
      </c>
      <c r="B479" s="177" t="s">
        <v>1352</v>
      </c>
      <c r="C479" s="185" t="s">
        <v>1353</v>
      </c>
      <c r="D479" s="178" t="s">
        <v>333</v>
      </c>
      <c r="E479" s="179">
        <v>1.01</v>
      </c>
      <c r="F479" s="180"/>
      <c r="G479" s="181">
        <f>ROUND(E479*F479,2)</f>
        <v>0</v>
      </c>
      <c r="H479" s="180"/>
      <c r="I479" s="181">
        <f>ROUND(E479*H479,2)</f>
        <v>0</v>
      </c>
      <c r="J479" s="180"/>
      <c r="K479" s="181">
        <f>ROUND(E479*J479,2)</f>
        <v>0</v>
      </c>
      <c r="L479" s="181">
        <v>21</v>
      </c>
      <c r="M479" s="181">
        <f>G479*(1+L479/100)</f>
        <v>0</v>
      </c>
      <c r="N479" s="179">
        <v>9.4999999999999998E-3</v>
      </c>
      <c r="O479" s="179">
        <f>ROUND(E479*N479,2)</f>
        <v>0.01</v>
      </c>
      <c r="P479" s="179">
        <v>0</v>
      </c>
      <c r="Q479" s="179">
        <f>ROUND(E479*P479,2)</f>
        <v>0</v>
      </c>
      <c r="R479" s="181"/>
      <c r="S479" s="181" t="s">
        <v>209</v>
      </c>
      <c r="T479" s="182" t="s">
        <v>210</v>
      </c>
      <c r="U479" s="161">
        <v>0</v>
      </c>
      <c r="V479" s="161">
        <f>ROUND(E479*U479,2)</f>
        <v>0</v>
      </c>
      <c r="W479" s="161"/>
      <c r="X479" s="161" t="s">
        <v>306</v>
      </c>
      <c r="Y479" s="161" t="s">
        <v>211</v>
      </c>
      <c r="Z479" s="151"/>
      <c r="AA479" s="151"/>
      <c r="AB479" s="151"/>
      <c r="AC479" s="151"/>
      <c r="AD479" s="151"/>
      <c r="AE479" s="151"/>
      <c r="AF479" s="151"/>
      <c r="AG479" s="151" t="s">
        <v>307</v>
      </c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</row>
    <row r="480" spans="1:60" outlineLevel="2" x14ac:dyDescent="0.2">
      <c r="A480" s="158"/>
      <c r="B480" s="159"/>
      <c r="C480" s="196" t="s">
        <v>1157</v>
      </c>
      <c r="D480" s="190"/>
      <c r="E480" s="191"/>
      <c r="F480" s="161"/>
      <c r="G480" s="161"/>
      <c r="H480" s="161"/>
      <c r="I480" s="161"/>
      <c r="J480" s="161"/>
      <c r="K480" s="161"/>
      <c r="L480" s="161"/>
      <c r="M480" s="161"/>
      <c r="N480" s="160"/>
      <c r="O480" s="160"/>
      <c r="P480" s="160"/>
      <c r="Q480" s="160"/>
      <c r="R480" s="161"/>
      <c r="S480" s="161"/>
      <c r="T480" s="161"/>
      <c r="U480" s="161"/>
      <c r="V480" s="161"/>
      <c r="W480" s="161"/>
      <c r="X480" s="161"/>
      <c r="Y480" s="161"/>
      <c r="Z480" s="151"/>
      <c r="AA480" s="151"/>
      <c r="AB480" s="151"/>
      <c r="AC480" s="151"/>
      <c r="AD480" s="151"/>
      <c r="AE480" s="151"/>
      <c r="AF480" s="151"/>
      <c r="AG480" s="151" t="s">
        <v>263</v>
      </c>
      <c r="AH480" s="151">
        <v>0</v>
      </c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</row>
    <row r="481" spans="1:60" outlineLevel="3" x14ac:dyDescent="0.2">
      <c r="A481" s="158"/>
      <c r="B481" s="159"/>
      <c r="C481" s="196" t="s">
        <v>1302</v>
      </c>
      <c r="D481" s="190"/>
      <c r="E481" s="191">
        <v>1.01</v>
      </c>
      <c r="F481" s="161"/>
      <c r="G481" s="161"/>
      <c r="H481" s="161"/>
      <c r="I481" s="161"/>
      <c r="J481" s="161"/>
      <c r="K481" s="161"/>
      <c r="L481" s="161"/>
      <c r="M481" s="161"/>
      <c r="N481" s="160"/>
      <c r="O481" s="160"/>
      <c r="P481" s="160"/>
      <c r="Q481" s="160"/>
      <c r="R481" s="161"/>
      <c r="S481" s="161"/>
      <c r="T481" s="161"/>
      <c r="U481" s="161"/>
      <c r="V481" s="161"/>
      <c r="W481" s="161"/>
      <c r="X481" s="161"/>
      <c r="Y481" s="161"/>
      <c r="Z481" s="151"/>
      <c r="AA481" s="151"/>
      <c r="AB481" s="151"/>
      <c r="AC481" s="151"/>
      <c r="AD481" s="151"/>
      <c r="AE481" s="151"/>
      <c r="AF481" s="151"/>
      <c r="AG481" s="151" t="s">
        <v>263</v>
      </c>
      <c r="AH481" s="151">
        <v>0</v>
      </c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</row>
    <row r="482" spans="1:60" outlineLevel="1" x14ac:dyDescent="0.2">
      <c r="A482" s="176">
        <v>103</v>
      </c>
      <c r="B482" s="177" t="s">
        <v>1354</v>
      </c>
      <c r="C482" s="185" t="s">
        <v>1355</v>
      </c>
      <c r="D482" s="178" t="s">
        <v>359</v>
      </c>
      <c r="E482" s="179">
        <v>54</v>
      </c>
      <c r="F482" s="180"/>
      <c r="G482" s="181">
        <f>ROUND(E482*F482,2)</f>
        <v>0</v>
      </c>
      <c r="H482" s="180"/>
      <c r="I482" s="181">
        <f>ROUND(E482*H482,2)</f>
        <v>0</v>
      </c>
      <c r="J482" s="180"/>
      <c r="K482" s="181">
        <f>ROUND(E482*J482,2)</f>
        <v>0</v>
      </c>
      <c r="L482" s="181">
        <v>21</v>
      </c>
      <c r="M482" s="181">
        <f>G482*(1+L482/100)</f>
        <v>0</v>
      </c>
      <c r="N482" s="179">
        <v>0</v>
      </c>
      <c r="O482" s="179">
        <f>ROUND(E482*N482,2)</f>
        <v>0</v>
      </c>
      <c r="P482" s="179">
        <v>0</v>
      </c>
      <c r="Q482" s="179">
        <f>ROUND(E482*P482,2)</f>
        <v>0</v>
      </c>
      <c r="R482" s="181" t="s">
        <v>849</v>
      </c>
      <c r="S482" s="181" t="s">
        <v>257</v>
      </c>
      <c r="T482" s="182" t="s">
        <v>257</v>
      </c>
      <c r="U482" s="161">
        <v>4.3999999999999997E-2</v>
      </c>
      <c r="V482" s="161">
        <f>ROUND(E482*U482,2)</f>
        <v>2.38</v>
      </c>
      <c r="W482" s="161"/>
      <c r="X482" s="161" t="s">
        <v>258</v>
      </c>
      <c r="Y482" s="161" t="s">
        <v>211</v>
      </c>
      <c r="Z482" s="151"/>
      <c r="AA482" s="151"/>
      <c r="AB482" s="151"/>
      <c r="AC482" s="151"/>
      <c r="AD482" s="151"/>
      <c r="AE482" s="151"/>
      <c r="AF482" s="151"/>
      <c r="AG482" s="151" t="s">
        <v>259</v>
      </c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</row>
    <row r="483" spans="1:60" outlineLevel="2" x14ac:dyDescent="0.2">
      <c r="A483" s="158"/>
      <c r="B483" s="159"/>
      <c r="C483" s="273" t="s">
        <v>1356</v>
      </c>
      <c r="D483" s="274"/>
      <c r="E483" s="274"/>
      <c r="F483" s="274"/>
      <c r="G483" s="274"/>
      <c r="H483" s="161"/>
      <c r="I483" s="161"/>
      <c r="J483" s="161"/>
      <c r="K483" s="161"/>
      <c r="L483" s="161"/>
      <c r="M483" s="161"/>
      <c r="N483" s="160"/>
      <c r="O483" s="160"/>
      <c r="P483" s="160"/>
      <c r="Q483" s="160"/>
      <c r="R483" s="161"/>
      <c r="S483" s="161"/>
      <c r="T483" s="161"/>
      <c r="U483" s="161"/>
      <c r="V483" s="161"/>
      <c r="W483" s="161"/>
      <c r="X483" s="161"/>
      <c r="Y483" s="161"/>
      <c r="Z483" s="151"/>
      <c r="AA483" s="151"/>
      <c r="AB483" s="151"/>
      <c r="AC483" s="151"/>
      <c r="AD483" s="151"/>
      <c r="AE483" s="151"/>
      <c r="AF483" s="151"/>
      <c r="AG483" s="151" t="s">
        <v>261</v>
      </c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83" t="str">
        <f>C483</f>
        <v>přísun, montáže, demontáže a odsunu zkoušecího čerpadla, napuštění tlakovou vodou a dodání vody pro tlakovou zkoušku,</v>
      </c>
      <c r="BB483" s="151"/>
      <c r="BC483" s="151"/>
      <c r="BD483" s="151"/>
      <c r="BE483" s="151"/>
      <c r="BF483" s="151"/>
      <c r="BG483" s="151"/>
      <c r="BH483" s="151"/>
    </row>
    <row r="484" spans="1:60" outlineLevel="2" x14ac:dyDescent="0.2">
      <c r="A484" s="158"/>
      <c r="B484" s="159"/>
      <c r="C484" s="196" t="s">
        <v>1157</v>
      </c>
      <c r="D484" s="190"/>
      <c r="E484" s="191"/>
      <c r="F484" s="161"/>
      <c r="G484" s="161"/>
      <c r="H484" s="161"/>
      <c r="I484" s="161"/>
      <c r="J484" s="161"/>
      <c r="K484" s="161"/>
      <c r="L484" s="161"/>
      <c r="M484" s="161"/>
      <c r="N484" s="160"/>
      <c r="O484" s="160"/>
      <c r="P484" s="160"/>
      <c r="Q484" s="160"/>
      <c r="R484" s="161"/>
      <c r="S484" s="161"/>
      <c r="T484" s="161"/>
      <c r="U484" s="161"/>
      <c r="V484" s="161"/>
      <c r="W484" s="161"/>
      <c r="X484" s="161"/>
      <c r="Y484" s="161"/>
      <c r="Z484" s="151"/>
      <c r="AA484" s="151"/>
      <c r="AB484" s="151"/>
      <c r="AC484" s="151"/>
      <c r="AD484" s="151"/>
      <c r="AE484" s="151"/>
      <c r="AF484" s="151"/>
      <c r="AG484" s="151" t="s">
        <v>263</v>
      </c>
      <c r="AH484" s="151">
        <v>0</v>
      </c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</row>
    <row r="485" spans="1:60" outlineLevel="3" x14ac:dyDescent="0.2">
      <c r="A485" s="158"/>
      <c r="B485" s="159"/>
      <c r="C485" s="196" t="s">
        <v>1187</v>
      </c>
      <c r="D485" s="190"/>
      <c r="E485" s="191">
        <v>15</v>
      </c>
      <c r="F485" s="161"/>
      <c r="G485" s="161"/>
      <c r="H485" s="161"/>
      <c r="I485" s="161"/>
      <c r="J485" s="161"/>
      <c r="K485" s="161"/>
      <c r="L485" s="161"/>
      <c r="M485" s="161"/>
      <c r="N485" s="160"/>
      <c r="O485" s="160"/>
      <c r="P485" s="160"/>
      <c r="Q485" s="160"/>
      <c r="R485" s="161"/>
      <c r="S485" s="161"/>
      <c r="T485" s="161"/>
      <c r="U485" s="161"/>
      <c r="V485" s="161"/>
      <c r="W485" s="161"/>
      <c r="X485" s="161"/>
      <c r="Y485" s="161"/>
      <c r="Z485" s="151"/>
      <c r="AA485" s="151"/>
      <c r="AB485" s="151"/>
      <c r="AC485" s="151"/>
      <c r="AD485" s="151"/>
      <c r="AE485" s="151"/>
      <c r="AF485" s="151"/>
      <c r="AG485" s="151" t="s">
        <v>263</v>
      </c>
      <c r="AH485" s="151">
        <v>0</v>
      </c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</row>
    <row r="486" spans="1:60" outlineLevel="3" x14ac:dyDescent="0.2">
      <c r="A486" s="158"/>
      <c r="B486" s="159"/>
      <c r="C486" s="196" t="s">
        <v>1197</v>
      </c>
      <c r="D486" s="190"/>
      <c r="E486" s="191">
        <v>22</v>
      </c>
      <c r="F486" s="161"/>
      <c r="G486" s="161"/>
      <c r="H486" s="161"/>
      <c r="I486" s="161"/>
      <c r="J486" s="161"/>
      <c r="K486" s="161"/>
      <c r="L486" s="161"/>
      <c r="M486" s="161"/>
      <c r="N486" s="160"/>
      <c r="O486" s="160"/>
      <c r="P486" s="160"/>
      <c r="Q486" s="160"/>
      <c r="R486" s="161"/>
      <c r="S486" s="161"/>
      <c r="T486" s="161"/>
      <c r="U486" s="161"/>
      <c r="V486" s="161"/>
      <c r="W486" s="161"/>
      <c r="X486" s="161"/>
      <c r="Y486" s="161"/>
      <c r="Z486" s="151"/>
      <c r="AA486" s="151"/>
      <c r="AB486" s="151"/>
      <c r="AC486" s="151"/>
      <c r="AD486" s="151"/>
      <c r="AE486" s="151"/>
      <c r="AF486" s="151"/>
      <c r="AG486" s="151" t="s">
        <v>263</v>
      </c>
      <c r="AH486" s="151">
        <v>0</v>
      </c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</row>
    <row r="487" spans="1:60" outlineLevel="3" x14ac:dyDescent="0.2">
      <c r="A487" s="158"/>
      <c r="B487" s="159"/>
      <c r="C487" s="196" t="s">
        <v>1188</v>
      </c>
      <c r="D487" s="190"/>
      <c r="E487" s="191">
        <v>9</v>
      </c>
      <c r="F487" s="161"/>
      <c r="G487" s="161"/>
      <c r="H487" s="161"/>
      <c r="I487" s="161"/>
      <c r="J487" s="161"/>
      <c r="K487" s="161"/>
      <c r="L487" s="161"/>
      <c r="M487" s="161"/>
      <c r="N487" s="160"/>
      <c r="O487" s="160"/>
      <c r="P487" s="160"/>
      <c r="Q487" s="160"/>
      <c r="R487" s="161"/>
      <c r="S487" s="161"/>
      <c r="T487" s="161"/>
      <c r="U487" s="161"/>
      <c r="V487" s="161"/>
      <c r="W487" s="161"/>
      <c r="X487" s="161"/>
      <c r="Y487" s="161"/>
      <c r="Z487" s="151"/>
      <c r="AA487" s="151"/>
      <c r="AB487" s="151"/>
      <c r="AC487" s="151"/>
      <c r="AD487" s="151"/>
      <c r="AE487" s="151"/>
      <c r="AF487" s="151"/>
      <c r="AG487" s="151" t="s">
        <v>263</v>
      </c>
      <c r="AH487" s="151">
        <v>0</v>
      </c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</row>
    <row r="488" spans="1:60" outlineLevel="3" x14ac:dyDescent="0.2">
      <c r="A488" s="158"/>
      <c r="B488" s="159"/>
      <c r="C488" s="196" t="s">
        <v>1174</v>
      </c>
      <c r="D488" s="190"/>
      <c r="E488" s="191">
        <v>3</v>
      </c>
      <c r="F488" s="161"/>
      <c r="G488" s="161"/>
      <c r="H488" s="161"/>
      <c r="I488" s="161"/>
      <c r="J488" s="161"/>
      <c r="K488" s="161"/>
      <c r="L488" s="161"/>
      <c r="M488" s="161"/>
      <c r="N488" s="160"/>
      <c r="O488" s="160"/>
      <c r="P488" s="160"/>
      <c r="Q488" s="160"/>
      <c r="R488" s="161"/>
      <c r="S488" s="161"/>
      <c r="T488" s="161"/>
      <c r="U488" s="161"/>
      <c r="V488" s="161"/>
      <c r="W488" s="161"/>
      <c r="X488" s="161"/>
      <c r="Y488" s="161"/>
      <c r="Z488" s="151"/>
      <c r="AA488" s="151"/>
      <c r="AB488" s="151"/>
      <c r="AC488" s="151"/>
      <c r="AD488" s="151"/>
      <c r="AE488" s="151"/>
      <c r="AF488" s="151"/>
      <c r="AG488" s="151" t="s">
        <v>263</v>
      </c>
      <c r="AH488" s="151">
        <v>0</v>
      </c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</row>
    <row r="489" spans="1:60" outlineLevel="3" x14ac:dyDescent="0.2">
      <c r="A489" s="158"/>
      <c r="B489" s="159"/>
      <c r="C489" s="196" t="s">
        <v>1189</v>
      </c>
      <c r="D489" s="190"/>
      <c r="E489" s="191">
        <v>5</v>
      </c>
      <c r="F489" s="161"/>
      <c r="G489" s="161"/>
      <c r="H489" s="161"/>
      <c r="I489" s="161"/>
      <c r="J489" s="161"/>
      <c r="K489" s="161"/>
      <c r="L489" s="161"/>
      <c r="M489" s="161"/>
      <c r="N489" s="160"/>
      <c r="O489" s="160"/>
      <c r="P489" s="160"/>
      <c r="Q489" s="160"/>
      <c r="R489" s="161"/>
      <c r="S489" s="161"/>
      <c r="T489" s="161"/>
      <c r="U489" s="161"/>
      <c r="V489" s="161"/>
      <c r="W489" s="161"/>
      <c r="X489" s="161"/>
      <c r="Y489" s="161"/>
      <c r="Z489" s="151"/>
      <c r="AA489" s="151"/>
      <c r="AB489" s="151"/>
      <c r="AC489" s="151"/>
      <c r="AD489" s="151"/>
      <c r="AE489" s="151"/>
      <c r="AF489" s="151"/>
      <c r="AG489" s="151" t="s">
        <v>263</v>
      </c>
      <c r="AH489" s="151">
        <v>0</v>
      </c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</row>
    <row r="490" spans="1:60" outlineLevel="1" x14ac:dyDescent="0.2">
      <c r="A490" s="176">
        <v>104</v>
      </c>
      <c r="B490" s="177" t="s">
        <v>1357</v>
      </c>
      <c r="C490" s="185" t="s">
        <v>1358</v>
      </c>
      <c r="D490" s="178" t="s">
        <v>359</v>
      </c>
      <c r="E490" s="179">
        <v>15</v>
      </c>
      <c r="F490" s="180"/>
      <c r="G490" s="181">
        <f>ROUND(E490*F490,2)</f>
        <v>0</v>
      </c>
      <c r="H490" s="180"/>
      <c r="I490" s="181">
        <f>ROUND(E490*H490,2)</f>
        <v>0</v>
      </c>
      <c r="J490" s="180"/>
      <c r="K490" s="181">
        <f>ROUND(E490*J490,2)</f>
        <v>0</v>
      </c>
      <c r="L490" s="181">
        <v>21</v>
      </c>
      <c r="M490" s="181">
        <f>G490*(1+L490/100)</f>
        <v>0</v>
      </c>
      <c r="N490" s="179">
        <v>0</v>
      </c>
      <c r="O490" s="179">
        <f>ROUND(E490*N490,2)</f>
        <v>0</v>
      </c>
      <c r="P490" s="179">
        <v>0</v>
      </c>
      <c r="Q490" s="179">
        <f>ROUND(E490*P490,2)</f>
        <v>0</v>
      </c>
      <c r="R490" s="181" t="s">
        <v>849</v>
      </c>
      <c r="S490" s="181" t="s">
        <v>257</v>
      </c>
      <c r="T490" s="182" t="s">
        <v>257</v>
      </c>
      <c r="U490" s="161">
        <v>5.5E-2</v>
      </c>
      <c r="V490" s="161">
        <f>ROUND(E490*U490,2)</f>
        <v>0.83</v>
      </c>
      <c r="W490" s="161"/>
      <c r="X490" s="161" t="s">
        <v>258</v>
      </c>
      <c r="Y490" s="161" t="s">
        <v>211</v>
      </c>
      <c r="Z490" s="151"/>
      <c r="AA490" s="151"/>
      <c r="AB490" s="151"/>
      <c r="AC490" s="151"/>
      <c r="AD490" s="151"/>
      <c r="AE490" s="151"/>
      <c r="AF490" s="151"/>
      <c r="AG490" s="151" t="s">
        <v>259</v>
      </c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</row>
    <row r="491" spans="1:60" outlineLevel="2" x14ac:dyDescent="0.2">
      <c r="A491" s="158"/>
      <c r="B491" s="159"/>
      <c r="C491" s="273" t="s">
        <v>1356</v>
      </c>
      <c r="D491" s="274"/>
      <c r="E491" s="274"/>
      <c r="F491" s="274"/>
      <c r="G491" s="274"/>
      <c r="H491" s="161"/>
      <c r="I491" s="161"/>
      <c r="J491" s="161"/>
      <c r="K491" s="161"/>
      <c r="L491" s="161"/>
      <c r="M491" s="161"/>
      <c r="N491" s="160"/>
      <c r="O491" s="160"/>
      <c r="P491" s="160"/>
      <c r="Q491" s="160"/>
      <c r="R491" s="161"/>
      <c r="S491" s="161"/>
      <c r="T491" s="161"/>
      <c r="U491" s="161"/>
      <c r="V491" s="161"/>
      <c r="W491" s="161"/>
      <c r="X491" s="161"/>
      <c r="Y491" s="161"/>
      <c r="Z491" s="151"/>
      <c r="AA491" s="151"/>
      <c r="AB491" s="151"/>
      <c r="AC491" s="151"/>
      <c r="AD491" s="151"/>
      <c r="AE491" s="151"/>
      <c r="AF491" s="151"/>
      <c r="AG491" s="151" t="s">
        <v>261</v>
      </c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83" t="str">
        <f>C491</f>
        <v>přísun, montáže, demontáže a odsunu zkoušecího čerpadla, napuštění tlakovou vodou a dodání vody pro tlakovou zkoušku,</v>
      </c>
      <c r="BB491" s="151"/>
      <c r="BC491" s="151"/>
      <c r="BD491" s="151"/>
      <c r="BE491" s="151"/>
      <c r="BF491" s="151"/>
      <c r="BG491" s="151"/>
      <c r="BH491" s="151"/>
    </row>
    <row r="492" spans="1:60" outlineLevel="2" x14ac:dyDescent="0.2">
      <c r="A492" s="158"/>
      <c r="B492" s="159"/>
      <c r="C492" s="196" t="s">
        <v>1157</v>
      </c>
      <c r="D492" s="190"/>
      <c r="E492" s="191"/>
      <c r="F492" s="161"/>
      <c r="G492" s="161"/>
      <c r="H492" s="161"/>
      <c r="I492" s="161"/>
      <c r="J492" s="161"/>
      <c r="K492" s="161"/>
      <c r="L492" s="161"/>
      <c r="M492" s="161"/>
      <c r="N492" s="160"/>
      <c r="O492" s="160"/>
      <c r="P492" s="160"/>
      <c r="Q492" s="160"/>
      <c r="R492" s="161"/>
      <c r="S492" s="161"/>
      <c r="T492" s="161"/>
      <c r="U492" s="161"/>
      <c r="V492" s="161"/>
      <c r="W492" s="161"/>
      <c r="X492" s="161"/>
      <c r="Y492" s="161"/>
      <c r="Z492" s="151"/>
      <c r="AA492" s="151"/>
      <c r="AB492" s="151"/>
      <c r="AC492" s="151"/>
      <c r="AD492" s="151"/>
      <c r="AE492" s="151"/>
      <c r="AF492" s="151"/>
      <c r="AG492" s="151" t="s">
        <v>263</v>
      </c>
      <c r="AH492" s="151">
        <v>0</v>
      </c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</row>
    <row r="493" spans="1:60" outlineLevel="3" x14ac:dyDescent="0.2">
      <c r="A493" s="158"/>
      <c r="B493" s="159"/>
      <c r="C493" s="196" t="s">
        <v>1203</v>
      </c>
      <c r="D493" s="190"/>
      <c r="E493" s="191">
        <v>15</v>
      </c>
      <c r="F493" s="161"/>
      <c r="G493" s="161"/>
      <c r="H493" s="161"/>
      <c r="I493" s="161"/>
      <c r="J493" s="161"/>
      <c r="K493" s="161"/>
      <c r="L493" s="161"/>
      <c r="M493" s="161"/>
      <c r="N493" s="160"/>
      <c r="O493" s="160"/>
      <c r="P493" s="160"/>
      <c r="Q493" s="160"/>
      <c r="R493" s="161"/>
      <c r="S493" s="161"/>
      <c r="T493" s="161"/>
      <c r="U493" s="161"/>
      <c r="V493" s="161"/>
      <c r="W493" s="161"/>
      <c r="X493" s="161"/>
      <c r="Y493" s="161"/>
      <c r="Z493" s="151"/>
      <c r="AA493" s="151"/>
      <c r="AB493" s="151"/>
      <c r="AC493" s="151"/>
      <c r="AD493" s="151"/>
      <c r="AE493" s="151"/>
      <c r="AF493" s="151"/>
      <c r="AG493" s="151" t="s">
        <v>263</v>
      </c>
      <c r="AH493" s="151">
        <v>0</v>
      </c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</row>
    <row r="494" spans="1:60" outlineLevel="1" x14ac:dyDescent="0.2">
      <c r="A494" s="176">
        <v>105</v>
      </c>
      <c r="B494" s="177" t="s">
        <v>1359</v>
      </c>
      <c r="C494" s="185" t="s">
        <v>1360</v>
      </c>
      <c r="D494" s="178" t="s">
        <v>1361</v>
      </c>
      <c r="E494" s="179">
        <v>6</v>
      </c>
      <c r="F494" s="180"/>
      <c r="G494" s="181">
        <f>ROUND(E494*F494,2)</f>
        <v>0</v>
      </c>
      <c r="H494" s="180"/>
      <c r="I494" s="181">
        <f>ROUND(E494*H494,2)</f>
        <v>0</v>
      </c>
      <c r="J494" s="180"/>
      <c r="K494" s="181">
        <f>ROUND(E494*J494,2)</f>
        <v>0</v>
      </c>
      <c r="L494" s="181">
        <v>21</v>
      </c>
      <c r="M494" s="181">
        <f>G494*(1+L494/100)</f>
        <v>0</v>
      </c>
      <c r="N494" s="179">
        <v>3.5029999999999999E-2</v>
      </c>
      <c r="O494" s="179">
        <f>ROUND(E494*N494,2)</f>
        <v>0.21</v>
      </c>
      <c r="P494" s="179">
        <v>0</v>
      </c>
      <c r="Q494" s="179">
        <f>ROUND(E494*P494,2)</f>
        <v>0</v>
      </c>
      <c r="R494" s="181" t="s">
        <v>849</v>
      </c>
      <c r="S494" s="181" t="s">
        <v>257</v>
      </c>
      <c r="T494" s="182" t="s">
        <v>257</v>
      </c>
      <c r="U494" s="161">
        <v>10.130000000000001</v>
      </c>
      <c r="V494" s="161">
        <f>ROUND(E494*U494,2)</f>
        <v>60.78</v>
      </c>
      <c r="W494" s="161"/>
      <c r="X494" s="161" t="s">
        <v>258</v>
      </c>
      <c r="Y494" s="161" t="s">
        <v>211</v>
      </c>
      <c r="Z494" s="151"/>
      <c r="AA494" s="151"/>
      <c r="AB494" s="151"/>
      <c r="AC494" s="151"/>
      <c r="AD494" s="151"/>
      <c r="AE494" s="151"/>
      <c r="AF494" s="151"/>
      <c r="AG494" s="151" t="s">
        <v>489</v>
      </c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</row>
    <row r="495" spans="1:60" ht="33.75" outlineLevel="2" x14ac:dyDescent="0.2">
      <c r="A495" s="158"/>
      <c r="B495" s="159"/>
      <c r="C495" s="273" t="s">
        <v>1362</v>
      </c>
      <c r="D495" s="274"/>
      <c r="E495" s="274"/>
      <c r="F495" s="274"/>
      <c r="G495" s="274"/>
      <c r="H495" s="161"/>
      <c r="I495" s="161"/>
      <c r="J495" s="161"/>
      <c r="K495" s="161"/>
      <c r="L495" s="161"/>
      <c r="M495" s="161"/>
      <c r="N495" s="160"/>
      <c r="O495" s="160"/>
      <c r="P495" s="160"/>
      <c r="Q495" s="160"/>
      <c r="R495" s="161"/>
      <c r="S495" s="161"/>
      <c r="T495" s="161"/>
      <c r="U495" s="161"/>
      <c r="V495" s="161"/>
      <c r="W495" s="161"/>
      <c r="X495" s="161"/>
      <c r="Y495" s="161"/>
      <c r="Z495" s="151"/>
      <c r="AA495" s="151"/>
      <c r="AB495" s="151"/>
      <c r="AC495" s="151"/>
      <c r="AD495" s="151"/>
      <c r="AE495" s="151"/>
      <c r="AF495" s="151"/>
      <c r="AG495" s="151" t="s">
        <v>261</v>
      </c>
      <c r="AH495" s="151"/>
      <c r="AI495" s="151"/>
      <c r="AJ495" s="151"/>
      <c r="AK495" s="151"/>
      <c r="AL495" s="151"/>
      <c r="AM495" s="151"/>
      <c r="AN495" s="151"/>
      <c r="AO495" s="151"/>
      <c r="AP495" s="151"/>
      <c r="AQ495" s="151"/>
      <c r="AR495" s="151"/>
      <c r="AS495" s="151"/>
      <c r="AT495" s="151"/>
      <c r="AU495" s="151"/>
      <c r="AV495" s="151"/>
      <c r="AW495" s="151"/>
      <c r="AX495" s="151"/>
      <c r="AY495" s="151"/>
      <c r="AZ495" s="151"/>
      <c r="BA495" s="183" t="str">
        <f>C495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495" s="151"/>
      <c r="BC495" s="151"/>
      <c r="BD495" s="151"/>
      <c r="BE495" s="151"/>
      <c r="BF495" s="151"/>
      <c r="BG495" s="151"/>
      <c r="BH495" s="151"/>
    </row>
    <row r="496" spans="1:60" outlineLevel="2" x14ac:dyDescent="0.2">
      <c r="A496" s="158"/>
      <c r="B496" s="159"/>
      <c r="C496" s="196" t="s">
        <v>1157</v>
      </c>
      <c r="D496" s="190"/>
      <c r="E496" s="191"/>
      <c r="F496" s="161"/>
      <c r="G496" s="161"/>
      <c r="H496" s="161"/>
      <c r="I496" s="161"/>
      <c r="J496" s="161"/>
      <c r="K496" s="161"/>
      <c r="L496" s="161"/>
      <c r="M496" s="161"/>
      <c r="N496" s="160"/>
      <c r="O496" s="160"/>
      <c r="P496" s="160"/>
      <c r="Q496" s="160"/>
      <c r="R496" s="161"/>
      <c r="S496" s="161"/>
      <c r="T496" s="161"/>
      <c r="U496" s="161"/>
      <c r="V496" s="161"/>
      <c r="W496" s="161"/>
      <c r="X496" s="161"/>
      <c r="Y496" s="161"/>
      <c r="Z496" s="151"/>
      <c r="AA496" s="151"/>
      <c r="AB496" s="151"/>
      <c r="AC496" s="151"/>
      <c r="AD496" s="151"/>
      <c r="AE496" s="151"/>
      <c r="AF496" s="151"/>
      <c r="AG496" s="151" t="s">
        <v>263</v>
      </c>
      <c r="AH496" s="151">
        <v>0</v>
      </c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</row>
    <row r="497" spans="1:60" outlineLevel="3" x14ac:dyDescent="0.2">
      <c r="A497" s="158"/>
      <c r="B497" s="159"/>
      <c r="C497" s="196" t="s">
        <v>1240</v>
      </c>
      <c r="D497" s="190"/>
      <c r="E497" s="191">
        <v>1</v>
      </c>
      <c r="F497" s="161"/>
      <c r="G497" s="161"/>
      <c r="H497" s="161"/>
      <c r="I497" s="161"/>
      <c r="J497" s="161"/>
      <c r="K497" s="161"/>
      <c r="L497" s="161"/>
      <c r="M497" s="161"/>
      <c r="N497" s="160"/>
      <c r="O497" s="160"/>
      <c r="P497" s="160"/>
      <c r="Q497" s="160"/>
      <c r="R497" s="161"/>
      <c r="S497" s="161"/>
      <c r="T497" s="161"/>
      <c r="U497" s="161"/>
      <c r="V497" s="161"/>
      <c r="W497" s="161"/>
      <c r="X497" s="161"/>
      <c r="Y497" s="161"/>
      <c r="Z497" s="151"/>
      <c r="AA497" s="151"/>
      <c r="AB497" s="151"/>
      <c r="AC497" s="151"/>
      <c r="AD497" s="151"/>
      <c r="AE497" s="151"/>
      <c r="AF497" s="151"/>
      <c r="AG497" s="151" t="s">
        <v>263</v>
      </c>
      <c r="AH497" s="151">
        <v>0</v>
      </c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</row>
    <row r="498" spans="1:60" outlineLevel="3" x14ac:dyDescent="0.2">
      <c r="A498" s="158"/>
      <c r="B498" s="159"/>
      <c r="C498" s="196" t="s">
        <v>1260</v>
      </c>
      <c r="D498" s="190"/>
      <c r="E498" s="191">
        <v>1</v>
      </c>
      <c r="F498" s="161"/>
      <c r="G498" s="161"/>
      <c r="H498" s="161"/>
      <c r="I498" s="161"/>
      <c r="J498" s="161"/>
      <c r="K498" s="161"/>
      <c r="L498" s="161"/>
      <c r="M498" s="161"/>
      <c r="N498" s="160"/>
      <c r="O498" s="160"/>
      <c r="P498" s="160"/>
      <c r="Q498" s="160"/>
      <c r="R498" s="161"/>
      <c r="S498" s="161"/>
      <c r="T498" s="161"/>
      <c r="U498" s="161"/>
      <c r="V498" s="161"/>
      <c r="W498" s="161"/>
      <c r="X498" s="161"/>
      <c r="Y498" s="161"/>
      <c r="Z498" s="151"/>
      <c r="AA498" s="151"/>
      <c r="AB498" s="151"/>
      <c r="AC498" s="151"/>
      <c r="AD498" s="151"/>
      <c r="AE498" s="151"/>
      <c r="AF498" s="151"/>
      <c r="AG498" s="151" t="s">
        <v>263</v>
      </c>
      <c r="AH498" s="151">
        <v>0</v>
      </c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</row>
    <row r="499" spans="1:60" outlineLevel="3" x14ac:dyDescent="0.2">
      <c r="A499" s="158"/>
      <c r="B499" s="159"/>
      <c r="C499" s="196" t="s">
        <v>1278</v>
      </c>
      <c r="D499" s="190"/>
      <c r="E499" s="191">
        <v>1</v>
      </c>
      <c r="F499" s="161"/>
      <c r="G499" s="161"/>
      <c r="H499" s="161"/>
      <c r="I499" s="161"/>
      <c r="J499" s="161"/>
      <c r="K499" s="161"/>
      <c r="L499" s="161"/>
      <c r="M499" s="161"/>
      <c r="N499" s="160"/>
      <c r="O499" s="160"/>
      <c r="P499" s="160"/>
      <c r="Q499" s="160"/>
      <c r="R499" s="161"/>
      <c r="S499" s="161"/>
      <c r="T499" s="161"/>
      <c r="U499" s="161"/>
      <c r="V499" s="161"/>
      <c r="W499" s="161"/>
      <c r="X499" s="161"/>
      <c r="Y499" s="161"/>
      <c r="Z499" s="151"/>
      <c r="AA499" s="151"/>
      <c r="AB499" s="151"/>
      <c r="AC499" s="151"/>
      <c r="AD499" s="151"/>
      <c r="AE499" s="151"/>
      <c r="AF499" s="151"/>
      <c r="AG499" s="151" t="s">
        <v>263</v>
      </c>
      <c r="AH499" s="151">
        <v>0</v>
      </c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</row>
    <row r="500" spans="1:60" outlineLevel="3" x14ac:dyDescent="0.2">
      <c r="A500" s="158"/>
      <c r="B500" s="159"/>
      <c r="C500" s="196" t="s">
        <v>1212</v>
      </c>
      <c r="D500" s="190"/>
      <c r="E500" s="191">
        <v>1</v>
      </c>
      <c r="F500" s="161"/>
      <c r="G500" s="161"/>
      <c r="H500" s="161"/>
      <c r="I500" s="161"/>
      <c r="J500" s="161"/>
      <c r="K500" s="161"/>
      <c r="L500" s="161"/>
      <c r="M500" s="161"/>
      <c r="N500" s="160"/>
      <c r="O500" s="160"/>
      <c r="P500" s="160"/>
      <c r="Q500" s="160"/>
      <c r="R500" s="161"/>
      <c r="S500" s="161"/>
      <c r="T500" s="161"/>
      <c r="U500" s="161"/>
      <c r="V500" s="161"/>
      <c r="W500" s="161"/>
      <c r="X500" s="161"/>
      <c r="Y500" s="161"/>
      <c r="Z500" s="151"/>
      <c r="AA500" s="151"/>
      <c r="AB500" s="151"/>
      <c r="AC500" s="151"/>
      <c r="AD500" s="151"/>
      <c r="AE500" s="151"/>
      <c r="AF500" s="151"/>
      <c r="AG500" s="151" t="s">
        <v>263</v>
      </c>
      <c r="AH500" s="151">
        <v>0</v>
      </c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</row>
    <row r="501" spans="1:60" outlineLevel="3" x14ac:dyDescent="0.2">
      <c r="A501" s="158"/>
      <c r="B501" s="159"/>
      <c r="C501" s="196" t="s">
        <v>1229</v>
      </c>
      <c r="D501" s="190"/>
      <c r="E501" s="191">
        <v>1</v>
      </c>
      <c r="F501" s="161"/>
      <c r="G501" s="161"/>
      <c r="H501" s="161"/>
      <c r="I501" s="161"/>
      <c r="J501" s="161"/>
      <c r="K501" s="161"/>
      <c r="L501" s="161"/>
      <c r="M501" s="161"/>
      <c r="N501" s="160"/>
      <c r="O501" s="160"/>
      <c r="P501" s="160"/>
      <c r="Q501" s="160"/>
      <c r="R501" s="161"/>
      <c r="S501" s="161"/>
      <c r="T501" s="161"/>
      <c r="U501" s="161"/>
      <c r="V501" s="161"/>
      <c r="W501" s="161"/>
      <c r="X501" s="161"/>
      <c r="Y501" s="161"/>
      <c r="Z501" s="151"/>
      <c r="AA501" s="151"/>
      <c r="AB501" s="151"/>
      <c r="AC501" s="151"/>
      <c r="AD501" s="151"/>
      <c r="AE501" s="151"/>
      <c r="AF501" s="151"/>
      <c r="AG501" s="151" t="s">
        <v>263</v>
      </c>
      <c r="AH501" s="151">
        <v>0</v>
      </c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</row>
    <row r="502" spans="1:60" outlineLevel="3" x14ac:dyDescent="0.2">
      <c r="A502" s="158"/>
      <c r="B502" s="159"/>
      <c r="C502" s="196" t="s">
        <v>1295</v>
      </c>
      <c r="D502" s="190"/>
      <c r="E502" s="191">
        <v>1</v>
      </c>
      <c r="F502" s="161"/>
      <c r="G502" s="161"/>
      <c r="H502" s="161"/>
      <c r="I502" s="161"/>
      <c r="J502" s="161"/>
      <c r="K502" s="161"/>
      <c r="L502" s="161"/>
      <c r="M502" s="161"/>
      <c r="N502" s="160"/>
      <c r="O502" s="160"/>
      <c r="P502" s="160"/>
      <c r="Q502" s="160"/>
      <c r="R502" s="161"/>
      <c r="S502" s="161"/>
      <c r="T502" s="161"/>
      <c r="U502" s="161"/>
      <c r="V502" s="161"/>
      <c r="W502" s="161"/>
      <c r="X502" s="161"/>
      <c r="Y502" s="161"/>
      <c r="Z502" s="151"/>
      <c r="AA502" s="151"/>
      <c r="AB502" s="151"/>
      <c r="AC502" s="151"/>
      <c r="AD502" s="151"/>
      <c r="AE502" s="151"/>
      <c r="AF502" s="151"/>
      <c r="AG502" s="151" t="s">
        <v>263</v>
      </c>
      <c r="AH502" s="151">
        <v>0</v>
      </c>
      <c r="AI502" s="151"/>
      <c r="AJ502" s="151"/>
      <c r="AK502" s="151"/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1"/>
      <c r="AX502" s="151"/>
      <c r="AY502" s="151"/>
      <c r="AZ502" s="151"/>
      <c r="BA502" s="151"/>
      <c r="BB502" s="151"/>
      <c r="BC502" s="151"/>
      <c r="BD502" s="151"/>
      <c r="BE502" s="151"/>
      <c r="BF502" s="151"/>
      <c r="BG502" s="151"/>
      <c r="BH502" s="151"/>
    </row>
    <row r="503" spans="1:60" outlineLevel="1" x14ac:dyDescent="0.2">
      <c r="A503" s="176">
        <v>106</v>
      </c>
      <c r="B503" s="177" t="s">
        <v>1363</v>
      </c>
      <c r="C503" s="185" t="s">
        <v>1364</v>
      </c>
      <c r="D503" s="178" t="s">
        <v>359</v>
      </c>
      <c r="E503" s="179">
        <v>32</v>
      </c>
      <c r="F503" s="180"/>
      <c r="G503" s="181">
        <f>ROUND(E503*F503,2)</f>
        <v>0</v>
      </c>
      <c r="H503" s="180"/>
      <c r="I503" s="181">
        <f>ROUND(E503*H503,2)</f>
        <v>0</v>
      </c>
      <c r="J503" s="180"/>
      <c r="K503" s="181">
        <f>ROUND(E503*J503,2)</f>
        <v>0</v>
      </c>
      <c r="L503" s="181">
        <v>21</v>
      </c>
      <c r="M503" s="181">
        <f>G503*(1+L503/100)</f>
        <v>0</v>
      </c>
      <c r="N503" s="179">
        <v>0</v>
      </c>
      <c r="O503" s="179">
        <f>ROUND(E503*N503,2)</f>
        <v>0</v>
      </c>
      <c r="P503" s="179">
        <v>0</v>
      </c>
      <c r="Q503" s="179">
        <f>ROUND(E503*P503,2)</f>
        <v>0</v>
      </c>
      <c r="R503" s="181" t="s">
        <v>849</v>
      </c>
      <c r="S503" s="181" t="s">
        <v>257</v>
      </c>
      <c r="T503" s="182" t="s">
        <v>257</v>
      </c>
      <c r="U503" s="161">
        <v>0.15</v>
      </c>
      <c r="V503" s="161">
        <f>ROUND(E503*U503,2)</f>
        <v>4.8</v>
      </c>
      <c r="W503" s="161"/>
      <c r="X503" s="161" t="s">
        <v>258</v>
      </c>
      <c r="Y503" s="161" t="s">
        <v>211</v>
      </c>
      <c r="Z503" s="151"/>
      <c r="AA503" s="151"/>
      <c r="AB503" s="151"/>
      <c r="AC503" s="151"/>
      <c r="AD503" s="151"/>
      <c r="AE503" s="151"/>
      <c r="AF503" s="151"/>
      <c r="AG503" s="151" t="s">
        <v>259</v>
      </c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</row>
    <row r="504" spans="1:60" outlineLevel="2" x14ac:dyDescent="0.2">
      <c r="A504" s="158"/>
      <c r="B504" s="159"/>
      <c r="C504" s="273" t="s">
        <v>1365</v>
      </c>
      <c r="D504" s="274"/>
      <c r="E504" s="274"/>
      <c r="F504" s="274"/>
      <c r="G504" s="274"/>
      <c r="H504" s="161"/>
      <c r="I504" s="161"/>
      <c r="J504" s="161"/>
      <c r="K504" s="161"/>
      <c r="L504" s="161"/>
      <c r="M504" s="161"/>
      <c r="N504" s="160"/>
      <c r="O504" s="160"/>
      <c r="P504" s="160"/>
      <c r="Q504" s="160"/>
      <c r="R504" s="161"/>
      <c r="S504" s="161"/>
      <c r="T504" s="161"/>
      <c r="U504" s="161"/>
      <c r="V504" s="161"/>
      <c r="W504" s="161"/>
      <c r="X504" s="161"/>
      <c r="Y504" s="161"/>
      <c r="Z504" s="151"/>
      <c r="AA504" s="151"/>
      <c r="AB504" s="151"/>
      <c r="AC504" s="151"/>
      <c r="AD504" s="151"/>
      <c r="AE504" s="151"/>
      <c r="AF504" s="151"/>
      <c r="AG504" s="151" t="s">
        <v>261</v>
      </c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83" t="str">
        <f>C504</f>
        <v>napuštění a vypuštění vody, dodání vody a desinfekčního prostředku, náklady na bakteriologický rozbor vody,</v>
      </c>
      <c r="BB504" s="151"/>
      <c r="BC504" s="151"/>
      <c r="BD504" s="151"/>
      <c r="BE504" s="151"/>
      <c r="BF504" s="151"/>
      <c r="BG504" s="151"/>
      <c r="BH504" s="151"/>
    </row>
    <row r="505" spans="1:60" outlineLevel="2" x14ac:dyDescent="0.2">
      <c r="A505" s="158"/>
      <c r="B505" s="159"/>
      <c r="C505" s="196" t="s">
        <v>1157</v>
      </c>
      <c r="D505" s="190"/>
      <c r="E505" s="191"/>
      <c r="F505" s="161"/>
      <c r="G505" s="161"/>
      <c r="H505" s="161"/>
      <c r="I505" s="161"/>
      <c r="J505" s="161"/>
      <c r="K505" s="161"/>
      <c r="L505" s="161"/>
      <c r="M505" s="161"/>
      <c r="N505" s="160"/>
      <c r="O505" s="160"/>
      <c r="P505" s="160"/>
      <c r="Q505" s="160"/>
      <c r="R505" s="161"/>
      <c r="S505" s="161"/>
      <c r="T505" s="161"/>
      <c r="U505" s="161"/>
      <c r="V505" s="161"/>
      <c r="W505" s="161"/>
      <c r="X505" s="161"/>
      <c r="Y505" s="161"/>
      <c r="Z505" s="151"/>
      <c r="AA505" s="151"/>
      <c r="AB505" s="151"/>
      <c r="AC505" s="151"/>
      <c r="AD505" s="151"/>
      <c r="AE505" s="151"/>
      <c r="AF505" s="151"/>
      <c r="AG505" s="151" t="s">
        <v>263</v>
      </c>
      <c r="AH505" s="151">
        <v>0</v>
      </c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51"/>
      <c r="BB505" s="151"/>
      <c r="BC505" s="151"/>
      <c r="BD505" s="151"/>
      <c r="BE505" s="151"/>
      <c r="BF505" s="151"/>
      <c r="BG505" s="151"/>
      <c r="BH505" s="151"/>
    </row>
    <row r="506" spans="1:60" outlineLevel="3" x14ac:dyDescent="0.2">
      <c r="A506" s="158"/>
      <c r="B506" s="159"/>
      <c r="C506" s="196" t="s">
        <v>1187</v>
      </c>
      <c r="D506" s="190"/>
      <c r="E506" s="191">
        <v>15</v>
      </c>
      <c r="F506" s="161"/>
      <c r="G506" s="161"/>
      <c r="H506" s="161"/>
      <c r="I506" s="161"/>
      <c r="J506" s="161"/>
      <c r="K506" s="161"/>
      <c r="L506" s="161"/>
      <c r="M506" s="161"/>
      <c r="N506" s="160"/>
      <c r="O506" s="160"/>
      <c r="P506" s="160"/>
      <c r="Q506" s="160"/>
      <c r="R506" s="161"/>
      <c r="S506" s="161"/>
      <c r="T506" s="161"/>
      <c r="U506" s="161"/>
      <c r="V506" s="161"/>
      <c r="W506" s="161"/>
      <c r="X506" s="161"/>
      <c r="Y506" s="161"/>
      <c r="Z506" s="151"/>
      <c r="AA506" s="151"/>
      <c r="AB506" s="151"/>
      <c r="AC506" s="151"/>
      <c r="AD506" s="151"/>
      <c r="AE506" s="151"/>
      <c r="AF506" s="151"/>
      <c r="AG506" s="151" t="s">
        <v>263</v>
      </c>
      <c r="AH506" s="151">
        <v>0</v>
      </c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</row>
    <row r="507" spans="1:60" outlineLevel="3" x14ac:dyDescent="0.2">
      <c r="A507" s="158"/>
      <c r="B507" s="159"/>
      <c r="C507" s="196" t="s">
        <v>1188</v>
      </c>
      <c r="D507" s="190"/>
      <c r="E507" s="191">
        <v>9</v>
      </c>
      <c r="F507" s="161"/>
      <c r="G507" s="161"/>
      <c r="H507" s="161"/>
      <c r="I507" s="161"/>
      <c r="J507" s="161"/>
      <c r="K507" s="161"/>
      <c r="L507" s="161"/>
      <c r="M507" s="161"/>
      <c r="N507" s="160"/>
      <c r="O507" s="160"/>
      <c r="P507" s="160"/>
      <c r="Q507" s="160"/>
      <c r="R507" s="161"/>
      <c r="S507" s="161"/>
      <c r="T507" s="161"/>
      <c r="U507" s="161"/>
      <c r="V507" s="161"/>
      <c r="W507" s="161"/>
      <c r="X507" s="161"/>
      <c r="Y507" s="161"/>
      <c r="Z507" s="151"/>
      <c r="AA507" s="151"/>
      <c r="AB507" s="151"/>
      <c r="AC507" s="151"/>
      <c r="AD507" s="151"/>
      <c r="AE507" s="151"/>
      <c r="AF507" s="151"/>
      <c r="AG507" s="151" t="s">
        <v>263</v>
      </c>
      <c r="AH507" s="151">
        <v>0</v>
      </c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</row>
    <row r="508" spans="1:60" outlineLevel="3" x14ac:dyDescent="0.2">
      <c r="A508" s="158"/>
      <c r="B508" s="159"/>
      <c r="C508" s="196" t="s">
        <v>1174</v>
      </c>
      <c r="D508" s="190"/>
      <c r="E508" s="191">
        <v>3</v>
      </c>
      <c r="F508" s="161"/>
      <c r="G508" s="161"/>
      <c r="H508" s="161"/>
      <c r="I508" s="161"/>
      <c r="J508" s="161"/>
      <c r="K508" s="161"/>
      <c r="L508" s="161"/>
      <c r="M508" s="161"/>
      <c r="N508" s="160"/>
      <c r="O508" s="160"/>
      <c r="P508" s="160"/>
      <c r="Q508" s="160"/>
      <c r="R508" s="161"/>
      <c r="S508" s="161"/>
      <c r="T508" s="161"/>
      <c r="U508" s="161"/>
      <c r="V508" s="161"/>
      <c r="W508" s="161"/>
      <c r="X508" s="161"/>
      <c r="Y508" s="161"/>
      <c r="Z508" s="151"/>
      <c r="AA508" s="151"/>
      <c r="AB508" s="151"/>
      <c r="AC508" s="151"/>
      <c r="AD508" s="151"/>
      <c r="AE508" s="151"/>
      <c r="AF508" s="151"/>
      <c r="AG508" s="151" t="s">
        <v>263</v>
      </c>
      <c r="AH508" s="151">
        <v>0</v>
      </c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</row>
    <row r="509" spans="1:60" outlineLevel="3" x14ac:dyDescent="0.2">
      <c r="A509" s="158"/>
      <c r="B509" s="159"/>
      <c r="C509" s="196" t="s">
        <v>1189</v>
      </c>
      <c r="D509" s="190"/>
      <c r="E509" s="191">
        <v>5</v>
      </c>
      <c r="F509" s="161"/>
      <c r="G509" s="161"/>
      <c r="H509" s="161"/>
      <c r="I509" s="161"/>
      <c r="J509" s="161"/>
      <c r="K509" s="161"/>
      <c r="L509" s="161"/>
      <c r="M509" s="161"/>
      <c r="N509" s="160"/>
      <c r="O509" s="160"/>
      <c r="P509" s="160"/>
      <c r="Q509" s="160"/>
      <c r="R509" s="161"/>
      <c r="S509" s="161"/>
      <c r="T509" s="161"/>
      <c r="U509" s="161"/>
      <c r="V509" s="161"/>
      <c r="W509" s="161"/>
      <c r="X509" s="161"/>
      <c r="Y509" s="161"/>
      <c r="Z509" s="151"/>
      <c r="AA509" s="151"/>
      <c r="AB509" s="151"/>
      <c r="AC509" s="151"/>
      <c r="AD509" s="151"/>
      <c r="AE509" s="151"/>
      <c r="AF509" s="151"/>
      <c r="AG509" s="151" t="s">
        <v>263</v>
      </c>
      <c r="AH509" s="151">
        <v>0</v>
      </c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</row>
    <row r="510" spans="1:60" outlineLevel="1" x14ac:dyDescent="0.2">
      <c r="A510" s="176">
        <v>107</v>
      </c>
      <c r="B510" s="177" t="s">
        <v>1366</v>
      </c>
      <c r="C510" s="185" t="s">
        <v>1367</v>
      </c>
      <c r="D510" s="178" t="s">
        <v>359</v>
      </c>
      <c r="E510" s="179">
        <v>22</v>
      </c>
      <c r="F510" s="180"/>
      <c r="G510" s="181">
        <f>ROUND(E510*F510,2)</f>
        <v>0</v>
      </c>
      <c r="H510" s="180"/>
      <c r="I510" s="181">
        <f>ROUND(E510*H510,2)</f>
        <v>0</v>
      </c>
      <c r="J510" s="180"/>
      <c r="K510" s="181">
        <f>ROUND(E510*J510,2)</f>
        <v>0</v>
      </c>
      <c r="L510" s="181">
        <v>21</v>
      </c>
      <c r="M510" s="181">
        <f>G510*(1+L510/100)</f>
        <v>0</v>
      </c>
      <c r="N510" s="179">
        <v>0</v>
      </c>
      <c r="O510" s="179">
        <f>ROUND(E510*N510,2)</f>
        <v>0</v>
      </c>
      <c r="P510" s="179">
        <v>0</v>
      </c>
      <c r="Q510" s="179">
        <f>ROUND(E510*P510,2)</f>
        <v>0</v>
      </c>
      <c r="R510" s="181" t="s">
        <v>849</v>
      </c>
      <c r="S510" s="181" t="s">
        <v>257</v>
      </c>
      <c r="T510" s="182" t="s">
        <v>257</v>
      </c>
      <c r="U510" s="161">
        <v>0.21</v>
      </c>
      <c r="V510" s="161">
        <f>ROUND(E510*U510,2)</f>
        <v>4.62</v>
      </c>
      <c r="W510" s="161"/>
      <c r="X510" s="161" t="s">
        <v>258</v>
      </c>
      <c r="Y510" s="161" t="s">
        <v>211</v>
      </c>
      <c r="Z510" s="151"/>
      <c r="AA510" s="151"/>
      <c r="AB510" s="151"/>
      <c r="AC510" s="151"/>
      <c r="AD510" s="151"/>
      <c r="AE510" s="151"/>
      <c r="AF510" s="151"/>
      <c r="AG510" s="151" t="s">
        <v>259</v>
      </c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</row>
    <row r="511" spans="1:60" outlineLevel="2" x14ac:dyDescent="0.2">
      <c r="A511" s="158"/>
      <c r="B511" s="159"/>
      <c r="C511" s="273" t="s">
        <v>1365</v>
      </c>
      <c r="D511" s="274"/>
      <c r="E511" s="274"/>
      <c r="F511" s="274"/>
      <c r="G511" s="274"/>
      <c r="H511" s="161"/>
      <c r="I511" s="161"/>
      <c r="J511" s="161"/>
      <c r="K511" s="161"/>
      <c r="L511" s="161"/>
      <c r="M511" s="161"/>
      <c r="N511" s="160"/>
      <c r="O511" s="160"/>
      <c r="P511" s="160"/>
      <c r="Q511" s="160"/>
      <c r="R511" s="161"/>
      <c r="S511" s="161"/>
      <c r="T511" s="161"/>
      <c r="U511" s="161"/>
      <c r="V511" s="161"/>
      <c r="W511" s="161"/>
      <c r="X511" s="161"/>
      <c r="Y511" s="161"/>
      <c r="Z511" s="151"/>
      <c r="AA511" s="151"/>
      <c r="AB511" s="151"/>
      <c r="AC511" s="151"/>
      <c r="AD511" s="151"/>
      <c r="AE511" s="151"/>
      <c r="AF511" s="151"/>
      <c r="AG511" s="151" t="s">
        <v>261</v>
      </c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1"/>
      <c r="AU511" s="151"/>
      <c r="AV511" s="151"/>
      <c r="AW511" s="151"/>
      <c r="AX511" s="151"/>
      <c r="AY511" s="151"/>
      <c r="AZ511" s="151"/>
      <c r="BA511" s="183" t="str">
        <f>C511</f>
        <v>napuštění a vypuštění vody, dodání vody a desinfekčního prostředku, náklady na bakteriologický rozbor vody,</v>
      </c>
      <c r="BB511" s="151"/>
      <c r="BC511" s="151"/>
      <c r="BD511" s="151"/>
      <c r="BE511" s="151"/>
      <c r="BF511" s="151"/>
      <c r="BG511" s="151"/>
      <c r="BH511" s="151"/>
    </row>
    <row r="512" spans="1:60" outlineLevel="2" x14ac:dyDescent="0.2">
      <c r="A512" s="158"/>
      <c r="B512" s="159"/>
      <c r="C512" s="196" t="s">
        <v>1157</v>
      </c>
      <c r="D512" s="190"/>
      <c r="E512" s="191"/>
      <c r="F512" s="161"/>
      <c r="G512" s="161"/>
      <c r="H512" s="161"/>
      <c r="I512" s="161"/>
      <c r="J512" s="161"/>
      <c r="K512" s="161"/>
      <c r="L512" s="161"/>
      <c r="M512" s="161"/>
      <c r="N512" s="160"/>
      <c r="O512" s="160"/>
      <c r="P512" s="160"/>
      <c r="Q512" s="160"/>
      <c r="R512" s="161"/>
      <c r="S512" s="161"/>
      <c r="T512" s="161"/>
      <c r="U512" s="161"/>
      <c r="V512" s="161"/>
      <c r="W512" s="161"/>
      <c r="X512" s="161"/>
      <c r="Y512" s="161"/>
      <c r="Z512" s="151"/>
      <c r="AA512" s="151"/>
      <c r="AB512" s="151"/>
      <c r="AC512" s="151"/>
      <c r="AD512" s="151"/>
      <c r="AE512" s="151"/>
      <c r="AF512" s="151"/>
      <c r="AG512" s="151" t="s">
        <v>263</v>
      </c>
      <c r="AH512" s="151">
        <v>0</v>
      </c>
      <c r="AI512" s="151"/>
      <c r="AJ512" s="151"/>
      <c r="AK512" s="151"/>
      <c r="AL512" s="151"/>
      <c r="AM512" s="151"/>
      <c r="AN512" s="151"/>
      <c r="AO512" s="151"/>
      <c r="AP512" s="151"/>
      <c r="AQ512" s="151"/>
      <c r="AR512" s="151"/>
      <c r="AS512" s="151"/>
      <c r="AT512" s="151"/>
      <c r="AU512" s="151"/>
      <c r="AV512" s="151"/>
      <c r="AW512" s="151"/>
      <c r="AX512" s="151"/>
      <c r="AY512" s="151"/>
      <c r="AZ512" s="151"/>
      <c r="BA512" s="151"/>
      <c r="BB512" s="151"/>
      <c r="BC512" s="151"/>
      <c r="BD512" s="151"/>
      <c r="BE512" s="151"/>
      <c r="BF512" s="151"/>
      <c r="BG512" s="151"/>
      <c r="BH512" s="151"/>
    </row>
    <row r="513" spans="1:60" outlineLevel="3" x14ac:dyDescent="0.2">
      <c r="A513" s="158"/>
      <c r="B513" s="159"/>
      <c r="C513" s="196" t="s">
        <v>1197</v>
      </c>
      <c r="D513" s="190"/>
      <c r="E513" s="191">
        <v>22</v>
      </c>
      <c r="F513" s="161"/>
      <c r="G513" s="161"/>
      <c r="H513" s="161"/>
      <c r="I513" s="161"/>
      <c r="J513" s="161"/>
      <c r="K513" s="161"/>
      <c r="L513" s="161"/>
      <c r="M513" s="161"/>
      <c r="N513" s="160"/>
      <c r="O513" s="160"/>
      <c r="P513" s="160"/>
      <c r="Q513" s="160"/>
      <c r="R513" s="161"/>
      <c r="S513" s="161"/>
      <c r="T513" s="161"/>
      <c r="U513" s="161"/>
      <c r="V513" s="161"/>
      <c r="W513" s="161"/>
      <c r="X513" s="161"/>
      <c r="Y513" s="161"/>
      <c r="Z513" s="151"/>
      <c r="AA513" s="151"/>
      <c r="AB513" s="151"/>
      <c r="AC513" s="151"/>
      <c r="AD513" s="151"/>
      <c r="AE513" s="151"/>
      <c r="AF513" s="151"/>
      <c r="AG513" s="151" t="s">
        <v>263</v>
      </c>
      <c r="AH513" s="151">
        <v>0</v>
      </c>
      <c r="AI513" s="151"/>
      <c r="AJ513" s="151"/>
      <c r="AK513" s="151"/>
      <c r="AL513" s="151"/>
      <c r="AM513" s="151"/>
      <c r="AN513" s="151"/>
      <c r="AO513" s="151"/>
      <c r="AP513" s="151"/>
      <c r="AQ513" s="151"/>
      <c r="AR513" s="151"/>
      <c r="AS513" s="151"/>
      <c r="AT513" s="151"/>
      <c r="AU513" s="151"/>
      <c r="AV513" s="151"/>
      <c r="AW513" s="151"/>
      <c r="AX513" s="151"/>
      <c r="AY513" s="151"/>
      <c r="AZ513" s="151"/>
      <c r="BA513" s="151"/>
      <c r="BB513" s="151"/>
      <c r="BC513" s="151"/>
      <c r="BD513" s="151"/>
      <c r="BE513" s="151"/>
      <c r="BF513" s="151"/>
      <c r="BG513" s="151"/>
      <c r="BH513" s="151"/>
    </row>
    <row r="514" spans="1:60" outlineLevel="1" x14ac:dyDescent="0.2">
      <c r="A514" s="176">
        <v>108</v>
      </c>
      <c r="B514" s="177" t="s">
        <v>1368</v>
      </c>
      <c r="C514" s="185" t="s">
        <v>1369</v>
      </c>
      <c r="D514" s="178" t="s">
        <v>359</v>
      </c>
      <c r="E514" s="179">
        <v>15</v>
      </c>
      <c r="F514" s="180"/>
      <c r="G514" s="181">
        <f>ROUND(E514*F514,2)</f>
        <v>0</v>
      </c>
      <c r="H514" s="180"/>
      <c r="I514" s="181">
        <f>ROUND(E514*H514,2)</f>
        <v>0</v>
      </c>
      <c r="J514" s="180"/>
      <c r="K514" s="181">
        <f>ROUND(E514*J514,2)</f>
        <v>0</v>
      </c>
      <c r="L514" s="181">
        <v>21</v>
      </c>
      <c r="M514" s="181">
        <f>G514*(1+L514/100)</f>
        <v>0</v>
      </c>
      <c r="N514" s="179">
        <v>0</v>
      </c>
      <c r="O514" s="179">
        <f>ROUND(E514*N514,2)</f>
        <v>0</v>
      </c>
      <c r="P514" s="179">
        <v>0</v>
      </c>
      <c r="Q514" s="179">
        <f>ROUND(E514*P514,2)</f>
        <v>0</v>
      </c>
      <c r="R514" s="181" t="s">
        <v>849</v>
      </c>
      <c r="S514" s="181" t="s">
        <v>257</v>
      </c>
      <c r="T514" s="182" t="s">
        <v>257</v>
      </c>
      <c r="U514" s="161">
        <v>0.4</v>
      </c>
      <c r="V514" s="161">
        <f>ROUND(E514*U514,2)</f>
        <v>6</v>
      </c>
      <c r="W514" s="161"/>
      <c r="X514" s="161" t="s">
        <v>258</v>
      </c>
      <c r="Y514" s="161" t="s">
        <v>211</v>
      </c>
      <c r="Z514" s="151"/>
      <c r="AA514" s="151"/>
      <c r="AB514" s="151"/>
      <c r="AC514" s="151"/>
      <c r="AD514" s="151"/>
      <c r="AE514" s="151"/>
      <c r="AF514" s="151"/>
      <c r="AG514" s="151" t="s">
        <v>259</v>
      </c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1"/>
      <c r="AU514" s="151"/>
      <c r="AV514" s="151"/>
      <c r="AW514" s="151"/>
      <c r="AX514" s="151"/>
      <c r="AY514" s="151"/>
      <c r="AZ514" s="151"/>
      <c r="BA514" s="151"/>
      <c r="BB514" s="151"/>
      <c r="BC514" s="151"/>
      <c r="BD514" s="151"/>
      <c r="BE514" s="151"/>
      <c r="BF514" s="151"/>
      <c r="BG514" s="151"/>
      <c r="BH514" s="151"/>
    </row>
    <row r="515" spans="1:60" outlineLevel="2" x14ac:dyDescent="0.2">
      <c r="A515" s="158"/>
      <c r="B515" s="159"/>
      <c r="C515" s="273" t="s">
        <v>1365</v>
      </c>
      <c r="D515" s="274"/>
      <c r="E515" s="274"/>
      <c r="F515" s="274"/>
      <c r="G515" s="274"/>
      <c r="H515" s="161"/>
      <c r="I515" s="161"/>
      <c r="J515" s="161"/>
      <c r="K515" s="161"/>
      <c r="L515" s="161"/>
      <c r="M515" s="161"/>
      <c r="N515" s="160"/>
      <c r="O515" s="160"/>
      <c r="P515" s="160"/>
      <c r="Q515" s="160"/>
      <c r="R515" s="161"/>
      <c r="S515" s="161"/>
      <c r="T515" s="161"/>
      <c r="U515" s="161"/>
      <c r="V515" s="161"/>
      <c r="W515" s="161"/>
      <c r="X515" s="161"/>
      <c r="Y515" s="161"/>
      <c r="Z515" s="151"/>
      <c r="AA515" s="151"/>
      <c r="AB515" s="151"/>
      <c r="AC515" s="151"/>
      <c r="AD515" s="151"/>
      <c r="AE515" s="151"/>
      <c r="AF515" s="151"/>
      <c r="AG515" s="151" t="s">
        <v>261</v>
      </c>
      <c r="AH515" s="151"/>
      <c r="AI515" s="151"/>
      <c r="AJ515" s="151"/>
      <c r="AK515" s="151"/>
      <c r="AL515" s="151"/>
      <c r="AM515" s="151"/>
      <c r="AN515" s="151"/>
      <c r="AO515" s="151"/>
      <c r="AP515" s="151"/>
      <c r="AQ515" s="151"/>
      <c r="AR515" s="151"/>
      <c r="AS515" s="151"/>
      <c r="AT515" s="151"/>
      <c r="AU515" s="151"/>
      <c r="AV515" s="151"/>
      <c r="AW515" s="151"/>
      <c r="AX515" s="151"/>
      <c r="AY515" s="151"/>
      <c r="AZ515" s="151"/>
      <c r="BA515" s="183" t="str">
        <f>C515</f>
        <v>napuštění a vypuštění vody, dodání vody a desinfekčního prostředku, náklady na bakteriologický rozbor vody,</v>
      </c>
      <c r="BB515" s="151"/>
      <c r="BC515" s="151"/>
      <c r="BD515" s="151"/>
      <c r="BE515" s="151"/>
      <c r="BF515" s="151"/>
      <c r="BG515" s="151"/>
      <c r="BH515" s="151"/>
    </row>
    <row r="516" spans="1:60" outlineLevel="2" x14ac:dyDescent="0.2">
      <c r="A516" s="158"/>
      <c r="B516" s="159"/>
      <c r="C516" s="196" t="s">
        <v>1157</v>
      </c>
      <c r="D516" s="190"/>
      <c r="E516" s="191"/>
      <c r="F516" s="161"/>
      <c r="G516" s="161"/>
      <c r="H516" s="161"/>
      <c r="I516" s="161"/>
      <c r="J516" s="161"/>
      <c r="K516" s="161"/>
      <c r="L516" s="161"/>
      <c r="M516" s="161"/>
      <c r="N516" s="160"/>
      <c r="O516" s="160"/>
      <c r="P516" s="160"/>
      <c r="Q516" s="160"/>
      <c r="R516" s="161"/>
      <c r="S516" s="161"/>
      <c r="T516" s="161"/>
      <c r="U516" s="161"/>
      <c r="V516" s="161"/>
      <c r="W516" s="161"/>
      <c r="X516" s="161"/>
      <c r="Y516" s="161"/>
      <c r="Z516" s="151"/>
      <c r="AA516" s="151"/>
      <c r="AB516" s="151"/>
      <c r="AC516" s="151"/>
      <c r="AD516" s="151"/>
      <c r="AE516" s="151"/>
      <c r="AF516" s="151"/>
      <c r="AG516" s="151" t="s">
        <v>263</v>
      </c>
      <c r="AH516" s="151">
        <v>0</v>
      </c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1"/>
      <c r="AU516" s="151"/>
      <c r="AV516" s="151"/>
      <c r="AW516" s="151"/>
      <c r="AX516" s="151"/>
      <c r="AY516" s="151"/>
      <c r="AZ516" s="151"/>
      <c r="BA516" s="151"/>
      <c r="BB516" s="151"/>
      <c r="BC516" s="151"/>
      <c r="BD516" s="151"/>
      <c r="BE516" s="151"/>
      <c r="BF516" s="151"/>
      <c r="BG516" s="151"/>
      <c r="BH516" s="151"/>
    </row>
    <row r="517" spans="1:60" outlineLevel="3" x14ac:dyDescent="0.2">
      <c r="A517" s="158"/>
      <c r="B517" s="159"/>
      <c r="C517" s="196" t="s">
        <v>1203</v>
      </c>
      <c r="D517" s="190"/>
      <c r="E517" s="191">
        <v>15</v>
      </c>
      <c r="F517" s="161"/>
      <c r="G517" s="161"/>
      <c r="H517" s="161"/>
      <c r="I517" s="161"/>
      <c r="J517" s="161"/>
      <c r="K517" s="161"/>
      <c r="L517" s="161"/>
      <c r="M517" s="161"/>
      <c r="N517" s="160"/>
      <c r="O517" s="160"/>
      <c r="P517" s="160"/>
      <c r="Q517" s="160"/>
      <c r="R517" s="161"/>
      <c r="S517" s="161"/>
      <c r="T517" s="161"/>
      <c r="U517" s="161"/>
      <c r="V517" s="161"/>
      <c r="W517" s="161"/>
      <c r="X517" s="161"/>
      <c r="Y517" s="161"/>
      <c r="Z517" s="151"/>
      <c r="AA517" s="151"/>
      <c r="AB517" s="151"/>
      <c r="AC517" s="151"/>
      <c r="AD517" s="151"/>
      <c r="AE517" s="151"/>
      <c r="AF517" s="151"/>
      <c r="AG517" s="151" t="s">
        <v>263</v>
      </c>
      <c r="AH517" s="151">
        <v>0</v>
      </c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1"/>
      <c r="AU517" s="151"/>
      <c r="AV517" s="151"/>
      <c r="AW517" s="151"/>
      <c r="AX517" s="151"/>
      <c r="AY517" s="151"/>
      <c r="AZ517" s="151"/>
      <c r="BA517" s="151"/>
      <c r="BB517" s="151"/>
      <c r="BC517" s="151"/>
      <c r="BD517" s="151"/>
      <c r="BE517" s="151"/>
      <c r="BF517" s="151"/>
      <c r="BG517" s="151"/>
      <c r="BH517" s="151"/>
    </row>
    <row r="518" spans="1:60" ht="22.5" outlineLevel="1" x14ac:dyDescent="0.2">
      <c r="A518" s="176">
        <v>109</v>
      </c>
      <c r="B518" s="177" t="s">
        <v>1370</v>
      </c>
      <c r="C518" s="185" t="s">
        <v>1371</v>
      </c>
      <c r="D518" s="178" t="s">
        <v>359</v>
      </c>
      <c r="E518" s="179">
        <v>15</v>
      </c>
      <c r="F518" s="180"/>
      <c r="G518" s="181">
        <f>ROUND(E518*F518,2)</f>
        <v>0</v>
      </c>
      <c r="H518" s="180"/>
      <c r="I518" s="181">
        <f>ROUND(E518*H518,2)</f>
        <v>0</v>
      </c>
      <c r="J518" s="180"/>
      <c r="K518" s="181">
        <f>ROUND(E518*J518,2)</f>
        <v>0</v>
      </c>
      <c r="L518" s="181">
        <v>21</v>
      </c>
      <c r="M518" s="181">
        <f>G518*(1+L518/100)</f>
        <v>0</v>
      </c>
      <c r="N518" s="179">
        <v>0</v>
      </c>
      <c r="O518" s="179">
        <f>ROUND(E518*N518,2)</f>
        <v>0</v>
      </c>
      <c r="P518" s="179">
        <v>0</v>
      </c>
      <c r="Q518" s="179">
        <f>ROUND(E518*P518,2)</f>
        <v>0</v>
      </c>
      <c r="R518" s="181" t="s">
        <v>849</v>
      </c>
      <c r="S518" s="181" t="s">
        <v>257</v>
      </c>
      <c r="T518" s="182" t="s">
        <v>257</v>
      </c>
      <c r="U518" s="161">
        <v>5.8999999999999997E-2</v>
      </c>
      <c r="V518" s="161">
        <f>ROUND(E518*U518,2)</f>
        <v>0.89</v>
      </c>
      <c r="W518" s="161"/>
      <c r="X518" s="161" t="s">
        <v>258</v>
      </c>
      <c r="Y518" s="161" t="s">
        <v>211</v>
      </c>
      <c r="Z518" s="151"/>
      <c r="AA518" s="151"/>
      <c r="AB518" s="151"/>
      <c r="AC518" s="151"/>
      <c r="AD518" s="151"/>
      <c r="AE518" s="151"/>
      <c r="AF518" s="151"/>
      <c r="AG518" s="151" t="s">
        <v>489</v>
      </c>
      <c r="AH518" s="151"/>
      <c r="AI518" s="151"/>
      <c r="AJ518" s="151"/>
      <c r="AK518" s="151"/>
      <c r="AL518" s="151"/>
      <c r="AM518" s="151"/>
      <c r="AN518" s="151"/>
      <c r="AO518" s="151"/>
      <c r="AP518" s="151"/>
      <c r="AQ518" s="151"/>
      <c r="AR518" s="151"/>
      <c r="AS518" s="151"/>
      <c r="AT518" s="151"/>
      <c r="AU518" s="151"/>
      <c r="AV518" s="151"/>
      <c r="AW518" s="151"/>
      <c r="AX518" s="151"/>
      <c r="AY518" s="151"/>
      <c r="AZ518" s="151"/>
      <c r="BA518" s="151"/>
      <c r="BB518" s="151"/>
      <c r="BC518" s="151"/>
      <c r="BD518" s="151"/>
      <c r="BE518" s="151"/>
      <c r="BF518" s="151"/>
      <c r="BG518" s="151"/>
      <c r="BH518" s="151"/>
    </row>
    <row r="519" spans="1:60" outlineLevel="2" x14ac:dyDescent="0.2">
      <c r="A519" s="158"/>
      <c r="B519" s="159"/>
      <c r="C519" s="273" t="s">
        <v>1372</v>
      </c>
      <c r="D519" s="274"/>
      <c r="E519" s="274"/>
      <c r="F519" s="274"/>
      <c r="G519" s="274"/>
      <c r="H519" s="161"/>
      <c r="I519" s="161"/>
      <c r="J519" s="161"/>
      <c r="K519" s="161"/>
      <c r="L519" s="161"/>
      <c r="M519" s="161"/>
      <c r="N519" s="160"/>
      <c r="O519" s="160"/>
      <c r="P519" s="160"/>
      <c r="Q519" s="160"/>
      <c r="R519" s="161"/>
      <c r="S519" s="161"/>
      <c r="T519" s="161"/>
      <c r="U519" s="161"/>
      <c r="V519" s="161"/>
      <c r="W519" s="161"/>
      <c r="X519" s="161"/>
      <c r="Y519" s="161"/>
      <c r="Z519" s="151"/>
      <c r="AA519" s="151"/>
      <c r="AB519" s="151"/>
      <c r="AC519" s="151"/>
      <c r="AD519" s="151"/>
      <c r="AE519" s="151"/>
      <c r="AF519" s="151"/>
      <c r="AG519" s="151" t="s">
        <v>261</v>
      </c>
      <c r="AH519" s="151"/>
      <c r="AI519" s="151"/>
      <c r="AJ519" s="151"/>
      <c r="AK519" s="151"/>
      <c r="AL519" s="151"/>
      <c r="AM519" s="151"/>
      <c r="AN519" s="151"/>
      <c r="AO519" s="151"/>
      <c r="AP519" s="151"/>
      <c r="AQ519" s="151"/>
      <c r="AR519" s="151"/>
      <c r="AS519" s="151"/>
      <c r="AT519" s="151"/>
      <c r="AU519" s="151"/>
      <c r="AV519" s="151"/>
      <c r="AW519" s="151"/>
      <c r="AX519" s="151"/>
      <c r="AY519" s="151"/>
      <c r="AZ519" s="151"/>
      <c r="BA519" s="151"/>
      <c r="BB519" s="151"/>
      <c r="BC519" s="151"/>
      <c r="BD519" s="151"/>
      <c r="BE519" s="151"/>
      <c r="BF519" s="151"/>
      <c r="BG519" s="151"/>
      <c r="BH519" s="151"/>
    </row>
    <row r="520" spans="1:60" outlineLevel="2" x14ac:dyDescent="0.2">
      <c r="A520" s="158"/>
      <c r="B520" s="159"/>
      <c r="C520" s="264" t="s">
        <v>1373</v>
      </c>
      <c r="D520" s="265"/>
      <c r="E520" s="265"/>
      <c r="F520" s="265"/>
      <c r="G520" s="265"/>
      <c r="H520" s="161"/>
      <c r="I520" s="161"/>
      <c r="J520" s="161"/>
      <c r="K520" s="161"/>
      <c r="L520" s="161"/>
      <c r="M520" s="161"/>
      <c r="N520" s="160"/>
      <c r="O520" s="160"/>
      <c r="P520" s="160"/>
      <c r="Q520" s="160"/>
      <c r="R520" s="161"/>
      <c r="S520" s="161"/>
      <c r="T520" s="161"/>
      <c r="U520" s="161"/>
      <c r="V520" s="161"/>
      <c r="W520" s="161"/>
      <c r="X520" s="161"/>
      <c r="Y520" s="161"/>
      <c r="Z520" s="151"/>
      <c r="AA520" s="151"/>
      <c r="AB520" s="151"/>
      <c r="AC520" s="151"/>
      <c r="AD520" s="151"/>
      <c r="AE520" s="151"/>
      <c r="AF520" s="151"/>
      <c r="AG520" s="151" t="s">
        <v>214</v>
      </c>
      <c r="AH520" s="151"/>
      <c r="AI520" s="151"/>
      <c r="AJ520" s="151"/>
      <c r="AK520" s="151"/>
      <c r="AL520" s="151"/>
      <c r="AM520" s="151"/>
      <c r="AN520" s="151"/>
      <c r="AO520" s="151"/>
      <c r="AP520" s="151"/>
      <c r="AQ520" s="151"/>
      <c r="AR520" s="151"/>
      <c r="AS520" s="151"/>
      <c r="AT520" s="151"/>
      <c r="AU520" s="151"/>
      <c r="AV520" s="151"/>
      <c r="AW520" s="151"/>
      <c r="AX520" s="151"/>
      <c r="AY520" s="151"/>
      <c r="AZ520" s="151"/>
      <c r="BA520" s="151"/>
      <c r="BB520" s="151"/>
      <c r="BC520" s="151"/>
      <c r="BD520" s="151"/>
      <c r="BE520" s="151"/>
      <c r="BF520" s="151"/>
      <c r="BG520" s="151"/>
      <c r="BH520" s="151"/>
    </row>
    <row r="521" spans="1:60" outlineLevel="2" x14ac:dyDescent="0.2">
      <c r="A521" s="158"/>
      <c r="B521" s="159"/>
      <c r="C521" s="196" t="s">
        <v>1157</v>
      </c>
      <c r="D521" s="190"/>
      <c r="E521" s="191"/>
      <c r="F521" s="161"/>
      <c r="G521" s="161"/>
      <c r="H521" s="161"/>
      <c r="I521" s="161"/>
      <c r="J521" s="161"/>
      <c r="K521" s="161"/>
      <c r="L521" s="161"/>
      <c r="M521" s="161"/>
      <c r="N521" s="160"/>
      <c r="O521" s="160"/>
      <c r="P521" s="160"/>
      <c r="Q521" s="160"/>
      <c r="R521" s="161"/>
      <c r="S521" s="161"/>
      <c r="T521" s="161"/>
      <c r="U521" s="161"/>
      <c r="V521" s="161"/>
      <c r="W521" s="161"/>
      <c r="X521" s="161"/>
      <c r="Y521" s="161"/>
      <c r="Z521" s="151"/>
      <c r="AA521" s="151"/>
      <c r="AB521" s="151"/>
      <c r="AC521" s="151"/>
      <c r="AD521" s="151"/>
      <c r="AE521" s="151"/>
      <c r="AF521" s="151"/>
      <c r="AG521" s="151" t="s">
        <v>263</v>
      </c>
      <c r="AH521" s="151">
        <v>0</v>
      </c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1"/>
      <c r="AU521" s="151"/>
      <c r="AV521" s="151"/>
      <c r="AW521" s="151"/>
      <c r="AX521" s="151"/>
      <c r="AY521" s="151"/>
      <c r="AZ521" s="151"/>
      <c r="BA521" s="151"/>
      <c r="BB521" s="151"/>
      <c r="BC521" s="151"/>
      <c r="BD521" s="151"/>
      <c r="BE521" s="151"/>
      <c r="BF521" s="151"/>
      <c r="BG521" s="151"/>
      <c r="BH521" s="151"/>
    </row>
    <row r="522" spans="1:60" outlineLevel="3" x14ac:dyDescent="0.2">
      <c r="A522" s="158"/>
      <c r="B522" s="159"/>
      <c r="C522" s="196" t="s">
        <v>1339</v>
      </c>
      <c r="D522" s="190"/>
      <c r="E522" s="191">
        <v>15</v>
      </c>
      <c r="F522" s="161"/>
      <c r="G522" s="161"/>
      <c r="H522" s="161"/>
      <c r="I522" s="161"/>
      <c r="J522" s="161"/>
      <c r="K522" s="161"/>
      <c r="L522" s="161"/>
      <c r="M522" s="161"/>
      <c r="N522" s="160"/>
      <c r="O522" s="160"/>
      <c r="P522" s="160"/>
      <c r="Q522" s="160"/>
      <c r="R522" s="161"/>
      <c r="S522" s="161"/>
      <c r="T522" s="161"/>
      <c r="U522" s="161"/>
      <c r="V522" s="161"/>
      <c r="W522" s="161"/>
      <c r="X522" s="161"/>
      <c r="Y522" s="161"/>
      <c r="Z522" s="151"/>
      <c r="AA522" s="151"/>
      <c r="AB522" s="151"/>
      <c r="AC522" s="151"/>
      <c r="AD522" s="151"/>
      <c r="AE522" s="151"/>
      <c r="AF522" s="151"/>
      <c r="AG522" s="151" t="s">
        <v>263</v>
      </c>
      <c r="AH522" s="151">
        <v>0</v>
      </c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1"/>
      <c r="AU522" s="151"/>
      <c r="AV522" s="151"/>
      <c r="AW522" s="151"/>
      <c r="AX522" s="151"/>
      <c r="AY522" s="151"/>
      <c r="AZ522" s="151"/>
      <c r="BA522" s="151"/>
      <c r="BB522" s="151"/>
      <c r="BC522" s="151"/>
      <c r="BD522" s="151"/>
      <c r="BE522" s="151"/>
      <c r="BF522" s="151"/>
      <c r="BG522" s="151"/>
      <c r="BH522" s="151"/>
    </row>
    <row r="523" spans="1:60" ht="22.5" outlineLevel="1" x14ac:dyDescent="0.2">
      <c r="A523" s="176">
        <v>110</v>
      </c>
      <c r="B523" s="177" t="s">
        <v>1374</v>
      </c>
      <c r="C523" s="185" t="s">
        <v>1375</v>
      </c>
      <c r="D523" s="178" t="s">
        <v>1361</v>
      </c>
      <c r="E523" s="179">
        <v>1</v>
      </c>
      <c r="F523" s="180"/>
      <c r="G523" s="181">
        <f>ROUND(E523*F523,2)</f>
        <v>0</v>
      </c>
      <c r="H523" s="180"/>
      <c r="I523" s="181">
        <f>ROUND(E523*H523,2)</f>
        <v>0</v>
      </c>
      <c r="J523" s="180"/>
      <c r="K523" s="181">
        <f>ROUND(E523*J523,2)</f>
        <v>0</v>
      </c>
      <c r="L523" s="181">
        <v>21</v>
      </c>
      <c r="M523" s="181">
        <f>G523*(1+L523/100)</f>
        <v>0</v>
      </c>
      <c r="N523" s="179">
        <v>1.2999999999999999E-4</v>
      </c>
      <c r="O523" s="179">
        <f>ROUND(E523*N523,2)</f>
        <v>0</v>
      </c>
      <c r="P523" s="179">
        <v>0</v>
      </c>
      <c r="Q523" s="179">
        <f>ROUND(E523*P523,2)</f>
        <v>0</v>
      </c>
      <c r="R523" s="181" t="s">
        <v>849</v>
      </c>
      <c r="S523" s="181" t="s">
        <v>257</v>
      </c>
      <c r="T523" s="182" t="s">
        <v>257</v>
      </c>
      <c r="U523" s="161">
        <v>6.2</v>
      </c>
      <c r="V523" s="161">
        <f>ROUND(E523*U523,2)</f>
        <v>6.2</v>
      </c>
      <c r="W523" s="161"/>
      <c r="X523" s="161" t="s">
        <v>258</v>
      </c>
      <c r="Y523" s="161" t="s">
        <v>211</v>
      </c>
      <c r="Z523" s="151"/>
      <c r="AA523" s="151"/>
      <c r="AB523" s="151"/>
      <c r="AC523" s="151"/>
      <c r="AD523" s="151"/>
      <c r="AE523" s="151"/>
      <c r="AF523" s="151"/>
      <c r="AG523" s="151" t="s">
        <v>259</v>
      </c>
      <c r="AH523" s="151"/>
      <c r="AI523" s="151"/>
      <c r="AJ523" s="151"/>
      <c r="AK523" s="151"/>
      <c r="AL523" s="151"/>
      <c r="AM523" s="151"/>
      <c r="AN523" s="151"/>
      <c r="AO523" s="151"/>
      <c r="AP523" s="151"/>
      <c r="AQ523" s="151"/>
      <c r="AR523" s="151"/>
      <c r="AS523" s="151"/>
      <c r="AT523" s="151"/>
      <c r="AU523" s="151"/>
      <c r="AV523" s="151"/>
      <c r="AW523" s="151"/>
      <c r="AX523" s="151"/>
      <c r="AY523" s="151"/>
      <c r="AZ523" s="151"/>
      <c r="BA523" s="151"/>
      <c r="BB523" s="151"/>
      <c r="BC523" s="151"/>
      <c r="BD523" s="151"/>
      <c r="BE523" s="151"/>
      <c r="BF523" s="151"/>
      <c r="BG523" s="151"/>
      <c r="BH523" s="151"/>
    </row>
    <row r="524" spans="1:60" outlineLevel="2" x14ac:dyDescent="0.2">
      <c r="A524" s="158"/>
      <c r="B524" s="159"/>
      <c r="C524" s="273" t="s">
        <v>1372</v>
      </c>
      <c r="D524" s="274"/>
      <c r="E524" s="274"/>
      <c r="F524" s="274"/>
      <c r="G524" s="274"/>
      <c r="H524" s="161"/>
      <c r="I524" s="161"/>
      <c r="J524" s="161"/>
      <c r="K524" s="161"/>
      <c r="L524" s="161"/>
      <c r="M524" s="161"/>
      <c r="N524" s="160"/>
      <c r="O524" s="160"/>
      <c r="P524" s="160"/>
      <c r="Q524" s="160"/>
      <c r="R524" s="161"/>
      <c r="S524" s="161"/>
      <c r="T524" s="161"/>
      <c r="U524" s="161"/>
      <c r="V524" s="161"/>
      <c r="W524" s="161"/>
      <c r="X524" s="161"/>
      <c r="Y524" s="161"/>
      <c r="Z524" s="151"/>
      <c r="AA524" s="151"/>
      <c r="AB524" s="151"/>
      <c r="AC524" s="151"/>
      <c r="AD524" s="151"/>
      <c r="AE524" s="151"/>
      <c r="AF524" s="151"/>
      <c r="AG524" s="151" t="s">
        <v>261</v>
      </c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</row>
    <row r="525" spans="1:60" outlineLevel="2" x14ac:dyDescent="0.2">
      <c r="A525" s="158"/>
      <c r="B525" s="159"/>
      <c r="C525" s="196" t="s">
        <v>1157</v>
      </c>
      <c r="D525" s="190"/>
      <c r="E525" s="191"/>
      <c r="F525" s="161"/>
      <c r="G525" s="161"/>
      <c r="H525" s="161"/>
      <c r="I525" s="161"/>
      <c r="J525" s="161"/>
      <c r="K525" s="161"/>
      <c r="L525" s="161"/>
      <c r="M525" s="161"/>
      <c r="N525" s="160"/>
      <c r="O525" s="160"/>
      <c r="P525" s="160"/>
      <c r="Q525" s="160"/>
      <c r="R525" s="161"/>
      <c r="S525" s="161"/>
      <c r="T525" s="161"/>
      <c r="U525" s="161"/>
      <c r="V525" s="161"/>
      <c r="W525" s="161"/>
      <c r="X525" s="161"/>
      <c r="Y525" s="161"/>
      <c r="Z525" s="151"/>
      <c r="AA525" s="151"/>
      <c r="AB525" s="151"/>
      <c r="AC525" s="151"/>
      <c r="AD525" s="151"/>
      <c r="AE525" s="151"/>
      <c r="AF525" s="151"/>
      <c r="AG525" s="151" t="s">
        <v>263</v>
      </c>
      <c r="AH525" s="151">
        <v>0</v>
      </c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1"/>
      <c r="AU525" s="151"/>
      <c r="AV525" s="151"/>
      <c r="AW525" s="151"/>
      <c r="AX525" s="151"/>
      <c r="AY525" s="151"/>
      <c r="AZ525" s="151"/>
      <c r="BA525" s="151"/>
      <c r="BB525" s="151"/>
      <c r="BC525" s="151"/>
      <c r="BD525" s="151"/>
      <c r="BE525" s="151"/>
      <c r="BF525" s="151"/>
      <c r="BG525" s="151"/>
      <c r="BH525" s="151"/>
    </row>
    <row r="526" spans="1:60" outlineLevel="3" x14ac:dyDescent="0.2">
      <c r="A526" s="158"/>
      <c r="B526" s="159"/>
      <c r="C526" s="196" t="s">
        <v>1346</v>
      </c>
      <c r="D526" s="190"/>
      <c r="E526" s="191">
        <v>1</v>
      </c>
      <c r="F526" s="161"/>
      <c r="G526" s="161"/>
      <c r="H526" s="161"/>
      <c r="I526" s="161"/>
      <c r="J526" s="161"/>
      <c r="K526" s="161"/>
      <c r="L526" s="161"/>
      <c r="M526" s="161"/>
      <c r="N526" s="160"/>
      <c r="O526" s="160"/>
      <c r="P526" s="160"/>
      <c r="Q526" s="160"/>
      <c r="R526" s="161"/>
      <c r="S526" s="161"/>
      <c r="T526" s="161"/>
      <c r="U526" s="161"/>
      <c r="V526" s="161"/>
      <c r="W526" s="161"/>
      <c r="X526" s="161"/>
      <c r="Y526" s="161"/>
      <c r="Z526" s="151"/>
      <c r="AA526" s="151"/>
      <c r="AB526" s="151"/>
      <c r="AC526" s="151"/>
      <c r="AD526" s="151"/>
      <c r="AE526" s="151"/>
      <c r="AF526" s="151"/>
      <c r="AG526" s="151" t="s">
        <v>263</v>
      </c>
      <c r="AH526" s="151">
        <v>0</v>
      </c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1"/>
      <c r="AU526" s="151"/>
      <c r="AV526" s="151"/>
      <c r="AW526" s="151"/>
      <c r="AX526" s="151"/>
      <c r="AY526" s="151"/>
      <c r="AZ526" s="151"/>
      <c r="BA526" s="151"/>
      <c r="BB526" s="151"/>
      <c r="BC526" s="151"/>
      <c r="BD526" s="151"/>
      <c r="BE526" s="151"/>
      <c r="BF526" s="151"/>
      <c r="BG526" s="151"/>
      <c r="BH526" s="151"/>
    </row>
    <row r="527" spans="1:60" outlineLevel="1" x14ac:dyDescent="0.2">
      <c r="A527" s="176">
        <v>111</v>
      </c>
      <c r="B527" s="177" t="s">
        <v>1376</v>
      </c>
      <c r="C527" s="185" t="s">
        <v>1377</v>
      </c>
      <c r="D527" s="178" t="s">
        <v>359</v>
      </c>
      <c r="E527" s="179">
        <v>15</v>
      </c>
      <c r="F527" s="180"/>
      <c r="G527" s="181">
        <f>ROUND(E527*F527,2)</f>
        <v>0</v>
      </c>
      <c r="H527" s="180"/>
      <c r="I527" s="181">
        <f>ROUND(E527*H527,2)</f>
        <v>0</v>
      </c>
      <c r="J527" s="180"/>
      <c r="K527" s="181">
        <f>ROUND(E527*J527,2)</f>
        <v>0</v>
      </c>
      <c r="L527" s="181">
        <v>21</v>
      </c>
      <c r="M527" s="181">
        <f>G527*(1+L527/100)</f>
        <v>0</v>
      </c>
      <c r="N527" s="179">
        <v>0</v>
      </c>
      <c r="O527" s="179">
        <f>ROUND(E527*N527,2)</f>
        <v>0</v>
      </c>
      <c r="P527" s="179">
        <v>0</v>
      </c>
      <c r="Q527" s="179">
        <f>ROUND(E527*P527,2)</f>
        <v>0</v>
      </c>
      <c r="R527" s="181" t="s">
        <v>849</v>
      </c>
      <c r="S527" s="181" t="s">
        <v>257</v>
      </c>
      <c r="T527" s="182" t="s">
        <v>257</v>
      </c>
      <c r="U527" s="161">
        <v>7.0999999999999994E-2</v>
      </c>
      <c r="V527" s="161">
        <f>ROUND(E527*U527,2)</f>
        <v>1.07</v>
      </c>
      <c r="W527" s="161"/>
      <c r="X527" s="161" t="s">
        <v>258</v>
      </c>
      <c r="Y527" s="161" t="s">
        <v>211</v>
      </c>
      <c r="Z527" s="151"/>
      <c r="AA527" s="151"/>
      <c r="AB527" s="151"/>
      <c r="AC527" s="151"/>
      <c r="AD527" s="151"/>
      <c r="AE527" s="151"/>
      <c r="AF527" s="151"/>
      <c r="AG527" s="151" t="s">
        <v>259</v>
      </c>
      <c r="AH527" s="151"/>
      <c r="AI527" s="151"/>
      <c r="AJ527" s="151"/>
      <c r="AK527" s="151"/>
      <c r="AL527" s="151"/>
      <c r="AM527" s="151"/>
      <c r="AN527" s="151"/>
      <c r="AO527" s="151"/>
      <c r="AP527" s="151"/>
      <c r="AQ527" s="151"/>
      <c r="AR527" s="151"/>
      <c r="AS527" s="151"/>
      <c r="AT527" s="151"/>
      <c r="AU527" s="151"/>
      <c r="AV527" s="151"/>
      <c r="AW527" s="151"/>
      <c r="AX527" s="151"/>
      <c r="AY527" s="151"/>
      <c r="AZ527" s="151"/>
      <c r="BA527" s="151"/>
      <c r="BB527" s="151"/>
      <c r="BC527" s="151"/>
      <c r="BD527" s="151"/>
      <c r="BE527" s="151"/>
      <c r="BF527" s="151"/>
      <c r="BG527" s="151"/>
      <c r="BH527" s="151"/>
    </row>
    <row r="528" spans="1:60" outlineLevel="2" x14ac:dyDescent="0.2">
      <c r="A528" s="158"/>
      <c r="B528" s="159"/>
      <c r="C528" s="196" t="s">
        <v>1157</v>
      </c>
      <c r="D528" s="190"/>
      <c r="E528" s="191"/>
      <c r="F528" s="161"/>
      <c r="G528" s="161"/>
      <c r="H528" s="161"/>
      <c r="I528" s="161"/>
      <c r="J528" s="161"/>
      <c r="K528" s="161"/>
      <c r="L528" s="161"/>
      <c r="M528" s="161"/>
      <c r="N528" s="160"/>
      <c r="O528" s="160"/>
      <c r="P528" s="160"/>
      <c r="Q528" s="160"/>
      <c r="R528" s="161"/>
      <c r="S528" s="161"/>
      <c r="T528" s="161"/>
      <c r="U528" s="161"/>
      <c r="V528" s="161"/>
      <c r="W528" s="161"/>
      <c r="X528" s="161"/>
      <c r="Y528" s="161"/>
      <c r="Z528" s="151"/>
      <c r="AA528" s="151"/>
      <c r="AB528" s="151"/>
      <c r="AC528" s="151"/>
      <c r="AD528" s="151"/>
      <c r="AE528" s="151"/>
      <c r="AF528" s="151"/>
      <c r="AG528" s="151" t="s">
        <v>263</v>
      </c>
      <c r="AH528" s="151">
        <v>0</v>
      </c>
      <c r="AI528" s="151"/>
      <c r="AJ528" s="151"/>
      <c r="AK528" s="151"/>
      <c r="AL528" s="151"/>
      <c r="AM528" s="151"/>
      <c r="AN528" s="151"/>
      <c r="AO528" s="151"/>
      <c r="AP528" s="151"/>
      <c r="AQ528" s="151"/>
      <c r="AR528" s="151"/>
      <c r="AS528" s="151"/>
      <c r="AT528" s="151"/>
      <c r="AU528" s="151"/>
      <c r="AV528" s="151"/>
      <c r="AW528" s="151"/>
      <c r="AX528" s="151"/>
      <c r="AY528" s="151"/>
      <c r="AZ528" s="151"/>
      <c r="BA528" s="151"/>
      <c r="BB528" s="151"/>
      <c r="BC528" s="151"/>
      <c r="BD528" s="151"/>
      <c r="BE528" s="151"/>
      <c r="BF528" s="151"/>
      <c r="BG528" s="151"/>
      <c r="BH528" s="151"/>
    </row>
    <row r="529" spans="1:60" outlineLevel="3" x14ac:dyDescent="0.2">
      <c r="A529" s="158"/>
      <c r="B529" s="159"/>
      <c r="C529" s="196" t="s">
        <v>1339</v>
      </c>
      <c r="D529" s="190"/>
      <c r="E529" s="191">
        <v>15</v>
      </c>
      <c r="F529" s="161"/>
      <c r="G529" s="161"/>
      <c r="H529" s="161"/>
      <c r="I529" s="161"/>
      <c r="J529" s="161"/>
      <c r="K529" s="161"/>
      <c r="L529" s="161"/>
      <c r="M529" s="161"/>
      <c r="N529" s="160"/>
      <c r="O529" s="160"/>
      <c r="P529" s="160"/>
      <c r="Q529" s="160"/>
      <c r="R529" s="161"/>
      <c r="S529" s="161"/>
      <c r="T529" s="161"/>
      <c r="U529" s="161"/>
      <c r="V529" s="161"/>
      <c r="W529" s="161"/>
      <c r="X529" s="161"/>
      <c r="Y529" s="161"/>
      <c r="Z529" s="151"/>
      <c r="AA529" s="151"/>
      <c r="AB529" s="151"/>
      <c r="AC529" s="151"/>
      <c r="AD529" s="151"/>
      <c r="AE529" s="151"/>
      <c r="AF529" s="151"/>
      <c r="AG529" s="151" t="s">
        <v>263</v>
      </c>
      <c r="AH529" s="151">
        <v>0</v>
      </c>
      <c r="AI529" s="151"/>
      <c r="AJ529" s="151"/>
      <c r="AK529" s="151"/>
      <c r="AL529" s="151"/>
      <c r="AM529" s="151"/>
      <c r="AN529" s="151"/>
      <c r="AO529" s="151"/>
      <c r="AP529" s="151"/>
      <c r="AQ529" s="151"/>
      <c r="AR529" s="151"/>
      <c r="AS529" s="151"/>
      <c r="AT529" s="151"/>
      <c r="AU529" s="151"/>
      <c r="AV529" s="151"/>
      <c r="AW529" s="151"/>
      <c r="AX529" s="151"/>
      <c r="AY529" s="151"/>
      <c r="AZ529" s="151"/>
      <c r="BA529" s="151"/>
      <c r="BB529" s="151"/>
      <c r="BC529" s="151"/>
      <c r="BD529" s="151"/>
      <c r="BE529" s="151"/>
      <c r="BF529" s="151"/>
      <c r="BG529" s="151"/>
      <c r="BH529" s="151"/>
    </row>
    <row r="530" spans="1:60" outlineLevel="1" x14ac:dyDescent="0.2">
      <c r="A530" s="176">
        <v>112</v>
      </c>
      <c r="B530" s="177" t="s">
        <v>1378</v>
      </c>
      <c r="C530" s="185" t="s">
        <v>1379</v>
      </c>
      <c r="D530" s="178" t="s">
        <v>1361</v>
      </c>
      <c r="E530" s="179">
        <v>15</v>
      </c>
      <c r="F530" s="180"/>
      <c r="G530" s="181">
        <f>ROUND(E530*F530,2)</f>
        <v>0</v>
      </c>
      <c r="H530" s="180"/>
      <c r="I530" s="181">
        <f>ROUND(E530*H530,2)</f>
        <v>0</v>
      </c>
      <c r="J530" s="180"/>
      <c r="K530" s="181">
        <f>ROUND(E530*J530,2)</f>
        <v>0</v>
      </c>
      <c r="L530" s="181">
        <v>21</v>
      </c>
      <c r="M530" s="181">
        <f>G530*(1+L530/100)</f>
        <v>0</v>
      </c>
      <c r="N530" s="179">
        <v>0</v>
      </c>
      <c r="O530" s="179">
        <f>ROUND(E530*N530,2)</f>
        <v>0</v>
      </c>
      <c r="P530" s="179">
        <v>0</v>
      </c>
      <c r="Q530" s="179">
        <f>ROUND(E530*P530,2)</f>
        <v>0</v>
      </c>
      <c r="R530" s="181" t="s">
        <v>849</v>
      </c>
      <c r="S530" s="181" t="s">
        <v>257</v>
      </c>
      <c r="T530" s="182" t="s">
        <v>257</v>
      </c>
      <c r="U530" s="161">
        <v>0.9</v>
      </c>
      <c r="V530" s="161">
        <f>ROUND(E530*U530,2)</f>
        <v>13.5</v>
      </c>
      <c r="W530" s="161"/>
      <c r="X530" s="161" t="s">
        <v>258</v>
      </c>
      <c r="Y530" s="161" t="s">
        <v>211</v>
      </c>
      <c r="Z530" s="151"/>
      <c r="AA530" s="151"/>
      <c r="AB530" s="151"/>
      <c r="AC530" s="151"/>
      <c r="AD530" s="151"/>
      <c r="AE530" s="151"/>
      <c r="AF530" s="151"/>
      <c r="AG530" s="151" t="s">
        <v>259</v>
      </c>
      <c r="AH530" s="151"/>
      <c r="AI530" s="151"/>
      <c r="AJ530" s="151"/>
      <c r="AK530" s="151"/>
      <c r="AL530" s="151"/>
      <c r="AM530" s="151"/>
      <c r="AN530" s="151"/>
      <c r="AO530" s="151"/>
      <c r="AP530" s="151"/>
      <c r="AQ530" s="151"/>
      <c r="AR530" s="151"/>
      <c r="AS530" s="151"/>
      <c r="AT530" s="151"/>
      <c r="AU530" s="151"/>
      <c r="AV530" s="151"/>
      <c r="AW530" s="151"/>
      <c r="AX530" s="151"/>
      <c r="AY530" s="151"/>
      <c r="AZ530" s="151"/>
      <c r="BA530" s="151"/>
      <c r="BB530" s="151"/>
      <c r="BC530" s="151"/>
      <c r="BD530" s="151"/>
      <c r="BE530" s="151"/>
      <c r="BF530" s="151"/>
      <c r="BG530" s="151"/>
      <c r="BH530" s="151"/>
    </row>
    <row r="531" spans="1:60" outlineLevel="2" x14ac:dyDescent="0.2">
      <c r="A531" s="158"/>
      <c r="B531" s="159"/>
      <c r="C531" s="196" t="s">
        <v>1157</v>
      </c>
      <c r="D531" s="190"/>
      <c r="E531" s="191"/>
      <c r="F531" s="161"/>
      <c r="G531" s="161"/>
      <c r="H531" s="161"/>
      <c r="I531" s="161"/>
      <c r="J531" s="161"/>
      <c r="K531" s="161"/>
      <c r="L531" s="161"/>
      <c r="M531" s="161"/>
      <c r="N531" s="160"/>
      <c r="O531" s="160"/>
      <c r="P531" s="160"/>
      <c r="Q531" s="160"/>
      <c r="R531" s="161"/>
      <c r="S531" s="161"/>
      <c r="T531" s="161"/>
      <c r="U531" s="161"/>
      <c r="V531" s="161"/>
      <c r="W531" s="161"/>
      <c r="X531" s="161"/>
      <c r="Y531" s="161"/>
      <c r="Z531" s="151"/>
      <c r="AA531" s="151"/>
      <c r="AB531" s="151"/>
      <c r="AC531" s="151"/>
      <c r="AD531" s="151"/>
      <c r="AE531" s="151"/>
      <c r="AF531" s="151"/>
      <c r="AG531" s="151" t="s">
        <v>263</v>
      </c>
      <c r="AH531" s="151">
        <v>0</v>
      </c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1"/>
      <c r="AU531" s="151"/>
      <c r="AV531" s="151"/>
      <c r="AW531" s="151"/>
      <c r="AX531" s="151"/>
      <c r="AY531" s="151"/>
      <c r="AZ531" s="151"/>
      <c r="BA531" s="151"/>
      <c r="BB531" s="151"/>
      <c r="BC531" s="151"/>
      <c r="BD531" s="151"/>
      <c r="BE531" s="151"/>
      <c r="BF531" s="151"/>
      <c r="BG531" s="151"/>
      <c r="BH531" s="151"/>
    </row>
    <row r="532" spans="1:60" outlineLevel="3" x14ac:dyDescent="0.2">
      <c r="A532" s="158"/>
      <c r="B532" s="159"/>
      <c r="C532" s="196" t="s">
        <v>1339</v>
      </c>
      <c r="D532" s="190"/>
      <c r="E532" s="191">
        <v>15</v>
      </c>
      <c r="F532" s="161"/>
      <c r="G532" s="161"/>
      <c r="H532" s="161"/>
      <c r="I532" s="161"/>
      <c r="J532" s="161"/>
      <c r="K532" s="161"/>
      <c r="L532" s="161"/>
      <c r="M532" s="161"/>
      <c r="N532" s="160"/>
      <c r="O532" s="160"/>
      <c r="P532" s="160"/>
      <c r="Q532" s="160"/>
      <c r="R532" s="161"/>
      <c r="S532" s="161"/>
      <c r="T532" s="161"/>
      <c r="U532" s="161"/>
      <c r="V532" s="161"/>
      <c r="W532" s="161"/>
      <c r="X532" s="161"/>
      <c r="Y532" s="161"/>
      <c r="Z532" s="151"/>
      <c r="AA532" s="151"/>
      <c r="AB532" s="151"/>
      <c r="AC532" s="151"/>
      <c r="AD532" s="151"/>
      <c r="AE532" s="151"/>
      <c r="AF532" s="151"/>
      <c r="AG532" s="151" t="s">
        <v>263</v>
      </c>
      <c r="AH532" s="151">
        <v>0</v>
      </c>
      <c r="AI532" s="151"/>
      <c r="AJ532" s="151"/>
      <c r="AK532" s="151"/>
      <c r="AL532" s="151"/>
      <c r="AM532" s="151"/>
      <c r="AN532" s="151"/>
      <c r="AO532" s="151"/>
      <c r="AP532" s="151"/>
      <c r="AQ532" s="151"/>
      <c r="AR532" s="151"/>
      <c r="AS532" s="151"/>
      <c r="AT532" s="151"/>
      <c r="AU532" s="151"/>
      <c r="AV532" s="151"/>
      <c r="AW532" s="151"/>
      <c r="AX532" s="151"/>
      <c r="AY532" s="151"/>
      <c r="AZ532" s="151"/>
      <c r="BA532" s="151"/>
      <c r="BB532" s="151"/>
      <c r="BC532" s="151"/>
      <c r="BD532" s="151"/>
      <c r="BE532" s="151"/>
      <c r="BF532" s="151"/>
      <c r="BG532" s="151"/>
      <c r="BH532" s="151"/>
    </row>
    <row r="533" spans="1:60" ht="22.5" outlineLevel="1" x14ac:dyDescent="0.2">
      <c r="A533" s="176">
        <v>113</v>
      </c>
      <c r="B533" s="177" t="s">
        <v>1380</v>
      </c>
      <c r="C533" s="185" t="s">
        <v>1381</v>
      </c>
      <c r="D533" s="178" t="s">
        <v>333</v>
      </c>
      <c r="E533" s="179">
        <v>1</v>
      </c>
      <c r="F533" s="180"/>
      <c r="G533" s="181">
        <f>ROUND(E533*F533,2)</f>
        <v>0</v>
      </c>
      <c r="H533" s="180"/>
      <c r="I533" s="181">
        <f>ROUND(E533*H533,2)</f>
        <v>0</v>
      </c>
      <c r="J533" s="180"/>
      <c r="K533" s="181">
        <f>ROUND(E533*J533,2)</f>
        <v>0</v>
      </c>
      <c r="L533" s="181">
        <v>21</v>
      </c>
      <c r="M533" s="181">
        <f>G533*(1+L533/100)</f>
        <v>0</v>
      </c>
      <c r="N533" s="179">
        <v>2.4000000000000001E-4</v>
      </c>
      <c r="O533" s="179">
        <f>ROUND(E533*N533,2)</f>
        <v>0</v>
      </c>
      <c r="P533" s="179">
        <v>0</v>
      </c>
      <c r="Q533" s="179">
        <f>ROUND(E533*P533,2)</f>
        <v>0</v>
      </c>
      <c r="R533" s="181" t="s">
        <v>849</v>
      </c>
      <c r="S533" s="181" t="s">
        <v>257</v>
      </c>
      <c r="T533" s="182" t="s">
        <v>257</v>
      </c>
      <c r="U533" s="161">
        <v>0.40300000000000002</v>
      </c>
      <c r="V533" s="161">
        <f>ROUND(E533*U533,2)</f>
        <v>0.4</v>
      </c>
      <c r="W533" s="161"/>
      <c r="X533" s="161" t="s">
        <v>258</v>
      </c>
      <c r="Y533" s="161" t="s">
        <v>211</v>
      </c>
      <c r="Z533" s="151"/>
      <c r="AA533" s="151"/>
      <c r="AB533" s="151"/>
      <c r="AC533" s="151"/>
      <c r="AD533" s="151"/>
      <c r="AE533" s="151"/>
      <c r="AF533" s="151"/>
      <c r="AG533" s="151" t="s">
        <v>259</v>
      </c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51"/>
      <c r="BD533" s="151"/>
      <c r="BE533" s="151"/>
      <c r="BF533" s="151"/>
      <c r="BG533" s="151"/>
      <c r="BH533" s="151"/>
    </row>
    <row r="534" spans="1:60" outlineLevel="2" x14ac:dyDescent="0.2">
      <c r="A534" s="158"/>
      <c r="B534" s="159"/>
      <c r="C534" s="262" t="s">
        <v>1382</v>
      </c>
      <c r="D534" s="263"/>
      <c r="E534" s="263"/>
      <c r="F534" s="263"/>
      <c r="G534" s="263"/>
      <c r="H534" s="161"/>
      <c r="I534" s="161"/>
      <c r="J534" s="161"/>
      <c r="K534" s="161"/>
      <c r="L534" s="161"/>
      <c r="M534" s="161"/>
      <c r="N534" s="160"/>
      <c r="O534" s="160"/>
      <c r="P534" s="160"/>
      <c r="Q534" s="160"/>
      <c r="R534" s="161"/>
      <c r="S534" s="161"/>
      <c r="T534" s="161"/>
      <c r="U534" s="161"/>
      <c r="V534" s="161"/>
      <c r="W534" s="161"/>
      <c r="X534" s="161"/>
      <c r="Y534" s="161"/>
      <c r="Z534" s="151"/>
      <c r="AA534" s="151"/>
      <c r="AB534" s="151"/>
      <c r="AC534" s="151"/>
      <c r="AD534" s="151"/>
      <c r="AE534" s="151"/>
      <c r="AF534" s="151"/>
      <c r="AG534" s="151" t="s">
        <v>214</v>
      </c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1"/>
      <c r="AU534" s="151"/>
      <c r="AV534" s="151"/>
      <c r="AW534" s="151"/>
      <c r="AX534" s="151"/>
      <c r="AY534" s="151"/>
      <c r="AZ534" s="151"/>
      <c r="BA534" s="151"/>
      <c r="BB534" s="151"/>
      <c r="BC534" s="151"/>
      <c r="BD534" s="151"/>
      <c r="BE534" s="151"/>
      <c r="BF534" s="151"/>
      <c r="BG534" s="151"/>
      <c r="BH534" s="151"/>
    </row>
    <row r="535" spans="1:60" outlineLevel="2" x14ac:dyDescent="0.2">
      <c r="A535" s="158"/>
      <c r="B535" s="159"/>
      <c r="C535" s="196" t="s">
        <v>1383</v>
      </c>
      <c r="D535" s="190"/>
      <c r="E535" s="191"/>
      <c r="F535" s="161"/>
      <c r="G535" s="161"/>
      <c r="H535" s="161"/>
      <c r="I535" s="161"/>
      <c r="J535" s="161"/>
      <c r="K535" s="161"/>
      <c r="L535" s="161"/>
      <c r="M535" s="161"/>
      <c r="N535" s="160"/>
      <c r="O535" s="160"/>
      <c r="P535" s="160"/>
      <c r="Q535" s="160"/>
      <c r="R535" s="161"/>
      <c r="S535" s="161"/>
      <c r="T535" s="161"/>
      <c r="U535" s="161"/>
      <c r="V535" s="161"/>
      <c r="W535" s="161"/>
      <c r="X535" s="161"/>
      <c r="Y535" s="161"/>
      <c r="Z535" s="151"/>
      <c r="AA535" s="151"/>
      <c r="AB535" s="151"/>
      <c r="AC535" s="151"/>
      <c r="AD535" s="151"/>
      <c r="AE535" s="151"/>
      <c r="AF535" s="151"/>
      <c r="AG535" s="151" t="s">
        <v>263</v>
      </c>
      <c r="AH535" s="151">
        <v>0</v>
      </c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1"/>
      <c r="AU535" s="151"/>
      <c r="AV535" s="151"/>
      <c r="AW535" s="151"/>
      <c r="AX535" s="151"/>
      <c r="AY535" s="151"/>
      <c r="AZ535" s="151"/>
      <c r="BA535" s="151"/>
      <c r="BB535" s="151"/>
      <c r="BC535" s="151"/>
      <c r="BD535" s="151"/>
      <c r="BE535" s="151"/>
      <c r="BF535" s="151"/>
      <c r="BG535" s="151"/>
      <c r="BH535" s="151"/>
    </row>
    <row r="536" spans="1:60" outlineLevel="3" x14ac:dyDescent="0.2">
      <c r="A536" s="158"/>
      <c r="B536" s="159"/>
      <c r="C536" s="196" t="s">
        <v>1295</v>
      </c>
      <c r="D536" s="190"/>
      <c r="E536" s="191">
        <v>1</v>
      </c>
      <c r="F536" s="161"/>
      <c r="G536" s="161"/>
      <c r="H536" s="161"/>
      <c r="I536" s="161"/>
      <c r="J536" s="161"/>
      <c r="K536" s="161"/>
      <c r="L536" s="161"/>
      <c r="M536" s="161"/>
      <c r="N536" s="160"/>
      <c r="O536" s="160"/>
      <c r="P536" s="160"/>
      <c r="Q536" s="160"/>
      <c r="R536" s="161"/>
      <c r="S536" s="161"/>
      <c r="T536" s="161"/>
      <c r="U536" s="161"/>
      <c r="V536" s="161"/>
      <c r="W536" s="161"/>
      <c r="X536" s="161"/>
      <c r="Y536" s="161"/>
      <c r="Z536" s="151"/>
      <c r="AA536" s="151"/>
      <c r="AB536" s="151"/>
      <c r="AC536" s="151"/>
      <c r="AD536" s="151"/>
      <c r="AE536" s="151"/>
      <c r="AF536" s="151"/>
      <c r="AG536" s="151" t="s">
        <v>263</v>
      </c>
      <c r="AH536" s="151">
        <v>0</v>
      </c>
      <c r="AI536" s="151"/>
      <c r="AJ536" s="151"/>
      <c r="AK536" s="151"/>
      <c r="AL536" s="151"/>
      <c r="AM536" s="151"/>
      <c r="AN536" s="151"/>
      <c r="AO536" s="151"/>
      <c r="AP536" s="151"/>
      <c r="AQ536" s="151"/>
      <c r="AR536" s="151"/>
      <c r="AS536" s="151"/>
      <c r="AT536" s="151"/>
      <c r="AU536" s="151"/>
      <c r="AV536" s="151"/>
      <c r="AW536" s="151"/>
      <c r="AX536" s="151"/>
      <c r="AY536" s="151"/>
      <c r="AZ536" s="151"/>
      <c r="BA536" s="151"/>
      <c r="BB536" s="151"/>
      <c r="BC536" s="151"/>
      <c r="BD536" s="151"/>
      <c r="BE536" s="151"/>
      <c r="BF536" s="151"/>
      <c r="BG536" s="151"/>
      <c r="BH536" s="151"/>
    </row>
    <row r="537" spans="1:60" outlineLevel="1" x14ac:dyDescent="0.2">
      <c r="A537" s="176">
        <v>114</v>
      </c>
      <c r="B537" s="177" t="s">
        <v>1384</v>
      </c>
      <c r="C537" s="185" t="s">
        <v>1385</v>
      </c>
      <c r="D537" s="178" t="s">
        <v>1386</v>
      </c>
      <c r="E537" s="179">
        <v>0</v>
      </c>
      <c r="F537" s="180"/>
      <c r="G537" s="181">
        <f>ROUND(E537*F537,2)</f>
        <v>0</v>
      </c>
      <c r="H537" s="180"/>
      <c r="I537" s="181">
        <f>ROUND(E537*H537,2)</f>
        <v>0</v>
      </c>
      <c r="J537" s="180"/>
      <c r="K537" s="181">
        <f>ROUND(E537*J537,2)</f>
        <v>0</v>
      </c>
      <c r="L537" s="181">
        <v>21</v>
      </c>
      <c r="M537" s="181">
        <f>G537*(1+L537/100)</f>
        <v>0</v>
      </c>
      <c r="N537" s="179">
        <v>0</v>
      </c>
      <c r="O537" s="179">
        <f>ROUND(E537*N537,2)</f>
        <v>0</v>
      </c>
      <c r="P537" s="179">
        <v>0</v>
      </c>
      <c r="Q537" s="179">
        <f>ROUND(E537*P537,2)</f>
        <v>0</v>
      </c>
      <c r="R537" s="181"/>
      <c r="S537" s="181" t="s">
        <v>209</v>
      </c>
      <c r="T537" s="182" t="s">
        <v>210</v>
      </c>
      <c r="U537" s="161">
        <v>0</v>
      </c>
      <c r="V537" s="161">
        <f>ROUND(E537*U537,2)</f>
        <v>0</v>
      </c>
      <c r="W537" s="161"/>
      <c r="X537" s="161" t="s">
        <v>258</v>
      </c>
      <c r="Y537" s="161" t="s">
        <v>211</v>
      </c>
      <c r="Z537" s="151"/>
      <c r="AA537" s="151"/>
      <c r="AB537" s="151"/>
      <c r="AC537" s="151"/>
      <c r="AD537" s="151"/>
      <c r="AE537" s="151"/>
      <c r="AF537" s="151"/>
      <c r="AG537" s="151" t="s">
        <v>259</v>
      </c>
      <c r="AH537" s="151"/>
      <c r="AI537" s="151"/>
      <c r="AJ537" s="151"/>
      <c r="AK537" s="151"/>
      <c r="AL537" s="151"/>
      <c r="AM537" s="151"/>
      <c r="AN537" s="151"/>
      <c r="AO537" s="151"/>
      <c r="AP537" s="151"/>
      <c r="AQ537" s="151"/>
      <c r="AR537" s="151"/>
      <c r="AS537" s="151"/>
      <c r="AT537" s="151"/>
      <c r="AU537" s="151"/>
      <c r="AV537" s="151"/>
      <c r="AW537" s="151"/>
      <c r="AX537" s="151"/>
      <c r="AY537" s="151"/>
      <c r="AZ537" s="151"/>
      <c r="BA537" s="151"/>
      <c r="BB537" s="151"/>
      <c r="BC537" s="151"/>
      <c r="BD537" s="151"/>
      <c r="BE537" s="151"/>
      <c r="BF537" s="151"/>
      <c r="BG537" s="151"/>
      <c r="BH537" s="151"/>
    </row>
    <row r="538" spans="1:60" outlineLevel="2" x14ac:dyDescent="0.2">
      <c r="A538" s="158"/>
      <c r="B538" s="159"/>
      <c r="C538" s="262" t="s">
        <v>1387</v>
      </c>
      <c r="D538" s="263"/>
      <c r="E538" s="263"/>
      <c r="F538" s="263"/>
      <c r="G538" s="263"/>
      <c r="H538" s="161"/>
      <c r="I538" s="161"/>
      <c r="J538" s="161"/>
      <c r="K538" s="161"/>
      <c r="L538" s="161"/>
      <c r="M538" s="161"/>
      <c r="N538" s="160"/>
      <c r="O538" s="160"/>
      <c r="P538" s="160"/>
      <c r="Q538" s="160"/>
      <c r="R538" s="161"/>
      <c r="S538" s="161"/>
      <c r="T538" s="161"/>
      <c r="U538" s="161"/>
      <c r="V538" s="161"/>
      <c r="W538" s="161"/>
      <c r="X538" s="161"/>
      <c r="Y538" s="161"/>
      <c r="Z538" s="151"/>
      <c r="AA538" s="151"/>
      <c r="AB538" s="151"/>
      <c r="AC538" s="151"/>
      <c r="AD538" s="151"/>
      <c r="AE538" s="151"/>
      <c r="AF538" s="151"/>
      <c r="AG538" s="151" t="s">
        <v>214</v>
      </c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1"/>
      <c r="AU538" s="151"/>
      <c r="AV538" s="151"/>
      <c r="AW538" s="151"/>
      <c r="AX538" s="151"/>
      <c r="AY538" s="151"/>
      <c r="AZ538" s="151"/>
      <c r="BA538" s="183" t="str">
        <f>C538</f>
        <v>- zkoušky ovladatelnosti a funkčnosti armatur, zkouška funkčnosti idetifikačního vodiče, zkoušky průchodnosti nových potrubí ...</v>
      </c>
      <c r="BB538" s="151"/>
      <c r="BC538" s="151"/>
      <c r="BD538" s="151"/>
      <c r="BE538" s="151"/>
      <c r="BF538" s="151"/>
      <c r="BG538" s="151"/>
      <c r="BH538" s="151"/>
    </row>
    <row r="539" spans="1:60" outlineLevel="1" x14ac:dyDescent="0.2">
      <c r="A539" s="200">
        <v>115</v>
      </c>
      <c r="B539" s="201" t="s">
        <v>1388</v>
      </c>
      <c r="C539" s="207" t="s">
        <v>1389</v>
      </c>
      <c r="D539" s="202" t="s">
        <v>1386</v>
      </c>
      <c r="E539" s="203">
        <v>0</v>
      </c>
      <c r="F539" s="204"/>
      <c r="G539" s="205">
        <f>ROUND(E539*F539,2)</f>
        <v>0</v>
      </c>
      <c r="H539" s="204"/>
      <c r="I539" s="205">
        <f>ROUND(E539*H539,2)</f>
        <v>0</v>
      </c>
      <c r="J539" s="204"/>
      <c r="K539" s="205">
        <f>ROUND(E539*J539,2)</f>
        <v>0</v>
      </c>
      <c r="L539" s="205">
        <v>21</v>
      </c>
      <c r="M539" s="205">
        <f>G539*(1+L539/100)</f>
        <v>0</v>
      </c>
      <c r="N539" s="203">
        <v>0</v>
      </c>
      <c r="O539" s="203">
        <f>ROUND(E539*N539,2)</f>
        <v>0</v>
      </c>
      <c r="P539" s="203">
        <v>0</v>
      </c>
      <c r="Q539" s="203">
        <f>ROUND(E539*P539,2)</f>
        <v>0</v>
      </c>
      <c r="R539" s="205"/>
      <c r="S539" s="205" t="s">
        <v>209</v>
      </c>
      <c r="T539" s="206" t="s">
        <v>210</v>
      </c>
      <c r="U539" s="161">
        <v>0</v>
      </c>
      <c r="V539" s="161">
        <f>ROUND(E539*U539,2)</f>
        <v>0</v>
      </c>
      <c r="W539" s="161"/>
      <c r="X539" s="161" t="s">
        <v>258</v>
      </c>
      <c r="Y539" s="161" t="s">
        <v>211</v>
      </c>
      <c r="Z539" s="151"/>
      <c r="AA539" s="151"/>
      <c r="AB539" s="151"/>
      <c r="AC539" s="151"/>
      <c r="AD539" s="151"/>
      <c r="AE539" s="151"/>
      <c r="AF539" s="151"/>
      <c r="AG539" s="151" t="s">
        <v>259</v>
      </c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1"/>
      <c r="AU539" s="151"/>
      <c r="AV539" s="151"/>
      <c r="AW539" s="151"/>
      <c r="AX539" s="151"/>
      <c r="AY539" s="151"/>
      <c r="AZ539" s="151"/>
      <c r="BA539" s="151"/>
      <c r="BB539" s="151"/>
      <c r="BC539" s="151"/>
      <c r="BD539" s="151"/>
      <c r="BE539" s="151"/>
      <c r="BF539" s="151"/>
      <c r="BG539" s="151"/>
      <c r="BH539" s="151"/>
    </row>
    <row r="540" spans="1:60" outlineLevel="1" x14ac:dyDescent="0.2">
      <c r="A540" s="176">
        <v>116</v>
      </c>
      <c r="B540" s="177" t="s">
        <v>1390</v>
      </c>
      <c r="C540" s="185" t="s">
        <v>1391</v>
      </c>
      <c r="D540" s="178" t="s">
        <v>359</v>
      </c>
      <c r="E540" s="179">
        <v>84</v>
      </c>
      <c r="F540" s="180"/>
      <c r="G540" s="181">
        <f>ROUND(E540*F540,2)</f>
        <v>0</v>
      </c>
      <c r="H540" s="180"/>
      <c r="I540" s="181">
        <f>ROUND(E540*H540,2)</f>
        <v>0</v>
      </c>
      <c r="J540" s="180"/>
      <c r="K540" s="181">
        <f>ROUND(E540*J540,2)</f>
        <v>0</v>
      </c>
      <c r="L540" s="181">
        <v>21</v>
      </c>
      <c r="M540" s="181">
        <f>G540*(1+L540/100)</f>
        <v>0</v>
      </c>
      <c r="N540" s="179">
        <v>0</v>
      </c>
      <c r="O540" s="179">
        <f>ROUND(E540*N540,2)</f>
        <v>0</v>
      </c>
      <c r="P540" s="179">
        <v>0</v>
      </c>
      <c r="Q540" s="179">
        <f>ROUND(E540*P540,2)</f>
        <v>0</v>
      </c>
      <c r="R540" s="181" t="s">
        <v>849</v>
      </c>
      <c r="S540" s="181" t="s">
        <v>257</v>
      </c>
      <c r="T540" s="182" t="s">
        <v>257</v>
      </c>
      <c r="U540" s="161">
        <v>2.5999999999999999E-2</v>
      </c>
      <c r="V540" s="161">
        <f>ROUND(E540*U540,2)</f>
        <v>2.1800000000000002</v>
      </c>
      <c r="W540" s="161"/>
      <c r="X540" s="161" t="s">
        <v>258</v>
      </c>
      <c r="Y540" s="161" t="s">
        <v>211</v>
      </c>
      <c r="Z540" s="151"/>
      <c r="AA540" s="151"/>
      <c r="AB540" s="151"/>
      <c r="AC540" s="151"/>
      <c r="AD540" s="151"/>
      <c r="AE540" s="151"/>
      <c r="AF540" s="151"/>
      <c r="AG540" s="151" t="s">
        <v>1392</v>
      </c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</row>
    <row r="541" spans="1:60" outlineLevel="2" x14ac:dyDescent="0.2">
      <c r="A541" s="158"/>
      <c r="B541" s="159"/>
      <c r="C541" s="196" t="s">
        <v>1157</v>
      </c>
      <c r="D541" s="190"/>
      <c r="E541" s="191"/>
      <c r="F541" s="161"/>
      <c r="G541" s="161"/>
      <c r="H541" s="161"/>
      <c r="I541" s="161"/>
      <c r="J541" s="161"/>
      <c r="K541" s="161"/>
      <c r="L541" s="161"/>
      <c r="M541" s="161"/>
      <c r="N541" s="160"/>
      <c r="O541" s="160"/>
      <c r="P541" s="160"/>
      <c r="Q541" s="160"/>
      <c r="R541" s="161"/>
      <c r="S541" s="161"/>
      <c r="T541" s="161"/>
      <c r="U541" s="161"/>
      <c r="V541" s="161"/>
      <c r="W541" s="161"/>
      <c r="X541" s="161"/>
      <c r="Y541" s="161"/>
      <c r="Z541" s="151"/>
      <c r="AA541" s="151"/>
      <c r="AB541" s="151"/>
      <c r="AC541" s="151"/>
      <c r="AD541" s="151"/>
      <c r="AE541" s="151"/>
      <c r="AF541" s="151"/>
      <c r="AG541" s="151" t="s">
        <v>263</v>
      </c>
      <c r="AH541" s="151">
        <v>0</v>
      </c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</row>
    <row r="542" spans="1:60" outlineLevel="3" x14ac:dyDescent="0.2">
      <c r="A542" s="158"/>
      <c r="B542" s="159"/>
      <c r="C542" s="196" t="s">
        <v>1187</v>
      </c>
      <c r="D542" s="190"/>
      <c r="E542" s="191">
        <v>15</v>
      </c>
      <c r="F542" s="161"/>
      <c r="G542" s="161"/>
      <c r="H542" s="161"/>
      <c r="I542" s="161"/>
      <c r="J542" s="161"/>
      <c r="K542" s="161"/>
      <c r="L542" s="161"/>
      <c r="M542" s="161"/>
      <c r="N542" s="160"/>
      <c r="O542" s="160"/>
      <c r="P542" s="160"/>
      <c r="Q542" s="160"/>
      <c r="R542" s="161"/>
      <c r="S542" s="161"/>
      <c r="T542" s="161"/>
      <c r="U542" s="161"/>
      <c r="V542" s="161"/>
      <c r="W542" s="161"/>
      <c r="X542" s="161"/>
      <c r="Y542" s="161"/>
      <c r="Z542" s="151"/>
      <c r="AA542" s="151"/>
      <c r="AB542" s="151"/>
      <c r="AC542" s="151"/>
      <c r="AD542" s="151"/>
      <c r="AE542" s="151"/>
      <c r="AF542" s="151"/>
      <c r="AG542" s="151" t="s">
        <v>263</v>
      </c>
      <c r="AH542" s="151">
        <v>0</v>
      </c>
      <c r="AI542" s="151"/>
      <c r="AJ542" s="151"/>
      <c r="AK542" s="151"/>
      <c r="AL542" s="151"/>
      <c r="AM542" s="151"/>
      <c r="AN542" s="151"/>
      <c r="AO542" s="151"/>
      <c r="AP542" s="151"/>
      <c r="AQ542" s="151"/>
      <c r="AR542" s="151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</row>
    <row r="543" spans="1:60" outlineLevel="3" x14ac:dyDescent="0.2">
      <c r="A543" s="158"/>
      <c r="B543" s="159"/>
      <c r="C543" s="196" t="s">
        <v>1197</v>
      </c>
      <c r="D543" s="190"/>
      <c r="E543" s="191">
        <v>22</v>
      </c>
      <c r="F543" s="161"/>
      <c r="G543" s="161"/>
      <c r="H543" s="161"/>
      <c r="I543" s="161"/>
      <c r="J543" s="161"/>
      <c r="K543" s="161"/>
      <c r="L543" s="161"/>
      <c r="M543" s="161"/>
      <c r="N543" s="160"/>
      <c r="O543" s="160"/>
      <c r="P543" s="160"/>
      <c r="Q543" s="160"/>
      <c r="R543" s="161"/>
      <c r="S543" s="161"/>
      <c r="T543" s="161"/>
      <c r="U543" s="161"/>
      <c r="V543" s="161"/>
      <c r="W543" s="161"/>
      <c r="X543" s="161"/>
      <c r="Y543" s="161"/>
      <c r="Z543" s="151"/>
      <c r="AA543" s="151"/>
      <c r="AB543" s="151"/>
      <c r="AC543" s="151"/>
      <c r="AD543" s="151"/>
      <c r="AE543" s="151"/>
      <c r="AF543" s="151"/>
      <c r="AG543" s="151" t="s">
        <v>263</v>
      </c>
      <c r="AH543" s="151">
        <v>0</v>
      </c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</row>
    <row r="544" spans="1:60" outlineLevel="3" x14ac:dyDescent="0.2">
      <c r="A544" s="158"/>
      <c r="B544" s="159"/>
      <c r="C544" s="196" t="s">
        <v>1188</v>
      </c>
      <c r="D544" s="190"/>
      <c r="E544" s="191">
        <v>9</v>
      </c>
      <c r="F544" s="161"/>
      <c r="G544" s="161"/>
      <c r="H544" s="161"/>
      <c r="I544" s="161"/>
      <c r="J544" s="161"/>
      <c r="K544" s="161"/>
      <c r="L544" s="161"/>
      <c r="M544" s="161"/>
      <c r="N544" s="160"/>
      <c r="O544" s="160"/>
      <c r="P544" s="160"/>
      <c r="Q544" s="160"/>
      <c r="R544" s="161"/>
      <c r="S544" s="161"/>
      <c r="T544" s="161"/>
      <c r="U544" s="161"/>
      <c r="V544" s="161"/>
      <c r="W544" s="161"/>
      <c r="X544" s="161"/>
      <c r="Y544" s="161"/>
      <c r="Z544" s="151"/>
      <c r="AA544" s="151"/>
      <c r="AB544" s="151"/>
      <c r="AC544" s="151"/>
      <c r="AD544" s="151"/>
      <c r="AE544" s="151"/>
      <c r="AF544" s="151"/>
      <c r="AG544" s="151" t="s">
        <v>263</v>
      </c>
      <c r="AH544" s="151">
        <v>0</v>
      </c>
      <c r="AI544" s="151"/>
      <c r="AJ544" s="151"/>
      <c r="AK544" s="151"/>
      <c r="AL544" s="151"/>
      <c r="AM544" s="151"/>
      <c r="AN544" s="151"/>
      <c r="AO544" s="151"/>
      <c r="AP544" s="151"/>
      <c r="AQ544" s="151"/>
      <c r="AR544" s="151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</row>
    <row r="545" spans="1:60" outlineLevel="3" x14ac:dyDescent="0.2">
      <c r="A545" s="158"/>
      <c r="B545" s="159"/>
      <c r="C545" s="196" t="s">
        <v>1203</v>
      </c>
      <c r="D545" s="190"/>
      <c r="E545" s="191">
        <v>15</v>
      </c>
      <c r="F545" s="161"/>
      <c r="G545" s="161"/>
      <c r="H545" s="161"/>
      <c r="I545" s="161"/>
      <c r="J545" s="161"/>
      <c r="K545" s="161"/>
      <c r="L545" s="161"/>
      <c r="M545" s="161"/>
      <c r="N545" s="160"/>
      <c r="O545" s="160"/>
      <c r="P545" s="160"/>
      <c r="Q545" s="160"/>
      <c r="R545" s="161"/>
      <c r="S545" s="161"/>
      <c r="T545" s="161"/>
      <c r="U545" s="161"/>
      <c r="V545" s="161"/>
      <c r="W545" s="161"/>
      <c r="X545" s="161"/>
      <c r="Y545" s="161"/>
      <c r="Z545" s="151"/>
      <c r="AA545" s="151"/>
      <c r="AB545" s="151"/>
      <c r="AC545" s="151"/>
      <c r="AD545" s="151"/>
      <c r="AE545" s="151"/>
      <c r="AF545" s="151"/>
      <c r="AG545" s="151" t="s">
        <v>263</v>
      </c>
      <c r="AH545" s="151">
        <v>0</v>
      </c>
      <c r="AI545" s="151"/>
      <c r="AJ545" s="151"/>
      <c r="AK545" s="151"/>
      <c r="AL545" s="151"/>
      <c r="AM545" s="151"/>
      <c r="AN545" s="151"/>
      <c r="AO545" s="151"/>
      <c r="AP545" s="151"/>
      <c r="AQ545" s="151"/>
      <c r="AR545" s="151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</row>
    <row r="546" spans="1:60" outlineLevel="3" x14ac:dyDescent="0.2">
      <c r="A546" s="158"/>
      <c r="B546" s="159"/>
      <c r="C546" s="196" t="s">
        <v>1174</v>
      </c>
      <c r="D546" s="190"/>
      <c r="E546" s="191">
        <v>3</v>
      </c>
      <c r="F546" s="161"/>
      <c r="G546" s="161"/>
      <c r="H546" s="161"/>
      <c r="I546" s="161"/>
      <c r="J546" s="161"/>
      <c r="K546" s="161"/>
      <c r="L546" s="161"/>
      <c r="M546" s="161"/>
      <c r="N546" s="160"/>
      <c r="O546" s="160"/>
      <c r="P546" s="160"/>
      <c r="Q546" s="160"/>
      <c r="R546" s="161"/>
      <c r="S546" s="161"/>
      <c r="T546" s="161"/>
      <c r="U546" s="161"/>
      <c r="V546" s="161"/>
      <c r="W546" s="161"/>
      <c r="X546" s="161"/>
      <c r="Y546" s="161"/>
      <c r="Z546" s="151"/>
      <c r="AA546" s="151"/>
      <c r="AB546" s="151"/>
      <c r="AC546" s="151"/>
      <c r="AD546" s="151"/>
      <c r="AE546" s="151"/>
      <c r="AF546" s="151"/>
      <c r="AG546" s="151" t="s">
        <v>263</v>
      </c>
      <c r="AH546" s="151">
        <v>0</v>
      </c>
      <c r="AI546" s="151"/>
      <c r="AJ546" s="151"/>
      <c r="AK546" s="151"/>
      <c r="AL546" s="151"/>
      <c r="AM546" s="151"/>
      <c r="AN546" s="151"/>
      <c r="AO546" s="151"/>
      <c r="AP546" s="151"/>
      <c r="AQ546" s="151"/>
      <c r="AR546" s="151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</row>
    <row r="547" spans="1:60" outlineLevel="3" x14ac:dyDescent="0.2">
      <c r="A547" s="158"/>
      <c r="B547" s="159"/>
      <c r="C547" s="196" t="s">
        <v>1189</v>
      </c>
      <c r="D547" s="190"/>
      <c r="E547" s="191">
        <v>5</v>
      </c>
      <c r="F547" s="161"/>
      <c r="G547" s="161"/>
      <c r="H547" s="161"/>
      <c r="I547" s="161"/>
      <c r="J547" s="161"/>
      <c r="K547" s="161"/>
      <c r="L547" s="161"/>
      <c r="M547" s="161"/>
      <c r="N547" s="160"/>
      <c r="O547" s="160"/>
      <c r="P547" s="160"/>
      <c r="Q547" s="160"/>
      <c r="R547" s="161"/>
      <c r="S547" s="161"/>
      <c r="T547" s="161"/>
      <c r="U547" s="161"/>
      <c r="V547" s="161"/>
      <c r="W547" s="161"/>
      <c r="X547" s="161"/>
      <c r="Y547" s="161"/>
      <c r="Z547" s="151"/>
      <c r="AA547" s="151"/>
      <c r="AB547" s="151"/>
      <c r="AC547" s="151"/>
      <c r="AD547" s="151"/>
      <c r="AE547" s="151"/>
      <c r="AF547" s="151"/>
      <c r="AG547" s="151" t="s">
        <v>263</v>
      </c>
      <c r="AH547" s="151">
        <v>0</v>
      </c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</row>
    <row r="548" spans="1:60" outlineLevel="3" x14ac:dyDescent="0.2">
      <c r="A548" s="158"/>
      <c r="B548" s="159"/>
      <c r="C548" s="196" t="s">
        <v>1339</v>
      </c>
      <c r="D548" s="190"/>
      <c r="E548" s="191">
        <v>15</v>
      </c>
      <c r="F548" s="161"/>
      <c r="G548" s="161"/>
      <c r="H548" s="161"/>
      <c r="I548" s="161"/>
      <c r="J548" s="161"/>
      <c r="K548" s="161"/>
      <c r="L548" s="161"/>
      <c r="M548" s="161"/>
      <c r="N548" s="160"/>
      <c r="O548" s="160"/>
      <c r="P548" s="160"/>
      <c r="Q548" s="160"/>
      <c r="R548" s="161"/>
      <c r="S548" s="161"/>
      <c r="T548" s="161"/>
      <c r="U548" s="161"/>
      <c r="V548" s="161"/>
      <c r="W548" s="161"/>
      <c r="X548" s="161"/>
      <c r="Y548" s="161"/>
      <c r="Z548" s="151"/>
      <c r="AA548" s="151"/>
      <c r="AB548" s="151"/>
      <c r="AC548" s="151"/>
      <c r="AD548" s="151"/>
      <c r="AE548" s="151"/>
      <c r="AF548" s="151"/>
      <c r="AG548" s="151" t="s">
        <v>263</v>
      </c>
      <c r="AH548" s="151">
        <v>0</v>
      </c>
      <c r="AI548" s="151"/>
      <c r="AJ548" s="151"/>
      <c r="AK548" s="151"/>
      <c r="AL548" s="151"/>
      <c r="AM548" s="151"/>
      <c r="AN548" s="151"/>
      <c r="AO548" s="151"/>
      <c r="AP548" s="151"/>
      <c r="AQ548" s="151"/>
      <c r="AR548" s="151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</row>
    <row r="549" spans="1:60" x14ac:dyDescent="0.2">
      <c r="A549" s="166" t="s">
        <v>204</v>
      </c>
      <c r="B549" s="167" t="s">
        <v>132</v>
      </c>
      <c r="C549" s="184" t="s">
        <v>133</v>
      </c>
      <c r="D549" s="168"/>
      <c r="E549" s="169"/>
      <c r="F549" s="170"/>
      <c r="G549" s="170">
        <f>SUMIF(AG550:AG553,"&lt;&gt;NOR",G550:G553)</f>
        <v>0</v>
      </c>
      <c r="H549" s="170"/>
      <c r="I549" s="170">
        <f>SUM(I550:I553)</f>
        <v>0</v>
      </c>
      <c r="J549" s="170"/>
      <c r="K549" s="170">
        <f>SUM(K550:K553)</f>
        <v>0</v>
      </c>
      <c r="L549" s="170"/>
      <c r="M549" s="170">
        <f>SUM(M550:M553)</f>
        <v>0</v>
      </c>
      <c r="N549" s="169"/>
      <c r="O549" s="169">
        <f>SUM(O550:O553)</f>
        <v>7.22</v>
      </c>
      <c r="P549" s="169"/>
      <c r="Q549" s="169">
        <f>SUM(Q550:Q553)</f>
        <v>0</v>
      </c>
      <c r="R549" s="170"/>
      <c r="S549" s="170"/>
      <c r="T549" s="171"/>
      <c r="U549" s="165"/>
      <c r="V549" s="165">
        <f>SUM(V550:V553)</f>
        <v>10.72</v>
      </c>
      <c r="W549" s="165"/>
      <c r="X549" s="165"/>
      <c r="Y549" s="165"/>
      <c r="AG549" t="s">
        <v>205</v>
      </c>
    </row>
    <row r="550" spans="1:60" outlineLevel="1" x14ac:dyDescent="0.2">
      <c r="A550" s="176">
        <v>117</v>
      </c>
      <c r="B550" s="177" t="s">
        <v>1393</v>
      </c>
      <c r="C550" s="185" t="s">
        <v>1394</v>
      </c>
      <c r="D550" s="178" t="s">
        <v>333</v>
      </c>
      <c r="E550" s="179">
        <v>4</v>
      </c>
      <c r="F550" s="180"/>
      <c r="G550" s="181">
        <f>ROUND(E550*F550,2)</f>
        <v>0</v>
      </c>
      <c r="H550" s="180"/>
      <c r="I550" s="181">
        <f>ROUND(E550*H550,2)</f>
        <v>0</v>
      </c>
      <c r="J550" s="180"/>
      <c r="K550" s="181">
        <f>ROUND(E550*J550,2)</f>
        <v>0</v>
      </c>
      <c r="L550" s="181">
        <v>21</v>
      </c>
      <c r="M550" s="181">
        <f>G550*(1+L550/100)</f>
        <v>0</v>
      </c>
      <c r="N550" s="179">
        <v>1.8050999999999999</v>
      </c>
      <c r="O550" s="179">
        <f>ROUND(E550*N550,2)</f>
        <v>7.22</v>
      </c>
      <c r="P550" s="179">
        <v>0</v>
      </c>
      <c r="Q550" s="179">
        <f>ROUND(E550*P550,2)</f>
        <v>0</v>
      </c>
      <c r="R550" s="181"/>
      <c r="S550" s="181" t="s">
        <v>209</v>
      </c>
      <c r="T550" s="182" t="s">
        <v>210</v>
      </c>
      <c r="U550" s="161">
        <v>2.68</v>
      </c>
      <c r="V550" s="161">
        <f>ROUND(E550*U550,2)</f>
        <v>10.72</v>
      </c>
      <c r="W550" s="161"/>
      <c r="X550" s="161" t="s">
        <v>258</v>
      </c>
      <c r="Y550" s="161" t="s">
        <v>211</v>
      </c>
      <c r="Z550" s="151"/>
      <c r="AA550" s="151"/>
      <c r="AB550" s="151"/>
      <c r="AC550" s="151"/>
      <c r="AD550" s="151"/>
      <c r="AE550" s="151"/>
      <c r="AF550" s="151"/>
      <c r="AG550" s="151" t="s">
        <v>259</v>
      </c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</row>
    <row r="551" spans="1:60" outlineLevel="2" x14ac:dyDescent="0.2">
      <c r="A551" s="158"/>
      <c r="B551" s="159"/>
      <c r="C551" s="196" t="s">
        <v>1395</v>
      </c>
      <c r="D551" s="190"/>
      <c r="E551" s="191"/>
      <c r="F551" s="161"/>
      <c r="G551" s="161"/>
      <c r="H551" s="161"/>
      <c r="I551" s="161"/>
      <c r="J551" s="161"/>
      <c r="K551" s="161"/>
      <c r="L551" s="161"/>
      <c r="M551" s="161"/>
      <c r="N551" s="160"/>
      <c r="O551" s="160"/>
      <c r="P551" s="160"/>
      <c r="Q551" s="160"/>
      <c r="R551" s="161"/>
      <c r="S551" s="161"/>
      <c r="T551" s="161"/>
      <c r="U551" s="161"/>
      <c r="V551" s="161"/>
      <c r="W551" s="161"/>
      <c r="X551" s="161"/>
      <c r="Y551" s="161"/>
      <c r="Z551" s="151"/>
      <c r="AA551" s="151"/>
      <c r="AB551" s="151"/>
      <c r="AC551" s="151"/>
      <c r="AD551" s="151"/>
      <c r="AE551" s="151"/>
      <c r="AF551" s="151"/>
      <c r="AG551" s="151" t="s">
        <v>263</v>
      </c>
      <c r="AH551" s="151">
        <v>0</v>
      </c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</row>
    <row r="552" spans="1:60" outlineLevel="3" x14ac:dyDescent="0.2">
      <c r="A552" s="158"/>
      <c r="B552" s="159"/>
      <c r="C552" s="196" t="s">
        <v>1232</v>
      </c>
      <c r="D552" s="190"/>
      <c r="E552" s="191">
        <v>2</v>
      </c>
      <c r="F552" s="161"/>
      <c r="G552" s="161"/>
      <c r="H552" s="161"/>
      <c r="I552" s="161"/>
      <c r="J552" s="161"/>
      <c r="K552" s="161"/>
      <c r="L552" s="161"/>
      <c r="M552" s="161"/>
      <c r="N552" s="160"/>
      <c r="O552" s="160"/>
      <c r="P552" s="160"/>
      <c r="Q552" s="160"/>
      <c r="R552" s="161"/>
      <c r="S552" s="161"/>
      <c r="T552" s="161"/>
      <c r="U552" s="161"/>
      <c r="V552" s="161"/>
      <c r="W552" s="161"/>
      <c r="X552" s="161"/>
      <c r="Y552" s="161"/>
      <c r="Z552" s="151"/>
      <c r="AA552" s="151"/>
      <c r="AB552" s="151"/>
      <c r="AC552" s="151"/>
      <c r="AD552" s="151"/>
      <c r="AE552" s="151"/>
      <c r="AF552" s="151"/>
      <c r="AG552" s="151" t="s">
        <v>263</v>
      </c>
      <c r="AH552" s="151">
        <v>0</v>
      </c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</row>
    <row r="553" spans="1:60" outlineLevel="3" x14ac:dyDescent="0.2">
      <c r="A553" s="158"/>
      <c r="B553" s="159"/>
      <c r="C553" s="196" t="s">
        <v>1249</v>
      </c>
      <c r="D553" s="190"/>
      <c r="E553" s="191">
        <v>2</v>
      </c>
      <c r="F553" s="161"/>
      <c r="G553" s="161"/>
      <c r="H553" s="161"/>
      <c r="I553" s="161"/>
      <c r="J553" s="161"/>
      <c r="K553" s="161"/>
      <c r="L553" s="161"/>
      <c r="M553" s="161"/>
      <c r="N553" s="160"/>
      <c r="O553" s="160"/>
      <c r="P553" s="160"/>
      <c r="Q553" s="160"/>
      <c r="R553" s="161"/>
      <c r="S553" s="161"/>
      <c r="T553" s="161"/>
      <c r="U553" s="161"/>
      <c r="V553" s="161"/>
      <c r="W553" s="161"/>
      <c r="X553" s="161"/>
      <c r="Y553" s="161"/>
      <c r="Z553" s="151"/>
      <c r="AA553" s="151"/>
      <c r="AB553" s="151"/>
      <c r="AC553" s="151"/>
      <c r="AD553" s="151"/>
      <c r="AE553" s="151"/>
      <c r="AF553" s="151"/>
      <c r="AG553" s="151" t="s">
        <v>263</v>
      </c>
      <c r="AH553" s="151">
        <v>0</v>
      </c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</row>
    <row r="554" spans="1:60" x14ac:dyDescent="0.2">
      <c r="A554" s="166" t="s">
        <v>204</v>
      </c>
      <c r="B554" s="167" t="s">
        <v>138</v>
      </c>
      <c r="C554" s="184" t="s">
        <v>139</v>
      </c>
      <c r="D554" s="168"/>
      <c r="E554" s="169"/>
      <c r="F554" s="170"/>
      <c r="G554" s="170">
        <f>SUMIF(AG555:AG561,"&lt;&gt;NOR",G555:G561)</f>
        <v>0</v>
      </c>
      <c r="H554" s="170"/>
      <c r="I554" s="170">
        <f>SUM(I555:I561)</f>
        <v>0</v>
      </c>
      <c r="J554" s="170"/>
      <c r="K554" s="170">
        <f>SUM(K555:K561)</f>
        <v>0</v>
      </c>
      <c r="L554" s="170"/>
      <c r="M554" s="170">
        <f>SUM(M555:M561)</f>
        <v>0</v>
      </c>
      <c r="N554" s="169"/>
      <c r="O554" s="169">
        <f>SUM(O555:O561)</f>
        <v>0</v>
      </c>
      <c r="P554" s="169"/>
      <c r="Q554" s="169">
        <f>SUM(Q555:Q561)</f>
        <v>0</v>
      </c>
      <c r="R554" s="170"/>
      <c r="S554" s="170"/>
      <c r="T554" s="171"/>
      <c r="U554" s="165"/>
      <c r="V554" s="165">
        <f>SUM(V555:V561)</f>
        <v>17</v>
      </c>
      <c r="W554" s="165"/>
      <c r="X554" s="165"/>
      <c r="Y554" s="165"/>
      <c r="AG554" t="s">
        <v>205</v>
      </c>
    </row>
    <row r="555" spans="1:60" ht="22.5" outlineLevel="1" x14ac:dyDescent="0.2">
      <c r="A555" s="176">
        <v>118</v>
      </c>
      <c r="B555" s="177" t="s">
        <v>1396</v>
      </c>
      <c r="C555" s="185" t="s">
        <v>1397</v>
      </c>
      <c r="D555" s="178" t="s">
        <v>402</v>
      </c>
      <c r="E555" s="179">
        <v>80.390870000000007</v>
      </c>
      <c r="F555" s="180"/>
      <c r="G555" s="181">
        <f>ROUND(E555*F555,2)</f>
        <v>0</v>
      </c>
      <c r="H555" s="180"/>
      <c r="I555" s="181">
        <f>ROUND(E555*H555,2)</f>
        <v>0</v>
      </c>
      <c r="J555" s="180"/>
      <c r="K555" s="181">
        <f>ROUND(E555*J555,2)</f>
        <v>0</v>
      </c>
      <c r="L555" s="181">
        <v>21</v>
      </c>
      <c r="M555" s="181">
        <f>G555*(1+L555/100)</f>
        <v>0</v>
      </c>
      <c r="N555" s="179">
        <v>0</v>
      </c>
      <c r="O555" s="179">
        <f>ROUND(E555*N555,2)</f>
        <v>0</v>
      </c>
      <c r="P555" s="179">
        <v>0</v>
      </c>
      <c r="Q555" s="179">
        <f>ROUND(E555*P555,2)</f>
        <v>0</v>
      </c>
      <c r="R555" s="181" t="s">
        <v>849</v>
      </c>
      <c r="S555" s="181" t="s">
        <v>257</v>
      </c>
      <c r="T555" s="182" t="s">
        <v>257</v>
      </c>
      <c r="U555" s="161">
        <v>0.21149999999999999</v>
      </c>
      <c r="V555" s="161">
        <f>ROUND(E555*U555,2)</f>
        <v>17</v>
      </c>
      <c r="W555" s="161"/>
      <c r="X555" s="161" t="s">
        <v>620</v>
      </c>
      <c r="Y555" s="161" t="s">
        <v>211</v>
      </c>
      <c r="Z555" s="151"/>
      <c r="AA555" s="151"/>
      <c r="AB555" s="151"/>
      <c r="AC555" s="151"/>
      <c r="AD555" s="151"/>
      <c r="AE555" s="151"/>
      <c r="AF555" s="151"/>
      <c r="AG555" s="151" t="s">
        <v>621</v>
      </c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</row>
    <row r="556" spans="1:60" outlineLevel="2" x14ac:dyDescent="0.2">
      <c r="A556" s="158"/>
      <c r="B556" s="159"/>
      <c r="C556" s="273" t="s">
        <v>1398</v>
      </c>
      <c r="D556" s="274"/>
      <c r="E556" s="274"/>
      <c r="F556" s="274"/>
      <c r="G556" s="274"/>
      <c r="H556" s="161"/>
      <c r="I556" s="161"/>
      <c r="J556" s="161"/>
      <c r="K556" s="161"/>
      <c r="L556" s="161"/>
      <c r="M556" s="161"/>
      <c r="N556" s="160"/>
      <c r="O556" s="160"/>
      <c r="P556" s="160"/>
      <c r="Q556" s="160"/>
      <c r="R556" s="161"/>
      <c r="S556" s="161"/>
      <c r="T556" s="161"/>
      <c r="U556" s="161"/>
      <c r="V556" s="161"/>
      <c r="W556" s="161"/>
      <c r="X556" s="161"/>
      <c r="Y556" s="161"/>
      <c r="Z556" s="151"/>
      <c r="AA556" s="151"/>
      <c r="AB556" s="151"/>
      <c r="AC556" s="151"/>
      <c r="AD556" s="151"/>
      <c r="AE556" s="151"/>
      <c r="AF556" s="151"/>
      <c r="AG556" s="151" t="s">
        <v>261</v>
      </c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</row>
    <row r="557" spans="1:60" outlineLevel="2" x14ac:dyDescent="0.2">
      <c r="A557" s="158"/>
      <c r="B557" s="159"/>
      <c r="C557" s="264" t="s">
        <v>1399</v>
      </c>
      <c r="D557" s="265"/>
      <c r="E557" s="265"/>
      <c r="F557" s="265"/>
      <c r="G557" s="265"/>
      <c r="H557" s="161"/>
      <c r="I557" s="161"/>
      <c r="J557" s="161"/>
      <c r="K557" s="161"/>
      <c r="L557" s="161"/>
      <c r="M557" s="161"/>
      <c r="N557" s="160"/>
      <c r="O557" s="160"/>
      <c r="P557" s="160"/>
      <c r="Q557" s="160"/>
      <c r="R557" s="161"/>
      <c r="S557" s="161"/>
      <c r="T557" s="161"/>
      <c r="U557" s="161"/>
      <c r="V557" s="161"/>
      <c r="W557" s="161"/>
      <c r="X557" s="161"/>
      <c r="Y557" s="161"/>
      <c r="Z557" s="151"/>
      <c r="AA557" s="151"/>
      <c r="AB557" s="151"/>
      <c r="AC557" s="151"/>
      <c r="AD557" s="151"/>
      <c r="AE557" s="151"/>
      <c r="AF557" s="151"/>
      <c r="AG557" s="151" t="s">
        <v>214</v>
      </c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</row>
    <row r="558" spans="1:60" outlineLevel="2" x14ac:dyDescent="0.2">
      <c r="A558" s="158"/>
      <c r="B558" s="159"/>
      <c r="C558" s="196" t="s">
        <v>622</v>
      </c>
      <c r="D558" s="190"/>
      <c r="E558" s="191"/>
      <c r="F558" s="161"/>
      <c r="G558" s="161"/>
      <c r="H558" s="161"/>
      <c r="I558" s="161"/>
      <c r="J558" s="161"/>
      <c r="K558" s="161"/>
      <c r="L558" s="161"/>
      <c r="M558" s="161"/>
      <c r="N558" s="160"/>
      <c r="O558" s="160"/>
      <c r="P558" s="160"/>
      <c r="Q558" s="160"/>
      <c r="R558" s="161"/>
      <c r="S558" s="161"/>
      <c r="T558" s="161"/>
      <c r="U558" s="161"/>
      <c r="V558" s="161"/>
      <c r="W558" s="161"/>
      <c r="X558" s="161"/>
      <c r="Y558" s="161"/>
      <c r="Z558" s="151"/>
      <c r="AA558" s="151"/>
      <c r="AB558" s="151"/>
      <c r="AC558" s="151"/>
      <c r="AD558" s="151"/>
      <c r="AE558" s="151"/>
      <c r="AF558" s="151"/>
      <c r="AG558" s="151" t="s">
        <v>263</v>
      </c>
      <c r="AH558" s="151">
        <v>0</v>
      </c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</row>
    <row r="559" spans="1:60" ht="22.5" outlineLevel="3" x14ac:dyDescent="0.2">
      <c r="A559" s="158"/>
      <c r="B559" s="159"/>
      <c r="C559" s="196" t="s">
        <v>1400</v>
      </c>
      <c r="D559" s="190"/>
      <c r="E559" s="191"/>
      <c r="F559" s="161"/>
      <c r="G559" s="161"/>
      <c r="H559" s="161"/>
      <c r="I559" s="161"/>
      <c r="J559" s="161"/>
      <c r="K559" s="161"/>
      <c r="L559" s="161"/>
      <c r="M559" s="161"/>
      <c r="N559" s="160"/>
      <c r="O559" s="160"/>
      <c r="P559" s="160"/>
      <c r="Q559" s="160"/>
      <c r="R559" s="161"/>
      <c r="S559" s="161"/>
      <c r="T559" s="161"/>
      <c r="U559" s="161"/>
      <c r="V559" s="161"/>
      <c r="W559" s="161"/>
      <c r="X559" s="161"/>
      <c r="Y559" s="161"/>
      <c r="Z559" s="151"/>
      <c r="AA559" s="151"/>
      <c r="AB559" s="151"/>
      <c r="AC559" s="151"/>
      <c r="AD559" s="151"/>
      <c r="AE559" s="151"/>
      <c r="AF559" s="151"/>
      <c r="AG559" s="151" t="s">
        <v>263</v>
      </c>
      <c r="AH559" s="151">
        <v>0</v>
      </c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</row>
    <row r="560" spans="1:60" ht="22.5" outlineLevel="3" x14ac:dyDescent="0.2">
      <c r="A560" s="158"/>
      <c r="B560" s="159"/>
      <c r="C560" s="196" t="s">
        <v>1401</v>
      </c>
      <c r="D560" s="190"/>
      <c r="E560" s="191"/>
      <c r="F560" s="161"/>
      <c r="G560" s="161"/>
      <c r="H560" s="161"/>
      <c r="I560" s="161"/>
      <c r="J560" s="161"/>
      <c r="K560" s="161"/>
      <c r="L560" s="161"/>
      <c r="M560" s="161"/>
      <c r="N560" s="160"/>
      <c r="O560" s="160"/>
      <c r="P560" s="160"/>
      <c r="Q560" s="160"/>
      <c r="R560" s="161"/>
      <c r="S560" s="161"/>
      <c r="T560" s="161"/>
      <c r="U560" s="161"/>
      <c r="V560" s="161"/>
      <c r="W560" s="161"/>
      <c r="X560" s="161"/>
      <c r="Y560" s="161"/>
      <c r="Z560" s="151"/>
      <c r="AA560" s="151"/>
      <c r="AB560" s="151"/>
      <c r="AC560" s="151"/>
      <c r="AD560" s="151"/>
      <c r="AE560" s="151"/>
      <c r="AF560" s="151"/>
      <c r="AG560" s="151" t="s">
        <v>263</v>
      </c>
      <c r="AH560" s="151">
        <v>0</v>
      </c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</row>
    <row r="561" spans="1:60" outlineLevel="3" x14ac:dyDescent="0.2">
      <c r="A561" s="158"/>
      <c r="B561" s="159"/>
      <c r="C561" s="196" t="s">
        <v>1402</v>
      </c>
      <c r="D561" s="190"/>
      <c r="E561" s="191">
        <v>80.390870000000007</v>
      </c>
      <c r="F561" s="161"/>
      <c r="G561" s="161"/>
      <c r="H561" s="161"/>
      <c r="I561" s="161"/>
      <c r="J561" s="161"/>
      <c r="K561" s="161"/>
      <c r="L561" s="161"/>
      <c r="M561" s="161"/>
      <c r="N561" s="160"/>
      <c r="O561" s="160"/>
      <c r="P561" s="160"/>
      <c r="Q561" s="160"/>
      <c r="R561" s="161"/>
      <c r="S561" s="161"/>
      <c r="T561" s="161"/>
      <c r="U561" s="161"/>
      <c r="V561" s="161"/>
      <c r="W561" s="161"/>
      <c r="X561" s="161"/>
      <c r="Y561" s="161"/>
      <c r="Z561" s="151"/>
      <c r="AA561" s="151"/>
      <c r="AB561" s="151"/>
      <c r="AC561" s="151"/>
      <c r="AD561" s="151"/>
      <c r="AE561" s="151"/>
      <c r="AF561" s="151"/>
      <c r="AG561" s="151" t="s">
        <v>263</v>
      </c>
      <c r="AH561" s="151">
        <v>0</v>
      </c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</row>
    <row r="562" spans="1:60" x14ac:dyDescent="0.2">
      <c r="A562" s="166" t="s">
        <v>204</v>
      </c>
      <c r="B562" s="167" t="s">
        <v>165</v>
      </c>
      <c r="C562" s="184" t="s">
        <v>166</v>
      </c>
      <c r="D562" s="168"/>
      <c r="E562" s="169"/>
      <c r="F562" s="170"/>
      <c r="G562" s="170">
        <f>SUMIF(AG563:AG571,"&lt;&gt;NOR",G563:G571)</f>
        <v>0</v>
      </c>
      <c r="H562" s="170"/>
      <c r="I562" s="170">
        <f>SUM(I563:I571)</f>
        <v>0</v>
      </c>
      <c r="J562" s="170"/>
      <c r="K562" s="170">
        <f>SUM(K563:K571)</f>
        <v>0</v>
      </c>
      <c r="L562" s="170"/>
      <c r="M562" s="170">
        <f>SUM(M563:M571)</f>
        <v>0</v>
      </c>
      <c r="N562" s="169"/>
      <c r="O562" s="169">
        <f>SUM(O563:O571)</f>
        <v>0.01</v>
      </c>
      <c r="P562" s="169"/>
      <c r="Q562" s="169">
        <f>SUM(Q563:Q571)</f>
        <v>0</v>
      </c>
      <c r="R562" s="170"/>
      <c r="S562" s="170"/>
      <c r="T562" s="171"/>
      <c r="U562" s="165"/>
      <c r="V562" s="165">
        <f>SUM(V563:V571)</f>
        <v>8.33</v>
      </c>
      <c r="W562" s="165"/>
      <c r="X562" s="165"/>
      <c r="Y562" s="165"/>
      <c r="AG562" t="s">
        <v>205</v>
      </c>
    </row>
    <row r="563" spans="1:60" outlineLevel="1" x14ac:dyDescent="0.2">
      <c r="A563" s="176">
        <v>119</v>
      </c>
      <c r="B563" s="177" t="s">
        <v>1403</v>
      </c>
      <c r="C563" s="185" t="s">
        <v>1404</v>
      </c>
      <c r="D563" s="178" t="s">
        <v>359</v>
      </c>
      <c r="E563" s="179">
        <v>92</v>
      </c>
      <c r="F563" s="180"/>
      <c r="G563" s="181">
        <f>ROUND(E563*F563,2)</f>
        <v>0</v>
      </c>
      <c r="H563" s="180"/>
      <c r="I563" s="181">
        <f>ROUND(E563*H563,2)</f>
        <v>0</v>
      </c>
      <c r="J563" s="180"/>
      <c r="K563" s="181">
        <f>ROUND(E563*J563,2)</f>
        <v>0</v>
      </c>
      <c r="L563" s="181">
        <v>21</v>
      </c>
      <c r="M563" s="181">
        <f>G563*(1+L563/100)</f>
        <v>0</v>
      </c>
      <c r="N563" s="179">
        <v>6.0000000000000002E-5</v>
      </c>
      <c r="O563" s="179">
        <f>ROUND(E563*N563,2)</f>
        <v>0.01</v>
      </c>
      <c r="P563" s="179">
        <v>0</v>
      </c>
      <c r="Q563" s="179">
        <f>ROUND(E563*P563,2)</f>
        <v>0</v>
      </c>
      <c r="R563" s="181" t="s">
        <v>165</v>
      </c>
      <c r="S563" s="181" t="s">
        <v>257</v>
      </c>
      <c r="T563" s="182" t="s">
        <v>257</v>
      </c>
      <c r="U563" s="161">
        <v>9.0499999999999997E-2</v>
      </c>
      <c r="V563" s="161">
        <f>ROUND(E563*U563,2)</f>
        <v>8.33</v>
      </c>
      <c r="W563" s="161"/>
      <c r="X563" s="161" t="s">
        <v>258</v>
      </c>
      <c r="Y563" s="161" t="s">
        <v>211</v>
      </c>
      <c r="Z563" s="151"/>
      <c r="AA563" s="151"/>
      <c r="AB563" s="151"/>
      <c r="AC563" s="151"/>
      <c r="AD563" s="151"/>
      <c r="AE563" s="151"/>
      <c r="AF563" s="151"/>
      <c r="AG563" s="151" t="s">
        <v>1392</v>
      </c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51"/>
      <c r="BB563" s="151"/>
      <c r="BC563" s="151"/>
      <c r="BD563" s="151"/>
      <c r="BE563" s="151"/>
      <c r="BF563" s="151"/>
      <c r="BG563" s="151"/>
      <c r="BH563" s="151"/>
    </row>
    <row r="564" spans="1:60" outlineLevel="2" x14ac:dyDescent="0.2">
      <c r="A564" s="158"/>
      <c r="B564" s="159"/>
      <c r="C564" s="196" t="s">
        <v>1157</v>
      </c>
      <c r="D564" s="190"/>
      <c r="E564" s="191"/>
      <c r="F564" s="161"/>
      <c r="G564" s="161"/>
      <c r="H564" s="161"/>
      <c r="I564" s="161"/>
      <c r="J564" s="161"/>
      <c r="K564" s="161"/>
      <c r="L564" s="161"/>
      <c r="M564" s="161"/>
      <c r="N564" s="160"/>
      <c r="O564" s="160"/>
      <c r="P564" s="160"/>
      <c r="Q564" s="160"/>
      <c r="R564" s="161"/>
      <c r="S564" s="161"/>
      <c r="T564" s="161"/>
      <c r="U564" s="161"/>
      <c r="V564" s="161"/>
      <c r="W564" s="161"/>
      <c r="X564" s="161"/>
      <c r="Y564" s="161"/>
      <c r="Z564" s="151"/>
      <c r="AA564" s="151"/>
      <c r="AB564" s="151"/>
      <c r="AC564" s="151"/>
      <c r="AD564" s="151"/>
      <c r="AE564" s="151"/>
      <c r="AF564" s="151"/>
      <c r="AG564" s="151" t="s">
        <v>263</v>
      </c>
      <c r="AH564" s="151">
        <v>0</v>
      </c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</row>
    <row r="565" spans="1:60" outlineLevel="3" x14ac:dyDescent="0.2">
      <c r="A565" s="158"/>
      <c r="B565" s="159"/>
      <c r="C565" s="196" t="s">
        <v>1405</v>
      </c>
      <c r="D565" s="190"/>
      <c r="E565" s="191">
        <v>16</v>
      </c>
      <c r="F565" s="161"/>
      <c r="G565" s="161"/>
      <c r="H565" s="161"/>
      <c r="I565" s="161"/>
      <c r="J565" s="161"/>
      <c r="K565" s="161"/>
      <c r="L565" s="161"/>
      <c r="M565" s="161"/>
      <c r="N565" s="160"/>
      <c r="O565" s="160"/>
      <c r="P565" s="160"/>
      <c r="Q565" s="160"/>
      <c r="R565" s="161"/>
      <c r="S565" s="161"/>
      <c r="T565" s="161"/>
      <c r="U565" s="161"/>
      <c r="V565" s="161"/>
      <c r="W565" s="161"/>
      <c r="X565" s="161"/>
      <c r="Y565" s="161"/>
      <c r="Z565" s="151"/>
      <c r="AA565" s="151"/>
      <c r="AB565" s="151"/>
      <c r="AC565" s="151"/>
      <c r="AD565" s="151"/>
      <c r="AE565" s="151"/>
      <c r="AF565" s="151"/>
      <c r="AG565" s="151" t="s">
        <v>263</v>
      </c>
      <c r="AH565" s="151">
        <v>0</v>
      </c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</row>
    <row r="566" spans="1:60" outlineLevel="3" x14ac:dyDescent="0.2">
      <c r="A566" s="158"/>
      <c r="B566" s="159"/>
      <c r="C566" s="196" t="s">
        <v>1406</v>
      </c>
      <c r="D566" s="190"/>
      <c r="E566" s="191">
        <v>23</v>
      </c>
      <c r="F566" s="161"/>
      <c r="G566" s="161"/>
      <c r="H566" s="161"/>
      <c r="I566" s="161"/>
      <c r="J566" s="161"/>
      <c r="K566" s="161"/>
      <c r="L566" s="161"/>
      <c r="M566" s="161"/>
      <c r="N566" s="160"/>
      <c r="O566" s="160"/>
      <c r="P566" s="160"/>
      <c r="Q566" s="160"/>
      <c r="R566" s="161"/>
      <c r="S566" s="161"/>
      <c r="T566" s="161"/>
      <c r="U566" s="161"/>
      <c r="V566" s="161"/>
      <c r="W566" s="161"/>
      <c r="X566" s="161"/>
      <c r="Y566" s="161"/>
      <c r="Z566" s="151"/>
      <c r="AA566" s="151"/>
      <c r="AB566" s="151"/>
      <c r="AC566" s="151"/>
      <c r="AD566" s="151"/>
      <c r="AE566" s="151"/>
      <c r="AF566" s="151"/>
      <c r="AG566" s="151" t="s">
        <v>263</v>
      </c>
      <c r="AH566" s="151">
        <v>0</v>
      </c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51"/>
      <c r="BB566" s="151"/>
      <c r="BC566" s="151"/>
      <c r="BD566" s="151"/>
      <c r="BE566" s="151"/>
      <c r="BF566" s="151"/>
      <c r="BG566" s="151"/>
      <c r="BH566" s="151"/>
    </row>
    <row r="567" spans="1:60" outlineLevel="3" x14ac:dyDescent="0.2">
      <c r="A567" s="158"/>
      <c r="B567" s="159"/>
      <c r="C567" s="196" t="s">
        <v>1407</v>
      </c>
      <c r="D567" s="190"/>
      <c r="E567" s="191">
        <v>10</v>
      </c>
      <c r="F567" s="161"/>
      <c r="G567" s="161"/>
      <c r="H567" s="161"/>
      <c r="I567" s="161"/>
      <c r="J567" s="161"/>
      <c r="K567" s="161"/>
      <c r="L567" s="161"/>
      <c r="M567" s="161"/>
      <c r="N567" s="160"/>
      <c r="O567" s="160"/>
      <c r="P567" s="160"/>
      <c r="Q567" s="160"/>
      <c r="R567" s="161"/>
      <c r="S567" s="161"/>
      <c r="T567" s="161"/>
      <c r="U567" s="161"/>
      <c r="V567" s="161"/>
      <c r="W567" s="161"/>
      <c r="X567" s="161"/>
      <c r="Y567" s="161"/>
      <c r="Z567" s="151"/>
      <c r="AA567" s="151"/>
      <c r="AB567" s="151"/>
      <c r="AC567" s="151"/>
      <c r="AD567" s="151"/>
      <c r="AE567" s="151"/>
      <c r="AF567" s="151"/>
      <c r="AG567" s="151" t="s">
        <v>263</v>
      </c>
      <c r="AH567" s="151">
        <v>0</v>
      </c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</row>
    <row r="568" spans="1:60" outlineLevel="3" x14ac:dyDescent="0.2">
      <c r="A568" s="158"/>
      <c r="B568" s="159"/>
      <c r="C568" s="196" t="s">
        <v>1408</v>
      </c>
      <c r="D568" s="190"/>
      <c r="E568" s="191">
        <v>19</v>
      </c>
      <c r="F568" s="161"/>
      <c r="G568" s="161"/>
      <c r="H568" s="161"/>
      <c r="I568" s="161"/>
      <c r="J568" s="161"/>
      <c r="K568" s="161"/>
      <c r="L568" s="161"/>
      <c r="M568" s="161"/>
      <c r="N568" s="160"/>
      <c r="O568" s="160"/>
      <c r="P568" s="160"/>
      <c r="Q568" s="160"/>
      <c r="R568" s="161"/>
      <c r="S568" s="161"/>
      <c r="T568" s="161"/>
      <c r="U568" s="161"/>
      <c r="V568" s="161"/>
      <c r="W568" s="161"/>
      <c r="X568" s="161"/>
      <c r="Y568" s="161"/>
      <c r="Z568" s="151"/>
      <c r="AA568" s="151"/>
      <c r="AB568" s="151"/>
      <c r="AC568" s="151"/>
      <c r="AD568" s="151"/>
      <c r="AE568" s="151"/>
      <c r="AF568" s="151"/>
      <c r="AG568" s="151" t="s">
        <v>263</v>
      </c>
      <c r="AH568" s="151">
        <v>0</v>
      </c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1"/>
      <c r="AU568" s="151"/>
      <c r="AV568" s="151"/>
      <c r="AW568" s="151"/>
      <c r="AX568" s="151"/>
      <c r="AY568" s="151"/>
      <c r="AZ568" s="151"/>
      <c r="BA568" s="151"/>
      <c r="BB568" s="151"/>
      <c r="BC568" s="151"/>
      <c r="BD568" s="151"/>
      <c r="BE568" s="151"/>
      <c r="BF568" s="151"/>
      <c r="BG568" s="151"/>
      <c r="BH568" s="151"/>
    </row>
    <row r="569" spans="1:60" outlineLevel="3" x14ac:dyDescent="0.2">
      <c r="A569" s="158"/>
      <c r="B569" s="159"/>
      <c r="C569" s="196" t="s">
        <v>1174</v>
      </c>
      <c r="D569" s="190"/>
      <c r="E569" s="191">
        <v>3</v>
      </c>
      <c r="F569" s="161"/>
      <c r="G569" s="161"/>
      <c r="H569" s="161"/>
      <c r="I569" s="161"/>
      <c r="J569" s="161"/>
      <c r="K569" s="161"/>
      <c r="L569" s="161"/>
      <c r="M569" s="161"/>
      <c r="N569" s="160"/>
      <c r="O569" s="160"/>
      <c r="P569" s="160"/>
      <c r="Q569" s="160"/>
      <c r="R569" s="161"/>
      <c r="S569" s="161"/>
      <c r="T569" s="161"/>
      <c r="U569" s="161"/>
      <c r="V569" s="161"/>
      <c r="W569" s="161"/>
      <c r="X569" s="161"/>
      <c r="Y569" s="161"/>
      <c r="Z569" s="151"/>
      <c r="AA569" s="151"/>
      <c r="AB569" s="151"/>
      <c r="AC569" s="151"/>
      <c r="AD569" s="151"/>
      <c r="AE569" s="151"/>
      <c r="AF569" s="151"/>
      <c r="AG569" s="151" t="s">
        <v>263</v>
      </c>
      <c r="AH569" s="151">
        <v>0</v>
      </c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</row>
    <row r="570" spans="1:60" outlineLevel="3" x14ac:dyDescent="0.2">
      <c r="A570" s="158"/>
      <c r="B570" s="159"/>
      <c r="C570" s="196" t="s">
        <v>1189</v>
      </c>
      <c r="D570" s="190"/>
      <c r="E570" s="191">
        <v>5</v>
      </c>
      <c r="F570" s="161"/>
      <c r="G570" s="161"/>
      <c r="H570" s="161"/>
      <c r="I570" s="161"/>
      <c r="J570" s="161"/>
      <c r="K570" s="161"/>
      <c r="L570" s="161"/>
      <c r="M570" s="161"/>
      <c r="N570" s="160"/>
      <c r="O570" s="160"/>
      <c r="P570" s="160"/>
      <c r="Q570" s="160"/>
      <c r="R570" s="161"/>
      <c r="S570" s="161"/>
      <c r="T570" s="161"/>
      <c r="U570" s="161"/>
      <c r="V570" s="161"/>
      <c r="W570" s="161"/>
      <c r="X570" s="161"/>
      <c r="Y570" s="161"/>
      <c r="Z570" s="151"/>
      <c r="AA570" s="151"/>
      <c r="AB570" s="151"/>
      <c r="AC570" s="151"/>
      <c r="AD570" s="151"/>
      <c r="AE570" s="151"/>
      <c r="AF570" s="151"/>
      <c r="AG570" s="151" t="s">
        <v>263</v>
      </c>
      <c r="AH570" s="151">
        <v>0</v>
      </c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</row>
    <row r="571" spans="1:60" outlineLevel="3" x14ac:dyDescent="0.2">
      <c r="A571" s="158"/>
      <c r="B571" s="159"/>
      <c r="C571" s="196" t="s">
        <v>1409</v>
      </c>
      <c r="D571" s="190"/>
      <c r="E571" s="191">
        <v>16</v>
      </c>
      <c r="F571" s="161"/>
      <c r="G571" s="161"/>
      <c r="H571" s="161"/>
      <c r="I571" s="161"/>
      <c r="J571" s="161"/>
      <c r="K571" s="161"/>
      <c r="L571" s="161"/>
      <c r="M571" s="161"/>
      <c r="N571" s="160"/>
      <c r="O571" s="160"/>
      <c r="P571" s="160"/>
      <c r="Q571" s="160"/>
      <c r="R571" s="161"/>
      <c r="S571" s="161"/>
      <c r="T571" s="161"/>
      <c r="U571" s="161"/>
      <c r="V571" s="161"/>
      <c r="W571" s="161"/>
      <c r="X571" s="161"/>
      <c r="Y571" s="161"/>
      <c r="Z571" s="151"/>
      <c r="AA571" s="151"/>
      <c r="AB571" s="151"/>
      <c r="AC571" s="151"/>
      <c r="AD571" s="151"/>
      <c r="AE571" s="151"/>
      <c r="AF571" s="151"/>
      <c r="AG571" s="151" t="s">
        <v>263</v>
      </c>
      <c r="AH571" s="151">
        <v>0</v>
      </c>
      <c r="AI571" s="151"/>
      <c r="AJ571" s="151"/>
      <c r="AK571" s="151"/>
      <c r="AL571" s="151"/>
      <c r="AM571" s="151"/>
      <c r="AN571" s="151"/>
      <c r="AO571" s="151"/>
      <c r="AP571" s="151"/>
      <c r="AQ571" s="151"/>
      <c r="AR571" s="151"/>
      <c r="AS571" s="151"/>
      <c r="AT571" s="151"/>
      <c r="AU571" s="151"/>
      <c r="AV571" s="151"/>
      <c r="AW571" s="151"/>
      <c r="AX571" s="151"/>
      <c r="AY571" s="151"/>
      <c r="AZ571" s="151"/>
      <c r="BA571" s="151"/>
      <c r="BB571" s="151"/>
      <c r="BC571" s="151"/>
      <c r="BD571" s="151"/>
      <c r="BE571" s="151"/>
      <c r="BF571" s="151"/>
      <c r="BG571" s="151"/>
      <c r="BH571" s="151"/>
    </row>
    <row r="572" spans="1:60" x14ac:dyDescent="0.2">
      <c r="A572" s="166" t="s">
        <v>204</v>
      </c>
      <c r="B572" s="167" t="s">
        <v>171</v>
      </c>
      <c r="C572" s="184" t="s">
        <v>172</v>
      </c>
      <c r="D572" s="168"/>
      <c r="E572" s="169"/>
      <c r="F572" s="170"/>
      <c r="G572" s="170">
        <f>SUMIF(AG573:AG575,"&lt;&gt;NOR",G573:G575)</f>
        <v>0</v>
      </c>
      <c r="H572" s="170"/>
      <c r="I572" s="170">
        <f>SUM(I573:I575)</f>
        <v>0</v>
      </c>
      <c r="J572" s="170"/>
      <c r="K572" s="170">
        <f>SUM(K573:K575)</f>
        <v>0</v>
      </c>
      <c r="L572" s="170"/>
      <c r="M572" s="170">
        <f>SUM(M573:M575)</f>
        <v>0</v>
      </c>
      <c r="N572" s="169"/>
      <c r="O572" s="169">
        <f>SUM(O573:O575)</f>
        <v>7.0000000000000007E-2</v>
      </c>
      <c r="P572" s="169"/>
      <c r="Q572" s="169">
        <f>SUM(Q573:Q575)</f>
        <v>0</v>
      </c>
      <c r="R572" s="170"/>
      <c r="S572" s="170"/>
      <c r="T572" s="171"/>
      <c r="U572" s="165"/>
      <c r="V572" s="165">
        <f>SUM(V573:V575)</f>
        <v>0.45</v>
      </c>
      <c r="W572" s="165"/>
      <c r="X572" s="165"/>
      <c r="Y572" s="165"/>
      <c r="AG572" t="s">
        <v>205</v>
      </c>
    </row>
    <row r="573" spans="1:60" outlineLevel="1" x14ac:dyDescent="0.2">
      <c r="A573" s="176">
        <v>120</v>
      </c>
      <c r="B573" s="177" t="s">
        <v>1410</v>
      </c>
      <c r="C573" s="185" t="s">
        <v>1411</v>
      </c>
      <c r="D573" s="178" t="s">
        <v>359</v>
      </c>
      <c r="E573" s="179">
        <v>0.9</v>
      </c>
      <c r="F573" s="180"/>
      <c r="G573" s="181">
        <f>ROUND(E573*F573,2)</f>
        <v>0</v>
      </c>
      <c r="H573" s="180"/>
      <c r="I573" s="181">
        <f>ROUND(E573*H573,2)</f>
        <v>0</v>
      </c>
      <c r="J573" s="180"/>
      <c r="K573" s="181">
        <f>ROUND(E573*J573,2)</f>
        <v>0</v>
      </c>
      <c r="L573" s="181">
        <v>21</v>
      </c>
      <c r="M573" s="181">
        <f>G573*(1+L573/100)</f>
        <v>0</v>
      </c>
      <c r="N573" s="179">
        <v>7.85E-2</v>
      </c>
      <c r="O573" s="179">
        <f>ROUND(E573*N573,2)</f>
        <v>7.0000000000000007E-2</v>
      </c>
      <c r="P573" s="179">
        <v>0</v>
      </c>
      <c r="Q573" s="179">
        <f>ROUND(E573*P573,2)</f>
        <v>0</v>
      </c>
      <c r="R573" s="181"/>
      <c r="S573" s="181" t="s">
        <v>257</v>
      </c>
      <c r="T573" s="182" t="s">
        <v>257</v>
      </c>
      <c r="U573" s="161">
        <v>0.5</v>
      </c>
      <c r="V573" s="161">
        <f>ROUND(E573*U573,2)</f>
        <v>0.45</v>
      </c>
      <c r="W573" s="161"/>
      <c r="X573" s="161" t="s">
        <v>258</v>
      </c>
      <c r="Y573" s="161" t="s">
        <v>211</v>
      </c>
      <c r="Z573" s="151"/>
      <c r="AA573" s="151"/>
      <c r="AB573" s="151"/>
      <c r="AC573" s="151"/>
      <c r="AD573" s="151"/>
      <c r="AE573" s="151"/>
      <c r="AF573" s="151"/>
      <c r="AG573" s="151" t="s">
        <v>1412</v>
      </c>
      <c r="AH573" s="151"/>
      <c r="AI573" s="151"/>
      <c r="AJ573" s="151"/>
      <c r="AK573" s="151"/>
      <c r="AL573" s="151"/>
      <c r="AM573" s="151"/>
      <c r="AN573" s="151"/>
      <c r="AO573" s="151"/>
      <c r="AP573" s="151"/>
      <c r="AQ573" s="151"/>
      <c r="AR573" s="151"/>
      <c r="AS573" s="151"/>
      <c r="AT573" s="151"/>
      <c r="AU573" s="151"/>
      <c r="AV573" s="151"/>
      <c r="AW573" s="151"/>
      <c r="AX573" s="151"/>
      <c r="AY573" s="151"/>
      <c r="AZ573" s="151"/>
      <c r="BA573" s="151"/>
      <c r="BB573" s="151"/>
      <c r="BC573" s="151"/>
      <c r="BD573" s="151"/>
      <c r="BE573" s="151"/>
      <c r="BF573" s="151"/>
      <c r="BG573" s="151"/>
      <c r="BH573" s="151"/>
    </row>
    <row r="574" spans="1:60" outlineLevel="2" x14ac:dyDescent="0.2">
      <c r="A574" s="158"/>
      <c r="B574" s="159"/>
      <c r="C574" s="196" t="s">
        <v>1016</v>
      </c>
      <c r="D574" s="190"/>
      <c r="E574" s="191"/>
      <c r="F574" s="161"/>
      <c r="G574" s="161"/>
      <c r="H574" s="161"/>
      <c r="I574" s="161"/>
      <c r="J574" s="161"/>
      <c r="K574" s="161"/>
      <c r="L574" s="161"/>
      <c r="M574" s="161"/>
      <c r="N574" s="160"/>
      <c r="O574" s="160"/>
      <c r="P574" s="160"/>
      <c r="Q574" s="160"/>
      <c r="R574" s="161"/>
      <c r="S574" s="161"/>
      <c r="T574" s="161"/>
      <c r="U574" s="161"/>
      <c r="V574" s="161"/>
      <c r="W574" s="161"/>
      <c r="X574" s="161"/>
      <c r="Y574" s="161"/>
      <c r="Z574" s="151"/>
      <c r="AA574" s="151"/>
      <c r="AB574" s="151"/>
      <c r="AC574" s="151"/>
      <c r="AD574" s="151"/>
      <c r="AE574" s="151"/>
      <c r="AF574" s="151"/>
      <c r="AG574" s="151" t="s">
        <v>263</v>
      </c>
      <c r="AH574" s="151">
        <v>0</v>
      </c>
      <c r="AI574" s="151"/>
      <c r="AJ574" s="151"/>
      <c r="AK574" s="151"/>
      <c r="AL574" s="151"/>
      <c r="AM574" s="151"/>
      <c r="AN574" s="151"/>
      <c r="AO574" s="151"/>
      <c r="AP574" s="151"/>
      <c r="AQ574" s="151"/>
      <c r="AR574" s="151"/>
      <c r="AS574" s="151"/>
      <c r="AT574" s="151"/>
      <c r="AU574" s="151"/>
      <c r="AV574" s="151"/>
      <c r="AW574" s="151"/>
      <c r="AX574" s="151"/>
      <c r="AY574" s="151"/>
      <c r="AZ574" s="151"/>
      <c r="BA574" s="151"/>
      <c r="BB574" s="151"/>
      <c r="BC574" s="151"/>
      <c r="BD574" s="151"/>
      <c r="BE574" s="151"/>
      <c r="BF574" s="151"/>
      <c r="BG574" s="151"/>
      <c r="BH574" s="151"/>
    </row>
    <row r="575" spans="1:60" outlineLevel="3" x14ac:dyDescent="0.2">
      <c r="A575" s="158"/>
      <c r="B575" s="159"/>
      <c r="C575" s="196" t="s">
        <v>1020</v>
      </c>
      <c r="D575" s="190"/>
      <c r="E575" s="191">
        <v>0.9</v>
      </c>
      <c r="F575" s="161"/>
      <c r="G575" s="161"/>
      <c r="H575" s="161"/>
      <c r="I575" s="161"/>
      <c r="J575" s="161"/>
      <c r="K575" s="161"/>
      <c r="L575" s="161"/>
      <c r="M575" s="161"/>
      <c r="N575" s="160"/>
      <c r="O575" s="160"/>
      <c r="P575" s="160"/>
      <c r="Q575" s="160"/>
      <c r="R575" s="161"/>
      <c r="S575" s="161"/>
      <c r="T575" s="161"/>
      <c r="U575" s="161"/>
      <c r="V575" s="161"/>
      <c r="W575" s="161"/>
      <c r="X575" s="161"/>
      <c r="Y575" s="161"/>
      <c r="Z575" s="151"/>
      <c r="AA575" s="151"/>
      <c r="AB575" s="151"/>
      <c r="AC575" s="151"/>
      <c r="AD575" s="151"/>
      <c r="AE575" s="151"/>
      <c r="AF575" s="151"/>
      <c r="AG575" s="151" t="s">
        <v>263</v>
      </c>
      <c r="AH575" s="151">
        <v>0</v>
      </c>
      <c r="AI575" s="151"/>
      <c r="AJ575" s="151"/>
      <c r="AK575" s="151"/>
      <c r="AL575" s="151"/>
      <c r="AM575" s="151"/>
      <c r="AN575" s="151"/>
      <c r="AO575" s="151"/>
      <c r="AP575" s="151"/>
      <c r="AQ575" s="151"/>
      <c r="AR575" s="151"/>
      <c r="AS575" s="151"/>
      <c r="AT575" s="151"/>
      <c r="AU575" s="151"/>
      <c r="AV575" s="151"/>
      <c r="AW575" s="151"/>
      <c r="AX575" s="151"/>
      <c r="AY575" s="151"/>
      <c r="AZ575" s="151"/>
      <c r="BA575" s="151"/>
      <c r="BB575" s="151"/>
      <c r="BC575" s="151"/>
      <c r="BD575" s="151"/>
      <c r="BE575" s="151"/>
      <c r="BF575" s="151"/>
      <c r="BG575" s="151"/>
      <c r="BH575" s="151"/>
    </row>
    <row r="576" spans="1:60" x14ac:dyDescent="0.2">
      <c r="A576" s="3"/>
      <c r="B576" s="4"/>
      <c r="C576" s="187"/>
      <c r="D576" s="6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AE576">
        <v>12</v>
      </c>
      <c r="AF576">
        <v>21</v>
      </c>
      <c r="AG576" t="s">
        <v>190</v>
      </c>
    </row>
    <row r="577" spans="1:33" x14ac:dyDescent="0.2">
      <c r="A577" s="154"/>
      <c r="B577" s="155" t="s">
        <v>29</v>
      </c>
      <c r="C577" s="188"/>
      <c r="D577" s="156"/>
      <c r="E577" s="157"/>
      <c r="F577" s="157"/>
      <c r="G577" s="175">
        <f>G8+G233+G261+G549+G554+G562+G572</f>
        <v>0</v>
      </c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AE577">
        <f>SUMIF(L7:L575,AE576,G7:G575)</f>
        <v>0</v>
      </c>
      <c r="AF577">
        <f>SUMIF(L7:L575,AF576,G7:G575)</f>
        <v>0</v>
      </c>
      <c r="AG577" t="s">
        <v>248</v>
      </c>
    </row>
    <row r="578" spans="1:33" x14ac:dyDescent="0.2">
      <c r="A578" s="275" t="s">
        <v>748</v>
      </c>
      <c r="B578" s="275"/>
      <c r="C578" s="187"/>
      <c r="D578" s="6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</row>
    <row r="579" spans="1:33" x14ac:dyDescent="0.2">
      <c r="A579" s="3"/>
      <c r="B579" s="4" t="s">
        <v>1413</v>
      </c>
      <c r="C579" s="187" t="s">
        <v>1414</v>
      </c>
      <c r="D579" s="6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AG579" t="s">
        <v>751</v>
      </c>
    </row>
    <row r="580" spans="1:33" x14ac:dyDescent="0.2">
      <c r="A580" s="3"/>
      <c r="B580" s="4" t="s">
        <v>752</v>
      </c>
      <c r="C580" s="187" t="s">
        <v>1415</v>
      </c>
      <c r="D580" s="6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AG580" t="s">
        <v>754</v>
      </c>
    </row>
    <row r="581" spans="1:33" x14ac:dyDescent="0.2">
      <c r="A581" s="3"/>
      <c r="B581" s="4"/>
      <c r="C581" s="187" t="s">
        <v>1006</v>
      </c>
      <c r="D581" s="6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AG581" t="s">
        <v>756</v>
      </c>
    </row>
    <row r="582" spans="1:33" x14ac:dyDescent="0.2">
      <c r="A582" s="3"/>
      <c r="B582" s="4"/>
      <c r="C582" s="187"/>
      <c r="D582" s="6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</row>
    <row r="583" spans="1:33" x14ac:dyDescent="0.2">
      <c r="C583" s="189"/>
      <c r="D583" s="10"/>
      <c r="AG583" t="s">
        <v>250</v>
      </c>
    </row>
    <row r="584" spans="1:33" x14ac:dyDescent="0.2">
      <c r="D584" s="10"/>
    </row>
    <row r="585" spans="1:33" x14ac:dyDescent="0.2">
      <c r="D585" s="10"/>
    </row>
    <row r="586" spans="1:33" x14ac:dyDescent="0.2">
      <c r="D586" s="10"/>
    </row>
    <row r="587" spans="1:33" x14ac:dyDescent="0.2">
      <c r="D587" s="10"/>
    </row>
    <row r="588" spans="1:33" x14ac:dyDescent="0.2">
      <c r="D588" s="10"/>
    </row>
    <row r="589" spans="1:33" x14ac:dyDescent="0.2">
      <c r="D589" s="10"/>
    </row>
    <row r="590" spans="1:33" x14ac:dyDescent="0.2">
      <c r="D590" s="10"/>
    </row>
    <row r="591" spans="1:33" x14ac:dyDescent="0.2">
      <c r="D591" s="10"/>
    </row>
    <row r="592" spans="1:33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8i16/kClHdCDgakqpWcm69LQOGICG+gxcNw3GhQgv90SWQo+PKaFHc+mDpRDjIfJD4S8Bk1JLMa9H+pZ9jMXTA==" saltValue="ReMtn53wZPZi/7v5m41vtg==" spinCount="100000" sheet="1" formatRows="0"/>
  <mergeCells count="63">
    <mergeCell ref="A1:G1"/>
    <mergeCell ref="C2:G2"/>
    <mergeCell ref="C3:G3"/>
    <mergeCell ref="C4:G4"/>
    <mergeCell ref="A578:B578"/>
    <mergeCell ref="C10:G10"/>
    <mergeCell ref="C11:G11"/>
    <mergeCell ref="C20:G20"/>
    <mergeCell ref="C28:G28"/>
    <mergeCell ref="C32:G32"/>
    <mergeCell ref="C138:G138"/>
    <mergeCell ref="C36:G36"/>
    <mergeCell ref="C41:G41"/>
    <mergeCell ref="C52:G52"/>
    <mergeCell ref="C88:G88"/>
    <mergeCell ref="C91:G91"/>
    <mergeCell ref="C96:G96"/>
    <mergeCell ref="C99:G99"/>
    <mergeCell ref="C117:G117"/>
    <mergeCell ref="C129:G129"/>
    <mergeCell ref="C132:G132"/>
    <mergeCell ref="C135:G135"/>
    <mergeCell ref="C258:G258"/>
    <mergeCell ref="C142:G142"/>
    <mergeCell ref="C146:G146"/>
    <mergeCell ref="C151:G151"/>
    <mergeCell ref="C160:G160"/>
    <mergeCell ref="C165:G165"/>
    <mergeCell ref="C166:G166"/>
    <mergeCell ref="C180:G180"/>
    <mergeCell ref="C199:G199"/>
    <mergeCell ref="C210:G210"/>
    <mergeCell ref="C221:G221"/>
    <mergeCell ref="C247:G247"/>
    <mergeCell ref="C365:G365"/>
    <mergeCell ref="C263:G263"/>
    <mergeCell ref="C270:G270"/>
    <mergeCell ref="C277:G277"/>
    <mergeCell ref="C278:G278"/>
    <mergeCell ref="C289:G289"/>
    <mergeCell ref="C296:G296"/>
    <mergeCell ref="C303:G303"/>
    <mergeCell ref="C312:G312"/>
    <mergeCell ref="C321:G321"/>
    <mergeCell ref="C344:G344"/>
    <mergeCell ref="C359:G359"/>
    <mergeCell ref="C520:G520"/>
    <mergeCell ref="C431:G431"/>
    <mergeCell ref="C462:G462"/>
    <mergeCell ref="C466:G466"/>
    <mergeCell ref="C470:G470"/>
    <mergeCell ref="C483:G483"/>
    <mergeCell ref="C491:G491"/>
    <mergeCell ref="C495:G495"/>
    <mergeCell ref="C504:G504"/>
    <mergeCell ref="C511:G511"/>
    <mergeCell ref="C515:G515"/>
    <mergeCell ref="C519:G519"/>
    <mergeCell ref="C524:G524"/>
    <mergeCell ref="C534:G534"/>
    <mergeCell ref="C538:G538"/>
    <mergeCell ref="C556:G556"/>
    <mergeCell ref="C557:G55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43D14-64E0-4066-AB62-F4BA94BB134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6" t="s">
        <v>251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70</v>
      </c>
      <c r="C3" s="267" t="s">
        <v>71</v>
      </c>
      <c r="D3" s="268"/>
      <c r="E3" s="268"/>
      <c r="F3" s="268"/>
      <c r="G3" s="269"/>
      <c r="AC3" s="124" t="s">
        <v>252</v>
      </c>
      <c r="AG3" t="s">
        <v>180</v>
      </c>
    </row>
    <row r="4" spans="1:60" ht="24.95" customHeight="1" x14ac:dyDescent="0.2">
      <c r="A4" s="144" t="s">
        <v>9</v>
      </c>
      <c r="B4" s="145" t="s">
        <v>72</v>
      </c>
      <c r="C4" s="270" t="s">
        <v>71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6" t="s">
        <v>204</v>
      </c>
      <c r="B8" s="167" t="s">
        <v>106</v>
      </c>
      <c r="C8" s="184" t="s">
        <v>107</v>
      </c>
      <c r="D8" s="168"/>
      <c r="E8" s="169"/>
      <c r="F8" s="170"/>
      <c r="G8" s="170">
        <f>SUMIF(AG9:AG212,"&lt;&gt;NOR",G9:G212)</f>
        <v>0</v>
      </c>
      <c r="H8" s="170"/>
      <c r="I8" s="170">
        <f>SUM(I9:I212)</f>
        <v>0</v>
      </c>
      <c r="J8" s="170"/>
      <c r="K8" s="170">
        <f>SUM(K9:K212)</f>
        <v>0</v>
      </c>
      <c r="L8" s="170"/>
      <c r="M8" s="170">
        <f>SUM(M9:M212)</f>
        <v>0</v>
      </c>
      <c r="N8" s="169"/>
      <c r="O8" s="169">
        <f>SUM(O9:O212)</f>
        <v>172.66</v>
      </c>
      <c r="P8" s="169"/>
      <c r="Q8" s="169">
        <f>SUM(Q9:Q212)</f>
        <v>157.29999999999998</v>
      </c>
      <c r="R8" s="170"/>
      <c r="S8" s="170"/>
      <c r="T8" s="171"/>
      <c r="U8" s="165"/>
      <c r="V8" s="165">
        <f>SUM(V9:V212)</f>
        <v>85.12</v>
      </c>
      <c r="W8" s="165"/>
      <c r="X8" s="165"/>
      <c r="Y8" s="165"/>
      <c r="AG8" t="s">
        <v>205</v>
      </c>
    </row>
    <row r="9" spans="1:60" outlineLevel="1" x14ac:dyDescent="0.2">
      <c r="A9" s="176">
        <v>1</v>
      </c>
      <c r="B9" s="177" t="s">
        <v>1416</v>
      </c>
      <c r="C9" s="185" t="s">
        <v>1417</v>
      </c>
      <c r="D9" s="178" t="s">
        <v>296</v>
      </c>
      <c r="E9" s="179">
        <v>130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0</v>
      </c>
      <c r="O9" s="179">
        <f>ROUND(E9*N9,2)</f>
        <v>0</v>
      </c>
      <c r="P9" s="179">
        <v>0</v>
      </c>
      <c r="Q9" s="179">
        <f>ROUND(E9*P9,2)</f>
        <v>0</v>
      </c>
      <c r="R9" s="181" t="s">
        <v>256</v>
      </c>
      <c r="S9" s="181" t="s">
        <v>257</v>
      </c>
      <c r="T9" s="182" t="s">
        <v>257</v>
      </c>
      <c r="U9" s="161">
        <v>0</v>
      </c>
      <c r="V9" s="161">
        <f>ROUND(E9*U9,2)</f>
        <v>0</v>
      </c>
      <c r="W9" s="161"/>
      <c r="X9" s="161" t="s">
        <v>258</v>
      </c>
      <c r="Y9" s="161" t="s">
        <v>211</v>
      </c>
      <c r="Z9" s="151"/>
      <c r="AA9" s="151"/>
      <c r="AB9" s="151"/>
      <c r="AC9" s="151"/>
      <c r="AD9" s="151"/>
      <c r="AE9" s="151"/>
      <c r="AF9" s="151"/>
      <c r="AG9" s="151" t="s">
        <v>489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22.5" outlineLevel="2" x14ac:dyDescent="0.2">
      <c r="A10" s="158"/>
      <c r="B10" s="159"/>
      <c r="C10" s="273" t="s">
        <v>1418</v>
      </c>
      <c r="D10" s="274"/>
      <c r="E10" s="274"/>
      <c r="F10" s="274"/>
      <c r="G10" s="274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261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83" t="str">
        <f>C10</f>
        <v>s odstraněním kořenů a s případným nutným odklizením křovin a stromů na hromady na vzdálenost do 50 m nebo s naložením na dopravní prostředek, do sklonu terénu 1 : 5,</v>
      </c>
      <c r="BB10" s="151"/>
      <c r="BC10" s="151"/>
      <c r="BD10" s="151"/>
      <c r="BE10" s="151"/>
      <c r="BF10" s="151"/>
      <c r="BG10" s="151"/>
      <c r="BH10" s="151"/>
    </row>
    <row r="11" spans="1:60" outlineLevel="2" x14ac:dyDescent="0.2">
      <c r="A11" s="158"/>
      <c r="B11" s="159"/>
      <c r="C11" s="196" t="s">
        <v>1419</v>
      </c>
      <c r="D11" s="190"/>
      <c r="E11" s="191"/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263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3" x14ac:dyDescent="0.2">
      <c r="A12" s="158"/>
      <c r="B12" s="159"/>
      <c r="C12" s="196" t="s">
        <v>1420</v>
      </c>
      <c r="D12" s="190"/>
      <c r="E12" s="191">
        <v>130</v>
      </c>
      <c r="F12" s="161"/>
      <c r="G12" s="161"/>
      <c r="H12" s="161"/>
      <c r="I12" s="161"/>
      <c r="J12" s="161"/>
      <c r="K12" s="161"/>
      <c r="L12" s="161"/>
      <c r="M12" s="161"/>
      <c r="N12" s="160"/>
      <c r="O12" s="160"/>
      <c r="P12" s="160"/>
      <c r="Q12" s="160"/>
      <c r="R12" s="161"/>
      <c r="S12" s="161"/>
      <c r="T12" s="161"/>
      <c r="U12" s="161"/>
      <c r="V12" s="161"/>
      <c r="W12" s="161"/>
      <c r="X12" s="161"/>
      <c r="Y12" s="161"/>
      <c r="Z12" s="151"/>
      <c r="AA12" s="151"/>
      <c r="AB12" s="151"/>
      <c r="AC12" s="151"/>
      <c r="AD12" s="151"/>
      <c r="AE12" s="151"/>
      <c r="AF12" s="151"/>
      <c r="AG12" s="151" t="s">
        <v>263</v>
      </c>
      <c r="AH12" s="151">
        <v>0</v>
      </c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 x14ac:dyDescent="0.2">
      <c r="A13" s="176">
        <v>2</v>
      </c>
      <c r="B13" s="177" t="s">
        <v>1421</v>
      </c>
      <c r="C13" s="185" t="s">
        <v>1422</v>
      </c>
      <c r="D13" s="178" t="s">
        <v>296</v>
      </c>
      <c r="E13" s="179">
        <v>130</v>
      </c>
      <c r="F13" s="180"/>
      <c r="G13" s="181">
        <f>ROUND(E13*F13,2)</f>
        <v>0</v>
      </c>
      <c r="H13" s="180"/>
      <c r="I13" s="181">
        <f>ROUND(E13*H13,2)</f>
        <v>0</v>
      </c>
      <c r="J13" s="180"/>
      <c r="K13" s="181">
        <f>ROUND(E13*J13,2)</f>
        <v>0</v>
      </c>
      <c r="L13" s="181">
        <v>21</v>
      </c>
      <c r="M13" s="181">
        <f>G13*(1+L13/100)</f>
        <v>0</v>
      </c>
      <c r="N13" s="179">
        <v>5.0000000000000002E-5</v>
      </c>
      <c r="O13" s="179">
        <f>ROUND(E13*N13,2)</f>
        <v>0.01</v>
      </c>
      <c r="P13" s="179">
        <v>0</v>
      </c>
      <c r="Q13" s="179">
        <f>ROUND(E13*P13,2)</f>
        <v>0</v>
      </c>
      <c r="R13" s="181" t="s">
        <v>256</v>
      </c>
      <c r="S13" s="181" t="s">
        <v>257</v>
      </c>
      <c r="T13" s="182" t="s">
        <v>257</v>
      </c>
      <c r="U13" s="161">
        <v>0</v>
      </c>
      <c r="V13" s="161">
        <f>ROUND(E13*U13,2)</f>
        <v>0</v>
      </c>
      <c r="W13" s="161"/>
      <c r="X13" s="161" t="s">
        <v>258</v>
      </c>
      <c r="Y13" s="161" t="s">
        <v>211</v>
      </c>
      <c r="Z13" s="151"/>
      <c r="AA13" s="151"/>
      <c r="AB13" s="151"/>
      <c r="AC13" s="151"/>
      <c r="AD13" s="151"/>
      <c r="AE13" s="151"/>
      <c r="AF13" s="151"/>
      <c r="AG13" s="151" t="s">
        <v>489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2" x14ac:dyDescent="0.2">
      <c r="A14" s="158"/>
      <c r="B14" s="159"/>
      <c r="C14" s="273" t="s">
        <v>1423</v>
      </c>
      <c r="D14" s="274"/>
      <c r="E14" s="274"/>
      <c r="F14" s="274"/>
      <c r="G14" s="274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261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2" x14ac:dyDescent="0.2">
      <c r="A15" s="158"/>
      <c r="B15" s="159"/>
      <c r="C15" s="196" t="s">
        <v>1419</v>
      </c>
      <c r="D15" s="190"/>
      <c r="E15" s="191"/>
      <c r="F15" s="161"/>
      <c r="G15" s="161"/>
      <c r="H15" s="161"/>
      <c r="I15" s="161"/>
      <c r="J15" s="161"/>
      <c r="K15" s="161"/>
      <c r="L15" s="161"/>
      <c r="M15" s="161"/>
      <c r="N15" s="160"/>
      <c r="O15" s="160"/>
      <c r="P15" s="160"/>
      <c r="Q15" s="160"/>
      <c r="R15" s="161"/>
      <c r="S15" s="161"/>
      <c r="T15" s="161"/>
      <c r="U15" s="161"/>
      <c r="V15" s="161"/>
      <c r="W15" s="161"/>
      <c r="X15" s="161"/>
      <c r="Y15" s="161"/>
      <c r="Z15" s="151"/>
      <c r="AA15" s="151"/>
      <c r="AB15" s="151"/>
      <c r="AC15" s="151"/>
      <c r="AD15" s="151"/>
      <c r="AE15" s="151"/>
      <c r="AF15" s="151"/>
      <c r="AG15" s="151" t="s">
        <v>263</v>
      </c>
      <c r="AH15" s="151">
        <v>0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3" x14ac:dyDescent="0.2">
      <c r="A16" s="158"/>
      <c r="B16" s="159"/>
      <c r="C16" s="196" t="s">
        <v>1420</v>
      </c>
      <c r="D16" s="190"/>
      <c r="E16" s="191">
        <v>130</v>
      </c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263</v>
      </c>
      <c r="AH16" s="151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 x14ac:dyDescent="0.2">
      <c r="A17" s="176">
        <v>3</v>
      </c>
      <c r="B17" s="177" t="s">
        <v>1424</v>
      </c>
      <c r="C17" s="185" t="s">
        <v>1425</v>
      </c>
      <c r="D17" s="178" t="s">
        <v>333</v>
      </c>
      <c r="E17" s="179">
        <v>2</v>
      </c>
      <c r="F17" s="180"/>
      <c r="G17" s="181">
        <f>ROUND(E17*F17,2)</f>
        <v>0</v>
      </c>
      <c r="H17" s="180"/>
      <c r="I17" s="181">
        <f>ROUND(E17*H17,2)</f>
        <v>0</v>
      </c>
      <c r="J17" s="180"/>
      <c r="K17" s="181">
        <f>ROUND(E17*J17,2)</f>
        <v>0</v>
      </c>
      <c r="L17" s="181">
        <v>21</v>
      </c>
      <c r="M17" s="181">
        <f>G17*(1+L17/100)</f>
        <v>0</v>
      </c>
      <c r="N17" s="179">
        <v>0</v>
      </c>
      <c r="O17" s="179">
        <f>ROUND(E17*N17,2)</f>
        <v>0</v>
      </c>
      <c r="P17" s="179">
        <v>0</v>
      </c>
      <c r="Q17" s="179">
        <f>ROUND(E17*P17,2)</f>
        <v>0</v>
      </c>
      <c r="R17" s="181" t="s">
        <v>256</v>
      </c>
      <c r="S17" s="181" t="s">
        <v>257</v>
      </c>
      <c r="T17" s="182" t="s">
        <v>257</v>
      </c>
      <c r="U17" s="161">
        <v>0.49</v>
      </c>
      <c r="V17" s="161">
        <f>ROUND(E17*U17,2)</f>
        <v>0.98</v>
      </c>
      <c r="W17" s="161"/>
      <c r="X17" s="161" t="s">
        <v>258</v>
      </c>
      <c r="Y17" s="161" t="s">
        <v>211</v>
      </c>
      <c r="Z17" s="151"/>
      <c r="AA17" s="151"/>
      <c r="AB17" s="151"/>
      <c r="AC17" s="151"/>
      <c r="AD17" s="151"/>
      <c r="AE17" s="151"/>
      <c r="AF17" s="151"/>
      <c r="AG17" s="151" t="s">
        <v>259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ht="22.5" outlineLevel="2" x14ac:dyDescent="0.2">
      <c r="A18" s="158"/>
      <c r="B18" s="159"/>
      <c r="C18" s="273" t="s">
        <v>1426</v>
      </c>
      <c r="D18" s="274"/>
      <c r="E18" s="274"/>
      <c r="F18" s="274"/>
      <c r="G18" s="274"/>
      <c r="H18" s="161"/>
      <c r="I18" s="161"/>
      <c r="J18" s="161"/>
      <c r="K18" s="161"/>
      <c r="L18" s="161"/>
      <c r="M18" s="161"/>
      <c r="N18" s="160"/>
      <c r="O18" s="160"/>
      <c r="P18" s="160"/>
      <c r="Q18" s="160"/>
      <c r="R18" s="161"/>
      <c r="S18" s="161"/>
      <c r="T18" s="161"/>
      <c r="U18" s="161"/>
      <c r="V18" s="161"/>
      <c r="W18" s="161"/>
      <c r="X18" s="161"/>
      <c r="Y18" s="161"/>
      <c r="Z18" s="151"/>
      <c r="AA18" s="151"/>
      <c r="AB18" s="151"/>
      <c r="AC18" s="151"/>
      <c r="AD18" s="151"/>
      <c r="AE18" s="151"/>
      <c r="AF18" s="151"/>
      <c r="AG18" s="151" t="s">
        <v>261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83" t="str">
        <f>C18</f>
        <v>s odřezáním kmene a odvětvením, včetně případného odklizení kmene a větví na oddělené hromady na vzdálenost do 50 m nebo s naložením na dopravní prostředek,</v>
      </c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196" t="s">
        <v>1419</v>
      </c>
      <c r="D19" s="190"/>
      <c r="E19" s="191"/>
      <c r="F19" s="161"/>
      <c r="G19" s="161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1"/>
      <c r="AA19" s="151"/>
      <c r="AB19" s="151"/>
      <c r="AC19" s="151"/>
      <c r="AD19" s="151"/>
      <c r="AE19" s="151"/>
      <c r="AF19" s="151"/>
      <c r="AG19" s="151" t="s">
        <v>263</v>
      </c>
      <c r="AH19" s="151">
        <v>0</v>
      </c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3" x14ac:dyDescent="0.2">
      <c r="A20" s="158"/>
      <c r="B20" s="159"/>
      <c r="C20" s="196" t="s">
        <v>1427</v>
      </c>
      <c r="D20" s="190"/>
      <c r="E20" s="191">
        <v>2</v>
      </c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263</v>
      </c>
      <c r="AH20" s="151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6">
        <v>4</v>
      </c>
      <c r="B21" s="177" t="s">
        <v>1428</v>
      </c>
      <c r="C21" s="185" t="s">
        <v>1429</v>
      </c>
      <c r="D21" s="178" t="s">
        <v>333</v>
      </c>
      <c r="E21" s="179">
        <v>2</v>
      </c>
      <c r="F21" s="180"/>
      <c r="G21" s="181">
        <f>ROUND(E21*F21,2)</f>
        <v>0</v>
      </c>
      <c r="H21" s="180"/>
      <c r="I21" s="181">
        <f>ROUND(E21*H21,2)</f>
        <v>0</v>
      </c>
      <c r="J21" s="180"/>
      <c r="K21" s="181">
        <f>ROUND(E21*J21,2)</f>
        <v>0</v>
      </c>
      <c r="L21" s="181">
        <v>21</v>
      </c>
      <c r="M21" s="181">
        <f>G21*(1+L21/100)</f>
        <v>0</v>
      </c>
      <c r="N21" s="179">
        <v>0</v>
      </c>
      <c r="O21" s="179">
        <f>ROUND(E21*N21,2)</f>
        <v>0</v>
      </c>
      <c r="P21" s="179">
        <v>0</v>
      </c>
      <c r="Q21" s="179">
        <f>ROUND(E21*P21,2)</f>
        <v>0</v>
      </c>
      <c r="R21" s="181" t="s">
        <v>256</v>
      </c>
      <c r="S21" s="181" t="s">
        <v>257</v>
      </c>
      <c r="T21" s="182" t="s">
        <v>257</v>
      </c>
      <c r="U21" s="161">
        <v>0</v>
      </c>
      <c r="V21" s="161">
        <f>ROUND(E21*U21,2)</f>
        <v>0</v>
      </c>
      <c r="W21" s="161"/>
      <c r="X21" s="161" t="s">
        <v>258</v>
      </c>
      <c r="Y21" s="161" t="s">
        <v>211</v>
      </c>
      <c r="Z21" s="151"/>
      <c r="AA21" s="151"/>
      <c r="AB21" s="151"/>
      <c r="AC21" s="151"/>
      <c r="AD21" s="151"/>
      <c r="AE21" s="151"/>
      <c r="AF21" s="151"/>
      <c r="AG21" s="151" t="s">
        <v>489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ht="22.5" outlineLevel="2" x14ac:dyDescent="0.2">
      <c r="A22" s="158"/>
      <c r="B22" s="159"/>
      <c r="C22" s="273" t="s">
        <v>1426</v>
      </c>
      <c r="D22" s="274"/>
      <c r="E22" s="274"/>
      <c r="F22" s="274"/>
      <c r="G22" s="274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261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83" t="str">
        <f>C22</f>
        <v>s odřezáním kmene a odvětvením, včetně případného odklizení kmene a větví na oddělené hromady na vzdálenost do 50 m nebo s naložením na dopravní prostředek,</v>
      </c>
      <c r="BB22" s="151"/>
      <c r="BC22" s="151"/>
      <c r="BD22" s="151"/>
      <c r="BE22" s="151"/>
      <c r="BF22" s="151"/>
      <c r="BG22" s="151"/>
      <c r="BH22" s="151"/>
    </row>
    <row r="23" spans="1:60" outlineLevel="2" x14ac:dyDescent="0.2">
      <c r="A23" s="158"/>
      <c r="B23" s="159"/>
      <c r="C23" s="196" t="s">
        <v>1419</v>
      </c>
      <c r="D23" s="190"/>
      <c r="E23" s="191"/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263</v>
      </c>
      <c r="AH23" s="151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3" x14ac:dyDescent="0.2">
      <c r="A24" s="158"/>
      <c r="B24" s="159"/>
      <c r="C24" s="196" t="s">
        <v>1427</v>
      </c>
      <c r="D24" s="190"/>
      <c r="E24" s="191">
        <v>2</v>
      </c>
      <c r="F24" s="161"/>
      <c r="G24" s="161"/>
      <c r="H24" s="161"/>
      <c r="I24" s="161"/>
      <c r="J24" s="161"/>
      <c r="K24" s="161"/>
      <c r="L24" s="161"/>
      <c r="M24" s="161"/>
      <c r="N24" s="160"/>
      <c r="O24" s="160"/>
      <c r="P24" s="160"/>
      <c r="Q24" s="160"/>
      <c r="R24" s="161"/>
      <c r="S24" s="161"/>
      <c r="T24" s="161"/>
      <c r="U24" s="161"/>
      <c r="V24" s="161"/>
      <c r="W24" s="161"/>
      <c r="X24" s="161"/>
      <c r="Y24" s="161"/>
      <c r="Z24" s="151"/>
      <c r="AA24" s="151"/>
      <c r="AB24" s="151"/>
      <c r="AC24" s="151"/>
      <c r="AD24" s="151"/>
      <c r="AE24" s="151"/>
      <c r="AF24" s="151"/>
      <c r="AG24" s="151" t="s">
        <v>263</v>
      </c>
      <c r="AH24" s="151">
        <v>0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 x14ac:dyDescent="0.2">
      <c r="A25" s="176">
        <v>5</v>
      </c>
      <c r="B25" s="177" t="s">
        <v>1430</v>
      </c>
      <c r="C25" s="185" t="s">
        <v>1431</v>
      </c>
      <c r="D25" s="178" t="s">
        <v>333</v>
      </c>
      <c r="E25" s="179">
        <v>4</v>
      </c>
      <c r="F25" s="180"/>
      <c r="G25" s="181">
        <f>ROUND(E25*F25,2)</f>
        <v>0</v>
      </c>
      <c r="H25" s="180"/>
      <c r="I25" s="181">
        <f>ROUND(E25*H25,2)</f>
        <v>0</v>
      </c>
      <c r="J25" s="180"/>
      <c r="K25" s="181">
        <f>ROUND(E25*J25,2)</f>
        <v>0</v>
      </c>
      <c r="L25" s="181">
        <v>21</v>
      </c>
      <c r="M25" s="181">
        <f>G25*(1+L25/100)</f>
        <v>0</v>
      </c>
      <c r="N25" s="179">
        <v>5.0000000000000002E-5</v>
      </c>
      <c r="O25" s="179">
        <f>ROUND(E25*N25,2)</f>
        <v>0</v>
      </c>
      <c r="P25" s="179">
        <v>0</v>
      </c>
      <c r="Q25" s="179">
        <f>ROUND(E25*P25,2)</f>
        <v>0</v>
      </c>
      <c r="R25" s="181" t="s">
        <v>256</v>
      </c>
      <c r="S25" s="181" t="s">
        <v>257</v>
      </c>
      <c r="T25" s="182" t="s">
        <v>257</v>
      </c>
      <c r="U25" s="161">
        <v>0</v>
      </c>
      <c r="V25" s="161">
        <f>ROUND(E25*U25,2)</f>
        <v>0</v>
      </c>
      <c r="W25" s="161"/>
      <c r="X25" s="161" t="s">
        <v>258</v>
      </c>
      <c r="Y25" s="161" t="s">
        <v>211</v>
      </c>
      <c r="Z25" s="151"/>
      <c r="AA25" s="151"/>
      <c r="AB25" s="151"/>
      <c r="AC25" s="151"/>
      <c r="AD25" s="151"/>
      <c r="AE25" s="151"/>
      <c r="AF25" s="151"/>
      <c r="AG25" s="151" t="s">
        <v>489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ht="22.5" outlineLevel="2" x14ac:dyDescent="0.2">
      <c r="A26" s="158"/>
      <c r="B26" s="159"/>
      <c r="C26" s="273" t="s">
        <v>1432</v>
      </c>
      <c r="D26" s="274"/>
      <c r="E26" s="274"/>
      <c r="F26" s="274"/>
      <c r="G26" s="274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261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83" t="str">
        <f>C26</f>
        <v>s jejich vykopáním nebo vytrháním, s přesekáním kořenů a s případným nutným přemístěním pařezů na hromady do vzdálenosti do 50 m nebo s naložením na dopravní prostředek,</v>
      </c>
      <c r="BB26" s="151"/>
      <c r="BC26" s="151"/>
      <c r="BD26" s="151"/>
      <c r="BE26" s="151"/>
      <c r="BF26" s="151"/>
      <c r="BG26" s="151"/>
      <c r="BH26" s="151"/>
    </row>
    <row r="27" spans="1:60" outlineLevel="2" x14ac:dyDescent="0.2">
      <c r="A27" s="158"/>
      <c r="B27" s="159"/>
      <c r="C27" s="196" t="s">
        <v>1419</v>
      </c>
      <c r="D27" s="190"/>
      <c r="E27" s="191"/>
      <c r="F27" s="161"/>
      <c r="G27" s="161"/>
      <c r="H27" s="161"/>
      <c r="I27" s="161"/>
      <c r="J27" s="161"/>
      <c r="K27" s="161"/>
      <c r="L27" s="161"/>
      <c r="M27" s="161"/>
      <c r="N27" s="160"/>
      <c r="O27" s="160"/>
      <c r="P27" s="160"/>
      <c r="Q27" s="160"/>
      <c r="R27" s="161"/>
      <c r="S27" s="161"/>
      <c r="T27" s="161"/>
      <c r="U27" s="161"/>
      <c r="V27" s="161"/>
      <c r="W27" s="161"/>
      <c r="X27" s="161"/>
      <c r="Y27" s="161"/>
      <c r="Z27" s="151"/>
      <c r="AA27" s="151"/>
      <c r="AB27" s="151"/>
      <c r="AC27" s="151"/>
      <c r="AD27" s="151"/>
      <c r="AE27" s="151"/>
      <c r="AF27" s="151"/>
      <c r="AG27" s="151" t="s">
        <v>263</v>
      </c>
      <c r="AH27" s="151">
        <v>0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3" x14ac:dyDescent="0.2">
      <c r="A28" s="158"/>
      <c r="B28" s="159"/>
      <c r="C28" s="196" t="s">
        <v>1433</v>
      </c>
      <c r="D28" s="190"/>
      <c r="E28" s="191">
        <v>4</v>
      </c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263</v>
      </c>
      <c r="AH28" s="151">
        <v>0</v>
      </c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 x14ac:dyDescent="0.2">
      <c r="A29" s="176">
        <v>6</v>
      </c>
      <c r="B29" s="177" t="s">
        <v>1434</v>
      </c>
      <c r="C29" s="185" t="s">
        <v>1435</v>
      </c>
      <c r="D29" s="178" t="s">
        <v>333</v>
      </c>
      <c r="E29" s="179">
        <v>1</v>
      </c>
      <c r="F29" s="180"/>
      <c r="G29" s="181">
        <f>ROUND(E29*F29,2)</f>
        <v>0</v>
      </c>
      <c r="H29" s="180"/>
      <c r="I29" s="181">
        <f>ROUND(E29*H29,2)</f>
        <v>0</v>
      </c>
      <c r="J29" s="180"/>
      <c r="K29" s="181">
        <f>ROUND(E29*J29,2)</f>
        <v>0</v>
      </c>
      <c r="L29" s="181">
        <v>21</v>
      </c>
      <c r="M29" s="181">
        <f>G29*(1+L29/100)</f>
        <v>0</v>
      </c>
      <c r="N29" s="179">
        <v>0</v>
      </c>
      <c r="O29" s="179">
        <f>ROUND(E29*N29,2)</f>
        <v>0</v>
      </c>
      <c r="P29" s="179">
        <v>0</v>
      </c>
      <c r="Q29" s="179">
        <f>ROUND(E29*P29,2)</f>
        <v>0</v>
      </c>
      <c r="R29" s="181" t="s">
        <v>256</v>
      </c>
      <c r="S29" s="181" t="s">
        <v>257</v>
      </c>
      <c r="T29" s="182" t="s">
        <v>257</v>
      </c>
      <c r="U29" s="161">
        <v>0.55000000000000004</v>
      </c>
      <c r="V29" s="161">
        <f>ROUND(E29*U29,2)</f>
        <v>0.55000000000000004</v>
      </c>
      <c r="W29" s="161"/>
      <c r="X29" s="161" t="s">
        <v>258</v>
      </c>
      <c r="Y29" s="161" t="s">
        <v>211</v>
      </c>
      <c r="Z29" s="151"/>
      <c r="AA29" s="151"/>
      <c r="AB29" s="151"/>
      <c r="AC29" s="151"/>
      <c r="AD29" s="151"/>
      <c r="AE29" s="151"/>
      <c r="AF29" s="151"/>
      <c r="AG29" s="151" t="s">
        <v>259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ht="22.5" outlineLevel="2" x14ac:dyDescent="0.2">
      <c r="A30" s="158"/>
      <c r="B30" s="159"/>
      <c r="C30" s="273" t="s">
        <v>1426</v>
      </c>
      <c r="D30" s="274"/>
      <c r="E30" s="274"/>
      <c r="F30" s="274"/>
      <c r="G30" s="274"/>
      <c r="H30" s="161"/>
      <c r="I30" s="161"/>
      <c r="J30" s="161"/>
      <c r="K30" s="161"/>
      <c r="L30" s="161"/>
      <c r="M30" s="161"/>
      <c r="N30" s="160"/>
      <c r="O30" s="160"/>
      <c r="P30" s="160"/>
      <c r="Q30" s="160"/>
      <c r="R30" s="161"/>
      <c r="S30" s="161"/>
      <c r="T30" s="161"/>
      <c r="U30" s="161"/>
      <c r="V30" s="161"/>
      <c r="W30" s="161"/>
      <c r="X30" s="161"/>
      <c r="Y30" s="161"/>
      <c r="Z30" s="151"/>
      <c r="AA30" s="151"/>
      <c r="AB30" s="151"/>
      <c r="AC30" s="151"/>
      <c r="AD30" s="151"/>
      <c r="AE30" s="151"/>
      <c r="AF30" s="151"/>
      <c r="AG30" s="151" t="s">
        <v>261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83" t="str">
        <f>C30</f>
        <v>s odřezáním kmene a odvětvením, včetně případného odklizení kmene a větví na oddělené hromady na vzdálenost do 50 m nebo s naložením na dopravní prostředek,</v>
      </c>
      <c r="BB30" s="151"/>
      <c r="BC30" s="151"/>
      <c r="BD30" s="151"/>
      <c r="BE30" s="151"/>
      <c r="BF30" s="151"/>
      <c r="BG30" s="151"/>
      <c r="BH30" s="151"/>
    </row>
    <row r="31" spans="1:60" outlineLevel="2" x14ac:dyDescent="0.2">
      <c r="A31" s="158"/>
      <c r="B31" s="159"/>
      <c r="C31" s="196" t="s">
        <v>1419</v>
      </c>
      <c r="D31" s="190"/>
      <c r="E31" s="191"/>
      <c r="F31" s="161"/>
      <c r="G31" s="161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1"/>
      <c r="AA31" s="151"/>
      <c r="AB31" s="151"/>
      <c r="AC31" s="151"/>
      <c r="AD31" s="151"/>
      <c r="AE31" s="151"/>
      <c r="AF31" s="151"/>
      <c r="AG31" s="151" t="s">
        <v>263</v>
      </c>
      <c r="AH31" s="151">
        <v>0</v>
      </c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3" x14ac:dyDescent="0.2">
      <c r="A32" s="158"/>
      <c r="B32" s="159"/>
      <c r="C32" s="196" t="s">
        <v>1436</v>
      </c>
      <c r="D32" s="190"/>
      <c r="E32" s="191">
        <v>1</v>
      </c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263</v>
      </c>
      <c r="AH32" s="151">
        <v>0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6">
        <v>7</v>
      </c>
      <c r="B33" s="177" t="s">
        <v>1437</v>
      </c>
      <c r="C33" s="185" t="s">
        <v>1438</v>
      </c>
      <c r="D33" s="178" t="s">
        <v>333</v>
      </c>
      <c r="E33" s="179">
        <v>1</v>
      </c>
      <c r="F33" s="180"/>
      <c r="G33" s="181">
        <f>ROUND(E33*F33,2)</f>
        <v>0</v>
      </c>
      <c r="H33" s="180"/>
      <c r="I33" s="181">
        <f>ROUND(E33*H33,2)</f>
        <v>0</v>
      </c>
      <c r="J33" s="180"/>
      <c r="K33" s="181">
        <f>ROUND(E33*J33,2)</f>
        <v>0</v>
      </c>
      <c r="L33" s="181">
        <v>21</v>
      </c>
      <c r="M33" s="181">
        <f>G33*(1+L33/100)</f>
        <v>0</v>
      </c>
      <c r="N33" s="179">
        <v>5.0000000000000002E-5</v>
      </c>
      <c r="O33" s="179">
        <f>ROUND(E33*N33,2)</f>
        <v>0</v>
      </c>
      <c r="P33" s="179">
        <v>0</v>
      </c>
      <c r="Q33" s="179">
        <f>ROUND(E33*P33,2)</f>
        <v>0</v>
      </c>
      <c r="R33" s="181" t="s">
        <v>256</v>
      </c>
      <c r="S33" s="181" t="s">
        <v>257</v>
      </c>
      <c r="T33" s="182" t="s">
        <v>257</v>
      </c>
      <c r="U33" s="161">
        <v>1.655</v>
      </c>
      <c r="V33" s="161">
        <f>ROUND(E33*U33,2)</f>
        <v>1.66</v>
      </c>
      <c r="W33" s="161"/>
      <c r="X33" s="161" t="s">
        <v>258</v>
      </c>
      <c r="Y33" s="161" t="s">
        <v>211</v>
      </c>
      <c r="Z33" s="151"/>
      <c r="AA33" s="151"/>
      <c r="AB33" s="151"/>
      <c r="AC33" s="151"/>
      <c r="AD33" s="151"/>
      <c r="AE33" s="151"/>
      <c r="AF33" s="151"/>
      <c r="AG33" s="151" t="s">
        <v>259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ht="22.5" outlineLevel="2" x14ac:dyDescent="0.2">
      <c r="A34" s="158"/>
      <c r="B34" s="159"/>
      <c r="C34" s="273" t="s">
        <v>1432</v>
      </c>
      <c r="D34" s="274"/>
      <c r="E34" s="274"/>
      <c r="F34" s="274"/>
      <c r="G34" s="274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1"/>
      <c r="AA34" s="151"/>
      <c r="AB34" s="151"/>
      <c r="AC34" s="151"/>
      <c r="AD34" s="151"/>
      <c r="AE34" s="151"/>
      <c r="AF34" s="151"/>
      <c r="AG34" s="151" t="s">
        <v>261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83" t="str">
        <f>C34</f>
        <v>s jejich vykopáním nebo vytrháním, s přesekáním kořenů a s případným nutným přemístěním pařezů na hromady do vzdálenosti do 50 m nebo s naložením na dopravní prostředek,</v>
      </c>
      <c r="BB34" s="151"/>
      <c r="BC34" s="151"/>
      <c r="BD34" s="151"/>
      <c r="BE34" s="151"/>
      <c r="BF34" s="151"/>
      <c r="BG34" s="151"/>
      <c r="BH34" s="151"/>
    </row>
    <row r="35" spans="1:60" outlineLevel="2" x14ac:dyDescent="0.2">
      <c r="A35" s="158"/>
      <c r="B35" s="159"/>
      <c r="C35" s="196" t="s">
        <v>1419</v>
      </c>
      <c r="D35" s="190"/>
      <c r="E35" s="191"/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263</v>
      </c>
      <c r="AH35" s="151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3" x14ac:dyDescent="0.2">
      <c r="A36" s="158"/>
      <c r="B36" s="159"/>
      <c r="C36" s="196" t="s">
        <v>1436</v>
      </c>
      <c r="D36" s="190"/>
      <c r="E36" s="191">
        <v>1</v>
      </c>
      <c r="F36" s="161"/>
      <c r="G36" s="161"/>
      <c r="H36" s="161"/>
      <c r="I36" s="161"/>
      <c r="J36" s="161"/>
      <c r="K36" s="161"/>
      <c r="L36" s="161"/>
      <c r="M36" s="161"/>
      <c r="N36" s="160"/>
      <c r="O36" s="160"/>
      <c r="P36" s="160"/>
      <c r="Q36" s="160"/>
      <c r="R36" s="161"/>
      <c r="S36" s="161"/>
      <c r="T36" s="161"/>
      <c r="U36" s="161"/>
      <c r="V36" s="161"/>
      <c r="W36" s="161"/>
      <c r="X36" s="161"/>
      <c r="Y36" s="161"/>
      <c r="Z36" s="151"/>
      <c r="AA36" s="151"/>
      <c r="AB36" s="151"/>
      <c r="AC36" s="151"/>
      <c r="AD36" s="151"/>
      <c r="AE36" s="151"/>
      <c r="AF36" s="151"/>
      <c r="AG36" s="151" t="s">
        <v>263</v>
      </c>
      <c r="AH36" s="151">
        <v>0</v>
      </c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ht="22.5" outlineLevel="1" x14ac:dyDescent="0.2">
      <c r="A37" s="176">
        <v>8</v>
      </c>
      <c r="B37" s="177" t="s">
        <v>1439</v>
      </c>
      <c r="C37" s="185" t="s">
        <v>1440</v>
      </c>
      <c r="D37" s="178" t="s">
        <v>333</v>
      </c>
      <c r="E37" s="179">
        <v>2</v>
      </c>
      <c r="F37" s="180"/>
      <c r="G37" s="181">
        <f>ROUND(E37*F37,2)</f>
        <v>0</v>
      </c>
      <c r="H37" s="180"/>
      <c r="I37" s="181">
        <f>ROUND(E37*H37,2)</f>
        <v>0</v>
      </c>
      <c r="J37" s="180"/>
      <c r="K37" s="181">
        <f>ROUND(E37*J37,2)</f>
        <v>0</v>
      </c>
      <c r="L37" s="181">
        <v>21</v>
      </c>
      <c r="M37" s="181">
        <f>G37*(1+L37/100)</f>
        <v>0</v>
      </c>
      <c r="N37" s="179">
        <v>0</v>
      </c>
      <c r="O37" s="179">
        <f>ROUND(E37*N37,2)</f>
        <v>0</v>
      </c>
      <c r="P37" s="179">
        <v>0</v>
      </c>
      <c r="Q37" s="179">
        <f>ROUND(E37*P37,2)</f>
        <v>0</v>
      </c>
      <c r="R37" s="181" t="s">
        <v>256</v>
      </c>
      <c r="S37" s="181" t="s">
        <v>257</v>
      </c>
      <c r="T37" s="182" t="s">
        <v>257</v>
      </c>
      <c r="U37" s="161">
        <v>4.4999999999999998E-2</v>
      </c>
      <c r="V37" s="161">
        <f>ROUND(E37*U37,2)</f>
        <v>0.09</v>
      </c>
      <c r="W37" s="161"/>
      <c r="X37" s="161" t="s">
        <v>258</v>
      </c>
      <c r="Y37" s="161" t="s">
        <v>211</v>
      </c>
      <c r="Z37" s="151"/>
      <c r="AA37" s="151"/>
      <c r="AB37" s="151"/>
      <c r="AC37" s="151"/>
      <c r="AD37" s="151"/>
      <c r="AE37" s="151"/>
      <c r="AF37" s="151"/>
      <c r="AG37" s="151" t="s">
        <v>259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2" x14ac:dyDescent="0.2">
      <c r="A38" s="158"/>
      <c r="B38" s="159"/>
      <c r="C38" s="273" t="s">
        <v>1441</v>
      </c>
      <c r="D38" s="274"/>
      <c r="E38" s="274"/>
      <c r="F38" s="274"/>
      <c r="G38" s="274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261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2" x14ac:dyDescent="0.2">
      <c r="A39" s="158"/>
      <c r="B39" s="159"/>
      <c r="C39" s="196" t="s">
        <v>1419</v>
      </c>
      <c r="D39" s="190"/>
      <c r="E39" s="191"/>
      <c r="F39" s="161"/>
      <c r="G39" s="161"/>
      <c r="H39" s="161"/>
      <c r="I39" s="161"/>
      <c r="J39" s="161"/>
      <c r="K39" s="161"/>
      <c r="L39" s="161"/>
      <c r="M39" s="161"/>
      <c r="N39" s="160"/>
      <c r="O39" s="160"/>
      <c r="P39" s="160"/>
      <c r="Q39" s="160"/>
      <c r="R39" s="161"/>
      <c r="S39" s="161"/>
      <c r="T39" s="161"/>
      <c r="U39" s="161"/>
      <c r="V39" s="161"/>
      <c r="W39" s="161"/>
      <c r="X39" s="161"/>
      <c r="Y39" s="161"/>
      <c r="Z39" s="151"/>
      <c r="AA39" s="151"/>
      <c r="AB39" s="151"/>
      <c r="AC39" s="151"/>
      <c r="AD39" s="151"/>
      <c r="AE39" s="151"/>
      <c r="AF39" s="151"/>
      <c r="AG39" s="151" t="s">
        <v>263</v>
      </c>
      <c r="AH39" s="151">
        <v>0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3" x14ac:dyDescent="0.2">
      <c r="A40" s="158"/>
      <c r="B40" s="159"/>
      <c r="C40" s="196" t="s">
        <v>1427</v>
      </c>
      <c r="D40" s="190"/>
      <c r="E40" s="191">
        <v>2</v>
      </c>
      <c r="F40" s="161"/>
      <c r="G40" s="16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1"/>
      <c r="AA40" s="151"/>
      <c r="AB40" s="151"/>
      <c r="AC40" s="151"/>
      <c r="AD40" s="151"/>
      <c r="AE40" s="151"/>
      <c r="AF40" s="151"/>
      <c r="AG40" s="151" t="s">
        <v>263</v>
      </c>
      <c r="AH40" s="151">
        <v>0</v>
      </c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ht="22.5" outlineLevel="1" x14ac:dyDescent="0.2">
      <c r="A41" s="176">
        <v>9</v>
      </c>
      <c r="B41" s="177" t="s">
        <v>1442</v>
      </c>
      <c r="C41" s="185" t="s">
        <v>1443</v>
      </c>
      <c r="D41" s="178" t="s">
        <v>333</v>
      </c>
      <c r="E41" s="179">
        <v>3.6</v>
      </c>
      <c r="F41" s="180"/>
      <c r="G41" s="181">
        <f>ROUND(E41*F41,2)</f>
        <v>0</v>
      </c>
      <c r="H41" s="180"/>
      <c r="I41" s="181">
        <f>ROUND(E41*H41,2)</f>
        <v>0</v>
      </c>
      <c r="J41" s="180"/>
      <c r="K41" s="181">
        <f>ROUND(E41*J41,2)</f>
        <v>0</v>
      </c>
      <c r="L41" s="181">
        <v>21</v>
      </c>
      <c r="M41" s="181">
        <f>G41*(1+L41/100)</f>
        <v>0</v>
      </c>
      <c r="N41" s="179">
        <v>0</v>
      </c>
      <c r="O41" s="179">
        <f>ROUND(E41*N41,2)</f>
        <v>0</v>
      </c>
      <c r="P41" s="179">
        <v>0</v>
      </c>
      <c r="Q41" s="179">
        <f>ROUND(E41*P41,2)</f>
        <v>0</v>
      </c>
      <c r="R41" s="181" t="s">
        <v>256</v>
      </c>
      <c r="S41" s="181" t="s">
        <v>257</v>
      </c>
      <c r="T41" s="182" t="s">
        <v>257</v>
      </c>
      <c r="U41" s="161">
        <v>0</v>
      </c>
      <c r="V41" s="161">
        <f>ROUND(E41*U41,2)</f>
        <v>0</v>
      </c>
      <c r="W41" s="161"/>
      <c r="X41" s="161" t="s">
        <v>258</v>
      </c>
      <c r="Y41" s="161" t="s">
        <v>211</v>
      </c>
      <c r="Z41" s="151"/>
      <c r="AA41" s="151"/>
      <c r="AB41" s="151"/>
      <c r="AC41" s="151"/>
      <c r="AD41" s="151"/>
      <c r="AE41" s="151"/>
      <c r="AF41" s="151"/>
      <c r="AG41" s="151" t="s">
        <v>259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2" x14ac:dyDescent="0.2">
      <c r="A42" s="158"/>
      <c r="B42" s="159"/>
      <c r="C42" s="273" t="s">
        <v>1441</v>
      </c>
      <c r="D42" s="274"/>
      <c r="E42" s="274"/>
      <c r="F42" s="274"/>
      <c r="G42" s="274"/>
      <c r="H42" s="161"/>
      <c r="I42" s="161"/>
      <c r="J42" s="161"/>
      <c r="K42" s="161"/>
      <c r="L42" s="161"/>
      <c r="M42" s="161"/>
      <c r="N42" s="160"/>
      <c r="O42" s="160"/>
      <c r="P42" s="160"/>
      <c r="Q42" s="160"/>
      <c r="R42" s="161"/>
      <c r="S42" s="161"/>
      <c r="T42" s="161"/>
      <c r="U42" s="161"/>
      <c r="V42" s="161"/>
      <c r="W42" s="161"/>
      <c r="X42" s="161"/>
      <c r="Y42" s="161"/>
      <c r="Z42" s="151"/>
      <c r="AA42" s="151"/>
      <c r="AB42" s="151"/>
      <c r="AC42" s="151"/>
      <c r="AD42" s="151"/>
      <c r="AE42" s="151"/>
      <c r="AF42" s="151"/>
      <c r="AG42" s="151" t="s">
        <v>261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2" x14ac:dyDescent="0.2">
      <c r="A43" s="158"/>
      <c r="B43" s="159"/>
      <c r="C43" s="196" t="s">
        <v>1419</v>
      </c>
      <c r="D43" s="190"/>
      <c r="E43" s="191"/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263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3" x14ac:dyDescent="0.2">
      <c r="A44" s="158"/>
      <c r="B44" s="159"/>
      <c r="C44" s="196" t="s">
        <v>1444</v>
      </c>
      <c r="D44" s="190"/>
      <c r="E44" s="191">
        <v>3.6</v>
      </c>
      <c r="F44" s="161"/>
      <c r="G44" s="16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1"/>
      <c r="AA44" s="151"/>
      <c r="AB44" s="151"/>
      <c r="AC44" s="151"/>
      <c r="AD44" s="151"/>
      <c r="AE44" s="151"/>
      <c r="AF44" s="151"/>
      <c r="AG44" s="151" t="s">
        <v>263</v>
      </c>
      <c r="AH44" s="151">
        <v>0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ht="22.5" outlineLevel="1" x14ac:dyDescent="0.2">
      <c r="A45" s="176">
        <v>10</v>
      </c>
      <c r="B45" s="177" t="s">
        <v>1445</v>
      </c>
      <c r="C45" s="185" t="s">
        <v>1446</v>
      </c>
      <c r="D45" s="178" t="s">
        <v>333</v>
      </c>
      <c r="E45" s="179">
        <v>2</v>
      </c>
      <c r="F45" s="180"/>
      <c r="G45" s="181">
        <f>ROUND(E45*F45,2)</f>
        <v>0</v>
      </c>
      <c r="H45" s="180"/>
      <c r="I45" s="181">
        <f>ROUND(E45*H45,2)</f>
        <v>0</v>
      </c>
      <c r="J45" s="180"/>
      <c r="K45" s="181">
        <f>ROUND(E45*J45,2)</f>
        <v>0</v>
      </c>
      <c r="L45" s="181">
        <v>21</v>
      </c>
      <c r="M45" s="181">
        <f>G45*(1+L45/100)</f>
        <v>0</v>
      </c>
      <c r="N45" s="179">
        <v>0</v>
      </c>
      <c r="O45" s="179">
        <f>ROUND(E45*N45,2)</f>
        <v>0</v>
      </c>
      <c r="P45" s="179">
        <v>0</v>
      </c>
      <c r="Q45" s="179">
        <f>ROUND(E45*P45,2)</f>
        <v>0</v>
      </c>
      <c r="R45" s="181" t="s">
        <v>256</v>
      </c>
      <c r="S45" s="181" t="s">
        <v>257</v>
      </c>
      <c r="T45" s="182" t="s">
        <v>257</v>
      </c>
      <c r="U45" s="161">
        <v>5.6000000000000001E-2</v>
      </c>
      <c r="V45" s="161">
        <f>ROUND(E45*U45,2)</f>
        <v>0.11</v>
      </c>
      <c r="W45" s="161"/>
      <c r="X45" s="161" t="s">
        <v>258</v>
      </c>
      <c r="Y45" s="161" t="s">
        <v>211</v>
      </c>
      <c r="Z45" s="151"/>
      <c r="AA45" s="151"/>
      <c r="AB45" s="151"/>
      <c r="AC45" s="151"/>
      <c r="AD45" s="151"/>
      <c r="AE45" s="151"/>
      <c r="AF45" s="151"/>
      <c r="AG45" s="151" t="s">
        <v>489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58"/>
      <c r="B46" s="159"/>
      <c r="C46" s="273" t="s">
        <v>1441</v>
      </c>
      <c r="D46" s="274"/>
      <c r="E46" s="274"/>
      <c r="F46" s="274"/>
      <c r="G46" s="274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261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2" x14ac:dyDescent="0.2">
      <c r="A47" s="158"/>
      <c r="B47" s="159"/>
      <c r="C47" s="196" t="s">
        <v>1419</v>
      </c>
      <c r="D47" s="190"/>
      <c r="E47" s="191"/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263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3" x14ac:dyDescent="0.2">
      <c r="A48" s="158"/>
      <c r="B48" s="159"/>
      <c r="C48" s="196" t="s">
        <v>1427</v>
      </c>
      <c r="D48" s="190"/>
      <c r="E48" s="191">
        <v>2</v>
      </c>
      <c r="F48" s="161"/>
      <c r="G48" s="161"/>
      <c r="H48" s="161"/>
      <c r="I48" s="161"/>
      <c r="J48" s="161"/>
      <c r="K48" s="161"/>
      <c r="L48" s="161"/>
      <c r="M48" s="161"/>
      <c r="N48" s="160"/>
      <c r="O48" s="160"/>
      <c r="P48" s="160"/>
      <c r="Q48" s="160"/>
      <c r="R48" s="161"/>
      <c r="S48" s="161"/>
      <c r="T48" s="161"/>
      <c r="U48" s="161"/>
      <c r="V48" s="161"/>
      <c r="W48" s="161"/>
      <c r="X48" s="161"/>
      <c r="Y48" s="161"/>
      <c r="Z48" s="151"/>
      <c r="AA48" s="151"/>
      <c r="AB48" s="151"/>
      <c r="AC48" s="151"/>
      <c r="AD48" s="151"/>
      <c r="AE48" s="151"/>
      <c r="AF48" s="151"/>
      <c r="AG48" s="151" t="s">
        <v>263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ht="22.5" outlineLevel="1" x14ac:dyDescent="0.2">
      <c r="A49" s="176">
        <v>11</v>
      </c>
      <c r="B49" s="177" t="s">
        <v>1447</v>
      </c>
      <c r="C49" s="185" t="s">
        <v>1448</v>
      </c>
      <c r="D49" s="178" t="s">
        <v>333</v>
      </c>
      <c r="E49" s="179">
        <v>3.6</v>
      </c>
      <c r="F49" s="180"/>
      <c r="G49" s="181">
        <f>ROUND(E49*F49,2)</f>
        <v>0</v>
      </c>
      <c r="H49" s="180"/>
      <c r="I49" s="181">
        <f>ROUND(E49*H49,2)</f>
        <v>0</v>
      </c>
      <c r="J49" s="180"/>
      <c r="K49" s="181">
        <f>ROUND(E49*J49,2)</f>
        <v>0</v>
      </c>
      <c r="L49" s="181">
        <v>21</v>
      </c>
      <c r="M49" s="181">
        <f>G49*(1+L49/100)</f>
        <v>0</v>
      </c>
      <c r="N49" s="179">
        <v>0</v>
      </c>
      <c r="O49" s="179">
        <f>ROUND(E49*N49,2)</f>
        <v>0</v>
      </c>
      <c r="P49" s="179">
        <v>0</v>
      </c>
      <c r="Q49" s="179">
        <f>ROUND(E49*P49,2)</f>
        <v>0</v>
      </c>
      <c r="R49" s="181" t="s">
        <v>256</v>
      </c>
      <c r="S49" s="181" t="s">
        <v>257</v>
      </c>
      <c r="T49" s="182" t="s">
        <v>257</v>
      </c>
      <c r="U49" s="161">
        <v>0</v>
      </c>
      <c r="V49" s="161">
        <f>ROUND(E49*U49,2)</f>
        <v>0</v>
      </c>
      <c r="W49" s="161"/>
      <c r="X49" s="161" t="s">
        <v>258</v>
      </c>
      <c r="Y49" s="161" t="s">
        <v>211</v>
      </c>
      <c r="Z49" s="151"/>
      <c r="AA49" s="151"/>
      <c r="AB49" s="151"/>
      <c r="AC49" s="151"/>
      <c r="AD49" s="151"/>
      <c r="AE49" s="151"/>
      <c r="AF49" s="151"/>
      <c r="AG49" s="151" t="s">
        <v>259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2" x14ac:dyDescent="0.2">
      <c r="A50" s="158"/>
      <c r="B50" s="159"/>
      <c r="C50" s="273" t="s">
        <v>1441</v>
      </c>
      <c r="D50" s="274"/>
      <c r="E50" s="274"/>
      <c r="F50" s="274"/>
      <c r="G50" s="274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1"/>
      <c r="AA50" s="151"/>
      <c r="AB50" s="151"/>
      <c r="AC50" s="151"/>
      <c r="AD50" s="151"/>
      <c r="AE50" s="151"/>
      <c r="AF50" s="151"/>
      <c r="AG50" s="151" t="s">
        <v>261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2" x14ac:dyDescent="0.2">
      <c r="A51" s="158"/>
      <c r="B51" s="159"/>
      <c r="C51" s="196" t="s">
        <v>1419</v>
      </c>
      <c r="D51" s="190"/>
      <c r="E51" s="191"/>
      <c r="F51" s="161"/>
      <c r="G51" s="161"/>
      <c r="H51" s="161"/>
      <c r="I51" s="161"/>
      <c r="J51" s="161"/>
      <c r="K51" s="161"/>
      <c r="L51" s="161"/>
      <c r="M51" s="161"/>
      <c r="N51" s="160"/>
      <c r="O51" s="160"/>
      <c r="P51" s="160"/>
      <c r="Q51" s="160"/>
      <c r="R51" s="161"/>
      <c r="S51" s="161"/>
      <c r="T51" s="161"/>
      <c r="U51" s="161"/>
      <c r="V51" s="161"/>
      <c r="W51" s="161"/>
      <c r="X51" s="161"/>
      <c r="Y51" s="161"/>
      <c r="Z51" s="151"/>
      <c r="AA51" s="151"/>
      <c r="AB51" s="151"/>
      <c r="AC51" s="151"/>
      <c r="AD51" s="151"/>
      <c r="AE51" s="151"/>
      <c r="AF51" s="151"/>
      <c r="AG51" s="151" t="s">
        <v>263</v>
      </c>
      <c r="AH51" s="151">
        <v>0</v>
      </c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3" x14ac:dyDescent="0.2">
      <c r="A52" s="158"/>
      <c r="B52" s="159"/>
      <c r="C52" s="196" t="s">
        <v>1444</v>
      </c>
      <c r="D52" s="190"/>
      <c r="E52" s="191">
        <v>3.6</v>
      </c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263</v>
      </c>
      <c r="AH52" s="151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ht="22.5" outlineLevel="1" x14ac:dyDescent="0.2">
      <c r="A53" s="176">
        <v>12</v>
      </c>
      <c r="B53" s="177" t="s">
        <v>1449</v>
      </c>
      <c r="C53" s="185" t="s">
        <v>1450</v>
      </c>
      <c r="D53" s="178" t="s">
        <v>333</v>
      </c>
      <c r="E53" s="179">
        <v>1</v>
      </c>
      <c r="F53" s="180"/>
      <c r="G53" s="181">
        <f>ROUND(E53*F53,2)</f>
        <v>0</v>
      </c>
      <c r="H53" s="180"/>
      <c r="I53" s="181">
        <f>ROUND(E53*H53,2)</f>
        <v>0</v>
      </c>
      <c r="J53" s="180"/>
      <c r="K53" s="181">
        <f>ROUND(E53*J53,2)</f>
        <v>0</v>
      </c>
      <c r="L53" s="181">
        <v>21</v>
      </c>
      <c r="M53" s="181">
        <f>G53*(1+L53/100)</f>
        <v>0</v>
      </c>
      <c r="N53" s="179">
        <v>0</v>
      </c>
      <c r="O53" s="179">
        <f>ROUND(E53*N53,2)</f>
        <v>0</v>
      </c>
      <c r="P53" s="179">
        <v>0</v>
      </c>
      <c r="Q53" s="179">
        <f>ROUND(E53*P53,2)</f>
        <v>0</v>
      </c>
      <c r="R53" s="181" t="s">
        <v>256</v>
      </c>
      <c r="S53" s="181" t="s">
        <v>257</v>
      </c>
      <c r="T53" s="182" t="s">
        <v>257</v>
      </c>
      <c r="U53" s="161">
        <v>0.25700000000000001</v>
      </c>
      <c r="V53" s="161">
        <f>ROUND(E53*U53,2)</f>
        <v>0.26</v>
      </c>
      <c r="W53" s="161"/>
      <c r="X53" s="161" t="s">
        <v>258</v>
      </c>
      <c r="Y53" s="161" t="s">
        <v>211</v>
      </c>
      <c r="Z53" s="151"/>
      <c r="AA53" s="151"/>
      <c r="AB53" s="151"/>
      <c r="AC53" s="151"/>
      <c r="AD53" s="151"/>
      <c r="AE53" s="151"/>
      <c r="AF53" s="151"/>
      <c r="AG53" s="151" t="s">
        <v>259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2" x14ac:dyDescent="0.2">
      <c r="A54" s="158"/>
      <c r="B54" s="159"/>
      <c r="C54" s="273" t="s">
        <v>1441</v>
      </c>
      <c r="D54" s="274"/>
      <c r="E54" s="274"/>
      <c r="F54" s="274"/>
      <c r="G54" s="274"/>
      <c r="H54" s="161"/>
      <c r="I54" s="161"/>
      <c r="J54" s="161"/>
      <c r="K54" s="161"/>
      <c r="L54" s="161"/>
      <c r="M54" s="161"/>
      <c r="N54" s="160"/>
      <c r="O54" s="160"/>
      <c r="P54" s="160"/>
      <c r="Q54" s="160"/>
      <c r="R54" s="161"/>
      <c r="S54" s="161"/>
      <c r="T54" s="161"/>
      <c r="U54" s="161"/>
      <c r="V54" s="161"/>
      <c r="W54" s="161"/>
      <c r="X54" s="161"/>
      <c r="Y54" s="161"/>
      <c r="Z54" s="151"/>
      <c r="AA54" s="151"/>
      <c r="AB54" s="151"/>
      <c r="AC54" s="151"/>
      <c r="AD54" s="151"/>
      <c r="AE54" s="151"/>
      <c r="AF54" s="151"/>
      <c r="AG54" s="151" t="s">
        <v>261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2" x14ac:dyDescent="0.2">
      <c r="A55" s="158"/>
      <c r="B55" s="159"/>
      <c r="C55" s="196" t="s">
        <v>1419</v>
      </c>
      <c r="D55" s="190"/>
      <c r="E55" s="191"/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263</v>
      </c>
      <c r="AH55" s="151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3" x14ac:dyDescent="0.2">
      <c r="A56" s="158"/>
      <c r="B56" s="159"/>
      <c r="C56" s="196" t="s">
        <v>1436</v>
      </c>
      <c r="D56" s="190"/>
      <c r="E56" s="191">
        <v>1</v>
      </c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1"/>
      <c r="AA56" s="151"/>
      <c r="AB56" s="151"/>
      <c r="AC56" s="151"/>
      <c r="AD56" s="151"/>
      <c r="AE56" s="151"/>
      <c r="AF56" s="151"/>
      <c r="AG56" s="151" t="s">
        <v>263</v>
      </c>
      <c r="AH56" s="151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ht="22.5" outlineLevel="1" x14ac:dyDescent="0.2">
      <c r="A57" s="176">
        <v>13</v>
      </c>
      <c r="B57" s="177" t="s">
        <v>1451</v>
      </c>
      <c r="C57" s="185" t="s">
        <v>1452</v>
      </c>
      <c r="D57" s="178" t="s">
        <v>333</v>
      </c>
      <c r="E57" s="179">
        <v>1.8</v>
      </c>
      <c r="F57" s="180"/>
      <c r="G57" s="181">
        <f>ROUND(E57*F57,2)</f>
        <v>0</v>
      </c>
      <c r="H57" s="180"/>
      <c r="I57" s="181">
        <f>ROUND(E57*H57,2)</f>
        <v>0</v>
      </c>
      <c r="J57" s="180"/>
      <c r="K57" s="181">
        <f>ROUND(E57*J57,2)</f>
        <v>0</v>
      </c>
      <c r="L57" s="181">
        <v>21</v>
      </c>
      <c r="M57" s="181">
        <f>G57*(1+L57/100)</f>
        <v>0</v>
      </c>
      <c r="N57" s="179">
        <v>0</v>
      </c>
      <c r="O57" s="179">
        <f>ROUND(E57*N57,2)</f>
        <v>0</v>
      </c>
      <c r="P57" s="179">
        <v>0</v>
      </c>
      <c r="Q57" s="179">
        <f>ROUND(E57*P57,2)</f>
        <v>0</v>
      </c>
      <c r="R57" s="181" t="s">
        <v>256</v>
      </c>
      <c r="S57" s="181" t="s">
        <v>257</v>
      </c>
      <c r="T57" s="182" t="s">
        <v>257</v>
      </c>
      <c r="U57" s="161">
        <v>0</v>
      </c>
      <c r="V57" s="161">
        <f>ROUND(E57*U57,2)</f>
        <v>0</v>
      </c>
      <c r="W57" s="161"/>
      <c r="X57" s="161" t="s">
        <v>258</v>
      </c>
      <c r="Y57" s="161" t="s">
        <v>211</v>
      </c>
      <c r="Z57" s="151"/>
      <c r="AA57" s="151"/>
      <c r="AB57" s="151"/>
      <c r="AC57" s="151"/>
      <c r="AD57" s="151"/>
      <c r="AE57" s="151"/>
      <c r="AF57" s="151"/>
      <c r="AG57" s="151" t="s">
        <v>259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273" t="s">
        <v>1441</v>
      </c>
      <c r="D58" s="274"/>
      <c r="E58" s="274"/>
      <c r="F58" s="274"/>
      <c r="G58" s="274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1"/>
      <c r="AA58" s="151"/>
      <c r="AB58" s="151"/>
      <c r="AC58" s="151"/>
      <c r="AD58" s="151"/>
      <c r="AE58" s="151"/>
      <c r="AF58" s="151"/>
      <c r="AG58" s="151" t="s">
        <v>261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2" x14ac:dyDescent="0.2">
      <c r="A59" s="158"/>
      <c r="B59" s="159"/>
      <c r="C59" s="196" t="s">
        <v>1419</v>
      </c>
      <c r="D59" s="190"/>
      <c r="E59" s="191"/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263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3" x14ac:dyDescent="0.2">
      <c r="A60" s="158"/>
      <c r="B60" s="159"/>
      <c r="C60" s="196" t="s">
        <v>1453</v>
      </c>
      <c r="D60" s="190"/>
      <c r="E60" s="191">
        <v>1.8</v>
      </c>
      <c r="F60" s="161"/>
      <c r="G60" s="161"/>
      <c r="H60" s="161"/>
      <c r="I60" s="161"/>
      <c r="J60" s="161"/>
      <c r="K60" s="161"/>
      <c r="L60" s="161"/>
      <c r="M60" s="161"/>
      <c r="N60" s="160"/>
      <c r="O60" s="160"/>
      <c r="P60" s="160"/>
      <c r="Q60" s="160"/>
      <c r="R60" s="161"/>
      <c r="S60" s="161"/>
      <c r="T60" s="161"/>
      <c r="U60" s="161"/>
      <c r="V60" s="161"/>
      <c r="W60" s="161"/>
      <c r="X60" s="161"/>
      <c r="Y60" s="161"/>
      <c r="Z60" s="151"/>
      <c r="AA60" s="151"/>
      <c r="AB60" s="151"/>
      <c r="AC60" s="151"/>
      <c r="AD60" s="151"/>
      <c r="AE60" s="151"/>
      <c r="AF60" s="151"/>
      <c r="AG60" s="151" t="s">
        <v>263</v>
      </c>
      <c r="AH60" s="151">
        <v>0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ht="22.5" outlineLevel="1" x14ac:dyDescent="0.2">
      <c r="A61" s="176">
        <v>14</v>
      </c>
      <c r="B61" s="177" t="s">
        <v>1454</v>
      </c>
      <c r="C61" s="185" t="s">
        <v>1455</v>
      </c>
      <c r="D61" s="178" t="s">
        <v>333</v>
      </c>
      <c r="E61" s="179">
        <v>2</v>
      </c>
      <c r="F61" s="180"/>
      <c r="G61" s="181">
        <f>ROUND(E61*F61,2)</f>
        <v>0</v>
      </c>
      <c r="H61" s="180"/>
      <c r="I61" s="181">
        <f>ROUND(E61*H61,2)</f>
        <v>0</v>
      </c>
      <c r="J61" s="180"/>
      <c r="K61" s="181">
        <f>ROUND(E61*J61,2)</f>
        <v>0</v>
      </c>
      <c r="L61" s="181">
        <v>21</v>
      </c>
      <c r="M61" s="181">
        <f>G61*(1+L61/100)</f>
        <v>0</v>
      </c>
      <c r="N61" s="179">
        <v>0</v>
      </c>
      <c r="O61" s="179">
        <f>ROUND(E61*N61,2)</f>
        <v>0</v>
      </c>
      <c r="P61" s="179">
        <v>0</v>
      </c>
      <c r="Q61" s="179">
        <f>ROUND(E61*P61,2)</f>
        <v>0</v>
      </c>
      <c r="R61" s="181" t="s">
        <v>256</v>
      </c>
      <c r="S61" s="181" t="s">
        <v>257</v>
      </c>
      <c r="T61" s="182" t="s">
        <v>257</v>
      </c>
      <c r="U61" s="161">
        <v>0.56999999999999995</v>
      </c>
      <c r="V61" s="161">
        <f>ROUND(E61*U61,2)</f>
        <v>1.1399999999999999</v>
      </c>
      <c r="W61" s="161"/>
      <c r="X61" s="161" t="s">
        <v>258</v>
      </c>
      <c r="Y61" s="161" t="s">
        <v>211</v>
      </c>
      <c r="Z61" s="151"/>
      <c r="AA61" s="151"/>
      <c r="AB61" s="151"/>
      <c r="AC61" s="151"/>
      <c r="AD61" s="151"/>
      <c r="AE61" s="151"/>
      <c r="AF61" s="151"/>
      <c r="AG61" s="151" t="s">
        <v>489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2" x14ac:dyDescent="0.2">
      <c r="A62" s="158"/>
      <c r="B62" s="159"/>
      <c r="C62" s="273" t="s">
        <v>1441</v>
      </c>
      <c r="D62" s="274"/>
      <c r="E62" s="274"/>
      <c r="F62" s="274"/>
      <c r="G62" s="274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1"/>
      <c r="AA62" s="151"/>
      <c r="AB62" s="151"/>
      <c r="AC62" s="151"/>
      <c r="AD62" s="151"/>
      <c r="AE62" s="151"/>
      <c r="AF62" s="151"/>
      <c r="AG62" s="151" t="s">
        <v>261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2" x14ac:dyDescent="0.2">
      <c r="A63" s="158"/>
      <c r="B63" s="159"/>
      <c r="C63" s="196" t="s">
        <v>1419</v>
      </c>
      <c r="D63" s="190"/>
      <c r="E63" s="191"/>
      <c r="F63" s="161"/>
      <c r="G63" s="161"/>
      <c r="H63" s="161"/>
      <c r="I63" s="161"/>
      <c r="J63" s="161"/>
      <c r="K63" s="161"/>
      <c r="L63" s="161"/>
      <c r="M63" s="161"/>
      <c r="N63" s="160"/>
      <c r="O63" s="160"/>
      <c r="P63" s="160"/>
      <c r="Q63" s="160"/>
      <c r="R63" s="161"/>
      <c r="S63" s="161"/>
      <c r="T63" s="161"/>
      <c r="U63" s="161"/>
      <c r="V63" s="161"/>
      <c r="W63" s="161"/>
      <c r="X63" s="161"/>
      <c r="Y63" s="161"/>
      <c r="Z63" s="151"/>
      <c r="AA63" s="151"/>
      <c r="AB63" s="151"/>
      <c r="AC63" s="151"/>
      <c r="AD63" s="151"/>
      <c r="AE63" s="151"/>
      <c r="AF63" s="151"/>
      <c r="AG63" s="151" t="s">
        <v>263</v>
      </c>
      <c r="AH63" s="151">
        <v>0</v>
      </c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3" x14ac:dyDescent="0.2">
      <c r="A64" s="158"/>
      <c r="B64" s="159"/>
      <c r="C64" s="196" t="s">
        <v>1427</v>
      </c>
      <c r="D64" s="190"/>
      <c r="E64" s="191">
        <v>2</v>
      </c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1"/>
      <c r="AA64" s="151"/>
      <c r="AB64" s="151"/>
      <c r="AC64" s="151"/>
      <c r="AD64" s="151"/>
      <c r="AE64" s="151"/>
      <c r="AF64" s="151"/>
      <c r="AG64" s="151" t="s">
        <v>263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ht="22.5" outlineLevel="1" x14ac:dyDescent="0.2">
      <c r="A65" s="176">
        <v>15</v>
      </c>
      <c r="B65" s="177" t="s">
        <v>1456</v>
      </c>
      <c r="C65" s="185" t="s">
        <v>1457</v>
      </c>
      <c r="D65" s="178" t="s">
        <v>333</v>
      </c>
      <c r="E65" s="179">
        <v>3.6</v>
      </c>
      <c r="F65" s="180"/>
      <c r="G65" s="181">
        <f>ROUND(E65*F65,2)</f>
        <v>0</v>
      </c>
      <c r="H65" s="180"/>
      <c r="I65" s="181">
        <f>ROUND(E65*H65,2)</f>
        <v>0</v>
      </c>
      <c r="J65" s="180"/>
      <c r="K65" s="181">
        <f>ROUND(E65*J65,2)</f>
        <v>0</v>
      </c>
      <c r="L65" s="181">
        <v>21</v>
      </c>
      <c r="M65" s="181">
        <f>G65*(1+L65/100)</f>
        <v>0</v>
      </c>
      <c r="N65" s="179">
        <v>0</v>
      </c>
      <c r="O65" s="179">
        <f>ROUND(E65*N65,2)</f>
        <v>0</v>
      </c>
      <c r="P65" s="179">
        <v>0</v>
      </c>
      <c r="Q65" s="179">
        <f>ROUND(E65*P65,2)</f>
        <v>0</v>
      </c>
      <c r="R65" s="181" t="s">
        <v>256</v>
      </c>
      <c r="S65" s="181" t="s">
        <v>257</v>
      </c>
      <c r="T65" s="182" t="s">
        <v>257</v>
      </c>
      <c r="U65" s="161">
        <v>0</v>
      </c>
      <c r="V65" s="161">
        <f>ROUND(E65*U65,2)</f>
        <v>0</v>
      </c>
      <c r="W65" s="161"/>
      <c r="X65" s="161" t="s">
        <v>258</v>
      </c>
      <c r="Y65" s="161" t="s">
        <v>211</v>
      </c>
      <c r="Z65" s="151"/>
      <c r="AA65" s="151"/>
      <c r="AB65" s="151"/>
      <c r="AC65" s="151"/>
      <c r="AD65" s="151"/>
      <c r="AE65" s="151"/>
      <c r="AF65" s="151"/>
      <c r="AG65" s="151" t="s">
        <v>259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2" x14ac:dyDescent="0.2">
      <c r="A66" s="158"/>
      <c r="B66" s="159"/>
      <c r="C66" s="273" t="s">
        <v>1441</v>
      </c>
      <c r="D66" s="274"/>
      <c r="E66" s="274"/>
      <c r="F66" s="274"/>
      <c r="G66" s="274"/>
      <c r="H66" s="161"/>
      <c r="I66" s="161"/>
      <c r="J66" s="161"/>
      <c r="K66" s="161"/>
      <c r="L66" s="161"/>
      <c r="M66" s="161"/>
      <c r="N66" s="160"/>
      <c r="O66" s="160"/>
      <c r="P66" s="160"/>
      <c r="Q66" s="160"/>
      <c r="R66" s="161"/>
      <c r="S66" s="161"/>
      <c r="T66" s="161"/>
      <c r="U66" s="161"/>
      <c r="V66" s="161"/>
      <c r="W66" s="161"/>
      <c r="X66" s="161"/>
      <c r="Y66" s="161"/>
      <c r="Z66" s="151"/>
      <c r="AA66" s="151"/>
      <c r="AB66" s="151"/>
      <c r="AC66" s="151"/>
      <c r="AD66" s="151"/>
      <c r="AE66" s="151"/>
      <c r="AF66" s="151"/>
      <c r="AG66" s="151" t="s">
        <v>261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2" x14ac:dyDescent="0.2">
      <c r="A67" s="158"/>
      <c r="B67" s="159"/>
      <c r="C67" s="196" t="s">
        <v>1419</v>
      </c>
      <c r="D67" s="190"/>
      <c r="E67" s="191"/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1"/>
      <c r="AA67" s="151"/>
      <c r="AB67" s="151"/>
      <c r="AC67" s="151"/>
      <c r="AD67" s="151"/>
      <c r="AE67" s="151"/>
      <c r="AF67" s="151"/>
      <c r="AG67" s="151" t="s">
        <v>263</v>
      </c>
      <c r="AH67" s="151">
        <v>0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3" x14ac:dyDescent="0.2">
      <c r="A68" s="158"/>
      <c r="B68" s="159"/>
      <c r="C68" s="196" t="s">
        <v>1444</v>
      </c>
      <c r="D68" s="190"/>
      <c r="E68" s="191">
        <v>3.6</v>
      </c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1"/>
      <c r="AA68" s="151"/>
      <c r="AB68" s="151"/>
      <c r="AC68" s="151"/>
      <c r="AD68" s="151"/>
      <c r="AE68" s="151"/>
      <c r="AF68" s="151"/>
      <c r="AG68" s="151" t="s">
        <v>263</v>
      </c>
      <c r="AH68" s="151">
        <v>0</v>
      </c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ht="22.5" outlineLevel="1" x14ac:dyDescent="0.2">
      <c r="A69" s="176">
        <v>16</v>
      </c>
      <c r="B69" s="177" t="s">
        <v>1458</v>
      </c>
      <c r="C69" s="185" t="s">
        <v>1459</v>
      </c>
      <c r="D69" s="178" t="s">
        <v>333</v>
      </c>
      <c r="E69" s="179">
        <v>2</v>
      </c>
      <c r="F69" s="180"/>
      <c r="G69" s="181">
        <f>ROUND(E69*F69,2)</f>
        <v>0</v>
      </c>
      <c r="H69" s="180"/>
      <c r="I69" s="181">
        <f>ROUND(E69*H69,2)</f>
        <v>0</v>
      </c>
      <c r="J69" s="180"/>
      <c r="K69" s="181">
        <f>ROUND(E69*J69,2)</f>
        <v>0</v>
      </c>
      <c r="L69" s="181">
        <v>21</v>
      </c>
      <c r="M69" s="181">
        <f>G69*(1+L69/100)</f>
        <v>0</v>
      </c>
      <c r="N69" s="179">
        <v>0</v>
      </c>
      <c r="O69" s="179">
        <f>ROUND(E69*N69,2)</f>
        <v>0</v>
      </c>
      <c r="P69" s="179">
        <v>0</v>
      </c>
      <c r="Q69" s="179">
        <f>ROUND(E69*P69,2)</f>
        <v>0</v>
      </c>
      <c r="R69" s="181" t="s">
        <v>256</v>
      </c>
      <c r="S69" s="181" t="s">
        <v>257</v>
      </c>
      <c r="T69" s="182" t="s">
        <v>257</v>
      </c>
      <c r="U69" s="161">
        <v>0.52200000000000002</v>
      </c>
      <c r="V69" s="161">
        <f>ROUND(E69*U69,2)</f>
        <v>1.04</v>
      </c>
      <c r="W69" s="161"/>
      <c r="X69" s="161" t="s">
        <v>258</v>
      </c>
      <c r="Y69" s="161" t="s">
        <v>211</v>
      </c>
      <c r="Z69" s="151"/>
      <c r="AA69" s="151"/>
      <c r="AB69" s="151"/>
      <c r="AC69" s="151"/>
      <c r="AD69" s="151"/>
      <c r="AE69" s="151"/>
      <c r="AF69" s="151"/>
      <c r="AG69" s="151" t="s">
        <v>259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2" x14ac:dyDescent="0.2">
      <c r="A70" s="158"/>
      <c r="B70" s="159"/>
      <c r="C70" s="273" t="s">
        <v>1441</v>
      </c>
      <c r="D70" s="274"/>
      <c r="E70" s="274"/>
      <c r="F70" s="274"/>
      <c r="G70" s="274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261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2" x14ac:dyDescent="0.2">
      <c r="A71" s="158"/>
      <c r="B71" s="159"/>
      <c r="C71" s="196" t="s">
        <v>1419</v>
      </c>
      <c r="D71" s="190"/>
      <c r="E71" s="191"/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1"/>
      <c r="AA71" s="151"/>
      <c r="AB71" s="151"/>
      <c r="AC71" s="151"/>
      <c r="AD71" s="151"/>
      <c r="AE71" s="151"/>
      <c r="AF71" s="151"/>
      <c r="AG71" s="151" t="s">
        <v>263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3" x14ac:dyDescent="0.2">
      <c r="A72" s="158"/>
      <c r="B72" s="159"/>
      <c r="C72" s="196" t="s">
        <v>1427</v>
      </c>
      <c r="D72" s="190"/>
      <c r="E72" s="191">
        <v>2</v>
      </c>
      <c r="F72" s="161"/>
      <c r="G72" s="161"/>
      <c r="H72" s="161"/>
      <c r="I72" s="161"/>
      <c r="J72" s="161"/>
      <c r="K72" s="161"/>
      <c r="L72" s="161"/>
      <c r="M72" s="161"/>
      <c r="N72" s="160"/>
      <c r="O72" s="160"/>
      <c r="P72" s="160"/>
      <c r="Q72" s="160"/>
      <c r="R72" s="161"/>
      <c r="S72" s="161"/>
      <c r="T72" s="161"/>
      <c r="U72" s="161"/>
      <c r="V72" s="161"/>
      <c r="W72" s="161"/>
      <c r="X72" s="161"/>
      <c r="Y72" s="161"/>
      <c r="Z72" s="151"/>
      <c r="AA72" s="151"/>
      <c r="AB72" s="151"/>
      <c r="AC72" s="151"/>
      <c r="AD72" s="151"/>
      <c r="AE72" s="151"/>
      <c r="AF72" s="151"/>
      <c r="AG72" s="151" t="s">
        <v>263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ht="22.5" outlineLevel="1" x14ac:dyDescent="0.2">
      <c r="A73" s="176">
        <v>17</v>
      </c>
      <c r="B73" s="177" t="s">
        <v>1460</v>
      </c>
      <c r="C73" s="185" t="s">
        <v>1461</v>
      </c>
      <c r="D73" s="178" t="s">
        <v>333</v>
      </c>
      <c r="E73" s="179">
        <v>3.6</v>
      </c>
      <c r="F73" s="180"/>
      <c r="G73" s="181">
        <f>ROUND(E73*F73,2)</f>
        <v>0</v>
      </c>
      <c r="H73" s="180"/>
      <c r="I73" s="181">
        <f>ROUND(E73*H73,2)</f>
        <v>0</v>
      </c>
      <c r="J73" s="180"/>
      <c r="K73" s="181">
        <f>ROUND(E73*J73,2)</f>
        <v>0</v>
      </c>
      <c r="L73" s="181">
        <v>21</v>
      </c>
      <c r="M73" s="181">
        <f>G73*(1+L73/100)</f>
        <v>0</v>
      </c>
      <c r="N73" s="179">
        <v>0</v>
      </c>
      <c r="O73" s="179">
        <f>ROUND(E73*N73,2)</f>
        <v>0</v>
      </c>
      <c r="P73" s="179">
        <v>0</v>
      </c>
      <c r="Q73" s="179">
        <f>ROUND(E73*P73,2)</f>
        <v>0</v>
      </c>
      <c r="R73" s="181" t="s">
        <v>256</v>
      </c>
      <c r="S73" s="181" t="s">
        <v>257</v>
      </c>
      <c r="T73" s="182" t="s">
        <v>257</v>
      </c>
      <c r="U73" s="161">
        <v>0</v>
      </c>
      <c r="V73" s="161">
        <f>ROUND(E73*U73,2)</f>
        <v>0</v>
      </c>
      <c r="W73" s="161"/>
      <c r="X73" s="161" t="s">
        <v>258</v>
      </c>
      <c r="Y73" s="161" t="s">
        <v>211</v>
      </c>
      <c r="Z73" s="151"/>
      <c r="AA73" s="151"/>
      <c r="AB73" s="151"/>
      <c r="AC73" s="151"/>
      <c r="AD73" s="151"/>
      <c r="AE73" s="151"/>
      <c r="AF73" s="151"/>
      <c r="AG73" s="151" t="s">
        <v>259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2" x14ac:dyDescent="0.2">
      <c r="A74" s="158"/>
      <c r="B74" s="159"/>
      <c r="C74" s="273" t="s">
        <v>1441</v>
      </c>
      <c r="D74" s="274"/>
      <c r="E74" s="274"/>
      <c r="F74" s="274"/>
      <c r="G74" s="274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1"/>
      <c r="AA74" s="151"/>
      <c r="AB74" s="151"/>
      <c r="AC74" s="151"/>
      <c r="AD74" s="151"/>
      <c r="AE74" s="151"/>
      <c r="AF74" s="151"/>
      <c r="AG74" s="151" t="s">
        <v>261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2" x14ac:dyDescent="0.2">
      <c r="A75" s="158"/>
      <c r="B75" s="159"/>
      <c r="C75" s="196" t="s">
        <v>1419</v>
      </c>
      <c r="D75" s="190"/>
      <c r="E75" s="191"/>
      <c r="F75" s="161"/>
      <c r="G75" s="161"/>
      <c r="H75" s="161"/>
      <c r="I75" s="161"/>
      <c r="J75" s="161"/>
      <c r="K75" s="161"/>
      <c r="L75" s="161"/>
      <c r="M75" s="161"/>
      <c r="N75" s="160"/>
      <c r="O75" s="160"/>
      <c r="P75" s="160"/>
      <c r="Q75" s="160"/>
      <c r="R75" s="161"/>
      <c r="S75" s="161"/>
      <c r="T75" s="161"/>
      <c r="U75" s="161"/>
      <c r="V75" s="161"/>
      <c r="W75" s="161"/>
      <c r="X75" s="161"/>
      <c r="Y75" s="161"/>
      <c r="Z75" s="151"/>
      <c r="AA75" s="151"/>
      <c r="AB75" s="151"/>
      <c r="AC75" s="151"/>
      <c r="AD75" s="151"/>
      <c r="AE75" s="151"/>
      <c r="AF75" s="151"/>
      <c r="AG75" s="151" t="s">
        <v>263</v>
      </c>
      <c r="AH75" s="151">
        <v>0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3" x14ac:dyDescent="0.2">
      <c r="A76" s="158"/>
      <c r="B76" s="159"/>
      <c r="C76" s="196" t="s">
        <v>1444</v>
      </c>
      <c r="D76" s="190"/>
      <c r="E76" s="191">
        <v>3.6</v>
      </c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1"/>
      <c r="AA76" s="151"/>
      <c r="AB76" s="151"/>
      <c r="AC76" s="151"/>
      <c r="AD76" s="151"/>
      <c r="AE76" s="151"/>
      <c r="AF76" s="151"/>
      <c r="AG76" s="151" t="s">
        <v>263</v>
      </c>
      <c r="AH76" s="151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ht="22.5" outlineLevel="1" x14ac:dyDescent="0.2">
      <c r="A77" s="176">
        <v>18</v>
      </c>
      <c r="B77" s="177" t="s">
        <v>1462</v>
      </c>
      <c r="C77" s="185" t="s">
        <v>1463</v>
      </c>
      <c r="D77" s="178" t="s">
        <v>333</v>
      </c>
      <c r="E77" s="179">
        <v>1</v>
      </c>
      <c r="F77" s="180"/>
      <c r="G77" s="181">
        <f>ROUND(E77*F77,2)</f>
        <v>0</v>
      </c>
      <c r="H77" s="180"/>
      <c r="I77" s="181">
        <f>ROUND(E77*H77,2)</f>
        <v>0</v>
      </c>
      <c r="J77" s="180"/>
      <c r="K77" s="181">
        <f>ROUND(E77*J77,2)</f>
        <v>0</v>
      </c>
      <c r="L77" s="181">
        <v>21</v>
      </c>
      <c r="M77" s="181">
        <f>G77*(1+L77/100)</f>
        <v>0</v>
      </c>
      <c r="N77" s="179">
        <v>0</v>
      </c>
      <c r="O77" s="179">
        <f>ROUND(E77*N77,2)</f>
        <v>0</v>
      </c>
      <c r="P77" s="179">
        <v>0</v>
      </c>
      <c r="Q77" s="179">
        <f>ROUND(E77*P77,2)</f>
        <v>0</v>
      </c>
      <c r="R77" s="181" t="s">
        <v>256</v>
      </c>
      <c r="S77" s="181" t="s">
        <v>257</v>
      </c>
      <c r="T77" s="182" t="s">
        <v>257</v>
      </c>
      <c r="U77" s="161">
        <v>0.97199999999999998</v>
      </c>
      <c r="V77" s="161">
        <f>ROUND(E77*U77,2)</f>
        <v>0.97</v>
      </c>
      <c r="W77" s="161"/>
      <c r="X77" s="161" t="s">
        <v>258</v>
      </c>
      <c r="Y77" s="161" t="s">
        <v>211</v>
      </c>
      <c r="Z77" s="151"/>
      <c r="AA77" s="151"/>
      <c r="AB77" s="151"/>
      <c r="AC77" s="151"/>
      <c r="AD77" s="151"/>
      <c r="AE77" s="151"/>
      <c r="AF77" s="151"/>
      <c r="AG77" s="151" t="s">
        <v>259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2" x14ac:dyDescent="0.2">
      <c r="A78" s="158"/>
      <c r="B78" s="159"/>
      <c r="C78" s="273" t="s">
        <v>1441</v>
      </c>
      <c r="D78" s="274"/>
      <c r="E78" s="274"/>
      <c r="F78" s="274"/>
      <c r="G78" s="274"/>
      <c r="H78" s="161"/>
      <c r="I78" s="161"/>
      <c r="J78" s="161"/>
      <c r="K78" s="161"/>
      <c r="L78" s="161"/>
      <c r="M78" s="161"/>
      <c r="N78" s="160"/>
      <c r="O78" s="160"/>
      <c r="P78" s="160"/>
      <c r="Q78" s="160"/>
      <c r="R78" s="161"/>
      <c r="S78" s="161"/>
      <c r="T78" s="161"/>
      <c r="U78" s="161"/>
      <c r="V78" s="161"/>
      <c r="W78" s="161"/>
      <c r="X78" s="161"/>
      <c r="Y78" s="161"/>
      <c r="Z78" s="151"/>
      <c r="AA78" s="151"/>
      <c r="AB78" s="151"/>
      <c r="AC78" s="151"/>
      <c r="AD78" s="151"/>
      <c r="AE78" s="151"/>
      <c r="AF78" s="151"/>
      <c r="AG78" s="151" t="s">
        <v>261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2" x14ac:dyDescent="0.2">
      <c r="A79" s="158"/>
      <c r="B79" s="159"/>
      <c r="C79" s="196" t="s">
        <v>1419</v>
      </c>
      <c r="D79" s="190"/>
      <c r="E79" s="191"/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1"/>
      <c r="AA79" s="151"/>
      <c r="AB79" s="151"/>
      <c r="AC79" s="151"/>
      <c r="AD79" s="151"/>
      <c r="AE79" s="151"/>
      <c r="AF79" s="151"/>
      <c r="AG79" s="151" t="s">
        <v>263</v>
      </c>
      <c r="AH79" s="151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3" x14ac:dyDescent="0.2">
      <c r="A80" s="158"/>
      <c r="B80" s="159"/>
      <c r="C80" s="196" t="s">
        <v>1436</v>
      </c>
      <c r="D80" s="190"/>
      <c r="E80" s="191">
        <v>1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1"/>
      <c r="AA80" s="151"/>
      <c r="AB80" s="151"/>
      <c r="AC80" s="151"/>
      <c r="AD80" s="151"/>
      <c r="AE80" s="151"/>
      <c r="AF80" s="151"/>
      <c r="AG80" s="151" t="s">
        <v>263</v>
      </c>
      <c r="AH80" s="151">
        <v>0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ht="22.5" outlineLevel="1" x14ac:dyDescent="0.2">
      <c r="A81" s="176">
        <v>19</v>
      </c>
      <c r="B81" s="177" t="s">
        <v>1464</v>
      </c>
      <c r="C81" s="185" t="s">
        <v>1465</v>
      </c>
      <c r="D81" s="178" t="s">
        <v>333</v>
      </c>
      <c r="E81" s="179">
        <v>1.8</v>
      </c>
      <c r="F81" s="180"/>
      <c r="G81" s="181">
        <f>ROUND(E81*F81,2)</f>
        <v>0</v>
      </c>
      <c r="H81" s="180"/>
      <c r="I81" s="181">
        <f>ROUND(E81*H81,2)</f>
        <v>0</v>
      </c>
      <c r="J81" s="180"/>
      <c r="K81" s="181">
        <f>ROUND(E81*J81,2)</f>
        <v>0</v>
      </c>
      <c r="L81" s="181">
        <v>21</v>
      </c>
      <c r="M81" s="181">
        <f>G81*(1+L81/100)</f>
        <v>0</v>
      </c>
      <c r="N81" s="179">
        <v>0</v>
      </c>
      <c r="O81" s="179">
        <f>ROUND(E81*N81,2)</f>
        <v>0</v>
      </c>
      <c r="P81" s="179">
        <v>0</v>
      </c>
      <c r="Q81" s="179">
        <f>ROUND(E81*P81,2)</f>
        <v>0</v>
      </c>
      <c r="R81" s="181" t="s">
        <v>256</v>
      </c>
      <c r="S81" s="181" t="s">
        <v>257</v>
      </c>
      <c r="T81" s="182" t="s">
        <v>257</v>
      </c>
      <c r="U81" s="161">
        <v>0</v>
      </c>
      <c r="V81" s="161">
        <f>ROUND(E81*U81,2)</f>
        <v>0</v>
      </c>
      <c r="W81" s="161"/>
      <c r="X81" s="161" t="s">
        <v>258</v>
      </c>
      <c r="Y81" s="161" t="s">
        <v>211</v>
      </c>
      <c r="Z81" s="151"/>
      <c r="AA81" s="151"/>
      <c r="AB81" s="151"/>
      <c r="AC81" s="151"/>
      <c r="AD81" s="151"/>
      <c r="AE81" s="151"/>
      <c r="AF81" s="151"/>
      <c r="AG81" s="151" t="s">
        <v>259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2" x14ac:dyDescent="0.2">
      <c r="A82" s="158"/>
      <c r="B82" s="159"/>
      <c r="C82" s="273" t="s">
        <v>1441</v>
      </c>
      <c r="D82" s="274"/>
      <c r="E82" s="274"/>
      <c r="F82" s="274"/>
      <c r="G82" s="274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261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2" x14ac:dyDescent="0.2">
      <c r="A83" s="158"/>
      <c r="B83" s="159"/>
      <c r="C83" s="196" t="s">
        <v>1419</v>
      </c>
      <c r="D83" s="190"/>
      <c r="E83" s="191"/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1"/>
      <c r="AA83" s="151"/>
      <c r="AB83" s="151"/>
      <c r="AC83" s="151"/>
      <c r="AD83" s="151"/>
      <c r="AE83" s="151"/>
      <c r="AF83" s="151"/>
      <c r="AG83" s="151" t="s">
        <v>263</v>
      </c>
      <c r="AH83" s="151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3" x14ac:dyDescent="0.2">
      <c r="A84" s="158"/>
      <c r="B84" s="159"/>
      <c r="C84" s="196" t="s">
        <v>1453</v>
      </c>
      <c r="D84" s="190"/>
      <c r="E84" s="191">
        <v>1.8</v>
      </c>
      <c r="F84" s="161"/>
      <c r="G84" s="161"/>
      <c r="H84" s="161"/>
      <c r="I84" s="161"/>
      <c r="J84" s="161"/>
      <c r="K84" s="161"/>
      <c r="L84" s="161"/>
      <c r="M84" s="161"/>
      <c r="N84" s="160"/>
      <c r="O84" s="160"/>
      <c r="P84" s="160"/>
      <c r="Q84" s="160"/>
      <c r="R84" s="161"/>
      <c r="S84" s="161"/>
      <c r="T84" s="161"/>
      <c r="U84" s="161"/>
      <c r="V84" s="161"/>
      <c r="W84" s="161"/>
      <c r="X84" s="161"/>
      <c r="Y84" s="161"/>
      <c r="Z84" s="151"/>
      <c r="AA84" s="151"/>
      <c r="AB84" s="151"/>
      <c r="AC84" s="151"/>
      <c r="AD84" s="151"/>
      <c r="AE84" s="151"/>
      <c r="AF84" s="151"/>
      <c r="AG84" s="151" t="s">
        <v>263</v>
      </c>
      <c r="AH84" s="151">
        <v>0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ht="22.5" outlineLevel="1" x14ac:dyDescent="0.2">
      <c r="A85" s="176">
        <v>20</v>
      </c>
      <c r="B85" s="177" t="s">
        <v>1466</v>
      </c>
      <c r="C85" s="185" t="s">
        <v>1467</v>
      </c>
      <c r="D85" s="178" t="s">
        <v>333</v>
      </c>
      <c r="E85" s="179">
        <v>7.2</v>
      </c>
      <c r="F85" s="180"/>
      <c r="G85" s="181">
        <f>ROUND(E85*F85,2)</f>
        <v>0</v>
      </c>
      <c r="H85" s="180"/>
      <c r="I85" s="181">
        <f>ROUND(E85*H85,2)</f>
        <v>0</v>
      </c>
      <c r="J85" s="180"/>
      <c r="K85" s="181">
        <f>ROUND(E85*J85,2)</f>
        <v>0</v>
      </c>
      <c r="L85" s="181">
        <v>21</v>
      </c>
      <c r="M85" s="181">
        <f>G85*(1+L85/100)</f>
        <v>0</v>
      </c>
      <c r="N85" s="179">
        <v>0</v>
      </c>
      <c r="O85" s="179">
        <f>ROUND(E85*N85,2)</f>
        <v>0</v>
      </c>
      <c r="P85" s="179">
        <v>0</v>
      </c>
      <c r="Q85" s="179">
        <f>ROUND(E85*P85,2)</f>
        <v>0</v>
      </c>
      <c r="R85" s="181" t="s">
        <v>256</v>
      </c>
      <c r="S85" s="181" t="s">
        <v>257</v>
      </c>
      <c r="T85" s="182" t="s">
        <v>257</v>
      </c>
      <c r="U85" s="161">
        <v>6.6000000000000003E-2</v>
      </c>
      <c r="V85" s="161">
        <f>ROUND(E85*U85,2)</f>
        <v>0.48</v>
      </c>
      <c r="W85" s="161"/>
      <c r="X85" s="161" t="s">
        <v>258</v>
      </c>
      <c r="Y85" s="161" t="s">
        <v>211</v>
      </c>
      <c r="Z85" s="151"/>
      <c r="AA85" s="151"/>
      <c r="AB85" s="151"/>
      <c r="AC85" s="151"/>
      <c r="AD85" s="151"/>
      <c r="AE85" s="151"/>
      <c r="AF85" s="151"/>
      <c r="AG85" s="151" t="s">
        <v>489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2" x14ac:dyDescent="0.2">
      <c r="A86" s="158"/>
      <c r="B86" s="159"/>
      <c r="C86" s="273" t="s">
        <v>1441</v>
      </c>
      <c r="D86" s="274"/>
      <c r="E86" s="274"/>
      <c r="F86" s="274"/>
      <c r="G86" s="274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261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2" x14ac:dyDescent="0.2">
      <c r="A87" s="158"/>
      <c r="B87" s="159"/>
      <c r="C87" s="196" t="s">
        <v>1419</v>
      </c>
      <c r="D87" s="190"/>
      <c r="E87" s="191"/>
      <c r="F87" s="161"/>
      <c r="G87" s="161"/>
      <c r="H87" s="161"/>
      <c r="I87" s="161"/>
      <c r="J87" s="161"/>
      <c r="K87" s="161"/>
      <c r="L87" s="161"/>
      <c r="M87" s="161"/>
      <c r="N87" s="160"/>
      <c r="O87" s="160"/>
      <c r="P87" s="160"/>
      <c r="Q87" s="160"/>
      <c r="R87" s="161"/>
      <c r="S87" s="161"/>
      <c r="T87" s="161"/>
      <c r="U87" s="161"/>
      <c r="V87" s="161"/>
      <c r="W87" s="161"/>
      <c r="X87" s="161"/>
      <c r="Y87" s="161"/>
      <c r="Z87" s="151"/>
      <c r="AA87" s="151"/>
      <c r="AB87" s="151"/>
      <c r="AC87" s="151"/>
      <c r="AD87" s="151"/>
      <c r="AE87" s="151"/>
      <c r="AF87" s="151"/>
      <c r="AG87" s="151" t="s">
        <v>263</v>
      </c>
      <c r="AH87" s="151">
        <v>0</v>
      </c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3" x14ac:dyDescent="0.2">
      <c r="A88" s="158"/>
      <c r="B88" s="159"/>
      <c r="C88" s="196" t="s">
        <v>1468</v>
      </c>
      <c r="D88" s="190"/>
      <c r="E88" s="191">
        <v>7.2</v>
      </c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263</v>
      </c>
      <c r="AH88" s="151">
        <v>0</v>
      </c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ht="22.5" outlineLevel="1" x14ac:dyDescent="0.2">
      <c r="A89" s="176">
        <v>21</v>
      </c>
      <c r="B89" s="177" t="s">
        <v>1469</v>
      </c>
      <c r="C89" s="185" t="s">
        <v>1470</v>
      </c>
      <c r="D89" s="178" t="s">
        <v>333</v>
      </c>
      <c r="E89" s="179">
        <v>7.2</v>
      </c>
      <c r="F89" s="180"/>
      <c r="G89" s="181">
        <f>ROUND(E89*F89,2)</f>
        <v>0</v>
      </c>
      <c r="H89" s="180"/>
      <c r="I89" s="181">
        <f>ROUND(E89*H89,2)</f>
        <v>0</v>
      </c>
      <c r="J89" s="180"/>
      <c r="K89" s="181">
        <f>ROUND(E89*J89,2)</f>
        <v>0</v>
      </c>
      <c r="L89" s="181">
        <v>21</v>
      </c>
      <c r="M89" s="181">
        <f>G89*(1+L89/100)</f>
        <v>0</v>
      </c>
      <c r="N89" s="179">
        <v>0</v>
      </c>
      <c r="O89" s="179">
        <f>ROUND(E89*N89,2)</f>
        <v>0</v>
      </c>
      <c r="P89" s="179">
        <v>0</v>
      </c>
      <c r="Q89" s="179">
        <f>ROUND(E89*P89,2)</f>
        <v>0</v>
      </c>
      <c r="R89" s="181" t="s">
        <v>256</v>
      </c>
      <c r="S89" s="181" t="s">
        <v>257</v>
      </c>
      <c r="T89" s="182" t="s">
        <v>257</v>
      </c>
      <c r="U89" s="161">
        <v>0</v>
      </c>
      <c r="V89" s="161">
        <f>ROUND(E89*U89,2)</f>
        <v>0</v>
      </c>
      <c r="W89" s="161"/>
      <c r="X89" s="161" t="s">
        <v>258</v>
      </c>
      <c r="Y89" s="161" t="s">
        <v>211</v>
      </c>
      <c r="Z89" s="151"/>
      <c r="AA89" s="151"/>
      <c r="AB89" s="151"/>
      <c r="AC89" s="151"/>
      <c r="AD89" s="151"/>
      <c r="AE89" s="151"/>
      <c r="AF89" s="151"/>
      <c r="AG89" s="151" t="s">
        <v>259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2" x14ac:dyDescent="0.2">
      <c r="A90" s="158"/>
      <c r="B90" s="159"/>
      <c r="C90" s="273" t="s">
        <v>1441</v>
      </c>
      <c r="D90" s="274"/>
      <c r="E90" s="274"/>
      <c r="F90" s="274"/>
      <c r="G90" s="274"/>
      <c r="H90" s="161"/>
      <c r="I90" s="161"/>
      <c r="J90" s="161"/>
      <c r="K90" s="161"/>
      <c r="L90" s="161"/>
      <c r="M90" s="161"/>
      <c r="N90" s="160"/>
      <c r="O90" s="160"/>
      <c r="P90" s="160"/>
      <c r="Q90" s="160"/>
      <c r="R90" s="161"/>
      <c r="S90" s="161"/>
      <c r="T90" s="161"/>
      <c r="U90" s="161"/>
      <c r="V90" s="161"/>
      <c r="W90" s="161"/>
      <c r="X90" s="161"/>
      <c r="Y90" s="161"/>
      <c r="Z90" s="151"/>
      <c r="AA90" s="151"/>
      <c r="AB90" s="151"/>
      <c r="AC90" s="151"/>
      <c r="AD90" s="151"/>
      <c r="AE90" s="151"/>
      <c r="AF90" s="151"/>
      <c r="AG90" s="151" t="s">
        <v>261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2" x14ac:dyDescent="0.2">
      <c r="A91" s="158"/>
      <c r="B91" s="159"/>
      <c r="C91" s="196" t="s">
        <v>1419</v>
      </c>
      <c r="D91" s="190"/>
      <c r="E91" s="191"/>
      <c r="F91" s="161"/>
      <c r="G91" s="161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1"/>
      <c r="AA91" s="151"/>
      <c r="AB91" s="151"/>
      <c r="AC91" s="151"/>
      <c r="AD91" s="151"/>
      <c r="AE91" s="151"/>
      <c r="AF91" s="151"/>
      <c r="AG91" s="151" t="s">
        <v>263</v>
      </c>
      <c r="AH91" s="151">
        <v>0</v>
      </c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3" x14ac:dyDescent="0.2">
      <c r="A92" s="158"/>
      <c r="B92" s="159"/>
      <c r="C92" s="196" t="s">
        <v>1468</v>
      </c>
      <c r="D92" s="190"/>
      <c r="E92" s="191">
        <v>7.2</v>
      </c>
      <c r="F92" s="161"/>
      <c r="G92" s="161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1"/>
      <c r="AA92" s="151"/>
      <c r="AB92" s="151"/>
      <c r="AC92" s="151"/>
      <c r="AD92" s="151"/>
      <c r="AE92" s="151"/>
      <c r="AF92" s="151"/>
      <c r="AG92" s="151" t="s">
        <v>263</v>
      </c>
      <c r="AH92" s="151">
        <v>0</v>
      </c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ht="22.5" outlineLevel="1" x14ac:dyDescent="0.2">
      <c r="A93" s="176">
        <v>22</v>
      </c>
      <c r="B93" s="177" t="s">
        <v>1471</v>
      </c>
      <c r="C93" s="185" t="s">
        <v>1472</v>
      </c>
      <c r="D93" s="178" t="s">
        <v>333</v>
      </c>
      <c r="E93" s="179">
        <v>1</v>
      </c>
      <c r="F93" s="180"/>
      <c r="G93" s="181">
        <f>ROUND(E93*F93,2)</f>
        <v>0</v>
      </c>
      <c r="H93" s="180"/>
      <c r="I93" s="181">
        <f>ROUND(E93*H93,2)</f>
        <v>0</v>
      </c>
      <c r="J93" s="180"/>
      <c r="K93" s="181">
        <f>ROUND(E93*J93,2)</f>
        <v>0</v>
      </c>
      <c r="L93" s="181">
        <v>21</v>
      </c>
      <c r="M93" s="181">
        <f>G93*(1+L93/100)</f>
        <v>0</v>
      </c>
      <c r="N93" s="179">
        <v>0</v>
      </c>
      <c r="O93" s="179">
        <f>ROUND(E93*N93,2)</f>
        <v>0</v>
      </c>
      <c r="P93" s="179">
        <v>0</v>
      </c>
      <c r="Q93" s="179">
        <f>ROUND(E93*P93,2)</f>
        <v>0</v>
      </c>
      <c r="R93" s="181" t="s">
        <v>256</v>
      </c>
      <c r="S93" s="181" t="s">
        <v>257</v>
      </c>
      <c r="T93" s="182" t="s">
        <v>257</v>
      </c>
      <c r="U93" s="161">
        <v>0.30299999999999999</v>
      </c>
      <c r="V93" s="161">
        <f>ROUND(E93*U93,2)</f>
        <v>0.3</v>
      </c>
      <c r="W93" s="161"/>
      <c r="X93" s="161" t="s">
        <v>258</v>
      </c>
      <c r="Y93" s="161" t="s">
        <v>211</v>
      </c>
      <c r="Z93" s="151"/>
      <c r="AA93" s="151"/>
      <c r="AB93" s="151"/>
      <c r="AC93" s="151"/>
      <c r="AD93" s="151"/>
      <c r="AE93" s="151"/>
      <c r="AF93" s="151"/>
      <c r="AG93" s="151" t="s">
        <v>259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2" x14ac:dyDescent="0.2">
      <c r="A94" s="158"/>
      <c r="B94" s="159"/>
      <c r="C94" s="273" t="s">
        <v>1441</v>
      </c>
      <c r="D94" s="274"/>
      <c r="E94" s="274"/>
      <c r="F94" s="274"/>
      <c r="G94" s="274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1"/>
      <c r="AA94" s="151"/>
      <c r="AB94" s="151"/>
      <c r="AC94" s="151"/>
      <c r="AD94" s="151"/>
      <c r="AE94" s="151"/>
      <c r="AF94" s="151"/>
      <c r="AG94" s="151" t="s">
        <v>261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2" x14ac:dyDescent="0.2">
      <c r="A95" s="158"/>
      <c r="B95" s="159"/>
      <c r="C95" s="196" t="s">
        <v>1419</v>
      </c>
      <c r="D95" s="190"/>
      <c r="E95" s="191"/>
      <c r="F95" s="161"/>
      <c r="G95" s="161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1"/>
      <c r="AA95" s="151"/>
      <c r="AB95" s="151"/>
      <c r="AC95" s="151"/>
      <c r="AD95" s="151"/>
      <c r="AE95" s="151"/>
      <c r="AF95" s="151"/>
      <c r="AG95" s="151" t="s">
        <v>263</v>
      </c>
      <c r="AH95" s="151">
        <v>0</v>
      </c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3" x14ac:dyDescent="0.2">
      <c r="A96" s="158"/>
      <c r="B96" s="159"/>
      <c r="C96" s="196" t="s">
        <v>1436</v>
      </c>
      <c r="D96" s="190"/>
      <c r="E96" s="191">
        <v>1</v>
      </c>
      <c r="F96" s="161"/>
      <c r="G96" s="161"/>
      <c r="H96" s="161"/>
      <c r="I96" s="161"/>
      <c r="J96" s="161"/>
      <c r="K96" s="161"/>
      <c r="L96" s="161"/>
      <c r="M96" s="161"/>
      <c r="N96" s="160"/>
      <c r="O96" s="160"/>
      <c r="P96" s="160"/>
      <c r="Q96" s="160"/>
      <c r="R96" s="161"/>
      <c r="S96" s="161"/>
      <c r="T96" s="161"/>
      <c r="U96" s="161"/>
      <c r="V96" s="161"/>
      <c r="W96" s="161"/>
      <c r="X96" s="161"/>
      <c r="Y96" s="161"/>
      <c r="Z96" s="151"/>
      <c r="AA96" s="151"/>
      <c r="AB96" s="151"/>
      <c r="AC96" s="151"/>
      <c r="AD96" s="151"/>
      <c r="AE96" s="151"/>
      <c r="AF96" s="151"/>
      <c r="AG96" s="151" t="s">
        <v>263</v>
      </c>
      <c r="AH96" s="151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ht="22.5" outlineLevel="1" x14ac:dyDescent="0.2">
      <c r="A97" s="176">
        <v>23</v>
      </c>
      <c r="B97" s="177" t="s">
        <v>1473</v>
      </c>
      <c r="C97" s="185" t="s">
        <v>1474</v>
      </c>
      <c r="D97" s="178" t="s">
        <v>333</v>
      </c>
      <c r="E97" s="179">
        <v>1.8</v>
      </c>
      <c r="F97" s="180"/>
      <c r="G97" s="181">
        <f>ROUND(E97*F97,2)</f>
        <v>0</v>
      </c>
      <c r="H97" s="180"/>
      <c r="I97" s="181">
        <f>ROUND(E97*H97,2)</f>
        <v>0</v>
      </c>
      <c r="J97" s="180"/>
      <c r="K97" s="181">
        <f>ROUND(E97*J97,2)</f>
        <v>0</v>
      </c>
      <c r="L97" s="181">
        <v>21</v>
      </c>
      <c r="M97" s="181">
        <f>G97*(1+L97/100)</f>
        <v>0</v>
      </c>
      <c r="N97" s="179">
        <v>0</v>
      </c>
      <c r="O97" s="179">
        <f>ROUND(E97*N97,2)</f>
        <v>0</v>
      </c>
      <c r="P97" s="179">
        <v>0</v>
      </c>
      <c r="Q97" s="179">
        <f>ROUND(E97*P97,2)</f>
        <v>0</v>
      </c>
      <c r="R97" s="181" t="s">
        <v>256</v>
      </c>
      <c r="S97" s="181" t="s">
        <v>257</v>
      </c>
      <c r="T97" s="182" t="s">
        <v>257</v>
      </c>
      <c r="U97" s="161">
        <v>0</v>
      </c>
      <c r="V97" s="161">
        <f>ROUND(E97*U97,2)</f>
        <v>0</v>
      </c>
      <c r="W97" s="161"/>
      <c r="X97" s="161" t="s">
        <v>258</v>
      </c>
      <c r="Y97" s="161" t="s">
        <v>211</v>
      </c>
      <c r="Z97" s="151"/>
      <c r="AA97" s="151"/>
      <c r="AB97" s="151"/>
      <c r="AC97" s="151"/>
      <c r="AD97" s="151"/>
      <c r="AE97" s="151"/>
      <c r="AF97" s="151"/>
      <c r="AG97" s="151" t="s">
        <v>259</v>
      </c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2" x14ac:dyDescent="0.2">
      <c r="A98" s="158"/>
      <c r="B98" s="159"/>
      <c r="C98" s="273" t="s">
        <v>1441</v>
      </c>
      <c r="D98" s="274"/>
      <c r="E98" s="274"/>
      <c r="F98" s="274"/>
      <c r="G98" s="274"/>
      <c r="H98" s="161"/>
      <c r="I98" s="161"/>
      <c r="J98" s="161"/>
      <c r="K98" s="161"/>
      <c r="L98" s="161"/>
      <c r="M98" s="161"/>
      <c r="N98" s="160"/>
      <c r="O98" s="160"/>
      <c r="P98" s="160"/>
      <c r="Q98" s="160"/>
      <c r="R98" s="161"/>
      <c r="S98" s="161"/>
      <c r="T98" s="161"/>
      <c r="U98" s="161"/>
      <c r="V98" s="161"/>
      <c r="W98" s="161"/>
      <c r="X98" s="161"/>
      <c r="Y98" s="161"/>
      <c r="Z98" s="151"/>
      <c r="AA98" s="151"/>
      <c r="AB98" s="151"/>
      <c r="AC98" s="151"/>
      <c r="AD98" s="151"/>
      <c r="AE98" s="151"/>
      <c r="AF98" s="151"/>
      <c r="AG98" s="151" t="s">
        <v>261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2" x14ac:dyDescent="0.2">
      <c r="A99" s="158"/>
      <c r="B99" s="159"/>
      <c r="C99" s="196" t="s">
        <v>1419</v>
      </c>
      <c r="D99" s="190"/>
      <c r="E99" s="191"/>
      <c r="F99" s="161"/>
      <c r="G99" s="161"/>
      <c r="H99" s="161"/>
      <c r="I99" s="161"/>
      <c r="J99" s="161"/>
      <c r="K99" s="161"/>
      <c r="L99" s="161"/>
      <c r="M99" s="161"/>
      <c r="N99" s="160"/>
      <c r="O99" s="160"/>
      <c r="P99" s="160"/>
      <c r="Q99" s="160"/>
      <c r="R99" s="161"/>
      <c r="S99" s="161"/>
      <c r="T99" s="161"/>
      <c r="U99" s="161"/>
      <c r="V99" s="161"/>
      <c r="W99" s="161"/>
      <c r="X99" s="161"/>
      <c r="Y99" s="161"/>
      <c r="Z99" s="151"/>
      <c r="AA99" s="151"/>
      <c r="AB99" s="151"/>
      <c r="AC99" s="151"/>
      <c r="AD99" s="151"/>
      <c r="AE99" s="151"/>
      <c r="AF99" s="151"/>
      <c r="AG99" s="151" t="s">
        <v>263</v>
      </c>
      <c r="AH99" s="151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3" x14ac:dyDescent="0.2">
      <c r="A100" s="158"/>
      <c r="B100" s="159"/>
      <c r="C100" s="196" t="s">
        <v>1453</v>
      </c>
      <c r="D100" s="190"/>
      <c r="E100" s="191">
        <v>1.8</v>
      </c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1"/>
      <c r="AA100" s="151"/>
      <c r="AB100" s="151"/>
      <c r="AC100" s="151"/>
      <c r="AD100" s="151"/>
      <c r="AE100" s="151"/>
      <c r="AF100" s="151"/>
      <c r="AG100" s="151" t="s">
        <v>263</v>
      </c>
      <c r="AH100" s="151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ht="22.5" outlineLevel="1" x14ac:dyDescent="0.2">
      <c r="A101" s="176">
        <v>24</v>
      </c>
      <c r="B101" s="177" t="s">
        <v>1475</v>
      </c>
      <c r="C101" s="185" t="s">
        <v>1476</v>
      </c>
      <c r="D101" s="178" t="s">
        <v>255</v>
      </c>
      <c r="E101" s="179">
        <v>1</v>
      </c>
      <c r="F101" s="180"/>
      <c r="G101" s="181">
        <f>ROUND(E101*F101,2)</f>
        <v>0</v>
      </c>
      <c r="H101" s="180"/>
      <c r="I101" s="181">
        <f>ROUND(E101*H101,2)</f>
        <v>0</v>
      </c>
      <c r="J101" s="180"/>
      <c r="K101" s="181">
        <f>ROUND(E101*J101,2)</f>
        <v>0</v>
      </c>
      <c r="L101" s="181">
        <v>21</v>
      </c>
      <c r="M101" s="181">
        <f>G101*(1+L101/100)</f>
        <v>0</v>
      </c>
      <c r="N101" s="179">
        <v>0</v>
      </c>
      <c r="O101" s="179">
        <f>ROUND(E101*N101,2)</f>
        <v>0</v>
      </c>
      <c r="P101" s="179">
        <v>2.2000000000000002</v>
      </c>
      <c r="Q101" s="179">
        <f>ROUND(E101*P101,2)</f>
        <v>2.2000000000000002</v>
      </c>
      <c r="R101" s="181" t="s">
        <v>256</v>
      </c>
      <c r="S101" s="181" t="s">
        <v>257</v>
      </c>
      <c r="T101" s="182" t="s">
        <v>257</v>
      </c>
      <c r="U101" s="161">
        <v>0</v>
      </c>
      <c r="V101" s="161">
        <f>ROUND(E101*U101,2)</f>
        <v>0</v>
      </c>
      <c r="W101" s="161"/>
      <c r="X101" s="161" t="s">
        <v>258</v>
      </c>
      <c r="Y101" s="161" t="s">
        <v>211</v>
      </c>
      <c r="Z101" s="151"/>
      <c r="AA101" s="151"/>
      <c r="AB101" s="151"/>
      <c r="AC101" s="151"/>
      <c r="AD101" s="151"/>
      <c r="AE101" s="151"/>
      <c r="AF101" s="151"/>
      <c r="AG101" s="151" t="s">
        <v>489</v>
      </c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ht="22.5" outlineLevel="2" x14ac:dyDescent="0.2">
      <c r="A102" s="158"/>
      <c r="B102" s="159"/>
      <c r="C102" s="273" t="s">
        <v>1477</v>
      </c>
      <c r="D102" s="274"/>
      <c r="E102" s="274"/>
      <c r="F102" s="274"/>
      <c r="G102" s="274"/>
      <c r="H102" s="161"/>
      <c r="I102" s="161"/>
      <c r="J102" s="161"/>
      <c r="K102" s="161"/>
      <c r="L102" s="161"/>
      <c r="M102" s="161"/>
      <c r="N102" s="160"/>
      <c r="O102" s="160"/>
      <c r="P102" s="160"/>
      <c r="Q102" s="160"/>
      <c r="R102" s="161"/>
      <c r="S102" s="161"/>
      <c r="T102" s="161"/>
      <c r="U102" s="161"/>
      <c r="V102" s="161"/>
      <c r="W102" s="161"/>
      <c r="X102" s="161"/>
      <c r="Y102" s="161"/>
      <c r="Z102" s="151"/>
      <c r="AA102" s="151"/>
      <c r="AB102" s="151"/>
      <c r="AC102" s="151"/>
      <c r="AD102" s="151"/>
      <c r="AE102" s="151"/>
      <c r="AF102" s="151"/>
      <c r="AG102" s="151" t="s">
        <v>261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83" t="str">
        <f>C102</f>
        <v>korytech vodotečí, melioračních kanálech s přemístěním suti na hromady na vzdálenost do 20 m nebo s naložením na dopravní prostředek,</v>
      </c>
      <c r="BB102" s="151"/>
      <c r="BC102" s="151"/>
      <c r="BD102" s="151"/>
      <c r="BE102" s="151"/>
      <c r="BF102" s="151"/>
      <c r="BG102" s="151"/>
      <c r="BH102" s="151"/>
    </row>
    <row r="103" spans="1:60" outlineLevel="2" x14ac:dyDescent="0.2">
      <c r="A103" s="158"/>
      <c r="B103" s="159"/>
      <c r="C103" s="196" t="s">
        <v>1478</v>
      </c>
      <c r="D103" s="190"/>
      <c r="E103" s="191">
        <v>1</v>
      </c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1"/>
      <c r="AA103" s="151"/>
      <c r="AB103" s="151"/>
      <c r="AC103" s="151"/>
      <c r="AD103" s="151"/>
      <c r="AE103" s="151"/>
      <c r="AF103" s="151"/>
      <c r="AG103" s="151" t="s">
        <v>263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1" x14ac:dyDescent="0.2">
      <c r="A104" s="176">
        <v>25</v>
      </c>
      <c r="B104" s="177" t="s">
        <v>253</v>
      </c>
      <c r="C104" s="185" t="s">
        <v>254</v>
      </c>
      <c r="D104" s="178" t="s">
        <v>255</v>
      </c>
      <c r="E104" s="179">
        <v>66</v>
      </c>
      <c r="F104" s="180"/>
      <c r="G104" s="181">
        <f>ROUND(E104*F104,2)</f>
        <v>0</v>
      </c>
      <c r="H104" s="180"/>
      <c r="I104" s="181">
        <f>ROUND(E104*H104,2)</f>
        <v>0</v>
      </c>
      <c r="J104" s="180"/>
      <c r="K104" s="181">
        <f>ROUND(E104*J104,2)</f>
        <v>0</v>
      </c>
      <c r="L104" s="181">
        <v>21</v>
      </c>
      <c r="M104" s="181">
        <f>G104*(1+L104/100)</f>
        <v>0</v>
      </c>
      <c r="N104" s="179">
        <v>0</v>
      </c>
      <c r="O104" s="179">
        <f>ROUND(E104*N104,2)</f>
        <v>0</v>
      </c>
      <c r="P104" s="179">
        <v>0</v>
      </c>
      <c r="Q104" s="179">
        <f>ROUND(E104*P104,2)</f>
        <v>0</v>
      </c>
      <c r="R104" s="181" t="s">
        <v>256</v>
      </c>
      <c r="S104" s="181" t="s">
        <v>257</v>
      </c>
      <c r="T104" s="182" t="s">
        <v>257</v>
      </c>
      <c r="U104" s="161">
        <v>0</v>
      </c>
      <c r="V104" s="161">
        <f>ROUND(E104*U104,2)</f>
        <v>0</v>
      </c>
      <c r="W104" s="161"/>
      <c r="X104" s="161" t="s">
        <v>258</v>
      </c>
      <c r="Y104" s="161" t="s">
        <v>211</v>
      </c>
      <c r="Z104" s="151"/>
      <c r="AA104" s="151"/>
      <c r="AB104" s="151"/>
      <c r="AC104" s="151"/>
      <c r="AD104" s="151"/>
      <c r="AE104" s="151"/>
      <c r="AF104" s="151"/>
      <c r="AG104" s="151" t="s">
        <v>489</v>
      </c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2" x14ac:dyDescent="0.2">
      <c r="A105" s="158"/>
      <c r="B105" s="159"/>
      <c r="C105" s="273" t="s">
        <v>260</v>
      </c>
      <c r="D105" s="274"/>
      <c r="E105" s="274"/>
      <c r="F105" s="274"/>
      <c r="G105" s="274"/>
      <c r="H105" s="161"/>
      <c r="I105" s="161"/>
      <c r="J105" s="161"/>
      <c r="K105" s="161"/>
      <c r="L105" s="161"/>
      <c r="M105" s="161"/>
      <c r="N105" s="160"/>
      <c r="O105" s="160"/>
      <c r="P105" s="160"/>
      <c r="Q105" s="160"/>
      <c r="R105" s="161"/>
      <c r="S105" s="161"/>
      <c r="T105" s="161"/>
      <c r="U105" s="161"/>
      <c r="V105" s="161"/>
      <c r="W105" s="161"/>
      <c r="X105" s="161"/>
      <c r="Y105" s="161"/>
      <c r="Z105" s="151"/>
      <c r="AA105" s="151"/>
      <c r="AB105" s="151"/>
      <c r="AC105" s="151"/>
      <c r="AD105" s="151"/>
      <c r="AE105" s="151"/>
      <c r="AF105" s="151"/>
      <c r="AG105" s="151" t="s">
        <v>261</v>
      </c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83" t="str">
        <f>C105</f>
        <v>nebo lesní půdy, s vodorovným přemístěním na hromady v místě upotřebení nebo na dočasné či trvalé skládky se složením</v>
      </c>
      <c r="BB105" s="151"/>
      <c r="BC105" s="151"/>
      <c r="BD105" s="151"/>
      <c r="BE105" s="151"/>
      <c r="BF105" s="151"/>
      <c r="BG105" s="151"/>
      <c r="BH105" s="151"/>
    </row>
    <row r="106" spans="1:60" outlineLevel="2" x14ac:dyDescent="0.2">
      <c r="A106" s="158"/>
      <c r="B106" s="159"/>
      <c r="C106" s="264" t="s">
        <v>1479</v>
      </c>
      <c r="D106" s="265"/>
      <c r="E106" s="265"/>
      <c r="F106" s="265"/>
      <c r="G106" s="265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51"/>
      <c r="AA106" s="151"/>
      <c r="AB106" s="151"/>
      <c r="AC106" s="151"/>
      <c r="AD106" s="151"/>
      <c r="AE106" s="151"/>
      <c r="AF106" s="151"/>
      <c r="AG106" s="151" t="s">
        <v>214</v>
      </c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2" x14ac:dyDescent="0.2">
      <c r="A107" s="158"/>
      <c r="B107" s="159"/>
      <c r="C107" s="196" t="s">
        <v>1419</v>
      </c>
      <c r="D107" s="190"/>
      <c r="E107" s="191"/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1"/>
      <c r="AA107" s="151"/>
      <c r="AB107" s="151"/>
      <c r="AC107" s="151"/>
      <c r="AD107" s="151"/>
      <c r="AE107" s="151"/>
      <c r="AF107" s="151"/>
      <c r="AG107" s="151" t="s">
        <v>263</v>
      </c>
      <c r="AH107" s="151">
        <v>0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3" x14ac:dyDescent="0.2">
      <c r="A108" s="158"/>
      <c r="B108" s="159"/>
      <c r="C108" s="196" t="s">
        <v>1480</v>
      </c>
      <c r="D108" s="190"/>
      <c r="E108" s="191">
        <v>66</v>
      </c>
      <c r="F108" s="161"/>
      <c r="G108" s="161"/>
      <c r="H108" s="161"/>
      <c r="I108" s="161"/>
      <c r="J108" s="161"/>
      <c r="K108" s="161"/>
      <c r="L108" s="161"/>
      <c r="M108" s="161"/>
      <c r="N108" s="160"/>
      <c r="O108" s="160"/>
      <c r="P108" s="160"/>
      <c r="Q108" s="160"/>
      <c r="R108" s="161"/>
      <c r="S108" s="161"/>
      <c r="T108" s="161"/>
      <c r="U108" s="161"/>
      <c r="V108" s="161"/>
      <c r="W108" s="161"/>
      <c r="X108" s="161"/>
      <c r="Y108" s="161"/>
      <c r="Z108" s="151"/>
      <c r="AA108" s="151"/>
      <c r="AB108" s="151"/>
      <c r="AC108" s="151"/>
      <c r="AD108" s="151"/>
      <c r="AE108" s="151"/>
      <c r="AF108" s="151"/>
      <c r="AG108" s="151" t="s">
        <v>263</v>
      </c>
      <c r="AH108" s="151">
        <v>0</v>
      </c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1" x14ac:dyDescent="0.2">
      <c r="A109" s="176">
        <v>26</v>
      </c>
      <c r="B109" s="177" t="s">
        <v>1481</v>
      </c>
      <c r="C109" s="185" t="s">
        <v>1482</v>
      </c>
      <c r="D109" s="178" t="s">
        <v>255</v>
      </c>
      <c r="E109" s="179">
        <v>95.35</v>
      </c>
      <c r="F109" s="180"/>
      <c r="G109" s="181">
        <f>ROUND(E109*F109,2)</f>
        <v>0</v>
      </c>
      <c r="H109" s="180"/>
      <c r="I109" s="181">
        <f>ROUND(E109*H109,2)</f>
        <v>0</v>
      </c>
      <c r="J109" s="180"/>
      <c r="K109" s="181">
        <f>ROUND(E109*J109,2)</f>
        <v>0</v>
      </c>
      <c r="L109" s="181">
        <v>21</v>
      </c>
      <c r="M109" s="181">
        <f>G109*(1+L109/100)</f>
        <v>0</v>
      </c>
      <c r="N109" s="179">
        <v>0</v>
      </c>
      <c r="O109" s="179">
        <f>ROUND(E109*N109,2)</f>
        <v>0</v>
      </c>
      <c r="P109" s="179">
        <v>0</v>
      </c>
      <c r="Q109" s="179">
        <f>ROUND(E109*P109,2)</f>
        <v>0</v>
      </c>
      <c r="R109" s="181" t="s">
        <v>256</v>
      </c>
      <c r="S109" s="181" t="s">
        <v>257</v>
      </c>
      <c r="T109" s="182" t="s">
        <v>257</v>
      </c>
      <c r="U109" s="161">
        <v>0</v>
      </c>
      <c r="V109" s="161">
        <f>ROUND(E109*U109,2)</f>
        <v>0</v>
      </c>
      <c r="W109" s="161"/>
      <c r="X109" s="161" t="s">
        <v>258</v>
      </c>
      <c r="Y109" s="161" t="s">
        <v>211</v>
      </c>
      <c r="Z109" s="151"/>
      <c r="AA109" s="151"/>
      <c r="AB109" s="151"/>
      <c r="AC109" s="151"/>
      <c r="AD109" s="151"/>
      <c r="AE109" s="151"/>
      <c r="AF109" s="151"/>
      <c r="AG109" s="151" t="s">
        <v>489</v>
      </c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2" x14ac:dyDescent="0.2">
      <c r="A110" s="158"/>
      <c r="B110" s="159"/>
      <c r="C110" s="273" t="s">
        <v>1483</v>
      </c>
      <c r="D110" s="274"/>
      <c r="E110" s="274"/>
      <c r="F110" s="274"/>
      <c r="G110" s="274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51"/>
      <c r="AA110" s="151"/>
      <c r="AB110" s="151"/>
      <c r="AC110" s="151"/>
      <c r="AD110" s="151"/>
      <c r="AE110" s="151"/>
      <c r="AF110" s="151"/>
      <c r="AG110" s="151" t="s">
        <v>261</v>
      </c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83" t="str">
        <f>C110</f>
        <v>s přemístěním výkopku v příčných profilech na vzdálenost do 15 m nebo s naložením na dopravní prostředek.</v>
      </c>
      <c r="BB110" s="151"/>
      <c r="BC110" s="151"/>
      <c r="BD110" s="151"/>
      <c r="BE110" s="151"/>
      <c r="BF110" s="151"/>
      <c r="BG110" s="151"/>
      <c r="BH110" s="151"/>
    </row>
    <row r="111" spans="1:60" outlineLevel="2" x14ac:dyDescent="0.2">
      <c r="A111" s="158"/>
      <c r="B111" s="159"/>
      <c r="C111" s="264" t="s">
        <v>1479</v>
      </c>
      <c r="D111" s="265"/>
      <c r="E111" s="265"/>
      <c r="F111" s="265"/>
      <c r="G111" s="265"/>
      <c r="H111" s="161"/>
      <c r="I111" s="161"/>
      <c r="J111" s="161"/>
      <c r="K111" s="161"/>
      <c r="L111" s="161"/>
      <c r="M111" s="161"/>
      <c r="N111" s="160"/>
      <c r="O111" s="160"/>
      <c r="P111" s="160"/>
      <c r="Q111" s="160"/>
      <c r="R111" s="161"/>
      <c r="S111" s="161"/>
      <c r="T111" s="161"/>
      <c r="U111" s="161"/>
      <c r="V111" s="161"/>
      <c r="W111" s="161"/>
      <c r="X111" s="161"/>
      <c r="Y111" s="161"/>
      <c r="Z111" s="151"/>
      <c r="AA111" s="151"/>
      <c r="AB111" s="151"/>
      <c r="AC111" s="151"/>
      <c r="AD111" s="151"/>
      <c r="AE111" s="151"/>
      <c r="AF111" s="151"/>
      <c r="AG111" s="151" t="s">
        <v>214</v>
      </c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2" x14ac:dyDescent="0.2">
      <c r="A112" s="158"/>
      <c r="B112" s="159"/>
      <c r="C112" s="196" t="s">
        <v>1419</v>
      </c>
      <c r="D112" s="190"/>
      <c r="E112" s="191"/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1"/>
      <c r="AA112" s="151"/>
      <c r="AB112" s="151"/>
      <c r="AC112" s="151"/>
      <c r="AD112" s="151"/>
      <c r="AE112" s="151"/>
      <c r="AF112" s="151"/>
      <c r="AG112" s="151" t="s">
        <v>263</v>
      </c>
      <c r="AH112" s="151">
        <v>0</v>
      </c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3" x14ac:dyDescent="0.2">
      <c r="A113" s="158"/>
      <c r="B113" s="159"/>
      <c r="C113" s="196" t="s">
        <v>1484</v>
      </c>
      <c r="D113" s="190"/>
      <c r="E113" s="191">
        <v>3</v>
      </c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1"/>
      <c r="AA113" s="151"/>
      <c r="AB113" s="151"/>
      <c r="AC113" s="151"/>
      <c r="AD113" s="151"/>
      <c r="AE113" s="151"/>
      <c r="AF113" s="151"/>
      <c r="AG113" s="151" t="s">
        <v>263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3" x14ac:dyDescent="0.2">
      <c r="A114" s="158"/>
      <c r="B114" s="159"/>
      <c r="C114" s="196" t="s">
        <v>1485</v>
      </c>
      <c r="D114" s="190"/>
      <c r="E114" s="191">
        <v>92.35</v>
      </c>
      <c r="F114" s="161"/>
      <c r="G114" s="161"/>
      <c r="H114" s="161"/>
      <c r="I114" s="161"/>
      <c r="J114" s="161"/>
      <c r="K114" s="161"/>
      <c r="L114" s="161"/>
      <c r="M114" s="161"/>
      <c r="N114" s="160"/>
      <c r="O114" s="160"/>
      <c r="P114" s="160"/>
      <c r="Q114" s="160"/>
      <c r="R114" s="161"/>
      <c r="S114" s="161"/>
      <c r="T114" s="161"/>
      <c r="U114" s="161"/>
      <c r="V114" s="161"/>
      <c r="W114" s="161"/>
      <c r="X114" s="161"/>
      <c r="Y114" s="161"/>
      <c r="Z114" s="151"/>
      <c r="AA114" s="151"/>
      <c r="AB114" s="151"/>
      <c r="AC114" s="151"/>
      <c r="AD114" s="151"/>
      <c r="AE114" s="151"/>
      <c r="AF114" s="151"/>
      <c r="AG114" s="151" t="s">
        <v>263</v>
      </c>
      <c r="AH114" s="151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ht="22.5" outlineLevel="1" x14ac:dyDescent="0.2">
      <c r="A115" s="176">
        <v>27</v>
      </c>
      <c r="B115" s="177" t="s">
        <v>1486</v>
      </c>
      <c r="C115" s="185" t="s">
        <v>1487</v>
      </c>
      <c r="D115" s="178" t="s">
        <v>296</v>
      </c>
      <c r="E115" s="179">
        <v>235</v>
      </c>
      <c r="F115" s="180"/>
      <c r="G115" s="181">
        <f>ROUND(E115*F115,2)</f>
        <v>0</v>
      </c>
      <c r="H115" s="180"/>
      <c r="I115" s="181">
        <f>ROUND(E115*H115,2)</f>
        <v>0</v>
      </c>
      <c r="J115" s="180"/>
      <c r="K115" s="181">
        <f>ROUND(E115*J115,2)</f>
        <v>0</v>
      </c>
      <c r="L115" s="181">
        <v>21</v>
      </c>
      <c r="M115" s="181">
        <f>G115*(1+L115/100)</f>
        <v>0</v>
      </c>
      <c r="N115" s="179">
        <v>0</v>
      </c>
      <c r="O115" s="179">
        <f>ROUND(E115*N115,2)</f>
        <v>0</v>
      </c>
      <c r="P115" s="179">
        <v>0.66</v>
      </c>
      <c r="Q115" s="179">
        <f>ROUND(E115*P115,2)</f>
        <v>155.1</v>
      </c>
      <c r="R115" s="181" t="s">
        <v>385</v>
      </c>
      <c r="S115" s="181" t="s">
        <v>257</v>
      </c>
      <c r="T115" s="182" t="s">
        <v>257</v>
      </c>
      <c r="U115" s="161">
        <v>0.11899999999999999</v>
      </c>
      <c r="V115" s="161">
        <f>ROUND(E115*U115,2)</f>
        <v>27.97</v>
      </c>
      <c r="W115" s="161"/>
      <c r="X115" s="161" t="s">
        <v>258</v>
      </c>
      <c r="Y115" s="161" t="s">
        <v>211</v>
      </c>
      <c r="Z115" s="151"/>
      <c r="AA115" s="151"/>
      <c r="AB115" s="151"/>
      <c r="AC115" s="151"/>
      <c r="AD115" s="151"/>
      <c r="AE115" s="151"/>
      <c r="AF115" s="151"/>
      <c r="AG115" s="151" t="s">
        <v>259</v>
      </c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outlineLevel="2" x14ac:dyDescent="0.2">
      <c r="A116" s="158"/>
      <c r="B116" s="159"/>
      <c r="C116" s="196" t="s">
        <v>1488</v>
      </c>
      <c r="D116" s="190"/>
      <c r="E116" s="191">
        <v>235</v>
      </c>
      <c r="F116" s="161"/>
      <c r="G116" s="161"/>
      <c r="H116" s="161"/>
      <c r="I116" s="161"/>
      <c r="J116" s="161"/>
      <c r="K116" s="161"/>
      <c r="L116" s="161"/>
      <c r="M116" s="161"/>
      <c r="N116" s="160"/>
      <c r="O116" s="160"/>
      <c r="P116" s="160"/>
      <c r="Q116" s="160"/>
      <c r="R116" s="161"/>
      <c r="S116" s="161"/>
      <c r="T116" s="161"/>
      <c r="U116" s="161"/>
      <c r="V116" s="161"/>
      <c r="W116" s="161"/>
      <c r="X116" s="161"/>
      <c r="Y116" s="161"/>
      <c r="Z116" s="151"/>
      <c r="AA116" s="151"/>
      <c r="AB116" s="151"/>
      <c r="AC116" s="151"/>
      <c r="AD116" s="151"/>
      <c r="AE116" s="151"/>
      <c r="AF116" s="151"/>
      <c r="AG116" s="151" t="s">
        <v>263</v>
      </c>
      <c r="AH116" s="151">
        <v>0</v>
      </c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1" x14ac:dyDescent="0.2">
      <c r="A117" s="176">
        <v>28</v>
      </c>
      <c r="B117" s="177" t="s">
        <v>1489</v>
      </c>
      <c r="C117" s="185" t="s">
        <v>1490</v>
      </c>
      <c r="D117" s="178" t="s">
        <v>255</v>
      </c>
      <c r="E117" s="179">
        <v>3.38</v>
      </c>
      <c r="F117" s="180"/>
      <c r="G117" s="181">
        <f>ROUND(E117*F117,2)</f>
        <v>0</v>
      </c>
      <c r="H117" s="180"/>
      <c r="I117" s="181">
        <f>ROUND(E117*H117,2)</f>
        <v>0</v>
      </c>
      <c r="J117" s="180"/>
      <c r="K117" s="181">
        <f>ROUND(E117*J117,2)</f>
        <v>0</v>
      </c>
      <c r="L117" s="181">
        <v>21</v>
      </c>
      <c r="M117" s="181">
        <f>G117*(1+L117/100)</f>
        <v>0</v>
      </c>
      <c r="N117" s="179">
        <v>0</v>
      </c>
      <c r="O117" s="179">
        <f>ROUND(E117*N117,2)</f>
        <v>0</v>
      </c>
      <c r="P117" s="179">
        <v>0</v>
      </c>
      <c r="Q117" s="179">
        <f>ROUND(E117*P117,2)</f>
        <v>0</v>
      </c>
      <c r="R117" s="181" t="s">
        <v>256</v>
      </c>
      <c r="S117" s="181" t="s">
        <v>257</v>
      </c>
      <c r="T117" s="182" t="s">
        <v>257</v>
      </c>
      <c r="U117" s="161">
        <v>0.36499999999999999</v>
      </c>
      <c r="V117" s="161">
        <f>ROUND(E117*U117,2)</f>
        <v>1.23</v>
      </c>
      <c r="W117" s="161"/>
      <c r="X117" s="161" t="s">
        <v>258</v>
      </c>
      <c r="Y117" s="161" t="s">
        <v>211</v>
      </c>
      <c r="Z117" s="151"/>
      <c r="AA117" s="151"/>
      <c r="AB117" s="151"/>
      <c r="AC117" s="151"/>
      <c r="AD117" s="151"/>
      <c r="AE117" s="151"/>
      <c r="AF117" s="151"/>
      <c r="AG117" s="151" t="s">
        <v>489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ht="33.75" outlineLevel="2" x14ac:dyDescent="0.2">
      <c r="A118" s="158"/>
      <c r="B118" s="159"/>
      <c r="C118" s="273" t="s">
        <v>1037</v>
      </c>
      <c r="D118" s="274"/>
      <c r="E118" s="274"/>
      <c r="F118" s="274"/>
      <c r="G118" s="274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1"/>
      <c r="AA118" s="151"/>
      <c r="AB118" s="151"/>
      <c r="AC118" s="151"/>
      <c r="AD118" s="151"/>
      <c r="AE118" s="151"/>
      <c r="AF118" s="151"/>
      <c r="AG118" s="151" t="s">
        <v>261</v>
      </c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83" t="str">
        <f>C118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18" s="151"/>
      <c r="BC118" s="151"/>
      <c r="BD118" s="151"/>
      <c r="BE118" s="151"/>
      <c r="BF118" s="151"/>
      <c r="BG118" s="151"/>
      <c r="BH118" s="151"/>
    </row>
    <row r="119" spans="1:60" outlineLevel="2" x14ac:dyDescent="0.2">
      <c r="A119" s="158"/>
      <c r="B119" s="159"/>
      <c r="C119" s="196" t="s">
        <v>1491</v>
      </c>
      <c r="D119" s="190"/>
      <c r="E119" s="191">
        <v>3.38</v>
      </c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1"/>
      <c r="AA119" s="151"/>
      <c r="AB119" s="151"/>
      <c r="AC119" s="151"/>
      <c r="AD119" s="151"/>
      <c r="AE119" s="151"/>
      <c r="AF119" s="151"/>
      <c r="AG119" s="151" t="s">
        <v>263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1" x14ac:dyDescent="0.2">
      <c r="A120" s="176">
        <v>29</v>
      </c>
      <c r="B120" s="177" t="s">
        <v>277</v>
      </c>
      <c r="C120" s="185" t="s">
        <v>278</v>
      </c>
      <c r="D120" s="178" t="s">
        <v>255</v>
      </c>
      <c r="E120" s="179">
        <v>82.817999999999998</v>
      </c>
      <c r="F120" s="180"/>
      <c r="G120" s="181">
        <f>ROUND(E120*F120,2)</f>
        <v>0</v>
      </c>
      <c r="H120" s="180"/>
      <c r="I120" s="181">
        <f>ROUND(E120*H120,2)</f>
        <v>0</v>
      </c>
      <c r="J120" s="180"/>
      <c r="K120" s="181">
        <f>ROUND(E120*J120,2)</f>
        <v>0</v>
      </c>
      <c r="L120" s="181">
        <v>21</v>
      </c>
      <c r="M120" s="181">
        <f>G120*(1+L120/100)</f>
        <v>0</v>
      </c>
      <c r="N120" s="179">
        <v>0</v>
      </c>
      <c r="O120" s="179">
        <f>ROUND(E120*N120,2)</f>
        <v>0</v>
      </c>
      <c r="P120" s="179">
        <v>0</v>
      </c>
      <c r="Q120" s="179">
        <f>ROUND(E120*P120,2)</f>
        <v>0</v>
      </c>
      <c r="R120" s="181" t="s">
        <v>256</v>
      </c>
      <c r="S120" s="181" t="s">
        <v>257</v>
      </c>
      <c r="T120" s="182" t="s">
        <v>257</v>
      </c>
      <c r="U120" s="161">
        <v>7.3999999999999996E-2</v>
      </c>
      <c r="V120" s="161">
        <f>ROUND(E120*U120,2)</f>
        <v>6.13</v>
      </c>
      <c r="W120" s="161"/>
      <c r="X120" s="161" t="s">
        <v>258</v>
      </c>
      <c r="Y120" s="161" t="s">
        <v>211</v>
      </c>
      <c r="Z120" s="151"/>
      <c r="AA120" s="151"/>
      <c r="AB120" s="151"/>
      <c r="AC120" s="151"/>
      <c r="AD120" s="151"/>
      <c r="AE120" s="151"/>
      <c r="AF120" s="151"/>
      <c r="AG120" s="151" t="s">
        <v>259</v>
      </c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2" x14ac:dyDescent="0.2">
      <c r="A121" s="158"/>
      <c r="B121" s="159"/>
      <c r="C121" s="273" t="s">
        <v>1492</v>
      </c>
      <c r="D121" s="274"/>
      <c r="E121" s="274"/>
      <c r="F121" s="274"/>
      <c r="G121" s="274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1"/>
      <c r="AA121" s="151"/>
      <c r="AB121" s="151"/>
      <c r="AC121" s="151"/>
      <c r="AD121" s="151"/>
      <c r="AE121" s="151"/>
      <c r="AF121" s="151"/>
      <c r="AG121" s="151" t="s">
        <v>261</v>
      </c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83" t="str">
        <f>C121</f>
        <v>po suchu, bez ohledu na druh dopravního prostředku, bez naložení výkopku, avšak se složením bez rozhrnutí,</v>
      </c>
      <c r="BB121" s="151"/>
      <c r="BC121" s="151"/>
      <c r="BD121" s="151"/>
      <c r="BE121" s="151"/>
      <c r="BF121" s="151"/>
      <c r="BG121" s="151"/>
      <c r="BH121" s="151"/>
    </row>
    <row r="122" spans="1:60" outlineLevel="2" x14ac:dyDescent="0.2">
      <c r="A122" s="158"/>
      <c r="B122" s="159"/>
      <c r="C122" s="196" t="s">
        <v>770</v>
      </c>
      <c r="D122" s="190"/>
      <c r="E122" s="191"/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1"/>
      <c r="AA122" s="151"/>
      <c r="AB122" s="151"/>
      <c r="AC122" s="151"/>
      <c r="AD122" s="151"/>
      <c r="AE122" s="151"/>
      <c r="AF122" s="151"/>
      <c r="AG122" s="151" t="s">
        <v>263</v>
      </c>
      <c r="AH122" s="151">
        <v>0</v>
      </c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3" x14ac:dyDescent="0.2">
      <c r="A123" s="158"/>
      <c r="B123" s="159"/>
      <c r="C123" s="196" t="s">
        <v>803</v>
      </c>
      <c r="D123" s="190"/>
      <c r="E123" s="191"/>
      <c r="F123" s="161"/>
      <c r="G123" s="161"/>
      <c r="H123" s="161"/>
      <c r="I123" s="161"/>
      <c r="J123" s="161"/>
      <c r="K123" s="161"/>
      <c r="L123" s="161"/>
      <c r="M123" s="161"/>
      <c r="N123" s="160"/>
      <c r="O123" s="160"/>
      <c r="P123" s="160"/>
      <c r="Q123" s="160"/>
      <c r="R123" s="161"/>
      <c r="S123" s="161"/>
      <c r="T123" s="161"/>
      <c r="U123" s="161"/>
      <c r="V123" s="161"/>
      <c r="W123" s="161"/>
      <c r="X123" s="161"/>
      <c r="Y123" s="161"/>
      <c r="Z123" s="151"/>
      <c r="AA123" s="151"/>
      <c r="AB123" s="151"/>
      <c r="AC123" s="151"/>
      <c r="AD123" s="151"/>
      <c r="AE123" s="151"/>
      <c r="AF123" s="151"/>
      <c r="AG123" s="151" t="s">
        <v>263</v>
      </c>
      <c r="AH123" s="151">
        <v>0</v>
      </c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3" x14ac:dyDescent="0.2">
      <c r="A124" s="158"/>
      <c r="B124" s="159"/>
      <c r="C124" s="196" t="s">
        <v>1480</v>
      </c>
      <c r="D124" s="190"/>
      <c r="E124" s="191">
        <v>66</v>
      </c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1"/>
      <c r="AA124" s="151"/>
      <c r="AB124" s="151"/>
      <c r="AC124" s="151"/>
      <c r="AD124" s="151"/>
      <c r="AE124" s="151"/>
      <c r="AF124" s="151"/>
      <c r="AG124" s="151" t="s">
        <v>263</v>
      </c>
      <c r="AH124" s="151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3" x14ac:dyDescent="0.2">
      <c r="A125" s="158"/>
      <c r="B125" s="159"/>
      <c r="C125" s="196" t="s">
        <v>804</v>
      </c>
      <c r="D125" s="190"/>
      <c r="E125" s="191"/>
      <c r="F125" s="161"/>
      <c r="G125" s="161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1"/>
      <c r="AA125" s="151"/>
      <c r="AB125" s="151"/>
      <c r="AC125" s="151"/>
      <c r="AD125" s="151"/>
      <c r="AE125" s="151"/>
      <c r="AF125" s="151"/>
      <c r="AG125" s="151" t="s">
        <v>263</v>
      </c>
      <c r="AH125" s="151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3" x14ac:dyDescent="0.2">
      <c r="A126" s="158"/>
      <c r="B126" s="159"/>
      <c r="C126" s="196" t="s">
        <v>1493</v>
      </c>
      <c r="D126" s="190"/>
      <c r="E126" s="191">
        <v>16.818000000000001</v>
      </c>
      <c r="F126" s="161"/>
      <c r="G126" s="161"/>
      <c r="H126" s="161"/>
      <c r="I126" s="161"/>
      <c r="J126" s="161"/>
      <c r="K126" s="161"/>
      <c r="L126" s="161"/>
      <c r="M126" s="161"/>
      <c r="N126" s="160"/>
      <c r="O126" s="160"/>
      <c r="P126" s="160"/>
      <c r="Q126" s="160"/>
      <c r="R126" s="161"/>
      <c r="S126" s="161"/>
      <c r="T126" s="161"/>
      <c r="U126" s="161"/>
      <c r="V126" s="161"/>
      <c r="W126" s="161"/>
      <c r="X126" s="161"/>
      <c r="Y126" s="161"/>
      <c r="Z126" s="151"/>
      <c r="AA126" s="151"/>
      <c r="AB126" s="151"/>
      <c r="AC126" s="151"/>
      <c r="AD126" s="151"/>
      <c r="AE126" s="151"/>
      <c r="AF126" s="151"/>
      <c r="AG126" s="151" t="s">
        <v>263</v>
      </c>
      <c r="AH126" s="151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1" x14ac:dyDescent="0.2">
      <c r="A127" s="176">
        <v>30</v>
      </c>
      <c r="B127" s="177" t="s">
        <v>806</v>
      </c>
      <c r="C127" s="185" t="s">
        <v>807</v>
      </c>
      <c r="D127" s="178" t="s">
        <v>255</v>
      </c>
      <c r="E127" s="179">
        <v>60.76</v>
      </c>
      <c r="F127" s="180"/>
      <c r="G127" s="181">
        <f>ROUND(E127*F127,2)</f>
        <v>0</v>
      </c>
      <c r="H127" s="180"/>
      <c r="I127" s="181">
        <f>ROUND(E127*H127,2)</f>
        <v>0</v>
      </c>
      <c r="J127" s="180"/>
      <c r="K127" s="181">
        <f>ROUND(E127*J127,2)</f>
        <v>0</v>
      </c>
      <c r="L127" s="181">
        <v>21</v>
      </c>
      <c r="M127" s="181">
        <f>G127*(1+L127/100)</f>
        <v>0</v>
      </c>
      <c r="N127" s="179">
        <v>0</v>
      </c>
      <c r="O127" s="179">
        <f>ROUND(E127*N127,2)</f>
        <v>0</v>
      </c>
      <c r="P127" s="179">
        <v>0</v>
      </c>
      <c r="Q127" s="179">
        <f>ROUND(E127*P127,2)</f>
        <v>0</v>
      </c>
      <c r="R127" s="181" t="s">
        <v>256</v>
      </c>
      <c r="S127" s="181" t="s">
        <v>257</v>
      </c>
      <c r="T127" s="182" t="s">
        <v>257</v>
      </c>
      <c r="U127" s="161">
        <v>1.0999999999999999E-2</v>
      </c>
      <c r="V127" s="161">
        <f>ROUND(E127*U127,2)</f>
        <v>0.67</v>
      </c>
      <c r="W127" s="161"/>
      <c r="X127" s="161" t="s">
        <v>258</v>
      </c>
      <c r="Y127" s="161" t="s">
        <v>211</v>
      </c>
      <c r="Z127" s="151"/>
      <c r="AA127" s="151"/>
      <c r="AB127" s="151"/>
      <c r="AC127" s="151"/>
      <c r="AD127" s="151"/>
      <c r="AE127" s="151"/>
      <c r="AF127" s="151"/>
      <c r="AG127" s="151" t="s">
        <v>259</v>
      </c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2" x14ac:dyDescent="0.2">
      <c r="A128" s="158"/>
      <c r="B128" s="159"/>
      <c r="C128" s="273" t="s">
        <v>1492</v>
      </c>
      <c r="D128" s="274"/>
      <c r="E128" s="274"/>
      <c r="F128" s="274"/>
      <c r="G128" s="274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1"/>
      <c r="AA128" s="151"/>
      <c r="AB128" s="151"/>
      <c r="AC128" s="151"/>
      <c r="AD128" s="151"/>
      <c r="AE128" s="151"/>
      <c r="AF128" s="151"/>
      <c r="AG128" s="151" t="s">
        <v>261</v>
      </c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83" t="str">
        <f>C128</f>
        <v>po suchu, bez ohledu na druh dopravního prostředku, bez naložení výkopku, avšak se složením bez rozhrnutí,</v>
      </c>
      <c r="BB128" s="151"/>
      <c r="BC128" s="151"/>
      <c r="BD128" s="151"/>
      <c r="BE128" s="151"/>
      <c r="BF128" s="151"/>
      <c r="BG128" s="151"/>
      <c r="BH128" s="151"/>
    </row>
    <row r="129" spans="1:60" outlineLevel="2" x14ac:dyDescent="0.2">
      <c r="A129" s="158"/>
      <c r="B129" s="159"/>
      <c r="C129" s="197" t="s">
        <v>342</v>
      </c>
      <c r="D129" s="192"/>
      <c r="E129" s="193"/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1"/>
      <c r="AA129" s="151"/>
      <c r="AB129" s="151"/>
      <c r="AC129" s="151"/>
      <c r="AD129" s="151"/>
      <c r="AE129" s="151"/>
      <c r="AF129" s="151"/>
      <c r="AG129" s="151" t="s">
        <v>263</v>
      </c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3" x14ac:dyDescent="0.2">
      <c r="A130" s="158"/>
      <c r="B130" s="159"/>
      <c r="C130" s="198" t="s">
        <v>1494</v>
      </c>
      <c r="D130" s="192"/>
      <c r="E130" s="193">
        <v>2.38</v>
      </c>
      <c r="F130" s="161"/>
      <c r="G130" s="161"/>
      <c r="H130" s="161"/>
      <c r="I130" s="161"/>
      <c r="J130" s="161"/>
      <c r="K130" s="161"/>
      <c r="L130" s="161"/>
      <c r="M130" s="161"/>
      <c r="N130" s="160"/>
      <c r="O130" s="160"/>
      <c r="P130" s="160"/>
      <c r="Q130" s="160"/>
      <c r="R130" s="161"/>
      <c r="S130" s="161"/>
      <c r="T130" s="161"/>
      <c r="U130" s="161"/>
      <c r="V130" s="161"/>
      <c r="W130" s="161"/>
      <c r="X130" s="161"/>
      <c r="Y130" s="161"/>
      <c r="Z130" s="151"/>
      <c r="AA130" s="151"/>
      <c r="AB130" s="151"/>
      <c r="AC130" s="151"/>
      <c r="AD130" s="151"/>
      <c r="AE130" s="151"/>
      <c r="AF130" s="151"/>
      <c r="AG130" s="151" t="s">
        <v>263</v>
      </c>
      <c r="AH130" s="151">
        <v>2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3" x14ac:dyDescent="0.2">
      <c r="A131" s="158"/>
      <c r="B131" s="159"/>
      <c r="C131" s="198" t="s">
        <v>1495</v>
      </c>
      <c r="D131" s="192"/>
      <c r="E131" s="193">
        <v>28</v>
      </c>
      <c r="F131" s="161"/>
      <c r="G131" s="161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1"/>
      <c r="AA131" s="151"/>
      <c r="AB131" s="151"/>
      <c r="AC131" s="151"/>
      <c r="AD131" s="151"/>
      <c r="AE131" s="151"/>
      <c r="AF131" s="151"/>
      <c r="AG131" s="151" t="s">
        <v>263</v>
      </c>
      <c r="AH131" s="151">
        <v>2</v>
      </c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3" x14ac:dyDescent="0.2">
      <c r="A132" s="158"/>
      <c r="B132" s="159"/>
      <c r="C132" s="199" t="s">
        <v>347</v>
      </c>
      <c r="D132" s="194"/>
      <c r="E132" s="195">
        <v>30.38</v>
      </c>
      <c r="F132" s="161"/>
      <c r="G132" s="161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1"/>
      <c r="AA132" s="151"/>
      <c r="AB132" s="151"/>
      <c r="AC132" s="151"/>
      <c r="AD132" s="151"/>
      <c r="AE132" s="151"/>
      <c r="AF132" s="151"/>
      <c r="AG132" s="151" t="s">
        <v>263</v>
      </c>
      <c r="AH132" s="151">
        <v>3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3" x14ac:dyDescent="0.2">
      <c r="A133" s="158"/>
      <c r="B133" s="159"/>
      <c r="C133" s="197" t="s">
        <v>348</v>
      </c>
      <c r="D133" s="192"/>
      <c r="E133" s="193"/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1"/>
      <c r="AA133" s="151"/>
      <c r="AB133" s="151"/>
      <c r="AC133" s="151"/>
      <c r="AD133" s="151"/>
      <c r="AE133" s="151"/>
      <c r="AF133" s="151"/>
      <c r="AG133" s="151" t="s">
        <v>263</v>
      </c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3" x14ac:dyDescent="0.2">
      <c r="A134" s="158"/>
      <c r="B134" s="159"/>
      <c r="C134" s="196" t="s">
        <v>1496</v>
      </c>
      <c r="D134" s="190"/>
      <c r="E134" s="191">
        <v>60.76</v>
      </c>
      <c r="F134" s="161"/>
      <c r="G134" s="161"/>
      <c r="H134" s="161"/>
      <c r="I134" s="161"/>
      <c r="J134" s="161"/>
      <c r="K134" s="161"/>
      <c r="L134" s="161"/>
      <c r="M134" s="161"/>
      <c r="N134" s="160"/>
      <c r="O134" s="160"/>
      <c r="P134" s="160"/>
      <c r="Q134" s="160"/>
      <c r="R134" s="161"/>
      <c r="S134" s="161"/>
      <c r="T134" s="161"/>
      <c r="U134" s="161"/>
      <c r="V134" s="161"/>
      <c r="W134" s="161"/>
      <c r="X134" s="161"/>
      <c r="Y134" s="161"/>
      <c r="Z134" s="151"/>
      <c r="AA134" s="151"/>
      <c r="AB134" s="151"/>
      <c r="AC134" s="151"/>
      <c r="AD134" s="151"/>
      <c r="AE134" s="151"/>
      <c r="AF134" s="151"/>
      <c r="AG134" s="151" t="s">
        <v>263</v>
      </c>
      <c r="AH134" s="151">
        <v>0</v>
      </c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ht="22.5" outlineLevel="1" x14ac:dyDescent="0.2">
      <c r="A135" s="176">
        <v>31</v>
      </c>
      <c r="B135" s="177" t="s">
        <v>280</v>
      </c>
      <c r="C135" s="185" t="s">
        <v>281</v>
      </c>
      <c r="D135" s="178" t="s">
        <v>255</v>
      </c>
      <c r="E135" s="179">
        <v>138.85</v>
      </c>
      <c r="F135" s="180"/>
      <c r="G135" s="181">
        <f>ROUND(E135*F135,2)</f>
        <v>0</v>
      </c>
      <c r="H135" s="180"/>
      <c r="I135" s="181">
        <f>ROUND(E135*H135,2)</f>
        <v>0</v>
      </c>
      <c r="J135" s="180"/>
      <c r="K135" s="181">
        <f>ROUND(E135*J135,2)</f>
        <v>0</v>
      </c>
      <c r="L135" s="181">
        <v>21</v>
      </c>
      <c r="M135" s="181">
        <f>G135*(1+L135/100)</f>
        <v>0</v>
      </c>
      <c r="N135" s="179">
        <v>0</v>
      </c>
      <c r="O135" s="179">
        <f>ROUND(E135*N135,2)</f>
        <v>0</v>
      </c>
      <c r="P135" s="179">
        <v>0</v>
      </c>
      <c r="Q135" s="179">
        <f>ROUND(E135*P135,2)</f>
        <v>0</v>
      </c>
      <c r="R135" s="181" t="s">
        <v>256</v>
      </c>
      <c r="S135" s="181" t="s">
        <v>257</v>
      </c>
      <c r="T135" s="182" t="s">
        <v>257</v>
      </c>
      <c r="U135" s="161">
        <v>1.0999999999999999E-2</v>
      </c>
      <c r="V135" s="161">
        <f>ROUND(E135*U135,2)</f>
        <v>1.53</v>
      </c>
      <c r="W135" s="161"/>
      <c r="X135" s="161" t="s">
        <v>258</v>
      </c>
      <c r="Y135" s="161" t="s">
        <v>211</v>
      </c>
      <c r="Z135" s="151"/>
      <c r="AA135" s="151"/>
      <c r="AB135" s="151"/>
      <c r="AC135" s="151"/>
      <c r="AD135" s="151"/>
      <c r="AE135" s="151"/>
      <c r="AF135" s="151"/>
      <c r="AG135" s="151" t="s">
        <v>489</v>
      </c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2" x14ac:dyDescent="0.2">
      <c r="A136" s="158"/>
      <c r="B136" s="159"/>
      <c r="C136" s="273" t="s">
        <v>1492</v>
      </c>
      <c r="D136" s="274"/>
      <c r="E136" s="274"/>
      <c r="F136" s="274"/>
      <c r="G136" s="274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1"/>
      <c r="AA136" s="151"/>
      <c r="AB136" s="151"/>
      <c r="AC136" s="151"/>
      <c r="AD136" s="151"/>
      <c r="AE136" s="151"/>
      <c r="AF136" s="151"/>
      <c r="AG136" s="151" t="s">
        <v>261</v>
      </c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83" t="str">
        <f>C136</f>
        <v>po suchu, bez ohledu na druh dopravního prostředku, bez naložení výkopku, avšak se složením bez rozhrnutí,</v>
      </c>
      <c r="BB136" s="151"/>
      <c r="BC136" s="151"/>
      <c r="BD136" s="151"/>
      <c r="BE136" s="151"/>
      <c r="BF136" s="151"/>
      <c r="BG136" s="151"/>
      <c r="BH136" s="151"/>
    </row>
    <row r="137" spans="1:60" outlineLevel="2" x14ac:dyDescent="0.2">
      <c r="A137" s="158"/>
      <c r="B137" s="159"/>
      <c r="C137" s="196" t="s">
        <v>1497</v>
      </c>
      <c r="D137" s="190"/>
      <c r="E137" s="191">
        <v>169.23</v>
      </c>
      <c r="F137" s="161"/>
      <c r="G137" s="161"/>
      <c r="H137" s="161"/>
      <c r="I137" s="161"/>
      <c r="J137" s="161"/>
      <c r="K137" s="161"/>
      <c r="L137" s="161"/>
      <c r="M137" s="161"/>
      <c r="N137" s="160"/>
      <c r="O137" s="160"/>
      <c r="P137" s="160"/>
      <c r="Q137" s="160"/>
      <c r="R137" s="161"/>
      <c r="S137" s="161"/>
      <c r="T137" s="161"/>
      <c r="U137" s="161"/>
      <c r="V137" s="161"/>
      <c r="W137" s="161"/>
      <c r="X137" s="161"/>
      <c r="Y137" s="161"/>
      <c r="Z137" s="151"/>
      <c r="AA137" s="151"/>
      <c r="AB137" s="151"/>
      <c r="AC137" s="151"/>
      <c r="AD137" s="151"/>
      <c r="AE137" s="151"/>
      <c r="AF137" s="151"/>
      <c r="AG137" s="151" t="s">
        <v>263</v>
      </c>
      <c r="AH137" s="151">
        <v>0</v>
      </c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3" x14ac:dyDescent="0.2">
      <c r="A138" s="158"/>
      <c r="B138" s="159"/>
      <c r="C138" s="196" t="s">
        <v>812</v>
      </c>
      <c r="D138" s="190"/>
      <c r="E138" s="191"/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1"/>
      <c r="AA138" s="151"/>
      <c r="AB138" s="151"/>
      <c r="AC138" s="151"/>
      <c r="AD138" s="151"/>
      <c r="AE138" s="151"/>
      <c r="AF138" s="151"/>
      <c r="AG138" s="151" t="s">
        <v>263</v>
      </c>
      <c r="AH138" s="151">
        <v>0</v>
      </c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3" x14ac:dyDescent="0.2">
      <c r="A139" s="158"/>
      <c r="B139" s="159"/>
      <c r="C139" s="196" t="s">
        <v>1498</v>
      </c>
      <c r="D139" s="190"/>
      <c r="E139" s="191">
        <v>-2.38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1"/>
      <c r="AA139" s="151"/>
      <c r="AB139" s="151"/>
      <c r="AC139" s="151"/>
      <c r="AD139" s="151"/>
      <c r="AE139" s="151"/>
      <c r="AF139" s="151"/>
      <c r="AG139" s="151" t="s">
        <v>263</v>
      </c>
      <c r="AH139" s="151">
        <v>0</v>
      </c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3" x14ac:dyDescent="0.2">
      <c r="A140" s="158"/>
      <c r="B140" s="159"/>
      <c r="C140" s="196" t="s">
        <v>1499</v>
      </c>
      <c r="D140" s="190"/>
      <c r="E140" s="191">
        <v>-28</v>
      </c>
      <c r="F140" s="161"/>
      <c r="G140" s="161"/>
      <c r="H140" s="161"/>
      <c r="I140" s="161"/>
      <c r="J140" s="161"/>
      <c r="K140" s="161"/>
      <c r="L140" s="161"/>
      <c r="M140" s="161"/>
      <c r="N140" s="160"/>
      <c r="O140" s="160"/>
      <c r="P140" s="160"/>
      <c r="Q140" s="160"/>
      <c r="R140" s="161"/>
      <c r="S140" s="161"/>
      <c r="T140" s="161"/>
      <c r="U140" s="161"/>
      <c r="V140" s="161"/>
      <c r="W140" s="161"/>
      <c r="X140" s="161"/>
      <c r="Y140" s="161"/>
      <c r="Z140" s="151"/>
      <c r="AA140" s="151"/>
      <c r="AB140" s="151"/>
      <c r="AC140" s="151"/>
      <c r="AD140" s="151"/>
      <c r="AE140" s="151"/>
      <c r="AF140" s="151"/>
      <c r="AG140" s="151" t="s">
        <v>263</v>
      </c>
      <c r="AH140" s="151">
        <v>0</v>
      </c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ht="22.5" outlineLevel="1" x14ac:dyDescent="0.2">
      <c r="A141" s="176">
        <v>32</v>
      </c>
      <c r="B141" s="177" t="s">
        <v>284</v>
      </c>
      <c r="C141" s="185" t="s">
        <v>1500</v>
      </c>
      <c r="D141" s="178" t="s">
        <v>255</v>
      </c>
      <c r="E141" s="179">
        <v>555.4</v>
      </c>
      <c r="F141" s="180"/>
      <c r="G141" s="181">
        <f>ROUND(E141*F141,2)</f>
        <v>0</v>
      </c>
      <c r="H141" s="180"/>
      <c r="I141" s="181">
        <f>ROUND(E141*H141,2)</f>
        <v>0</v>
      </c>
      <c r="J141" s="180"/>
      <c r="K141" s="181">
        <f>ROUND(E141*J141,2)</f>
        <v>0</v>
      </c>
      <c r="L141" s="181">
        <v>21</v>
      </c>
      <c r="M141" s="181">
        <f>G141*(1+L141/100)</f>
        <v>0</v>
      </c>
      <c r="N141" s="179">
        <v>0</v>
      </c>
      <c r="O141" s="179">
        <f>ROUND(E141*N141,2)</f>
        <v>0</v>
      </c>
      <c r="P141" s="179">
        <v>0</v>
      </c>
      <c r="Q141" s="179">
        <f>ROUND(E141*P141,2)</f>
        <v>0</v>
      </c>
      <c r="R141" s="181" t="s">
        <v>256</v>
      </c>
      <c r="S141" s="181" t="s">
        <v>257</v>
      </c>
      <c r="T141" s="182" t="s">
        <v>257</v>
      </c>
      <c r="U141" s="161">
        <v>0</v>
      </c>
      <c r="V141" s="161">
        <f>ROUND(E141*U141,2)</f>
        <v>0</v>
      </c>
      <c r="W141" s="161"/>
      <c r="X141" s="161" t="s">
        <v>258</v>
      </c>
      <c r="Y141" s="161" t="s">
        <v>211</v>
      </c>
      <c r="Z141" s="151"/>
      <c r="AA141" s="151"/>
      <c r="AB141" s="151"/>
      <c r="AC141" s="151"/>
      <c r="AD141" s="151"/>
      <c r="AE141" s="151"/>
      <c r="AF141" s="151"/>
      <c r="AG141" s="151" t="s">
        <v>259</v>
      </c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outlineLevel="2" x14ac:dyDescent="0.2">
      <c r="A142" s="158"/>
      <c r="B142" s="159"/>
      <c r="C142" s="273" t="s">
        <v>1492</v>
      </c>
      <c r="D142" s="274"/>
      <c r="E142" s="274"/>
      <c r="F142" s="274"/>
      <c r="G142" s="274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1"/>
      <c r="AA142" s="151"/>
      <c r="AB142" s="151"/>
      <c r="AC142" s="151"/>
      <c r="AD142" s="151"/>
      <c r="AE142" s="151"/>
      <c r="AF142" s="151"/>
      <c r="AG142" s="151" t="s">
        <v>261</v>
      </c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83" t="str">
        <f>C142</f>
        <v>po suchu, bez ohledu na druh dopravního prostředku, bez naložení výkopku, avšak se složením bez rozhrnutí,</v>
      </c>
      <c r="BB142" s="151"/>
      <c r="BC142" s="151"/>
      <c r="BD142" s="151"/>
      <c r="BE142" s="151"/>
      <c r="BF142" s="151"/>
      <c r="BG142" s="151"/>
      <c r="BH142" s="151"/>
    </row>
    <row r="143" spans="1:60" outlineLevel="2" x14ac:dyDescent="0.2">
      <c r="A143" s="158"/>
      <c r="B143" s="159"/>
      <c r="C143" s="196" t="s">
        <v>1501</v>
      </c>
      <c r="D143" s="190"/>
      <c r="E143" s="191">
        <v>555.4</v>
      </c>
      <c r="F143" s="161"/>
      <c r="G143" s="161"/>
      <c r="H143" s="161"/>
      <c r="I143" s="161"/>
      <c r="J143" s="161"/>
      <c r="K143" s="161"/>
      <c r="L143" s="161"/>
      <c r="M143" s="161"/>
      <c r="N143" s="160"/>
      <c r="O143" s="160"/>
      <c r="P143" s="160"/>
      <c r="Q143" s="160"/>
      <c r="R143" s="161"/>
      <c r="S143" s="161"/>
      <c r="T143" s="161"/>
      <c r="U143" s="161"/>
      <c r="V143" s="161"/>
      <c r="W143" s="161"/>
      <c r="X143" s="161"/>
      <c r="Y143" s="161"/>
      <c r="Z143" s="151"/>
      <c r="AA143" s="151"/>
      <c r="AB143" s="151"/>
      <c r="AC143" s="151"/>
      <c r="AD143" s="151"/>
      <c r="AE143" s="151"/>
      <c r="AF143" s="151"/>
      <c r="AG143" s="151" t="s">
        <v>263</v>
      </c>
      <c r="AH143" s="151">
        <v>0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ht="22.5" outlineLevel="1" x14ac:dyDescent="0.2">
      <c r="A144" s="176">
        <v>33</v>
      </c>
      <c r="B144" s="177" t="s">
        <v>1502</v>
      </c>
      <c r="C144" s="185" t="s">
        <v>1503</v>
      </c>
      <c r="D144" s="178" t="s">
        <v>255</v>
      </c>
      <c r="E144" s="179">
        <v>47.198</v>
      </c>
      <c r="F144" s="180"/>
      <c r="G144" s="181">
        <f>ROUND(E144*F144,2)</f>
        <v>0</v>
      </c>
      <c r="H144" s="180"/>
      <c r="I144" s="181">
        <f>ROUND(E144*H144,2)</f>
        <v>0</v>
      </c>
      <c r="J144" s="180"/>
      <c r="K144" s="181">
        <f>ROUND(E144*J144,2)</f>
        <v>0</v>
      </c>
      <c r="L144" s="181">
        <v>21</v>
      </c>
      <c r="M144" s="181">
        <f>G144*(1+L144/100)</f>
        <v>0</v>
      </c>
      <c r="N144" s="179">
        <v>0</v>
      </c>
      <c r="O144" s="179">
        <f>ROUND(E144*N144,2)</f>
        <v>0</v>
      </c>
      <c r="P144" s="179">
        <v>0</v>
      </c>
      <c r="Q144" s="179">
        <f>ROUND(E144*P144,2)</f>
        <v>0</v>
      </c>
      <c r="R144" s="181" t="s">
        <v>256</v>
      </c>
      <c r="S144" s="181" t="s">
        <v>257</v>
      </c>
      <c r="T144" s="182" t="s">
        <v>257</v>
      </c>
      <c r="U144" s="161">
        <v>0</v>
      </c>
      <c r="V144" s="161">
        <f>ROUND(E144*U144,2)</f>
        <v>0</v>
      </c>
      <c r="W144" s="161"/>
      <c r="X144" s="161" t="s">
        <v>258</v>
      </c>
      <c r="Y144" s="161" t="s">
        <v>211</v>
      </c>
      <c r="Z144" s="151"/>
      <c r="AA144" s="151"/>
      <c r="AB144" s="151"/>
      <c r="AC144" s="151"/>
      <c r="AD144" s="151"/>
      <c r="AE144" s="151"/>
      <c r="AF144" s="151"/>
      <c r="AG144" s="151" t="s">
        <v>489</v>
      </c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2" x14ac:dyDescent="0.2">
      <c r="A145" s="158"/>
      <c r="B145" s="159"/>
      <c r="C145" s="262" t="s">
        <v>1504</v>
      </c>
      <c r="D145" s="263"/>
      <c r="E145" s="263"/>
      <c r="F145" s="263"/>
      <c r="G145" s="263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1"/>
      <c r="AA145" s="151"/>
      <c r="AB145" s="151"/>
      <c r="AC145" s="151"/>
      <c r="AD145" s="151"/>
      <c r="AE145" s="151"/>
      <c r="AF145" s="151"/>
      <c r="AG145" s="151" t="s">
        <v>214</v>
      </c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2" x14ac:dyDescent="0.2">
      <c r="A146" s="158"/>
      <c r="B146" s="159"/>
      <c r="C146" s="196" t="s">
        <v>818</v>
      </c>
      <c r="D146" s="190"/>
      <c r="E146" s="191"/>
      <c r="F146" s="161"/>
      <c r="G146" s="161"/>
      <c r="H146" s="161"/>
      <c r="I146" s="161"/>
      <c r="J146" s="161"/>
      <c r="K146" s="161"/>
      <c r="L146" s="161"/>
      <c r="M146" s="161"/>
      <c r="N146" s="160"/>
      <c r="O146" s="160"/>
      <c r="P146" s="160"/>
      <c r="Q146" s="160"/>
      <c r="R146" s="161"/>
      <c r="S146" s="161"/>
      <c r="T146" s="161"/>
      <c r="U146" s="161"/>
      <c r="V146" s="161"/>
      <c r="W146" s="161"/>
      <c r="X146" s="161"/>
      <c r="Y146" s="161"/>
      <c r="Z146" s="151"/>
      <c r="AA146" s="151"/>
      <c r="AB146" s="151"/>
      <c r="AC146" s="151"/>
      <c r="AD146" s="151"/>
      <c r="AE146" s="151"/>
      <c r="AF146" s="151"/>
      <c r="AG146" s="151" t="s">
        <v>263</v>
      </c>
      <c r="AH146" s="151">
        <v>0</v>
      </c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3" x14ac:dyDescent="0.2">
      <c r="A147" s="158"/>
      <c r="B147" s="159"/>
      <c r="C147" s="196" t="s">
        <v>1505</v>
      </c>
      <c r="D147" s="190"/>
      <c r="E147" s="191">
        <v>30.38</v>
      </c>
      <c r="F147" s="161"/>
      <c r="G147" s="161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1"/>
      <c r="AA147" s="151"/>
      <c r="AB147" s="151"/>
      <c r="AC147" s="151"/>
      <c r="AD147" s="151"/>
      <c r="AE147" s="151"/>
      <c r="AF147" s="151"/>
      <c r="AG147" s="151" t="s">
        <v>263</v>
      </c>
      <c r="AH147" s="151">
        <v>0</v>
      </c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3" x14ac:dyDescent="0.2">
      <c r="A148" s="158"/>
      <c r="B148" s="159"/>
      <c r="C148" s="196" t="s">
        <v>1506</v>
      </c>
      <c r="D148" s="190"/>
      <c r="E148" s="191">
        <v>16.818000000000001</v>
      </c>
      <c r="F148" s="161"/>
      <c r="G148" s="161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51"/>
      <c r="AA148" s="151"/>
      <c r="AB148" s="151"/>
      <c r="AC148" s="151"/>
      <c r="AD148" s="151"/>
      <c r="AE148" s="151"/>
      <c r="AF148" s="151"/>
      <c r="AG148" s="151" t="s">
        <v>263</v>
      </c>
      <c r="AH148" s="151">
        <v>0</v>
      </c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1" x14ac:dyDescent="0.2">
      <c r="A149" s="176">
        <v>34</v>
      </c>
      <c r="B149" s="177" t="s">
        <v>1507</v>
      </c>
      <c r="C149" s="185" t="s">
        <v>1508</v>
      </c>
      <c r="D149" s="178" t="s">
        <v>255</v>
      </c>
      <c r="E149" s="179">
        <v>28</v>
      </c>
      <c r="F149" s="180"/>
      <c r="G149" s="181">
        <f>ROUND(E149*F149,2)</f>
        <v>0</v>
      </c>
      <c r="H149" s="180"/>
      <c r="I149" s="181">
        <f>ROUND(E149*H149,2)</f>
        <v>0</v>
      </c>
      <c r="J149" s="180"/>
      <c r="K149" s="181">
        <f>ROUND(E149*J149,2)</f>
        <v>0</v>
      </c>
      <c r="L149" s="181">
        <v>21</v>
      </c>
      <c r="M149" s="181">
        <f>G149*(1+L149/100)</f>
        <v>0</v>
      </c>
      <c r="N149" s="179">
        <v>0</v>
      </c>
      <c r="O149" s="179">
        <f>ROUND(E149*N149,2)</f>
        <v>0</v>
      </c>
      <c r="P149" s="179">
        <v>0</v>
      </c>
      <c r="Q149" s="179">
        <f>ROUND(E149*P149,2)</f>
        <v>0</v>
      </c>
      <c r="R149" s="181"/>
      <c r="S149" s="181" t="s">
        <v>209</v>
      </c>
      <c r="T149" s="182" t="s">
        <v>257</v>
      </c>
      <c r="U149" s="161">
        <v>4.2999999999999997E-2</v>
      </c>
      <c r="V149" s="161">
        <f>ROUND(E149*U149,2)</f>
        <v>1.2</v>
      </c>
      <c r="W149" s="161"/>
      <c r="X149" s="161" t="s">
        <v>258</v>
      </c>
      <c r="Y149" s="161" t="s">
        <v>211</v>
      </c>
      <c r="Z149" s="151"/>
      <c r="AA149" s="151"/>
      <c r="AB149" s="151"/>
      <c r="AC149" s="151"/>
      <c r="AD149" s="151"/>
      <c r="AE149" s="151"/>
      <c r="AF149" s="151"/>
      <c r="AG149" s="151" t="s">
        <v>259</v>
      </c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outlineLevel="2" x14ac:dyDescent="0.2">
      <c r="A150" s="158"/>
      <c r="B150" s="159"/>
      <c r="C150" s="196" t="s">
        <v>1419</v>
      </c>
      <c r="D150" s="190"/>
      <c r="E150" s="191"/>
      <c r="F150" s="161"/>
      <c r="G150" s="161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1"/>
      <c r="AA150" s="151"/>
      <c r="AB150" s="151"/>
      <c r="AC150" s="151"/>
      <c r="AD150" s="151"/>
      <c r="AE150" s="151"/>
      <c r="AF150" s="151"/>
      <c r="AG150" s="151" t="s">
        <v>263</v>
      </c>
      <c r="AH150" s="151">
        <v>0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outlineLevel="3" x14ac:dyDescent="0.2">
      <c r="A151" s="158"/>
      <c r="B151" s="159"/>
      <c r="C151" s="196" t="s">
        <v>1509</v>
      </c>
      <c r="D151" s="190"/>
      <c r="E151" s="191">
        <v>28</v>
      </c>
      <c r="F151" s="161"/>
      <c r="G151" s="161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1"/>
      <c r="AA151" s="151"/>
      <c r="AB151" s="151"/>
      <c r="AC151" s="151"/>
      <c r="AD151" s="151"/>
      <c r="AE151" s="151"/>
      <c r="AF151" s="151"/>
      <c r="AG151" s="151" t="s">
        <v>263</v>
      </c>
      <c r="AH151" s="151">
        <v>0</v>
      </c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ht="33.75" outlineLevel="1" x14ac:dyDescent="0.2">
      <c r="A152" s="176">
        <v>35</v>
      </c>
      <c r="B152" s="177" t="s">
        <v>821</v>
      </c>
      <c r="C152" s="185" t="s">
        <v>1510</v>
      </c>
      <c r="D152" s="178" t="s">
        <v>255</v>
      </c>
      <c r="E152" s="179">
        <v>92.35</v>
      </c>
      <c r="F152" s="180"/>
      <c r="G152" s="181">
        <f>ROUND(E152*F152,2)</f>
        <v>0</v>
      </c>
      <c r="H152" s="180"/>
      <c r="I152" s="181">
        <f>ROUND(E152*H152,2)</f>
        <v>0</v>
      </c>
      <c r="J152" s="180"/>
      <c r="K152" s="181">
        <f>ROUND(E152*J152,2)</f>
        <v>0</v>
      </c>
      <c r="L152" s="181">
        <v>21</v>
      </c>
      <c r="M152" s="181">
        <f>G152*(1+L152/100)</f>
        <v>0</v>
      </c>
      <c r="N152" s="179">
        <v>0</v>
      </c>
      <c r="O152" s="179">
        <f>ROUND(E152*N152,2)</f>
        <v>0</v>
      </c>
      <c r="P152" s="179">
        <v>0</v>
      </c>
      <c r="Q152" s="179">
        <f>ROUND(E152*P152,2)</f>
        <v>0</v>
      </c>
      <c r="R152" s="181" t="s">
        <v>256</v>
      </c>
      <c r="S152" s="181" t="s">
        <v>257</v>
      </c>
      <c r="T152" s="182" t="s">
        <v>257</v>
      </c>
      <c r="U152" s="161">
        <v>5.3999999999999999E-2</v>
      </c>
      <c r="V152" s="161">
        <f>ROUND(E152*U152,2)</f>
        <v>4.99</v>
      </c>
      <c r="W152" s="161"/>
      <c r="X152" s="161" t="s">
        <v>258</v>
      </c>
      <c r="Y152" s="161" t="s">
        <v>211</v>
      </c>
      <c r="Z152" s="151"/>
      <c r="AA152" s="151"/>
      <c r="AB152" s="151"/>
      <c r="AC152" s="151"/>
      <c r="AD152" s="151"/>
      <c r="AE152" s="151"/>
      <c r="AF152" s="151"/>
      <c r="AG152" s="151" t="s">
        <v>489</v>
      </c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outlineLevel="2" x14ac:dyDescent="0.2">
      <c r="A153" s="158"/>
      <c r="B153" s="159"/>
      <c r="C153" s="273" t="s">
        <v>823</v>
      </c>
      <c r="D153" s="274"/>
      <c r="E153" s="274"/>
      <c r="F153" s="274"/>
      <c r="G153" s="274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51"/>
      <c r="AA153" s="151"/>
      <c r="AB153" s="151"/>
      <c r="AC153" s="151"/>
      <c r="AD153" s="151"/>
      <c r="AE153" s="151"/>
      <c r="AF153" s="151"/>
      <c r="AG153" s="151" t="s">
        <v>261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2" x14ac:dyDescent="0.2">
      <c r="A154" s="158"/>
      <c r="B154" s="159"/>
      <c r="C154" s="196" t="s">
        <v>1419</v>
      </c>
      <c r="D154" s="190"/>
      <c r="E154" s="191"/>
      <c r="F154" s="161"/>
      <c r="G154" s="161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1"/>
      <c r="AA154" s="151"/>
      <c r="AB154" s="151"/>
      <c r="AC154" s="151"/>
      <c r="AD154" s="151"/>
      <c r="AE154" s="151"/>
      <c r="AF154" s="151"/>
      <c r="AG154" s="151" t="s">
        <v>263</v>
      </c>
      <c r="AH154" s="151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196" t="s">
        <v>1485</v>
      </c>
      <c r="D155" s="190"/>
      <c r="E155" s="191">
        <v>92.35</v>
      </c>
      <c r="F155" s="161"/>
      <c r="G155" s="161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1"/>
      <c r="AA155" s="151"/>
      <c r="AB155" s="151"/>
      <c r="AC155" s="151"/>
      <c r="AD155" s="151"/>
      <c r="AE155" s="151"/>
      <c r="AF155" s="151"/>
      <c r="AG155" s="151" t="s">
        <v>263</v>
      </c>
      <c r="AH155" s="151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ht="22.5" outlineLevel="1" x14ac:dyDescent="0.2">
      <c r="A156" s="176">
        <v>36</v>
      </c>
      <c r="B156" s="177" t="s">
        <v>829</v>
      </c>
      <c r="C156" s="185" t="s">
        <v>830</v>
      </c>
      <c r="D156" s="178" t="s">
        <v>255</v>
      </c>
      <c r="E156" s="179">
        <v>2.38</v>
      </c>
      <c r="F156" s="180"/>
      <c r="G156" s="181">
        <f>ROUND(E156*F156,2)</f>
        <v>0</v>
      </c>
      <c r="H156" s="180"/>
      <c r="I156" s="181">
        <f>ROUND(E156*H156,2)</f>
        <v>0</v>
      </c>
      <c r="J156" s="180"/>
      <c r="K156" s="181">
        <f>ROUND(E156*J156,2)</f>
        <v>0</v>
      </c>
      <c r="L156" s="181">
        <v>21</v>
      </c>
      <c r="M156" s="181">
        <f>G156*(1+L156/100)</f>
        <v>0</v>
      </c>
      <c r="N156" s="179">
        <v>0</v>
      </c>
      <c r="O156" s="179">
        <f>ROUND(E156*N156,2)</f>
        <v>0</v>
      </c>
      <c r="P156" s="179">
        <v>0</v>
      </c>
      <c r="Q156" s="179">
        <f>ROUND(E156*P156,2)</f>
        <v>0</v>
      </c>
      <c r="R156" s="181" t="s">
        <v>256</v>
      </c>
      <c r="S156" s="181" t="s">
        <v>257</v>
      </c>
      <c r="T156" s="182" t="s">
        <v>257</v>
      </c>
      <c r="U156" s="161">
        <v>0</v>
      </c>
      <c r="V156" s="161">
        <f>ROUND(E156*U156,2)</f>
        <v>0</v>
      </c>
      <c r="W156" s="161"/>
      <c r="X156" s="161" t="s">
        <v>258</v>
      </c>
      <c r="Y156" s="161" t="s">
        <v>211</v>
      </c>
      <c r="Z156" s="151"/>
      <c r="AA156" s="151"/>
      <c r="AB156" s="151"/>
      <c r="AC156" s="151"/>
      <c r="AD156" s="151"/>
      <c r="AE156" s="151"/>
      <c r="AF156" s="151"/>
      <c r="AG156" s="151" t="s">
        <v>489</v>
      </c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2" x14ac:dyDescent="0.2">
      <c r="A157" s="158"/>
      <c r="B157" s="159"/>
      <c r="C157" s="273" t="s">
        <v>831</v>
      </c>
      <c r="D157" s="274"/>
      <c r="E157" s="274"/>
      <c r="F157" s="274"/>
      <c r="G157" s="274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51"/>
      <c r="AA157" s="151"/>
      <c r="AB157" s="151"/>
      <c r="AC157" s="151"/>
      <c r="AD157" s="151"/>
      <c r="AE157" s="151"/>
      <c r="AF157" s="151"/>
      <c r="AG157" s="151" t="s">
        <v>261</v>
      </c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2" x14ac:dyDescent="0.2">
      <c r="A158" s="158"/>
      <c r="B158" s="159"/>
      <c r="C158" s="264" t="s">
        <v>1511</v>
      </c>
      <c r="D158" s="265"/>
      <c r="E158" s="265"/>
      <c r="F158" s="265"/>
      <c r="G158" s="265"/>
      <c r="H158" s="161"/>
      <c r="I158" s="161"/>
      <c r="J158" s="161"/>
      <c r="K158" s="161"/>
      <c r="L158" s="161"/>
      <c r="M158" s="161"/>
      <c r="N158" s="160"/>
      <c r="O158" s="160"/>
      <c r="P158" s="160"/>
      <c r="Q158" s="160"/>
      <c r="R158" s="161"/>
      <c r="S158" s="161"/>
      <c r="T158" s="161"/>
      <c r="U158" s="161"/>
      <c r="V158" s="161"/>
      <c r="W158" s="161"/>
      <c r="X158" s="161"/>
      <c r="Y158" s="161"/>
      <c r="Z158" s="151"/>
      <c r="AA158" s="151"/>
      <c r="AB158" s="151"/>
      <c r="AC158" s="151"/>
      <c r="AD158" s="151"/>
      <c r="AE158" s="151"/>
      <c r="AF158" s="151"/>
      <c r="AG158" s="151" t="s">
        <v>214</v>
      </c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83" t="str">
        <f>C158</f>
        <v>Zásyp jam, šachet rýh nebo kolem objektů sypaninou se zhutněním po vrstvách na 96% P.S., pod vozovkou na Edef,2 větší než 45 Mpa</v>
      </c>
      <c r="BB158" s="151"/>
      <c r="BC158" s="151"/>
      <c r="BD158" s="151"/>
      <c r="BE158" s="151"/>
      <c r="BF158" s="151"/>
      <c r="BG158" s="151"/>
      <c r="BH158" s="151"/>
    </row>
    <row r="159" spans="1:60" outlineLevel="2" x14ac:dyDescent="0.2">
      <c r="A159" s="158"/>
      <c r="B159" s="159"/>
      <c r="C159" s="196" t="s">
        <v>1512</v>
      </c>
      <c r="D159" s="190"/>
      <c r="E159" s="191">
        <v>2.38</v>
      </c>
      <c r="F159" s="161"/>
      <c r="G159" s="161"/>
      <c r="H159" s="161"/>
      <c r="I159" s="161"/>
      <c r="J159" s="161"/>
      <c r="K159" s="161"/>
      <c r="L159" s="161"/>
      <c r="M159" s="161"/>
      <c r="N159" s="160"/>
      <c r="O159" s="160"/>
      <c r="P159" s="160"/>
      <c r="Q159" s="160"/>
      <c r="R159" s="161"/>
      <c r="S159" s="161"/>
      <c r="T159" s="161"/>
      <c r="U159" s="161"/>
      <c r="V159" s="161"/>
      <c r="W159" s="161"/>
      <c r="X159" s="161"/>
      <c r="Y159" s="161"/>
      <c r="Z159" s="151"/>
      <c r="AA159" s="151"/>
      <c r="AB159" s="151"/>
      <c r="AC159" s="151"/>
      <c r="AD159" s="151"/>
      <c r="AE159" s="151"/>
      <c r="AF159" s="151"/>
      <c r="AG159" s="151" t="s">
        <v>263</v>
      </c>
      <c r="AH159" s="151">
        <v>0</v>
      </c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 outlineLevel="1" x14ac:dyDescent="0.2">
      <c r="A160" s="176">
        <v>37</v>
      </c>
      <c r="B160" s="177" t="s">
        <v>834</v>
      </c>
      <c r="C160" s="185" t="s">
        <v>1513</v>
      </c>
      <c r="D160" s="178" t="s">
        <v>296</v>
      </c>
      <c r="E160" s="179">
        <v>55</v>
      </c>
      <c r="F160" s="180"/>
      <c r="G160" s="181">
        <f>ROUND(E160*F160,2)</f>
        <v>0</v>
      </c>
      <c r="H160" s="180"/>
      <c r="I160" s="181">
        <f>ROUND(E160*H160,2)</f>
        <v>0</v>
      </c>
      <c r="J160" s="180"/>
      <c r="K160" s="181">
        <f>ROUND(E160*J160,2)</f>
        <v>0</v>
      </c>
      <c r="L160" s="181">
        <v>21</v>
      </c>
      <c r="M160" s="181">
        <f>G160*(1+L160/100)</f>
        <v>0</v>
      </c>
      <c r="N160" s="179">
        <v>0</v>
      </c>
      <c r="O160" s="179">
        <f>ROUND(E160*N160,2)</f>
        <v>0</v>
      </c>
      <c r="P160" s="179">
        <v>0</v>
      </c>
      <c r="Q160" s="179">
        <f>ROUND(E160*P160,2)</f>
        <v>0</v>
      </c>
      <c r="R160" s="181"/>
      <c r="S160" s="181" t="s">
        <v>257</v>
      </c>
      <c r="T160" s="182" t="s">
        <v>257</v>
      </c>
      <c r="U160" s="161">
        <v>0</v>
      </c>
      <c r="V160" s="161">
        <f>ROUND(E160*U160,2)</f>
        <v>0</v>
      </c>
      <c r="W160" s="161"/>
      <c r="X160" s="161" t="s">
        <v>258</v>
      </c>
      <c r="Y160" s="161" t="s">
        <v>211</v>
      </c>
      <c r="Z160" s="151"/>
      <c r="AA160" s="151"/>
      <c r="AB160" s="151"/>
      <c r="AC160" s="151"/>
      <c r="AD160" s="151"/>
      <c r="AE160" s="151"/>
      <c r="AF160" s="151"/>
      <c r="AG160" s="151" t="s">
        <v>489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2" x14ac:dyDescent="0.2">
      <c r="A161" s="158"/>
      <c r="B161" s="159"/>
      <c r="C161" s="262" t="s">
        <v>1504</v>
      </c>
      <c r="D161" s="263"/>
      <c r="E161" s="263"/>
      <c r="F161" s="263"/>
      <c r="G161" s="263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1"/>
      <c r="AA161" s="151"/>
      <c r="AB161" s="151"/>
      <c r="AC161" s="151"/>
      <c r="AD161" s="151"/>
      <c r="AE161" s="151"/>
      <c r="AF161" s="151"/>
      <c r="AG161" s="151" t="s">
        <v>214</v>
      </c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2" x14ac:dyDescent="0.2">
      <c r="A162" s="158"/>
      <c r="B162" s="159"/>
      <c r="C162" s="196" t="s">
        <v>1419</v>
      </c>
      <c r="D162" s="190"/>
      <c r="E162" s="191"/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1"/>
      <c r="AA162" s="151"/>
      <c r="AB162" s="151"/>
      <c r="AC162" s="151"/>
      <c r="AD162" s="151"/>
      <c r="AE162" s="151"/>
      <c r="AF162" s="151"/>
      <c r="AG162" s="151" t="s">
        <v>263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3" x14ac:dyDescent="0.2">
      <c r="A163" s="158"/>
      <c r="B163" s="159"/>
      <c r="C163" s="196" t="s">
        <v>1514</v>
      </c>
      <c r="D163" s="190"/>
      <c r="E163" s="191">
        <v>55</v>
      </c>
      <c r="F163" s="161"/>
      <c r="G163" s="16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1"/>
      <c r="AA163" s="151"/>
      <c r="AB163" s="151"/>
      <c r="AC163" s="151"/>
      <c r="AD163" s="151"/>
      <c r="AE163" s="151"/>
      <c r="AF163" s="151"/>
      <c r="AG163" s="151" t="s">
        <v>263</v>
      </c>
      <c r="AH163" s="151">
        <v>0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1" x14ac:dyDescent="0.2">
      <c r="A164" s="176">
        <v>38</v>
      </c>
      <c r="B164" s="177" t="s">
        <v>1515</v>
      </c>
      <c r="C164" s="185" t="s">
        <v>1516</v>
      </c>
      <c r="D164" s="178" t="s">
        <v>296</v>
      </c>
      <c r="E164" s="179">
        <v>57.12</v>
      </c>
      <c r="F164" s="180"/>
      <c r="G164" s="181">
        <f>ROUND(E164*F164,2)</f>
        <v>0</v>
      </c>
      <c r="H164" s="180"/>
      <c r="I164" s="181">
        <f>ROUND(E164*H164,2)</f>
        <v>0</v>
      </c>
      <c r="J164" s="180"/>
      <c r="K164" s="181">
        <f>ROUND(E164*J164,2)</f>
        <v>0</v>
      </c>
      <c r="L164" s="181">
        <v>21</v>
      </c>
      <c r="M164" s="181">
        <f>G164*(1+L164/100)</f>
        <v>0</v>
      </c>
      <c r="N164" s="179">
        <v>0</v>
      </c>
      <c r="O164" s="179">
        <f>ROUND(E164*N164,2)</f>
        <v>0</v>
      </c>
      <c r="P164" s="179">
        <v>0</v>
      </c>
      <c r="Q164" s="179">
        <f>ROUND(E164*P164,2)</f>
        <v>0</v>
      </c>
      <c r="R164" s="181" t="s">
        <v>836</v>
      </c>
      <c r="S164" s="181" t="s">
        <v>257</v>
      </c>
      <c r="T164" s="182" t="s">
        <v>257</v>
      </c>
      <c r="U164" s="161">
        <v>4.7E-2</v>
      </c>
      <c r="V164" s="161">
        <f>ROUND(E164*U164,2)</f>
        <v>2.68</v>
      </c>
      <c r="W164" s="161"/>
      <c r="X164" s="161" t="s">
        <v>258</v>
      </c>
      <c r="Y164" s="161" t="s">
        <v>211</v>
      </c>
      <c r="Z164" s="151"/>
      <c r="AA164" s="151"/>
      <c r="AB164" s="151"/>
      <c r="AC164" s="151"/>
      <c r="AD164" s="151"/>
      <c r="AE164" s="151"/>
      <c r="AF164" s="151"/>
      <c r="AG164" s="151" t="s">
        <v>489</v>
      </c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2" x14ac:dyDescent="0.2">
      <c r="A165" s="158"/>
      <c r="B165" s="159"/>
      <c r="C165" s="273" t="s">
        <v>837</v>
      </c>
      <c r="D165" s="274"/>
      <c r="E165" s="274"/>
      <c r="F165" s="274"/>
      <c r="G165" s="274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1"/>
      <c r="AA165" s="151"/>
      <c r="AB165" s="151"/>
      <c r="AC165" s="151"/>
      <c r="AD165" s="151"/>
      <c r="AE165" s="151"/>
      <c r="AF165" s="151"/>
      <c r="AG165" s="151" t="s">
        <v>261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2" x14ac:dyDescent="0.2">
      <c r="A166" s="158"/>
      <c r="B166" s="159"/>
      <c r="C166" s="196" t="s">
        <v>1419</v>
      </c>
      <c r="D166" s="190"/>
      <c r="E166" s="191"/>
      <c r="F166" s="161"/>
      <c r="G166" s="161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1"/>
      <c r="AA166" s="151"/>
      <c r="AB166" s="151"/>
      <c r="AC166" s="151"/>
      <c r="AD166" s="151"/>
      <c r="AE166" s="151"/>
      <c r="AF166" s="151"/>
      <c r="AG166" s="151" t="s">
        <v>263</v>
      </c>
      <c r="AH166" s="151">
        <v>0</v>
      </c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3" x14ac:dyDescent="0.2">
      <c r="A167" s="158"/>
      <c r="B167" s="159"/>
      <c r="C167" s="196" t="s">
        <v>1517</v>
      </c>
      <c r="D167" s="190"/>
      <c r="E167" s="191">
        <v>57.12</v>
      </c>
      <c r="F167" s="161"/>
      <c r="G167" s="161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1"/>
      <c r="AA167" s="151"/>
      <c r="AB167" s="151"/>
      <c r="AC167" s="151"/>
      <c r="AD167" s="151"/>
      <c r="AE167" s="151"/>
      <c r="AF167" s="151"/>
      <c r="AG167" s="151" t="s">
        <v>263</v>
      </c>
      <c r="AH167" s="151">
        <v>0</v>
      </c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1" x14ac:dyDescent="0.2">
      <c r="A168" s="176">
        <v>39</v>
      </c>
      <c r="B168" s="177" t="s">
        <v>294</v>
      </c>
      <c r="C168" s="185" t="s">
        <v>295</v>
      </c>
      <c r="D168" s="178" t="s">
        <v>296</v>
      </c>
      <c r="E168" s="179">
        <v>112.12</v>
      </c>
      <c r="F168" s="180"/>
      <c r="G168" s="181">
        <f>ROUND(E168*F168,2)</f>
        <v>0</v>
      </c>
      <c r="H168" s="180"/>
      <c r="I168" s="181">
        <f>ROUND(E168*H168,2)</f>
        <v>0</v>
      </c>
      <c r="J168" s="180"/>
      <c r="K168" s="181">
        <f>ROUND(E168*J168,2)</f>
        <v>0</v>
      </c>
      <c r="L168" s="181">
        <v>21</v>
      </c>
      <c r="M168" s="181">
        <f>G168*(1+L168/100)</f>
        <v>0</v>
      </c>
      <c r="N168" s="179">
        <v>0</v>
      </c>
      <c r="O168" s="179">
        <f>ROUND(E168*N168,2)</f>
        <v>0</v>
      </c>
      <c r="P168" s="179">
        <v>0</v>
      </c>
      <c r="Q168" s="179">
        <f>ROUND(E168*P168,2)</f>
        <v>0</v>
      </c>
      <c r="R168" s="181" t="s">
        <v>256</v>
      </c>
      <c r="S168" s="181" t="s">
        <v>257</v>
      </c>
      <c r="T168" s="182" t="s">
        <v>257</v>
      </c>
      <c r="U168" s="161">
        <v>0</v>
      </c>
      <c r="V168" s="161">
        <f>ROUND(E168*U168,2)</f>
        <v>0</v>
      </c>
      <c r="W168" s="161"/>
      <c r="X168" s="161" t="s">
        <v>258</v>
      </c>
      <c r="Y168" s="161" t="s">
        <v>211</v>
      </c>
      <c r="Z168" s="151"/>
      <c r="AA168" s="151"/>
      <c r="AB168" s="151"/>
      <c r="AC168" s="151"/>
      <c r="AD168" s="151"/>
      <c r="AE168" s="151"/>
      <c r="AF168" s="151"/>
      <c r="AG168" s="151" t="s">
        <v>489</v>
      </c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2" x14ac:dyDescent="0.2">
      <c r="A169" s="158"/>
      <c r="B169" s="159"/>
      <c r="C169" s="273" t="s">
        <v>297</v>
      </c>
      <c r="D169" s="274"/>
      <c r="E169" s="274"/>
      <c r="F169" s="274"/>
      <c r="G169" s="274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51"/>
      <c r="AA169" s="151"/>
      <c r="AB169" s="151"/>
      <c r="AC169" s="151"/>
      <c r="AD169" s="151"/>
      <c r="AE169" s="151"/>
      <c r="AF169" s="151"/>
      <c r="AG169" s="151" t="s">
        <v>261</v>
      </c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2" x14ac:dyDescent="0.2">
      <c r="A170" s="158"/>
      <c r="B170" s="159"/>
      <c r="C170" s="196" t="s">
        <v>1518</v>
      </c>
      <c r="D170" s="190"/>
      <c r="E170" s="191">
        <v>112.12</v>
      </c>
      <c r="F170" s="161"/>
      <c r="G170" s="161"/>
      <c r="H170" s="161"/>
      <c r="I170" s="161"/>
      <c r="J170" s="161"/>
      <c r="K170" s="161"/>
      <c r="L170" s="161"/>
      <c r="M170" s="161"/>
      <c r="N170" s="160"/>
      <c r="O170" s="160"/>
      <c r="P170" s="160"/>
      <c r="Q170" s="160"/>
      <c r="R170" s="161"/>
      <c r="S170" s="161"/>
      <c r="T170" s="161"/>
      <c r="U170" s="161"/>
      <c r="V170" s="161"/>
      <c r="W170" s="161"/>
      <c r="X170" s="161"/>
      <c r="Y170" s="161"/>
      <c r="Z170" s="151"/>
      <c r="AA170" s="151"/>
      <c r="AB170" s="151"/>
      <c r="AC170" s="151"/>
      <c r="AD170" s="151"/>
      <c r="AE170" s="151"/>
      <c r="AF170" s="151"/>
      <c r="AG170" s="151" t="s">
        <v>263</v>
      </c>
      <c r="AH170" s="151">
        <v>0</v>
      </c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1" x14ac:dyDescent="0.2">
      <c r="A171" s="176">
        <v>40</v>
      </c>
      <c r="B171" s="177" t="s">
        <v>1519</v>
      </c>
      <c r="C171" s="185" t="s">
        <v>1520</v>
      </c>
      <c r="D171" s="178" t="s">
        <v>296</v>
      </c>
      <c r="E171" s="179">
        <v>203</v>
      </c>
      <c r="F171" s="180"/>
      <c r="G171" s="181">
        <f>ROUND(E171*F171,2)</f>
        <v>0</v>
      </c>
      <c r="H171" s="180"/>
      <c r="I171" s="181">
        <f>ROUND(E171*H171,2)</f>
        <v>0</v>
      </c>
      <c r="J171" s="180"/>
      <c r="K171" s="181">
        <f>ROUND(E171*J171,2)</f>
        <v>0</v>
      </c>
      <c r="L171" s="181">
        <v>21</v>
      </c>
      <c r="M171" s="181">
        <f>G171*(1+L171/100)</f>
        <v>0</v>
      </c>
      <c r="N171" s="179">
        <v>0</v>
      </c>
      <c r="O171" s="179">
        <f>ROUND(E171*N171,2)</f>
        <v>0</v>
      </c>
      <c r="P171" s="179">
        <v>0</v>
      </c>
      <c r="Q171" s="179">
        <f>ROUND(E171*P171,2)</f>
        <v>0</v>
      </c>
      <c r="R171" s="181"/>
      <c r="S171" s="181" t="s">
        <v>209</v>
      </c>
      <c r="T171" s="182" t="s">
        <v>257</v>
      </c>
      <c r="U171" s="161">
        <v>2.9000000000000001E-2</v>
      </c>
      <c r="V171" s="161">
        <f>ROUND(E171*U171,2)</f>
        <v>5.89</v>
      </c>
      <c r="W171" s="161"/>
      <c r="X171" s="161" t="s">
        <v>258</v>
      </c>
      <c r="Y171" s="161" t="s">
        <v>211</v>
      </c>
      <c r="Z171" s="151"/>
      <c r="AA171" s="151"/>
      <c r="AB171" s="151"/>
      <c r="AC171" s="151"/>
      <c r="AD171" s="151"/>
      <c r="AE171" s="151"/>
      <c r="AF171" s="151"/>
      <c r="AG171" s="151" t="s">
        <v>489</v>
      </c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ht="22.5" outlineLevel="2" x14ac:dyDescent="0.2">
      <c r="A172" s="158"/>
      <c r="B172" s="159"/>
      <c r="C172" s="262" t="s">
        <v>1521</v>
      </c>
      <c r="D172" s="263"/>
      <c r="E172" s="263"/>
      <c r="F172" s="263"/>
      <c r="G172" s="263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1"/>
      <c r="AA172" s="151"/>
      <c r="AB172" s="151"/>
      <c r="AC172" s="151"/>
      <c r="AD172" s="151"/>
      <c r="AE172" s="151"/>
      <c r="AF172" s="151"/>
      <c r="AG172" s="151" t="s">
        <v>214</v>
      </c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83" t="str">
        <f>C172</f>
        <v>Úprava pláně HTÚ dle předepsaných sklonů vč. případných hutnících pokusů a vystavení protokolů o zkoušce ověření modulu přetvárnosti</v>
      </c>
      <c r="BB172" s="151"/>
      <c r="BC172" s="151"/>
      <c r="BD172" s="151"/>
      <c r="BE172" s="151"/>
      <c r="BF172" s="151"/>
      <c r="BG172" s="151"/>
      <c r="BH172" s="151"/>
    </row>
    <row r="173" spans="1:60" outlineLevel="3" x14ac:dyDescent="0.2">
      <c r="A173" s="158"/>
      <c r="B173" s="159"/>
      <c r="C173" s="264" t="s">
        <v>1522</v>
      </c>
      <c r="D173" s="265"/>
      <c r="E173" s="265"/>
      <c r="F173" s="265"/>
      <c r="G173" s="265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1"/>
      <c r="AA173" s="151"/>
      <c r="AB173" s="151"/>
      <c r="AC173" s="151"/>
      <c r="AD173" s="151"/>
      <c r="AE173" s="151"/>
      <c r="AF173" s="151"/>
      <c r="AG173" s="151" t="s">
        <v>214</v>
      </c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ht="22.5" outlineLevel="3" x14ac:dyDescent="0.2">
      <c r="A174" s="158"/>
      <c r="B174" s="159"/>
      <c r="C174" s="264" t="s">
        <v>1523</v>
      </c>
      <c r="D174" s="265"/>
      <c r="E174" s="265"/>
      <c r="F174" s="265"/>
      <c r="G174" s="265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51"/>
      <c r="AA174" s="151"/>
      <c r="AB174" s="151"/>
      <c r="AC174" s="151"/>
      <c r="AD174" s="151"/>
      <c r="AE174" s="151"/>
      <c r="AF174" s="151"/>
      <c r="AG174" s="151" t="s">
        <v>214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83" t="str">
        <f>C174</f>
        <v>se zhutněním na požadovanou hodnotu Edef2=45MPa při poměru Edef2/Edef1 dle požadavku ČSN 72006 pro daný typ zeminy nacházející se v podloží</v>
      </c>
      <c r="BB174" s="151"/>
      <c r="BC174" s="151"/>
      <c r="BD174" s="151"/>
      <c r="BE174" s="151"/>
      <c r="BF174" s="151"/>
      <c r="BG174" s="151"/>
      <c r="BH174" s="151"/>
    </row>
    <row r="175" spans="1:60" outlineLevel="2" x14ac:dyDescent="0.2">
      <c r="A175" s="158"/>
      <c r="B175" s="159"/>
      <c r="C175" s="196" t="s">
        <v>1419</v>
      </c>
      <c r="D175" s="190"/>
      <c r="E175" s="191"/>
      <c r="F175" s="161"/>
      <c r="G175" s="161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1"/>
      <c r="AA175" s="151"/>
      <c r="AB175" s="151"/>
      <c r="AC175" s="151"/>
      <c r="AD175" s="151"/>
      <c r="AE175" s="151"/>
      <c r="AF175" s="151"/>
      <c r="AG175" s="151" t="s">
        <v>263</v>
      </c>
      <c r="AH175" s="151">
        <v>0</v>
      </c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3" x14ac:dyDescent="0.2">
      <c r="A176" s="158"/>
      <c r="B176" s="159"/>
      <c r="C176" s="196" t="s">
        <v>1524</v>
      </c>
      <c r="D176" s="190"/>
      <c r="E176" s="191">
        <v>203</v>
      </c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1"/>
      <c r="AA176" s="151"/>
      <c r="AB176" s="151"/>
      <c r="AC176" s="151"/>
      <c r="AD176" s="151"/>
      <c r="AE176" s="151"/>
      <c r="AF176" s="151"/>
      <c r="AG176" s="151" t="s">
        <v>263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ht="22.5" outlineLevel="1" x14ac:dyDescent="0.2">
      <c r="A177" s="176">
        <v>41</v>
      </c>
      <c r="B177" s="177" t="s">
        <v>1525</v>
      </c>
      <c r="C177" s="185" t="s">
        <v>1526</v>
      </c>
      <c r="D177" s="178" t="s">
        <v>296</v>
      </c>
      <c r="E177" s="179">
        <v>55</v>
      </c>
      <c r="F177" s="180"/>
      <c r="G177" s="181">
        <f>ROUND(E177*F177,2)</f>
        <v>0</v>
      </c>
      <c r="H177" s="180"/>
      <c r="I177" s="181">
        <f>ROUND(E177*H177,2)</f>
        <v>0</v>
      </c>
      <c r="J177" s="180"/>
      <c r="K177" s="181">
        <f>ROUND(E177*J177,2)</f>
        <v>0</v>
      </c>
      <c r="L177" s="181">
        <v>21</v>
      </c>
      <c r="M177" s="181">
        <f>G177*(1+L177/100)</f>
        <v>0</v>
      </c>
      <c r="N177" s="179">
        <v>0</v>
      </c>
      <c r="O177" s="179">
        <f>ROUND(E177*N177,2)</f>
        <v>0</v>
      </c>
      <c r="P177" s="179">
        <v>0</v>
      </c>
      <c r="Q177" s="179">
        <f>ROUND(E177*P177,2)</f>
        <v>0</v>
      </c>
      <c r="R177" s="181" t="s">
        <v>256</v>
      </c>
      <c r="S177" s="181" t="s">
        <v>257</v>
      </c>
      <c r="T177" s="182" t="s">
        <v>257</v>
      </c>
      <c r="U177" s="161">
        <v>0.17699999999999999</v>
      </c>
      <c r="V177" s="161">
        <f>ROUND(E177*U177,2)</f>
        <v>9.74</v>
      </c>
      <c r="W177" s="161"/>
      <c r="X177" s="161" t="s">
        <v>258</v>
      </c>
      <c r="Y177" s="161" t="s">
        <v>211</v>
      </c>
      <c r="Z177" s="151"/>
      <c r="AA177" s="151"/>
      <c r="AB177" s="151"/>
      <c r="AC177" s="151"/>
      <c r="AD177" s="151"/>
      <c r="AE177" s="151"/>
      <c r="AF177" s="151"/>
      <c r="AG177" s="151" t="s">
        <v>489</v>
      </c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ht="22.5" outlineLevel="2" x14ac:dyDescent="0.2">
      <c r="A178" s="158"/>
      <c r="B178" s="159"/>
      <c r="C178" s="273" t="s">
        <v>301</v>
      </c>
      <c r="D178" s="274"/>
      <c r="E178" s="274"/>
      <c r="F178" s="274"/>
      <c r="G178" s="274"/>
      <c r="H178" s="161"/>
      <c r="I178" s="161"/>
      <c r="J178" s="161"/>
      <c r="K178" s="161"/>
      <c r="L178" s="161"/>
      <c r="M178" s="161"/>
      <c r="N178" s="160"/>
      <c r="O178" s="160"/>
      <c r="P178" s="160"/>
      <c r="Q178" s="160"/>
      <c r="R178" s="161"/>
      <c r="S178" s="161"/>
      <c r="T178" s="161"/>
      <c r="U178" s="161"/>
      <c r="V178" s="161"/>
      <c r="W178" s="161"/>
      <c r="X178" s="161"/>
      <c r="Y178" s="161"/>
      <c r="Z178" s="151"/>
      <c r="AA178" s="151"/>
      <c r="AB178" s="151"/>
      <c r="AC178" s="151"/>
      <c r="AD178" s="151"/>
      <c r="AE178" s="151"/>
      <c r="AF178" s="151"/>
      <c r="AG178" s="151" t="s">
        <v>261</v>
      </c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83" t="str">
        <f>C178</f>
        <v>s případným nutným přemístěním hromad nebo dočasných skládek na místo potřeby ze vzdálenosti do 30 m, v rovině nebo ve svahu do 1 : 5,</v>
      </c>
      <c r="BB178" s="151"/>
      <c r="BC178" s="151"/>
      <c r="BD178" s="151"/>
      <c r="BE178" s="151"/>
      <c r="BF178" s="151"/>
      <c r="BG178" s="151"/>
      <c r="BH178" s="151"/>
    </row>
    <row r="179" spans="1:60" outlineLevel="2" x14ac:dyDescent="0.2">
      <c r="A179" s="158"/>
      <c r="B179" s="159"/>
      <c r="C179" s="196" t="s">
        <v>1419</v>
      </c>
      <c r="D179" s="190"/>
      <c r="E179" s="191"/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1"/>
      <c r="AA179" s="151"/>
      <c r="AB179" s="151"/>
      <c r="AC179" s="151"/>
      <c r="AD179" s="151"/>
      <c r="AE179" s="151"/>
      <c r="AF179" s="151"/>
      <c r="AG179" s="151" t="s">
        <v>263</v>
      </c>
      <c r="AH179" s="151">
        <v>0</v>
      </c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3" x14ac:dyDescent="0.2">
      <c r="A180" s="158"/>
      <c r="B180" s="159"/>
      <c r="C180" s="196" t="s">
        <v>1514</v>
      </c>
      <c r="D180" s="190"/>
      <c r="E180" s="191">
        <v>55</v>
      </c>
      <c r="F180" s="161"/>
      <c r="G180" s="161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51"/>
      <c r="AA180" s="151"/>
      <c r="AB180" s="151"/>
      <c r="AC180" s="151"/>
      <c r="AD180" s="151"/>
      <c r="AE180" s="151"/>
      <c r="AF180" s="151"/>
      <c r="AG180" s="151" t="s">
        <v>263</v>
      </c>
      <c r="AH180" s="151">
        <v>0</v>
      </c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ht="22.5" outlineLevel="1" x14ac:dyDescent="0.2">
      <c r="A181" s="176">
        <v>42</v>
      </c>
      <c r="B181" s="177" t="s">
        <v>1527</v>
      </c>
      <c r="C181" s="185" t="s">
        <v>1528</v>
      </c>
      <c r="D181" s="178" t="s">
        <v>296</v>
      </c>
      <c r="E181" s="179">
        <v>57.12</v>
      </c>
      <c r="F181" s="180"/>
      <c r="G181" s="181">
        <f>ROUND(E181*F181,2)</f>
        <v>0</v>
      </c>
      <c r="H181" s="180"/>
      <c r="I181" s="181">
        <f>ROUND(E181*H181,2)</f>
        <v>0</v>
      </c>
      <c r="J181" s="180"/>
      <c r="K181" s="181">
        <f>ROUND(E181*J181,2)</f>
        <v>0</v>
      </c>
      <c r="L181" s="181">
        <v>21</v>
      </c>
      <c r="M181" s="181">
        <f>G181*(1+L181/100)</f>
        <v>0</v>
      </c>
      <c r="N181" s="179">
        <v>0</v>
      </c>
      <c r="O181" s="179">
        <f>ROUND(E181*N181,2)</f>
        <v>0</v>
      </c>
      <c r="P181" s="179">
        <v>0</v>
      </c>
      <c r="Q181" s="179">
        <f>ROUND(E181*P181,2)</f>
        <v>0</v>
      </c>
      <c r="R181" s="181" t="s">
        <v>256</v>
      </c>
      <c r="S181" s="181" t="s">
        <v>257</v>
      </c>
      <c r="T181" s="182" t="s">
        <v>257</v>
      </c>
      <c r="U181" s="161">
        <v>0.26300000000000001</v>
      </c>
      <c r="V181" s="161">
        <f>ROUND(E181*U181,2)</f>
        <v>15.02</v>
      </c>
      <c r="W181" s="161"/>
      <c r="X181" s="161" t="s">
        <v>258</v>
      </c>
      <c r="Y181" s="161" t="s">
        <v>211</v>
      </c>
      <c r="Z181" s="151"/>
      <c r="AA181" s="151"/>
      <c r="AB181" s="151"/>
      <c r="AC181" s="151"/>
      <c r="AD181" s="151"/>
      <c r="AE181" s="151"/>
      <c r="AF181" s="151"/>
      <c r="AG181" s="151" t="s">
        <v>489</v>
      </c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2" x14ac:dyDescent="0.2">
      <c r="A182" s="158"/>
      <c r="B182" s="159"/>
      <c r="C182" s="273" t="s">
        <v>1529</v>
      </c>
      <c r="D182" s="274"/>
      <c r="E182" s="274"/>
      <c r="F182" s="274"/>
      <c r="G182" s="274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1"/>
      <c r="AA182" s="151"/>
      <c r="AB182" s="151"/>
      <c r="AC182" s="151"/>
      <c r="AD182" s="151"/>
      <c r="AE182" s="151"/>
      <c r="AF182" s="151"/>
      <c r="AG182" s="151" t="s">
        <v>261</v>
      </c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83" t="str">
        <f>C182</f>
        <v>s případným nutným přemístěním hromad nebo dočasných skládek na místo potřeby ze vzdálenosti do 30 m, ve svahu sklonu přes 1 : 5,</v>
      </c>
      <c r="BB182" s="151"/>
      <c r="BC182" s="151"/>
      <c r="BD182" s="151"/>
      <c r="BE182" s="151"/>
      <c r="BF182" s="151"/>
      <c r="BG182" s="151"/>
      <c r="BH182" s="151"/>
    </row>
    <row r="183" spans="1:60" outlineLevel="2" x14ac:dyDescent="0.2">
      <c r="A183" s="158"/>
      <c r="B183" s="159"/>
      <c r="C183" s="196" t="s">
        <v>1419</v>
      </c>
      <c r="D183" s="190"/>
      <c r="E183" s="191"/>
      <c r="F183" s="161"/>
      <c r="G183" s="161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1"/>
      <c r="AA183" s="151"/>
      <c r="AB183" s="151"/>
      <c r="AC183" s="151"/>
      <c r="AD183" s="151"/>
      <c r="AE183" s="151"/>
      <c r="AF183" s="151"/>
      <c r="AG183" s="151" t="s">
        <v>263</v>
      </c>
      <c r="AH183" s="151">
        <v>0</v>
      </c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3" x14ac:dyDescent="0.2">
      <c r="A184" s="158"/>
      <c r="B184" s="159"/>
      <c r="C184" s="196" t="s">
        <v>1517</v>
      </c>
      <c r="D184" s="190"/>
      <c r="E184" s="191">
        <v>57.12</v>
      </c>
      <c r="F184" s="161"/>
      <c r="G184" s="161"/>
      <c r="H184" s="161"/>
      <c r="I184" s="161"/>
      <c r="J184" s="161"/>
      <c r="K184" s="161"/>
      <c r="L184" s="161"/>
      <c r="M184" s="161"/>
      <c r="N184" s="160"/>
      <c r="O184" s="160"/>
      <c r="P184" s="160"/>
      <c r="Q184" s="160"/>
      <c r="R184" s="161"/>
      <c r="S184" s="161"/>
      <c r="T184" s="161"/>
      <c r="U184" s="161"/>
      <c r="V184" s="161"/>
      <c r="W184" s="161"/>
      <c r="X184" s="161"/>
      <c r="Y184" s="161"/>
      <c r="Z184" s="151"/>
      <c r="AA184" s="151"/>
      <c r="AB184" s="151"/>
      <c r="AC184" s="151"/>
      <c r="AD184" s="151"/>
      <c r="AE184" s="151"/>
      <c r="AF184" s="151"/>
      <c r="AG184" s="151" t="s">
        <v>263</v>
      </c>
      <c r="AH184" s="151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1" x14ac:dyDescent="0.2">
      <c r="A185" s="176">
        <v>43</v>
      </c>
      <c r="B185" s="177" t="s">
        <v>1530</v>
      </c>
      <c r="C185" s="185" t="s">
        <v>1531</v>
      </c>
      <c r="D185" s="178" t="s">
        <v>296</v>
      </c>
      <c r="E185" s="179">
        <v>57.12</v>
      </c>
      <c r="F185" s="180"/>
      <c r="G185" s="181">
        <f>ROUND(E185*F185,2)</f>
        <v>0</v>
      </c>
      <c r="H185" s="180"/>
      <c r="I185" s="181">
        <f>ROUND(E185*H185,2)</f>
        <v>0</v>
      </c>
      <c r="J185" s="180"/>
      <c r="K185" s="181">
        <f>ROUND(E185*J185,2)</f>
        <v>0</v>
      </c>
      <c r="L185" s="181">
        <v>21</v>
      </c>
      <c r="M185" s="181">
        <f>G185*(1+L185/100)</f>
        <v>0</v>
      </c>
      <c r="N185" s="179">
        <v>0</v>
      </c>
      <c r="O185" s="179">
        <f>ROUND(E185*N185,2)</f>
        <v>0</v>
      </c>
      <c r="P185" s="179">
        <v>0</v>
      </c>
      <c r="Q185" s="179">
        <f>ROUND(E185*P185,2)</f>
        <v>0</v>
      </c>
      <c r="R185" s="181" t="s">
        <v>256</v>
      </c>
      <c r="S185" s="181" t="s">
        <v>257</v>
      </c>
      <c r="T185" s="182" t="s">
        <v>257</v>
      </c>
      <c r="U185" s="161">
        <v>0</v>
      </c>
      <c r="V185" s="161">
        <f>ROUND(E185*U185,2)</f>
        <v>0</v>
      </c>
      <c r="W185" s="161"/>
      <c r="X185" s="161" t="s">
        <v>258</v>
      </c>
      <c r="Y185" s="161" t="s">
        <v>211</v>
      </c>
      <c r="Z185" s="151"/>
      <c r="AA185" s="151"/>
      <c r="AB185" s="151"/>
      <c r="AC185" s="151"/>
      <c r="AD185" s="151"/>
      <c r="AE185" s="151"/>
      <c r="AF185" s="151"/>
      <c r="AG185" s="151" t="s">
        <v>489</v>
      </c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2" x14ac:dyDescent="0.2">
      <c r="A186" s="158"/>
      <c r="B186" s="159"/>
      <c r="C186" s="273" t="s">
        <v>1532</v>
      </c>
      <c r="D186" s="274"/>
      <c r="E186" s="274"/>
      <c r="F186" s="274"/>
      <c r="G186" s="274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1"/>
      <c r="AA186" s="151"/>
      <c r="AB186" s="151"/>
      <c r="AC186" s="151"/>
      <c r="AD186" s="151"/>
      <c r="AE186" s="151"/>
      <c r="AF186" s="151"/>
      <c r="AG186" s="151" t="s">
        <v>261</v>
      </c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outlineLevel="2" x14ac:dyDescent="0.2">
      <c r="A187" s="158"/>
      <c r="B187" s="159"/>
      <c r="C187" s="264" t="s">
        <v>1504</v>
      </c>
      <c r="D187" s="265"/>
      <c r="E187" s="265"/>
      <c r="F187" s="265"/>
      <c r="G187" s="265"/>
      <c r="H187" s="161"/>
      <c r="I187" s="161"/>
      <c r="J187" s="161"/>
      <c r="K187" s="161"/>
      <c r="L187" s="161"/>
      <c r="M187" s="161"/>
      <c r="N187" s="160"/>
      <c r="O187" s="160"/>
      <c r="P187" s="160"/>
      <c r="Q187" s="160"/>
      <c r="R187" s="161"/>
      <c r="S187" s="161"/>
      <c r="T187" s="161"/>
      <c r="U187" s="161"/>
      <c r="V187" s="161"/>
      <c r="W187" s="161"/>
      <c r="X187" s="161"/>
      <c r="Y187" s="161"/>
      <c r="Z187" s="151"/>
      <c r="AA187" s="151"/>
      <c r="AB187" s="151"/>
      <c r="AC187" s="151"/>
      <c r="AD187" s="151"/>
      <c r="AE187" s="151"/>
      <c r="AF187" s="151"/>
      <c r="AG187" s="151" t="s">
        <v>214</v>
      </c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2" x14ac:dyDescent="0.2">
      <c r="A188" s="158"/>
      <c r="B188" s="159"/>
      <c r="C188" s="196" t="s">
        <v>1419</v>
      </c>
      <c r="D188" s="190"/>
      <c r="E188" s="191"/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1"/>
      <c r="AA188" s="151"/>
      <c r="AB188" s="151"/>
      <c r="AC188" s="151"/>
      <c r="AD188" s="151"/>
      <c r="AE188" s="151"/>
      <c r="AF188" s="151"/>
      <c r="AG188" s="151" t="s">
        <v>263</v>
      </c>
      <c r="AH188" s="151">
        <v>0</v>
      </c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3" x14ac:dyDescent="0.2">
      <c r="A189" s="158"/>
      <c r="B189" s="159"/>
      <c r="C189" s="196" t="s">
        <v>1517</v>
      </c>
      <c r="D189" s="190"/>
      <c r="E189" s="191">
        <v>57.12</v>
      </c>
      <c r="F189" s="161"/>
      <c r="G189" s="161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51"/>
      <c r="AA189" s="151"/>
      <c r="AB189" s="151"/>
      <c r="AC189" s="151"/>
      <c r="AD189" s="151"/>
      <c r="AE189" s="151"/>
      <c r="AF189" s="151"/>
      <c r="AG189" s="151" t="s">
        <v>263</v>
      </c>
      <c r="AH189" s="151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1" x14ac:dyDescent="0.2">
      <c r="A190" s="176">
        <v>44</v>
      </c>
      <c r="B190" s="177" t="s">
        <v>291</v>
      </c>
      <c r="C190" s="185" t="s">
        <v>1533</v>
      </c>
      <c r="D190" s="178" t="s">
        <v>255</v>
      </c>
      <c r="E190" s="179">
        <v>68.349999999999994</v>
      </c>
      <c r="F190" s="180"/>
      <c r="G190" s="181">
        <f>ROUND(E190*F190,2)</f>
        <v>0</v>
      </c>
      <c r="H190" s="180"/>
      <c r="I190" s="181">
        <f>ROUND(E190*H190,2)</f>
        <v>0</v>
      </c>
      <c r="J190" s="180"/>
      <c r="K190" s="181">
        <f>ROUND(E190*J190,2)</f>
        <v>0</v>
      </c>
      <c r="L190" s="181">
        <v>21</v>
      </c>
      <c r="M190" s="181">
        <f>G190*(1+L190/100)</f>
        <v>0</v>
      </c>
      <c r="N190" s="179">
        <v>0</v>
      </c>
      <c r="O190" s="179">
        <f>ROUND(E190*N190,2)</f>
        <v>0</v>
      </c>
      <c r="P190" s="179">
        <v>0</v>
      </c>
      <c r="Q190" s="179">
        <f>ROUND(E190*P190,2)</f>
        <v>0</v>
      </c>
      <c r="R190" s="181" t="s">
        <v>256</v>
      </c>
      <c r="S190" s="181" t="s">
        <v>257</v>
      </c>
      <c r="T190" s="182" t="s">
        <v>257</v>
      </c>
      <c r="U190" s="161">
        <v>0</v>
      </c>
      <c r="V190" s="161">
        <f>ROUND(E190*U190,2)</f>
        <v>0</v>
      </c>
      <c r="W190" s="161"/>
      <c r="X190" s="161" t="s">
        <v>258</v>
      </c>
      <c r="Y190" s="161" t="s">
        <v>211</v>
      </c>
      <c r="Z190" s="151"/>
      <c r="AA190" s="151"/>
      <c r="AB190" s="151"/>
      <c r="AC190" s="151"/>
      <c r="AD190" s="151"/>
      <c r="AE190" s="151"/>
      <c r="AF190" s="151"/>
      <c r="AG190" s="151" t="s">
        <v>489</v>
      </c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2" x14ac:dyDescent="0.2">
      <c r="A191" s="158"/>
      <c r="B191" s="159"/>
      <c r="C191" s="262" t="s">
        <v>1504</v>
      </c>
      <c r="D191" s="263"/>
      <c r="E191" s="263"/>
      <c r="F191" s="263"/>
      <c r="G191" s="263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51"/>
      <c r="AA191" s="151"/>
      <c r="AB191" s="151"/>
      <c r="AC191" s="151"/>
      <c r="AD191" s="151"/>
      <c r="AE191" s="151"/>
      <c r="AF191" s="151"/>
      <c r="AG191" s="151" t="s">
        <v>214</v>
      </c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2" x14ac:dyDescent="0.2">
      <c r="A192" s="158"/>
      <c r="B192" s="159"/>
      <c r="C192" s="196" t="s">
        <v>1534</v>
      </c>
      <c r="D192" s="190"/>
      <c r="E192" s="191">
        <v>98.73</v>
      </c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1"/>
      <c r="AA192" s="151"/>
      <c r="AB192" s="151"/>
      <c r="AC192" s="151"/>
      <c r="AD192" s="151"/>
      <c r="AE192" s="151"/>
      <c r="AF192" s="151"/>
      <c r="AG192" s="151" t="s">
        <v>263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3" x14ac:dyDescent="0.2">
      <c r="A193" s="158"/>
      <c r="B193" s="159"/>
      <c r="C193" s="196" t="s">
        <v>812</v>
      </c>
      <c r="D193" s="190"/>
      <c r="E193" s="191"/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1"/>
      <c r="AA193" s="151"/>
      <c r="AB193" s="151"/>
      <c r="AC193" s="151"/>
      <c r="AD193" s="151"/>
      <c r="AE193" s="151"/>
      <c r="AF193" s="151"/>
      <c r="AG193" s="151" t="s">
        <v>263</v>
      </c>
      <c r="AH193" s="151">
        <v>0</v>
      </c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3" x14ac:dyDescent="0.2">
      <c r="A194" s="158"/>
      <c r="B194" s="159"/>
      <c r="C194" s="196" t="s">
        <v>1498</v>
      </c>
      <c r="D194" s="190"/>
      <c r="E194" s="191">
        <v>-2.38</v>
      </c>
      <c r="F194" s="161"/>
      <c r="G194" s="161"/>
      <c r="H194" s="161"/>
      <c r="I194" s="161"/>
      <c r="J194" s="161"/>
      <c r="K194" s="161"/>
      <c r="L194" s="161"/>
      <c r="M194" s="161"/>
      <c r="N194" s="160"/>
      <c r="O194" s="160"/>
      <c r="P194" s="160"/>
      <c r="Q194" s="160"/>
      <c r="R194" s="161"/>
      <c r="S194" s="161"/>
      <c r="T194" s="161"/>
      <c r="U194" s="161"/>
      <c r="V194" s="161"/>
      <c r="W194" s="161"/>
      <c r="X194" s="161"/>
      <c r="Y194" s="161"/>
      <c r="Z194" s="151"/>
      <c r="AA194" s="151"/>
      <c r="AB194" s="151"/>
      <c r="AC194" s="151"/>
      <c r="AD194" s="151"/>
      <c r="AE194" s="151"/>
      <c r="AF194" s="151"/>
      <c r="AG194" s="151" t="s">
        <v>263</v>
      </c>
      <c r="AH194" s="151">
        <v>0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3" x14ac:dyDescent="0.2">
      <c r="A195" s="158"/>
      <c r="B195" s="159"/>
      <c r="C195" s="196" t="s">
        <v>1499</v>
      </c>
      <c r="D195" s="190"/>
      <c r="E195" s="191">
        <v>-28</v>
      </c>
      <c r="F195" s="161"/>
      <c r="G195" s="161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1"/>
      <c r="AA195" s="151"/>
      <c r="AB195" s="151"/>
      <c r="AC195" s="151"/>
      <c r="AD195" s="151"/>
      <c r="AE195" s="151"/>
      <c r="AF195" s="151"/>
      <c r="AG195" s="151" t="s">
        <v>263</v>
      </c>
      <c r="AH195" s="151">
        <v>0</v>
      </c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1" x14ac:dyDescent="0.2">
      <c r="A196" s="176">
        <v>45</v>
      </c>
      <c r="B196" s="177" t="s">
        <v>1535</v>
      </c>
      <c r="C196" s="185" t="s">
        <v>1536</v>
      </c>
      <c r="D196" s="178" t="s">
        <v>255</v>
      </c>
      <c r="E196" s="179">
        <v>1</v>
      </c>
      <c r="F196" s="180"/>
      <c r="G196" s="181">
        <f>ROUND(E196*F196,2)</f>
        <v>0</v>
      </c>
      <c r="H196" s="180"/>
      <c r="I196" s="181">
        <f>ROUND(E196*H196,2)</f>
        <v>0</v>
      </c>
      <c r="J196" s="180"/>
      <c r="K196" s="181">
        <f>ROUND(E196*J196,2)</f>
        <v>0</v>
      </c>
      <c r="L196" s="181">
        <v>21</v>
      </c>
      <c r="M196" s="181">
        <f>G196*(1+L196/100)</f>
        <v>0</v>
      </c>
      <c r="N196" s="179">
        <v>0</v>
      </c>
      <c r="O196" s="179">
        <f>ROUND(E196*N196,2)</f>
        <v>0</v>
      </c>
      <c r="P196" s="179">
        <v>0</v>
      </c>
      <c r="Q196" s="179">
        <f>ROUND(E196*P196,2)</f>
        <v>0</v>
      </c>
      <c r="R196" s="181"/>
      <c r="S196" s="181" t="s">
        <v>209</v>
      </c>
      <c r="T196" s="182" t="s">
        <v>257</v>
      </c>
      <c r="U196" s="161">
        <v>0.48399999999999999</v>
      </c>
      <c r="V196" s="161">
        <f>ROUND(E196*U196,2)</f>
        <v>0.48</v>
      </c>
      <c r="W196" s="161"/>
      <c r="X196" s="161" t="s">
        <v>258</v>
      </c>
      <c r="Y196" s="161" t="s">
        <v>211</v>
      </c>
      <c r="Z196" s="151"/>
      <c r="AA196" s="151"/>
      <c r="AB196" s="151"/>
      <c r="AC196" s="151"/>
      <c r="AD196" s="151"/>
      <c r="AE196" s="151"/>
      <c r="AF196" s="151"/>
      <c r="AG196" s="151" t="s">
        <v>259</v>
      </c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2" x14ac:dyDescent="0.2">
      <c r="A197" s="158"/>
      <c r="B197" s="159"/>
      <c r="C197" s="196" t="s">
        <v>1478</v>
      </c>
      <c r="D197" s="190"/>
      <c r="E197" s="191">
        <v>1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1"/>
      <c r="AA197" s="151"/>
      <c r="AB197" s="151"/>
      <c r="AC197" s="151"/>
      <c r="AD197" s="151"/>
      <c r="AE197" s="151"/>
      <c r="AF197" s="151"/>
      <c r="AG197" s="151" t="s">
        <v>263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1" x14ac:dyDescent="0.2">
      <c r="A198" s="176">
        <v>46</v>
      </c>
      <c r="B198" s="177" t="s">
        <v>1537</v>
      </c>
      <c r="C198" s="185" t="s">
        <v>1538</v>
      </c>
      <c r="D198" s="178" t="s">
        <v>255</v>
      </c>
      <c r="E198" s="179">
        <v>1</v>
      </c>
      <c r="F198" s="180"/>
      <c r="G198" s="181">
        <f>ROUND(E198*F198,2)</f>
        <v>0</v>
      </c>
      <c r="H198" s="180"/>
      <c r="I198" s="181">
        <f>ROUND(E198*H198,2)</f>
        <v>0</v>
      </c>
      <c r="J198" s="180"/>
      <c r="K198" s="181">
        <f>ROUND(E198*J198,2)</f>
        <v>0</v>
      </c>
      <c r="L198" s="181">
        <v>21</v>
      </c>
      <c r="M198" s="181">
        <f>G198*(1+L198/100)</f>
        <v>0</v>
      </c>
      <c r="N198" s="179">
        <v>0</v>
      </c>
      <c r="O198" s="179">
        <f>ROUND(E198*N198,2)</f>
        <v>0</v>
      </c>
      <c r="P198" s="179">
        <v>0</v>
      </c>
      <c r="Q198" s="179">
        <f>ROUND(E198*P198,2)</f>
        <v>0</v>
      </c>
      <c r="R198" s="181"/>
      <c r="S198" s="181" t="s">
        <v>209</v>
      </c>
      <c r="T198" s="182" t="s">
        <v>257</v>
      </c>
      <c r="U198" s="161">
        <v>1.2E-2</v>
      </c>
      <c r="V198" s="161">
        <f>ROUND(E198*U198,2)</f>
        <v>0.01</v>
      </c>
      <c r="W198" s="161"/>
      <c r="X198" s="161" t="s">
        <v>258</v>
      </c>
      <c r="Y198" s="161" t="s">
        <v>211</v>
      </c>
      <c r="Z198" s="151"/>
      <c r="AA198" s="151"/>
      <c r="AB198" s="151"/>
      <c r="AC198" s="151"/>
      <c r="AD198" s="151"/>
      <c r="AE198" s="151"/>
      <c r="AF198" s="151"/>
      <c r="AG198" s="151" t="s">
        <v>489</v>
      </c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2" x14ac:dyDescent="0.2">
      <c r="A199" s="158"/>
      <c r="B199" s="159"/>
      <c r="C199" s="196" t="s">
        <v>1478</v>
      </c>
      <c r="D199" s="190"/>
      <c r="E199" s="191">
        <v>1</v>
      </c>
      <c r="F199" s="161"/>
      <c r="G199" s="161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1"/>
      <c r="AA199" s="151"/>
      <c r="AB199" s="151"/>
      <c r="AC199" s="151"/>
      <c r="AD199" s="151"/>
      <c r="AE199" s="151"/>
      <c r="AF199" s="151"/>
      <c r="AG199" s="151" t="s">
        <v>263</v>
      </c>
      <c r="AH199" s="151">
        <v>0</v>
      </c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ht="22.5" outlineLevel="1" x14ac:dyDescent="0.2">
      <c r="A200" s="176">
        <v>47</v>
      </c>
      <c r="B200" s="177" t="s">
        <v>1539</v>
      </c>
      <c r="C200" s="185" t="s">
        <v>1540</v>
      </c>
      <c r="D200" s="178" t="s">
        <v>255</v>
      </c>
      <c r="E200" s="179">
        <v>4</v>
      </c>
      <c r="F200" s="180"/>
      <c r="G200" s="181">
        <f>ROUND(E200*F200,2)</f>
        <v>0</v>
      </c>
      <c r="H200" s="180"/>
      <c r="I200" s="181">
        <f>ROUND(E200*H200,2)</f>
        <v>0</v>
      </c>
      <c r="J200" s="180"/>
      <c r="K200" s="181">
        <f>ROUND(E200*J200,2)</f>
        <v>0</v>
      </c>
      <c r="L200" s="181">
        <v>21</v>
      </c>
      <c r="M200" s="181">
        <f>G200*(1+L200/100)</f>
        <v>0</v>
      </c>
      <c r="N200" s="179">
        <v>0</v>
      </c>
      <c r="O200" s="179">
        <f>ROUND(E200*N200,2)</f>
        <v>0</v>
      </c>
      <c r="P200" s="179">
        <v>0</v>
      </c>
      <c r="Q200" s="179">
        <f>ROUND(E200*P200,2)</f>
        <v>0</v>
      </c>
      <c r="R200" s="181" t="s">
        <v>256</v>
      </c>
      <c r="S200" s="181" t="s">
        <v>257</v>
      </c>
      <c r="T200" s="182" t="s">
        <v>257</v>
      </c>
      <c r="U200" s="161">
        <v>0</v>
      </c>
      <c r="V200" s="161">
        <f>ROUND(E200*U200,2)</f>
        <v>0</v>
      </c>
      <c r="W200" s="161"/>
      <c r="X200" s="161" t="s">
        <v>258</v>
      </c>
      <c r="Y200" s="161" t="s">
        <v>211</v>
      </c>
      <c r="Z200" s="151"/>
      <c r="AA200" s="151"/>
      <c r="AB200" s="151"/>
      <c r="AC200" s="151"/>
      <c r="AD200" s="151"/>
      <c r="AE200" s="151"/>
      <c r="AF200" s="151"/>
      <c r="AG200" s="151" t="s">
        <v>259</v>
      </c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2" x14ac:dyDescent="0.2">
      <c r="A201" s="158"/>
      <c r="B201" s="159"/>
      <c r="C201" s="273" t="s">
        <v>279</v>
      </c>
      <c r="D201" s="274"/>
      <c r="E201" s="274"/>
      <c r="F201" s="274"/>
      <c r="G201" s="274"/>
      <c r="H201" s="161"/>
      <c r="I201" s="161"/>
      <c r="J201" s="161"/>
      <c r="K201" s="161"/>
      <c r="L201" s="161"/>
      <c r="M201" s="161"/>
      <c r="N201" s="160"/>
      <c r="O201" s="160"/>
      <c r="P201" s="160"/>
      <c r="Q201" s="160"/>
      <c r="R201" s="161"/>
      <c r="S201" s="161"/>
      <c r="T201" s="161"/>
      <c r="U201" s="161"/>
      <c r="V201" s="161"/>
      <c r="W201" s="161"/>
      <c r="X201" s="161"/>
      <c r="Y201" s="161"/>
      <c r="Z201" s="151"/>
      <c r="AA201" s="151"/>
      <c r="AB201" s="151"/>
      <c r="AC201" s="151"/>
      <c r="AD201" s="151"/>
      <c r="AE201" s="151"/>
      <c r="AF201" s="151"/>
      <c r="AG201" s="151" t="s">
        <v>261</v>
      </c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2" x14ac:dyDescent="0.2">
      <c r="A202" s="158"/>
      <c r="B202" s="159"/>
      <c r="C202" s="196" t="s">
        <v>1541</v>
      </c>
      <c r="D202" s="190"/>
      <c r="E202" s="191"/>
      <c r="F202" s="161"/>
      <c r="G202" s="161"/>
      <c r="H202" s="161"/>
      <c r="I202" s="161"/>
      <c r="J202" s="161"/>
      <c r="K202" s="161"/>
      <c r="L202" s="161"/>
      <c r="M202" s="161"/>
      <c r="N202" s="160"/>
      <c r="O202" s="160"/>
      <c r="P202" s="160"/>
      <c r="Q202" s="160"/>
      <c r="R202" s="161"/>
      <c r="S202" s="161"/>
      <c r="T202" s="161"/>
      <c r="U202" s="161"/>
      <c r="V202" s="161"/>
      <c r="W202" s="161"/>
      <c r="X202" s="161"/>
      <c r="Y202" s="161"/>
      <c r="Z202" s="151"/>
      <c r="AA202" s="151"/>
      <c r="AB202" s="151"/>
      <c r="AC202" s="151"/>
      <c r="AD202" s="151"/>
      <c r="AE202" s="151"/>
      <c r="AF202" s="151"/>
      <c r="AG202" s="151" t="s">
        <v>263</v>
      </c>
      <c r="AH202" s="151">
        <v>0</v>
      </c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3" x14ac:dyDescent="0.2">
      <c r="A203" s="158"/>
      <c r="B203" s="159"/>
      <c r="C203" s="196" t="s">
        <v>1542</v>
      </c>
      <c r="D203" s="190"/>
      <c r="E203" s="191">
        <v>4</v>
      </c>
      <c r="F203" s="161"/>
      <c r="G203" s="161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1"/>
      <c r="AA203" s="151"/>
      <c r="AB203" s="151"/>
      <c r="AC203" s="151"/>
      <c r="AD203" s="151"/>
      <c r="AE203" s="151"/>
      <c r="AF203" s="151"/>
      <c r="AG203" s="151" t="s">
        <v>263</v>
      </c>
      <c r="AH203" s="151">
        <v>0</v>
      </c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1" x14ac:dyDescent="0.2">
      <c r="A204" s="176">
        <v>48</v>
      </c>
      <c r="B204" s="177" t="s">
        <v>302</v>
      </c>
      <c r="C204" s="185" t="s">
        <v>303</v>
      </c>
      <c r="D204" s="178" t="s">
        <v>304</v>
      </c>
      <c r="E204" s="179">
        <v>4.6417700000000002</v>
      </c>
      <c r="F204" s="180"/>
      <c r="G204" s="181">
        <f>ROUND(E204*F204,2)</f>
        <v>0</v>
      </c>
      <c r="H204" s="180"/>
      <c r="I204" s="181">
        <f>ROUND(E204*H204,2)</f>
        <v>0</v>
      </c>
      <c r="J204" s="180"/>
      <c r="K204" s="181">
        <f>ROUND(E204*J204,2)</f>
        <v>0</v>
      </c>
      <c r="L204" s="181">
        <v>21</v>
      </c>
      <c r="M204" s="181">
        <f>G204*(1+L204/100)</f>
        <v>0</v>
      </c>
      <c r="N204" s="179">
        <v>1E-3</v>
      </c>
      <c r="O204" s="179">
        <f>ROUND(E204*N204,2)</f>
        <v>0</v>
      </c>
      <c r="P204" s="179">
        <v>0</v>
      </c>
      <c r="Q204" s="179">
        <f>ROUND(E204*P204,2)</f>
        <v>0</v>
      </c>
      <c r="R204" s="181" t="s">
        <v>305</v>
      </c>
      <c r="S204" s="181" t="s">
        <v>257</v>
      </c>
      <c r="T204" s="182" t="s">
        <v>257</v>
      </c>
      <c r="U204" s="161">
        <v>0</v>
      </c>
      <c r="V204" s="161">
        <f>ROUND(E204*U204,2)</f>
        <v>0</v>
      </c>
      <c r="W204" s="161"/>
      <c r="X204" s="161" t="s">
        <v>306</v>
      </c>
      <c r="Y204" s="161" t="s">
        <v>211</v>
      </c>
      <c r="Z204" s="151"/>
      <c r="AA204" s="151"/>
      <c r="AB204" s="151"/>
      <c r="AC204" s="151"/>
      <c r="AD204" s="151"/>
      <c r="AE204" s="151"/>
      <c r="AF204" s="151"/>
      <c r="AG204" s="151" t="s">
        <v>307</v>
      </c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2" x14ac:dyDescent="0.2">
      <c r="A205" s="158"/>
      <c r="B205" s="159"/>
      <c r="C205" s="262" t="s">
        <v>1504</v>
      </c>
      <c r="D205" s="263"/>
      <c r="E205" s="263"/>
      <c r="F205" s="263"/>
      <c r="G205" s="263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51"/>
      <c r="AA205" s="151"/>
      <c r="AB205" s="151"/>
      <c r="AC205" s="151"/>
      <c r="AD205" s="151"/>
      <c r="AE205" s="151"/>
      <c r="AF205" s="151"/>
      <c r="AG205" s="151" t="s">
        <v>214</v>
      </c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2" x14ac:dyDescent="0.2">
      <c r="A206" s="158"/>
      <c r="B206" s="159"/>
      <c r="C206" s="196" t="s">
        <v>1543</v>
      </c>
      <c r="D206" s="190"/>
      <c r="E206" s="191">
        <v>4.6417700000000002</v>
      </c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1"/>
      <c r="AA206" s="151"/>
      <c r="AB206" s="151"/>
      <c r="AC206" s="151"/>
      <c r="AD206" s="151"/>
      <c r="AE206" s="151"/>
      <c r="AF206" s="151"/>
      <c r="AG206" s="151" t="s">
        <v>263</v>
      </c>
      <c r="AH206" s="151">
        <v>0</v>
      </c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1" x14ac:dyDescent="0.2">
      <c r="A207" s="176">
        <v>49</v>
      </c>
      <c r="B207" s="177" t="s">
        <v>1544</v>
      </c>
      <c r="C207" s="185" t="s">
        <v>1545</v>
      </c>
      <c r="D207" s="178" t="s">
        <v>255</v>
      </c>
      <c r="E207" s="179">
        <v>91.35</v>
      </c>
      <c r="F207" s="180"/>
      <c r="G207" s="181">
        <f>ROUND(E207*F207,2)</f>
        <v>0</v>
      </c>
      <c r="H207" s="180"/>
      <c r="I207" s="181">
        <f>ROUND(E207*H207,2)</f>
        <v>0</v>
      </c>
      <c r="J207" s="180"/>
      <c r="K207" s="181">
        <f>ROUND(E207*J207,2)</f>
        <v>0</v>
      </c>
      <c r="L207" s="181">
        <v>21</v>
      </c>
      <c r="M207" s="181">
        <f>G207*(1+L207/100)</f>
        <v>0</v>
      </c>
      <c r="N207" s="179">
        <v>1.89</v>
      </c>
      <c r="O207" s="179">
        <f>ROUND(E207*N207,2)</f>
        <v>172.65</v>
      </c>
      <c r="P207" s="179">
        <v>0</v>
      </c>
      <c r="Q207" s="179">
        <f>ROUND(E207*P207,2)</f>
        <v>0</v>
      </c>
      <c r="R207" s="181"/>
      <c r="S207" s="181" t="s">
        <v>209</v>
      </c>
      <c r="T207" s="182" t="s">
        <v>210</v>
      </c>
      <c r="U207" s="161">
        <v>0</v>
      </c>
      <c r="V207" s="161">
        <f>ROUND(E207*U207,2)</f>
        <v>0</v>
      </c>
      <c r="W207" s="161"/>
      <c r="X207" s="161" t="s">
        <v>306</v>
      </c>
      <c r="Y207" s="161" t="s">
        <v>211</v>
      </c>
      <c r="Z207" s="151"/>
      <c r="AA207" s="151"/>
      <c r="AB207" s="151"/>
      <c r="AC207" s="151"/>
      <c r="AD207" s="151"/>
      <c r="AE207" s="151"/>
      <c r="AF207" s="151"/>
      <c r="AG207" s="151" t="s">
        <v>337</v>
      </c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2" x14ac:dyDescent="0.2">
      <c r="A208" s="158"/>
      <c r="B208" s="159"/>
      <c r="C208" s="196" t="s">
        <v>1546</v>
      </c>
      <c r="D208" s="190"/>
      <c r="E208" s="191">
        <v>91.35</v>
      </c>
      <c r="F208" s="161"/>
      <c r="G208" s="161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1"/>
      <c r="AA208" s="151"/>
      <c r="AB208" s="151"/>
      <c r="AC208" s="151"/>
      <c r="AD208" s="151"/>
      <c r="AE208" s="151"/>
      <c r="AF208" s="151"/>
      <c r="AG208" s="151" t="s">
        <v>263</v>
      </c>
      <c r="AH208" s="151">
        <v>0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1" x14ac:dyDescent="0.2">
      <c r="A209" s="176">
        <v>50</v>
      </c>
      <c r="B209" s="177" t="s">
        <v>1547</v>
      </c>
      <c r="C209" s="185" t="s">
        <v>1548</v>
      </c>
      <c r="D209" s="178" t="s">
        <v>402</v>
      </c>
      <c r="E209" s="179">
        <v>155.1</v>
      </c>
      <c r="F209" s="180"/>
      <c r="G209" s="181">
        <f>ROUND(E209*F209,2)</f>
        <v>0</v>
      </c>
      <c r="H209" s="180"/>
      <c r="I209" s="181">
        <f>ROUND(E209*H209,2)</f>
        <v>0</v>
      </c>
      <c r="J209" s="180"/>
      <c r="K209" s="181">
        <f>ROUND(E209*J209,2)</f>
        <v>0</v>
      </c>
      <c r="L209" s="181">
        <v>21</v>
      </c>
      <c r="M209" s="181">
        <f>G209*(1+L209/100)</f>
        <v>0</v>
      </c>
      <c r="N209" s="179">
        <v>0</v>
      </c>
      <c r="O209" s="179">
        <f>ROUND(E209*N209,2)</f>
        <v>0</v>
      </c>
      <c r="P209" s="179">
        <v>0</v>
      </c>
      <c r="Q209" s="179">
        <f>ROUND(E209*P209,2)</f>
        <v>0</v>
      </c>
      <c r="R209" s="181" t="s">
        <v>523</v>
      </c>
      <c r="S209" s="181" t="s">
        <v>257</v>
      </c>
      <c r="T209" s="182" t="s">
        <v>257</v>
      </c>
      <c r="U209" s="161">
        <v>0</v>
      </c>
      <c r="V209" s="161">
        <f>ROUND(E209*U209,2)</f>
        <v>0</v>
      </c>
      <c r="W209" s="161"/>
      <c r="X209" s="161" t="s">
        <v>258</v>
      </c>
      <c r="Y209" s="161" t="s">
        <v>211</v>
      </c>
      <c r="Z209" s="151"/>
      <c r="AA209" s="151"/>
      <c r="AB209" s="151"/>
      <c r="AC209" s="151"/>
      <c r="AD209" s="151"/>
      <c r="AE209" s="151"/>
      <c r="AF209" s="151"/>
      <c r="AG209" s="151" t="s">
        <v>259</v>
      </c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2" x14ac:dyDescent="0.2">
      <c r="A210" s="158"/>
      <c r="B210" s="159"/>
      <c r="C210" s="196" t="s">
        <v>1549</v>
      </c>
      <c r="D210" s="190"/>
      <c r="E210" s="191">
        <v>155.1</v>
      </c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1"/>
      <c r="AA210" s="151"/>
      <c r="AB210" s="151"/>
      <c r="AC210" s="151"/>
      <c r="AD210" s="151"/>
      <c r="AE210" s="151"/>
      <c r="AF210" s="151"/>
      <c r="AG210" s="151" t="s">
        <v>263</v>
      </c>
      <c r="AH210" s="151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1" x14ac:dyDescent="0.2">
      <c r="A211" s="176">
        <v>51</v>
      </c>
      <c r="B211" s="177" t="s">
        <v>1550</v>
      </c>
      <c r="C211" s="185" t="s">
        <v>1551</v>
      </c>
      <c r="D211" s="178" t="s">
        <v>402</v>
      </c>
      <c r="E211" s="179">
        <v>2.2000000000000002</v>
      </c>
      <c r="F211" s="180"/>
      <c r="G211" s="181">
        <f>ROUND(E211*F211,2)</f>
        <v>0</v>
      </c>
      <c r="H211" s="180"/>
      <c r="I211" s="181">
        <f>ROUND(E211*H211,2)</f>
        <v>0</v>
      </c>
      <c r="J211" s="180"/>
      <c r="K211" s="181">
        <f>ROUND(E211*J211,2)</f>
        <v>0</v>
      </c>
      <c r="L211" s="181">
        <v>21</v>
      </c>
      <c r="M211" s="181">
        <f>G211*(1+L211/100)</f>
        <v>0</v>
      </c>
      <c r="N211" s="179">
        <v>0</v>
      </c>
      <c r="O211" s="179">
        <f>ROUND(E211*N211,2)</f>
        <v>0</v>
      </c>
      <c r="P211" s="179">
        <v>0</v>
      </c>
      <c r="Q211" s="179">
        <f>ROUND(E211*P211,2)</f>
        <v>0</v>
      </c>
      <c r="R211" s="181" t="s">
        <v>523</v>
      </c>
      <c r="S211" s="181" t="s">
        <v>257</v>
      </c>
      <c r="T211" s="182" t="s">
        <v>257</v>
      </c>
      <c r="U211" s="161">
        <v>0</v>
      </c>
      <c r="V211" s="161">
        <f>ROUND(E211*U211,2)</f>
        <v>0</v>
      </c>
      <c r="W211" s="161"/>
      <c r="X211" s="161" t="s">
        <v>258</v>
      </c>
      <c r="Y211" s="161" t="s">
        <v>211</v>
      </c>
      <c r="Z211" s="151"/>
      <c r="AA211" s="151"/>
      <c r="AB211" s="151"/>
      <c r="AC211" s="151"/>
      <c r="AD211" s="151"/>
      <c r="AE211" s="151"/>
      <c r="AF211" s="151"/>
      <c r="AG211" s="151" t="s">
        <v>259</v>
      </c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2" x14ac:dyDescent="0.2">
      <c r="A212" s="158"/>
      <c r="B212" s="159"/>
      <c r="C212" s="196" t="s">
        <v>1552</v>
      </c>
      <c r="D212" s="190"/>
      <c r="E212" s="191">
        <v>2.2000000000000002</v>
      </c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51"/>
      <c r="AA212" s="151"/>
      <c r="AB212" s="151"/>
      <c r="AC212" s="151"/>
      <c r="AD212" s="151"/>
      <c r="AE212" s="151"/>
      <c r="AF212" s="151"/>
      <c r="AG212" s="151" t="s">
        <v>263</v>
      </c>
      <c r="AH212" s="151">
        <v>0</v>
      </c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x14ac:dyDescent="0.2">
      <c r="A213" s="166" t="s">
        <v>204</v>
      </c>
      <c r="B213" s="167" t="s">
        <v>116</v>
      </c>
      <c r="C213" s="184" t="s">
        <v>117</v>
      </c>
      <c r="D213" s="168"/>
      <c r="E213" s="169"/>
      <c r="F213" s="170"/>
      <c r="G213" s="170">
        <f>SUMIF(AG214:AG218,"&lt;&gt;NOR",G214:G218)</f>
        <v>0</v>
      </c>
      <c r="H213" s="170"/>
      <c r="I213" s="170">
        <f>SUM(I214:I218)</f>
        <v>0</v>
      </c>
      <c r="J213" s="170"/>
      <c r="K213" s="170">
        <f>SUM(K214:K218)</f>
        <v>0</v>
      </c>
      <c r="L213" s="170"/>
      <c r="M213" s="170">
        <f>SUM(M214:M218)</f>
        <v>0</v>
      </c>
      <c r="N213" s="169"/>
      <c r="O213" s="169">
        <f>SUM(O214:O218)</f>
        <v>0.43</v>
      </c>
      <c r="P213" s="169"/>
      <c r="Q213" s="169">
        <f>SUM(Q214:Q218)</f>
        <v>0</v>
      </c>
      <c r="R213" s="170"/>
      <c r="S213" s="170"/>
      <c r="T213" s="171"/>
      <c r="U213" s="165"/>
      <c r="V213" s="165">
        <f>SUM(V214:V218)</f>
        <v>0</v>
      </c>
      <c r="W213" s="165"/>
      <c r="X213" s="165"/>
      <c r="Y213" s="165"/>
      <c r="AG213" t="s">
        <v>205</v>
      </c>
    </row>
    <row r="214" spans="1:60" outlineLevel="1" x14ac:dyDescent="0.2">
      <c r="A214" s="176">
        <v>52</v>
      </c>
      <c r="B214" s="177" t="s">
        <v>1165</v>
      </c>
      <c r="C214" s="185" t="s">
        <v>1166</v>
      </c>
      <c r="D214" s="178" t="s">
        <v>255</v>
      </c>
      <c r="E214" s="179">
        <v>0.22500000000000001</v>
      </c>
      <c r="F214" s="180"/>
      <c r="G214" s="181">
        <f>ROUND(E214*F214,2)</f>
        <v>0</v>
      </c>
      <c r="H214" s="180"/>
      <c r="I214" s="181">
        <f>ROUND(E214*H214,2)</f>
        <v>0</v>
      </c>
      <c r="J214" s="180"/>
      <c r="K214" s="181">
        <f>ROUND(E214*J214,2)</f>
        <v>0</v>
      </c>
      <c r="L214" s="181">
        <v>21</v>
      </c>
      <c r="M214" s="181">
        <f>G214*(1+L214/100)</f>
        <v>0</v>
      </c>
      <c r="N214" s="179">
        <v>1.8907700000000001</v>
      </c>
      <c r="O214" s="179">
        <f>ROUND(E214*N214,2)</f>
        <v>0.43</v>
      </c>
      <c r="P214" s="179">
        <v>0</v>
      </c>
      <c r="Q214" s="179">
        <f>ROUND(E214*P214,2)</f>
        <v>0</v>
      </c>
      <c r="R214" s="181" t="s">
        <v>849</v>
      </c>
      <c r="S214" s="181" t="s">
        <v>257</v>
      </c>
      <c r="T214" s="182" t="s">
        <v>257</v>
      </c>
      <c r="U214" s="161">
        <v>0</v>
      </c>
      <c r="V214" s="161">
        <f>ROUND(E214*U214,2)</f>
        <v>0</v>
      </c>
      <c r="W214" s="161"/>
      <c r="X214" s="161" t="s">
        <v>258</v>
      </c>
      <c r="Y214" s="161" t="s">
        <v>211</v>
      </c>
      <c r="Z214" s="151"/>
      <c r="AA214" s="151"/>
      <c r="AB214" s="151"/>
      <c r="AC214" s="151"/>
      <c r="AD214" s="151"/>
      <c r="AE214" s="151"/>
      <c r="AF214" s="151"/>
      <c r="AG214" s="151" t="s">
        <v>489</v>
      </c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2" x14ac:dyDescent="0.2">
      <c r="A215" s="158"/>
      <c r="B215" s="159"/>
      <c r="C215" s="273" t="s">
        <v>907</v>
      </c>
      <c r="D215" s="274"/>
      <c r="E215" s="274"/>
      <c r="F215" s="274"/>
      <c r="G215" s="274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1"/>
      <c r="AA215" s="151"/>
      <c r="AB215" s="151"/>
      <c r="AC215" s="151"/>
      <c r="AD215" s="151"/>
      <c r="AE215" s="151"/>
      <c r="AF215" s="151"/>
      <c r="AG215" s="151" t="s">
        <v>261</v>
      </c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outlineLevel="2" x14ac:dyDescent="0.2">
      <c r="A216" s="158"/>
      <c r="B216" s="159"/>
      <c r="C216" s="264" t="s">
        <v>1553</v>
      </c>
      <c r="D216" s="265"/>
      <c r="E216" s="265"/>
      <c r="F216" s="265"/>
      <c r="G216" s="265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51"/>
      <c r="AA216" s="151"/>
      <c r="AB216" s="151"/>
      <c r="AC216" s="151"/>
      <c r="AD216" s="151"/>
      <c r="AE216" s="151"/>
      <c r="AF216" s="151"/>
      <c r="AG216" s="151" t="s">
        <v>214</v>
      </c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2" x14ac:dyDescent="0.2">
      <c r="A217" s="158"/>
      <c r="B217" s="159"/>
      <c r="C217" s="196" t="s">
        <v>1554</v>
      </c>
      <c r="D217" s="190"/>
      <c r="E217" s="191"/>
      <c r="F217" s="161"/>
      <c r="G217" s="161"/>
      <c r="H217" s="161"/>
      <c r="I217" s="161"/>
      <c r="J217" s="161"/>
      <c r="K217" s="161"/>
      <c r="L217" s="161"/>
      <c r="M217" s="161"/>
      <c r="N217" s="160"/>
      <c r="O217" s="160"/>
      <c r="P217" s="160"/>
      <c r="Q217" s="160"/>
      <c r="R217" s="161"/>
      <c r="S217" s="161"/>
      <c r="T217" s="161"/>
      <c r="U217" s="161"/>
      <c r="V217" s="161"/>
      <c r="W217" s="161"/>
      <c r="X217" s="161"/>
      <c r="Y217" s="161"/>
      <c r="Z217" s="151"/>
      <c r="AA217" s="151"/>
      <c r="AB217" s="151"/>
      <c r="AC217" s="151"/>
      <c r="AD217" s="151"/>
      <c r="AE217" s="151"/>
      <c r="AF217" s="151"/>
      <c r="AG217" s="151" t="s">
        <v>263</v>
      </c>
      <c r="AH217" s="151">
        <v>0</v>
      </c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3" x14ac:dyDescent="0.2">
      <c r="A218" s="158"/>
      <c r="B218" s="159"/>
      <c r="C218" s="196" t="s">
        <v>1555</v>
      </c>
      <c r="D218" s="190"/>
      <c r="E218" s="191">
        <v>0.22500000000000001</v>
      </c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1"/>
      <c r="AA218" s="151"/>
      <c r="AB218" s="151"/>
      <c r="AC218" s="151"/>
      <c r="AD218" s="151"/>
      <c r="AE218" s="151"/>
      <c r="AF218" s="151"/>
      <c r="AG218" s="151" t="s">
        <v>263</v>
      </c>
      <c r="AH218" s="151">
        <v>0</v>
      </c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x14ac:dyDescent="0.2">
      <c r="A219" s="166" t="s">
        <v>204</v>
      </c>
      <c r="B219" s="167" t="s">
        <v>118</v>
      </c>
      <c r="C219" s="184" t="s">
        <v>119</v>
      </c>
      <c r="D219" s="168"/>
      <c r="E219" s="169"/>
      <c r="F219" s="170"/>
      <c r="G219" s="170">
        <f>SUMIF(AG220:AG260,"&lt;&gt;NOR",G220:G260)</f>
        <v>0</v>
      </c>
      <c r="H219" s="170"/>
      <c r="I219" s="170">
        <f>SUM(I220:I260)</f>
        <v>0</v>
      </c>
      <c r="J219" s="170"/>
      <c r="K219" s="170">
        <f>SUM(K220:K260)</f>
        <v>0</v>
      </c>
      <c r="L219" s="170"/>
      <c r="M219" s="170">
        <f>SUM(M220:M260)</f>
        <v>0</v>
      </c>
      <c r="N219" s="169"/>
      <c r="O219" s="169">
        <f>SUM(O220:O260)</f>
        <v>178.83</v>
      </c>
      <c r="P219" s="169"/>
      <c r="Q219" s="169">
        <f>SUM(Q220:Q260)</f>
        <v>0</v>
      </c>
      <c r="R219" s="170"/>
      <c r="S219" s="170"/>
      <c r="T219" s="171"/>
      <c r="U219" s="165"/>
      <c r="V219" s="165">
        <f>SUM(V220:V260)</f>
        <v>20.490000000000002</v>
      </c>
      <c r="W219" s="165"/>
      <c r="X219" s="165"/>
      <c r="Y219" s="165"/>
      <c r="AG219" t="s">
        <v>205</v>
      </c>
    </row>
    <row r="220" spans="1:60" ht="22.5" outlineLevel="1" x14ac:dyDescent="0.2">
      <c r="A220" s="176">
        <v>53</v>
      </c>
      <c r="B220" s="177" t="s">
        <v>1556</v>
      </c>
      <c r="C220" s="185" t="s">
        <v>1557</v>
      </c>
      <c r="D220" s="178" t="s">
        <v>296</v>
      </c>
      <c r="E220" s="179">
        <v>95</v>
      </c>
      <c r="F220" s="180"/>
      <c r="G220" s="181">
        <f>ROUND(E220*F220,2)</f>
        <v>0</v>
      </c>
      <c r="H220" s="180"/>
      <c r="I220" s="181">
        <f>ROUND(E220*H220,2)</f>
        <v>0</v>
      </c>
      <c r="J220" s="180"/>
      <c r="K220" s="181">
        <f>ROUND(E220*J220,2)</f>
        <v>0</v>
      </c>
      <c r="L220" s="181">
        <v>21</v>
      </c>
      <c r="M220" s="181">
        <f>G220*(1+L220/100)</f>
        <v>0</v>
      </c>
      <c r="N220" s="179">
        <v>0.46</v>
      </c>
      <c r="O220" s="179">
        <f>ROUND(E220*N220,2)</f>
        <v>43.7</v>
      </c>
      <c r="P220" s="179">
        <v>0</v>
      </c>
      <c r="Q220" s="179">
        <f>ROUND(E220*P220,2)</f>
        <v>0</v>
      </c>
      <c r="R220" s="181" t="s">
        <v>385</v>
      </c>
      <c r="S220" s="181" t="s">
        <v>257</v>
      </c>
      <c r="T220" s="182" t="s">
        <v>257</v>
      </c>
      <c r="U220" s="161">
        <v>2.9000000000000001E-2</v>
      </c>
      <c r="V220" s="161">
        <f>ROUND(E220*U220,2)</f>
        <v>2.76</v>
      </c>
      <c r="W220" s="161"/>
      <c r="X220" s="161" t="s">
        <v>258</v>
      </c>
      <c r="Y220" s="161" t="s">
        <v>211</v>
      </c>
      <c r="Z220" s="151"/>
      <c r="AA220" s="151"/>
      <c r="AB220" s="151"/>
      <c r="AC220" s="151"/>
      <c r="AD220" s="151"/>
      <c r="AE220" s="151"/>
      <c r="AF220" s="151"/>
      <c r="AG220" s="151" t="s">
        <v>489</v>
      </c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2" x14ac:dyDescent="0.2">
      <c r="A221" s="158"/>
      <c r="B221" s="159"/>
      <c r="C221" s="196" t="s">
        <v>1419</v>
      </c>
      <c r="D221" s="190"/>
      <c r="E221" s="191"/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1"/>
      <c r="AA221" s="151"/>
      <c r="AB221" s="151"/>
      <c r="AC221" s="151"/>
      <c r="AD221" s="151"/>
      <c r="AE221" s="151"/>
      <c r="AF221" s="151"/>
      <c r="AG221" s="151" t="s">
        <v>263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outlineLevel="3" x14ac:dyDescent="0.2">
      <c r="A222" s="158"/>
      <c r="B222" s="159"/>
      <c r="C222" s="196" t="s">
        <v>1558</v>
      </c>
      <c r="D222" s="190"/>
      <c r="E222" s="191"/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1"/>
      <c r="AA222" s="151"/>
      <c r="AB222" s="151"/>
      <c r="AC222" s="151"/>
      <c r="AD222" s="151"/>
      <c r="AE222" s="151"/>
      <c r="AF222" s="151"/>
      <c r="AG222" s="151" t="s">
        <v>263</v>
      </c>
      <c r="AH222" s="151">
        <v>0</v>
      </c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outlineLevel="3" x14ac:dyDescent="0.2">
      <c r="A223" s="158"/>
      <c r="B223" s="159"/>
      <c r="C223" s="196" t="s">
        <v>1559</v>
      </c>
      <c r="D223" s="190"/>
      <c r="E223" s="191">
        <v>95</v>
      </c>
      <c r="F223" s="161"/>
      <c r="G223" s="161"/>
      <c r="H223" s="161"/>
      <c r="I223" s="161"/>
      <c r="J223" s="161"/>
      <c r="K223" s="161"/>
      <c r="L223" s="161"/>
      <c r="M223" s="161"/>
      <c r="N223" s="160"/>
      <c r="O223" s="160"/>
      <c r="P223" s="160"/>
      <c r="Q223" s="160"/>
      <c r="R223" s="161"/>
      <c r="S223" s="161"/>
      <c r="T223" s="161"/>
      <c r="U223" s="161"/>
      <c r="V223" s="161"/>
      <c r="W223" s="161"/>
      <c r="X223" s="161"/>
      <c r="Y223" s="161"/>
      <c r="Z223" s="151"/>
      <c r="AA223" s="151"/>
      <c r="AB223" s="151"/>
      <c r="AC223" s="151"/>
      <c r="AD223" s="151"/>
      <c r="AE223" s="151"/>
      <c r="AF223" s="151"/>
      <c r="AG223" s="151" t="s">
        <v>263</v>
      </c>
      <c r="AH223" s="151">
        <v>0</v>
      </c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ht="22.5" outlineLevel="1" x14ac:dyDescent="0.2">
      <c r="A224" s="176">
        <v>54</v>
      </c>
      <c r="B224" s="177" t="s">
        <v>1560</v>
      </c>
      <c r="C224" s="185" t="s">
        <v>1561</v>
      </c>
      <c r="D224" s="178" t="s">
        <v>296</v>
      </c>
      <c r="E224" s="179">
        <v>70</v>
      </c>
      <c r="F224" s="180"/>
      <c r="G224" s="181">
        <f>ROUND(E224*F224,2)</f>
        <v>0</v>
      </c>
      <c r="H224" s="180"/>
      <c r="I224" s="181">
        <f>ROUND(E224*H224,2)</f>
        <v>0</v>
      </c>
      <c r="J224" s="180"/>
      <c r="K224" s="181">
        <f>ROUND(E224*J224,2)</f>
        <v>0</v>
      </c>
      <c r="L224" s="181">
        <v>21</v>
      </c>
      <c r="M224" s="181">
        <f>G224*(1+L224/100)</f>
        <v>0</v>
      </c>
      <c r="N224" s="179">
        <v>0.34499999999999997</v>
      </c>
      <c r="O224" s="179">
        <f>ROUND(E224*N224,2)</f>
        <v>24.15</v>
      </c>
      <c r="P224" s="179">
        <v>0</v>
      </c>
      <c r="Q224" s="179">
        <f>ROUND(E224*P224,2)</f>
        <v>0</v>
      </c>
      <c r="R224" s="181" t="s">
        <v>385</v>
      </c>
      <c r="S224" s="181" t="s">
        <v>257</v>
      </c>
      <c r="T224" s="182" t="s">
        <v>257</v>
      </c>
      <c r="U224" s="161">
        <v>2.5999999999999999E-2</v>
      </c>
      <c r="V224" s="161">
        <f>ROUND(E224*U224,2)</f>
        <v>1.82</v>
      </c>
      <c r="W224" s="161"/>
      <c r="X224" s="161" t="s">
        <v>258</v>
      </c>
      <c r="Y224" s="161" t="s">
        <v>211</v>
      </c>
      <c r="Z224" s="151"/>
      <c r="AA224" s="151"/>
      <c r="AB224" s="151"/>
      <c r="AC224" s="151"/>
      <c r="AD224" s="151"/>
      <c r="AE224" s="151"/>
      <c r="AF224" s="151"/>
      <c r="AG224" s="151" t="s">
        <v>489</v>
      </c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outlineLevel="2" x14ac:dyDescent="0.2">
      <c r="A225" s="158"/>
      <c r="B225" s="159"/>
      <c r="C225" s="196" t="s">
        <v>1419</v>
      </c>
      <c r="D225" s="190"/>
      <c r="E225" s="191"/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1"/>
      <c r="AA225" s="151"/>
      <c r="AB225" s="151"/>
      <c r="AC225" s="151"/>
      <c r="AD225" s="151"/>
      <c r="AE225" s="151"/>
      <c r="AF225" s="151"/>
      <c r="AG225" s="151" t="s">
        <v>263</v>
      </c>
      <c r="AH225" s="151">
        <v>0</v>
      </c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outlineLevel="3" x14ac:dyDescent="0.2">
      <c r="A226" s="158"/>
      <c r="B226" s="159"/>
      <c r="C226" s="196" t="s">
        <v>1558</v>
      </c>
      <c r="D226" s="190"/>
      <c r="E226" s="191"/>
      <c r="F226" s="161"/>
      <c r="G226" s="161"/>
      <c r="H226" s="161"/>
      <c r="I226" s="161"/>
      <c r="J226" s="161"/>
      <c r="K226" s="161"/>
      <c r="L226" s="161"/>
      <c r="M226" s="161"/>
      <c r="N226" s="160"/>
      <c r="O226" s="160"/>
      <c r="P226" s="160"/>
      <c r="Q226" s="160"/>
      <c r="R226" s="161"/>
      <c r="S226" s="161"/>
      <c r="T226" s="161"/>
      <c r="U226" s="161"/>
      <c r="V226" s="161"/>
      <c r="W226" s="161"/>
      <c r="X226" s="161"/>
      <c r="Y226" s="161"/>
      <c r="Z226" s="151"/>
      <c r="AA226" s="151"/>
      <c r="AB226" s="151"/>
      <c r="AC226" s="151"/>
      <c r="AD226" s="151"/>
      <c r="AE226" s="151"/>
      <c r="AF226" s="151"/>
      <c r="AG226" s="151" t="s">
        <v>263</v>
      </c>
      <c r="AH226" s="151">
        <v>0</v>
      </c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outlineLevel="3" x14ac:dyDescent="0.2">
      <c r="A227" s="158"/>
      <c r="B227" s="159"/>
      <c r="C227" s="196" t="s">
        <v>1562</v>
      </c>
      <c r="D227" s="190"/>
      <c r="E227" s="191">
        <v>70</v>
      </c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1"/>
      <c r="AA227" s="151"/>
      <c r="AB227" s="151"/>
      <c r="AC227" s="151"/>
      <c r="AD227" s="151"/>
      <c r="AE227" s="151"/>
      <c r="AF227" s="151"/>
      <c r="AG227" s="151" t="s">
        <v>263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outlineLevel="1" x14ac:dyDescent="0.2">
      <c r="A228" s="176">
        <v>55</v>
      </c>
      <c r="B228" s="177" t="s">
        <v>1563</v>
      </c>
      <c r="C228" s="185" t="s">
        <v>1564</v>
      </c>
      <c r="D228" s="178" t="s">
        <v>296</v>
      </c>
      <c r="E228" s="179">
        <v>70</v>
      </c>
      <c r="F228" s="180"/>
      <c r="G228" s="181">
        <f>ROUND(E228*F228,2)</f>
        <v>0</v>
      </c>
      <c r="H228" s="180"/>
      <c r="I228" s="181">
        <f>ROUND(E228*H228,2)</f>
        <v>0</v>
      </c>
      <c r="J228" s="180"/>
      <c r="K228" s="181">
        <f>ROUND(E228*J228,2)</f>
        <v>0</v>
      </c>
      <c r="L228" s="181">
        <v>21</v>
      </c>
      <c r="M228" s="181">
        <f>G228*(1+L228/100)</f>
        <v>0</v>
      </c>
      <c r="N228" s="179">
        <v>5.6100000000000004E-3</v>
      </c>
      <c r="O228" s="179">
        <f>ROUND(E228*N228,2)</f>
        <v>0.39</v>
      </c>
      <c r="P228" s="179">
        <v>0</v>
      </c>
      <c r="Q228" s="179">
        <f>ROUND(E228*P228,2)</f>
        <v>0</v>
      </c>
      <c r="R228" s="181" t="s">
        <v>385</v>
      </c>
      <c r="S228" s="181" t="s">
        <v>257</v>
      </c>
      <c r="T228" s="182" t="s">
        <v>257</v>
      </c>
      <c r="U228" s="161">
        <v>4.0000000000000001E-3</v>
      </c>
      <c r="V228" s="161">
        <f>ROUND(E228*U228,2)</f>
        <v>0.28000000000000003</v>
      </c>
      <c r="W228" s="161"/>
      <c r="X228" s="161" t="s">
        <v>258</v>
      </c>
      <c r="Y228" s="161" t="s">
        <v>211</v>
      </c>
      <c r="Z228" s="151"/>
      <c r="AA228" s="151"/>
      <c r="AB228" s="151"/>
      <c r="AC228" s="151"/>
      <c r="AD228" s="151"/>
      <c r="AE228" s="151"/>
      <c r="AF228" s="151"/>
      <c r="AG228" s="151" t="s">
        <v>489</v>
      </c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outlineLevel="2" x14ac:dyDescent="0.2">
      <c r="A229" s="158"/>
      <c r="B229" s="159"/>
      <c r="C229" s="196" t="s">
        <v>1419</v>
      </c>
      <c r="D229" s="190"/>
      <c r="E229" s="191"/>
      <c r="F229" s="161"/>
      <c r="G229" s="161"/>
      <c r="H229" s="161"/>
      <c r="I229" s="161"/>
      <c r="J229" s="161"/>
      <c r="K229" s="161"/>
      <c r="L229" s="161"/>
      <c r="M229" s="161"/>
      <c r="N229" s="160"/>
      <c r="O229" s="160"/>
      <c r="P229" s="160"/>
      <c r="Q229" s="160"/>
      <c r="R229" s="161"/>
      <c r="S229" s="161"/>
      <c r="T229" s="161"/>
      <c r="U229" s="161"/>
      <c r="V229" s="161"/>
      <c r="W229" s="161"/>
      <c r="X229" s="161"/>
      <c r="Y229" s="161"/>
      <c r="Z229" s="151"/>
      <c r="AA229" s="151"/>
      <c r="AB229" s="151"/>
      <c r="AC229" s="151"/>
      <c r="AD229" s="151"/>
      <c r="AE229" s="151"/>
      <c r="AF229" s="151"/>
      <c r="AG229" s="151" t="s">
        <v>263</v>
      </c>
      <c r="AH229" s="151">
        <v>0</v>
      </c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</row>
    <row r="230" spans="1:60" outlineLevel="3" x14ac:dyDescent="0.2">
      <c r="A230" s="158"/>
      <c r="B230" s="159"/>
      <c r="C230" s="196" t="s">
        <v>1558</v>
      </c>
      <c r="D230" s="190"/>
      <c r="E230" s="191"/>
      <c r="F230" s="161"/>
      <c r="G230" s="161"/>
      <c r="H230" s="161"/>
      <c r="I230" s="161"/>
      <c r="J230" s="161"/>
      <c r="K230" s="161"/>
      <c r="L230" s="161"/>
      <c r="M230" s="161"/>
      <c r="N230" s="160"/>
      <c r="O230" s="160"/>
      <c r="P230" s="160"/>
      <c r="Q230" s="160"/>
      <c r="R230" s="161"/>
      <c r="S230" s="161"/>
      <c r="T230" s="161"/>
      <c r="U230" s="161"/>
      <c r="V230" s="161"/>
      <c r="W230" s="161"/>
      <c r="X230" s="161"/>
      <c r="Y230" s="161"/>
      <c r="Z230" s="151"/>
      <c r="AA230" s="151"/>
      <c r="AB230" s="151"/>
      <c r="AC230" s="151"/>
      <c r="AD230" s="151"/>
      <c r="AE230" s="151"/>
      <c r="AF230" s="151"/>
      <c r="AG230" s="151" t="s">
        <v>263</v>
      </c>
      <c r="AH230" s="151">
        <v>0</v>
      </c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</row>
    <row r="231" spans="1:60" outlineLevel="3" x14ac:dyDescent="0.2">
      <c r="A231" s="158"/>
      <c r="B231" s="159"/>
      <c r="C231" s="196" t="s">
        <v>1562</v>
      </c>
      <c r="D231" s="190"/>
      <c r="E231" s="191">
        <v>70</v>
      </c>
      <c r="F231" s="161"/>
      <c r="G231" s="161"/>
      <c r="H231" s="161"/>
      <c r="I231" s="161"/>
      <c r="J231" s="161"/>
      <c r="K231" s="161"/>
      <c r="L231" s="161"/>
      <c r="M231" s="161"/>
      <c r="N231" s="160"/>
      <c r="O231" s="160"/>
      <c r="P231" s="160"/>
      <c r="Q231" s="160"/>
      <c r="R231" s="161"/>
      <c r="S231" s="161"/>
      <c r="T231" s="161"/>
      <c r="U231" s="161"/>
      <c r="V231" s="161"/>
      <c r="W231" s="161"/>
      <c r="X231" s="161"/>
      <c r="Y231" s="161"/>
      <c r="Z231" s="151"/>
      <c r="AA231" s="151"/>
      <c r="AB231" s="151"/>
      <c r="AC231" s="151"/>
      <c r="AD231" s="151"/>
      <c r="AE231" s="151"/>
      <c r="AF231" s="151"/>
      <c r="AG231" s="151" t="s">
        <v>263</v>
      </c>
      <c r="AH231" s="151">
        <v>0</v>
      </c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</row>
    <row r="232" spans="1:60" ht="22.5" outlineLevel="1" x14ac:dyDescent="0.2">
      <c r="A232" s="176">
        <v>56</v>
      </c>
      <c r="B232" s="177" t="s">
        <v>1565</v>
      </c>
      <c r="C232" s="185" t="s">
        <v>1566</v>
      </c>
      <c r="D232" s="178" t="s">
        <v>296</v>
      </c>
      <c r="E232" s="179">
        <v>70</v>
      </c>
      <c r="F232" s="180"/>
      <c r="G232" s="181">
        <f>ROUND(E232*F232,2)</f>
        <v>0</v>
      </c>
      <c r="H232" s="180"/>
      <c r="I232" s="181">
        <f>ROUND(E232*H232,2)</f>
        <v>0</v>
      </c>
      <c r="J232" s="180"/>
      <c r="K232" s="181">
        <f>ROUND(E232*J232,2)</f>
        <v>0</v>
      </c>
      <c r="L232" s="181">
        <v>21</v>
      </c>
      <c r="M232" s="181">
        <f>G232*(1+L232/100)</f>
        <v>0</v>
      </c>
      <c r="N232" s="179">
        <v>0.18462999999999999</v>
      </c>
      <c r="O232" s="179">
        <f>ROUND(E232*N232,2)</f>
        <v>12.92</v>
      </c>
      <c r="P232" s="179">
        <v>0</v>
      </c>
      <c r="Q232" s="179">
        <f>ROUND(E232*P232,2)</f>
        <v>0</v>
      </c>
      <c r="R232" s="181" t="s">
        <v>385</v>
      </c>
      <c r="S232" s="181" t="s">
        <v>257</v>
      </c>
      <c r="T232" s="182" t="s">
        <v>257</v>
      </c>
      <c r="U232" s="161">
        <v>2.9000000000000001E-2</v>
      </c>
      <c r="V232" s="161">
        <f>ROUND(E232*U232,2)</f>
        <v>2.0299999999999998</v>
      </c>
      <c r="W232" s="161"/>
      <c r="X232" s="161" t="s">
        <v>258</v>
      </c>
      <c r="Y232" s="161" t="s">
        <v>211</v>
      </c>
      <c r="Z232" s="151"/>
      <c r="AA232" s="151"/>
      <c r="AB232" s="151"/>
      <c r="AC232" s="151"/>
      <c r="AD232" s="151"/>
      <c r="AE232" s="151"/>
      <c r="AF232" s="151"/>
      <c r="AG232" s="151" t="s">
        <v>489</v>
      </c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</row>
    <row r="233" spans="1:60" outlineLevel="2" x14ac:dyDescent="0.2">
      <c r="A233" s="158"/>
      <c r="B233" s="159"/>
      <c r="C233" s="273" t="s">
        <v>1567</v>
      </c>
      <c r="D233" s="274"/>
      <c r="E233" s="274"/>
      <c r="F233" s="274"/>
      <c r="G233" s="274"/>
      <c r="H233" s="161"/>
      <c r="I233" s="161"/>
      <c r="J233" s="161"/>
      <c r="K233" s="161"/>
      <c r="L233" s="161"/>
      <c r="M233" s="161"/>
      <c r="N233" s="160"/>
      <c r="O233" s="160"/>
      <c r="P233" s="160"/>
      <c r="Q233" s="160"/>
      <c r="R233" s="161"/>
      <c r="S233" s="161"/>
      <c r="T233" s="161"/>
      <c r="U233" s="161"/>
      <c r="V233" s="161"/>
      <c r="W233" s="161"/>
      <c r="X233" s="161"/>
      <c r="Y233" s="161"/>
      <c r="Z233" s="151"/>
      <c r="AA233" s="151"/>
      <c r="AB233" s="151"/>
      <c r="AC233" s="151"/>
      <c r="AD233" s="151"/>
      <c r="AE233" s="151"/>
      <c r="AF233" s="151"/>
      <c r="AG233" s="151" t="s">
        <v>261</v>
      </c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</row>
    <row r="234" spans="1:60" outlineLevel="2" x14ac:dyDescent="0.2">
      <c r="A234" s="158"/>
      <c r="B234" s="159"/>
      <c r="C234" s="196" t="s">
        <v>1419</v>
      </c>
      <c r="D234" s="190"/>
      <c r="E234" s="191"/>
      <c r="F234" s="161"/>
      <c r="G234" s="161"/>
      <c r="H234" s="161"/>
      <c r="I234" s="161"/>
      <c r="J234" s="161"/>
      <c r="K234" s="161"/>
      <c r="L234" s="161"/>
      <c r="M234" s="161"/>
      <c r="N234" s="160"/>
      <c r="O234" s="160"/>
      <c r="P234" s="160"/>
      <c r="Q234" s="160"/>
      <c r="R234" s="161"/>
      <c r="S234" s="161"/>
      <c r="T234" s="161"/>
      <c r="U234" s="161"/>
      <c r="V234" s="161"/>
      <c r="W234" s="161"/>
      <c r="X234" s="161"/>
      <c r="Y234" s="161"/>
      <c r="Z234" s="151"/>
      <c r="AA234" s="151"/>
      <c r="AB234" s="151"/>
      <c r="AC234" s="151"/>
      <c r="AD234" s="151"/>
      <c r="AE234" s="151"/>
      <c r="AF234" s="151"/>
      <c r="AG234" s="151" t="s">
        <v>263</v>
      </c>
      <c r="AH234" s="151">
        <v>0</v>
      </c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</row>
    <row r="235" spans="1:60" outlineLevel="3" x14ac:dyDescent="0.2">
      <c r="A235" s="158"/>
      <c r="B235" s="159"/>
      <c r="C235" s="196" t="s">
        <v>1558</v>
      </c>
      <c r="D235" s="190"/>
      <c r="E235" s="191"/>
      <c r="F235" s="161"/>
      <c r="G235" s="161"/>
      <c r="H235" s="161"/>
      <c r="I235" s="161"/>
      <c r="J235" s="161"/>
      <c r="K235" s="161"/>
      <c r="L235" s="161"/>
      <c r="M235" s="161"/>
      <c r="N235" s="160"/>
      <c r="O235" s="160"/>
      <c r="P235" s="160"/>
      <c r="Q235" s="160"/>
      <c r="R235" s="161"/>
      <c r="S235" s="161"/>
      <c r="T235" s="161"/>
      <c r="U235" s="161"/>
      <c r="V235" s="161"/>
      <c r="W235" s="161"/>
      <c r="X235" s="161"/>
      <c r="Y235" s="161"/>
      <c r="Z235" s="151"/>
      <c r="AA235" s="151"/>
      <c r="AB235" s="151"/>
      <c r="AC235" s="151"/>
      <c r="AD235" s="151"/>
      <c r="AE235" s="151"/>
      <c r="AF235" s="151"/>
      <c r="AG235" s="151" t="s">
        <v>263</v>
      </c>
      <c r="AH235" s="151">
        <v>0</v>
      </c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</row>
    <row r="236" spans="1:60" outlineLevel="3" x14ac:dyDescent="0.2">
      <c r="A236" s="158"/>
      <c r="B236" s="159"/>
      <c r="C236" s="196" t="s">
        <v>1562</v>
      </c>
      <c r="D236" s="190"/>
      <c r="E236" s="191">
        <v>70</v>
      </c>
      <c r="F236" s="161"/>
      <c r="G236" s="161"/>
      <c r="H236" s="161"/>
      <c r="I236" s="161"/>
      <c r="J236" s="161"/>
      <c r="K236" s="161"/>
      <c r="L236" s="161"/>
      <c r="M236" s="161"/>
      <c r="N236" s="160"/>
      <c r="O236" s="160"/>
      <c r="P236" s="160"/>
      <c r="Q236" s="160"/>
      <c r="R236" s="161"/>
      <c r="S236" s="161"/>
      <c r="T236" s="161"/>
      <c r="U236" s="161"/>
      <c r="V236" s="161"/>
      <c r="W236" s="161"/>
      <c r="X236" s="161"/>
      <c r="Y236" s="161"/>
      <c r="Z236" s="151"/>
      <c r="AA236" s="151"/>
      <c r="AB236" s="151"/>
      <c r="AC236" s="151"/>
      <c r="AD236" s="151"/>
      <c r="AE236" s="151"/>
      <c r="AF236" s="151"/>
      <c r="AG236" s="151" t="s">
        <v>263</v>
      </c>
      <c r="AH236" s="151">
        <v>0</v>
      </c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</row>
    <row r="237" spans="1:60" outlineLevel="1" x14ac:dyDescent="0.2">
      <c r="A237" s="176">
        <v>57</v>
      </c>
      <c r="B237" s="177" t="s">
        <v>1568</v>
      </c>
      <c r="C237" s="185" t="s">
        <v>1569</v>
      </c>
      <c r="D237" s="178" t="s">
        <v>296</v>
      </c>
      <c r="E237" s="179">
        <v>70</v>
      </c>
      <c r="F237" s="180"/>
      <c r="G237" s="181">
        <f>ROUND(E237*F237,2)</f>
        <v>0</v>
      </c>
      <c r="H237" s="180"/>
      <c r="I237" s="181">
        <f>ROUND(E237*H237,2)</f>
        <v>0</v>
      </c>
      <c r="J237" s="180"/>
      <c r="K237" s="181">
        <f>ROUND(E237*J237,2)</f>
        <v>0</v>
      </c>
      <c r="L237" s="181">
        <v>21</v>
      </c>
      <c r="M237" s="181">
        <f>G237*(1+L237/100)</f>
        <v>0</v>
      </c>
      <c r="N237" s="179">
        <v>2.0000000000000001E-4</v>
      </c>
      <c r="O237" s="179">
        <f>ROUND(E237*N237,2)</f>
        <v>0.01</v>
      </c>
      <c r="P237" s="179">
        <v>0</v>
      </c>
      <c r="Q237" s="179">
        <f>ROUND(E237*P237,2)</f>
        <v>0</v>
      </c>
      <c r="R237" s="181" t="s">
        <v>385</v>
      </c>
      <c r="S237" s="181" t="s">
        <v>257</v>
      </c>
      <c r="T237" s="182" t="s">
        <v>257</v>
      </c>
      <c r="U237" s="161">
        <v>2E-3</v>
      </c>
      <c r="V237" s="161">
        <f>ROUND(E237*U237,2)</f>
        <v>0.14000000000000001</v>
      </c>
      <c r="W237" s="161"/>
      <c r="X237" s="161" t="s">
        <v>258</v>
      </c>
      <c r="Y237" s="161" t="s">
        <v>211</v>
      </c>
      <c r="Z237" s="151"/>
      <c r="AA237" s="151"/>
      <c r="AB237" s="151"/>
      <c r="AC237" s="151"/>
      <c r="AD237" s="151"/>
      <c r="AE237" s="151"/>
      <c r="AF237" s="151"/>
      <c r="AG237" s="151" t="s">
        <v>489</v>
      </c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</row>
    <row r="238" spans="1:60" outlineLevel="2" x14ac:dyDescent="0.2">
      <c r="A238" s="158"/>
      <c r="B238" s="159"/>
      <c r="C238" s="273" t="s">
        <v>1570</v>
      </c>
      <c r="D238" s="274"/>
      <c r="E238" s="274"/>
      <c r="F238" s="274"/>
      <c r="G238" s="274"/>
      <c r="H238" s="161"/>
      <c r="I238" s="161"/>
      <c r="J238" s="161"/>
      <c r="K238" s="161"/>
      <c r="L238" s="161"/>
      <c r="M238" s="161"/>
      <c r="N238" s="160"/>
      <c r="O238" s="160"/>
      <c r="P238" s="160"/>
      <c r="Q238" s="160"/>
      <c r="R238" s="161"/>
      <c r="S238" s="161"/>
      <c r="T238" s="161"/>
      <c r="U238" s="161"/>
      <c r="V238" s="161"/>
      <c r="W238" s="161"/>
      <c r="X238" s="161"/>
      <c r="Y238" s="161"/>
      <c r="Z238" s="151"/>
      <c r="AA238" s="151"/>
      <c r="AB238" s="151"/>
      <c r="AC238" s="151"/>
      <c r="AD238" s="151"/>
      <c r="AE238" s="151"/>
      <c r="AF238" s="151"/>
      <c r="AG238" s="151" t="s">
        <v>261</v>
      </c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</row>
    <row r="239" spans="1:60" outlineLevel="2" x14ac:dyDescent="0.2">
      <c r="A239" s="158"/>
      <c r="B239" s="159"/>
      <c r="C239" s="196" t="s">
        <v>1419</v>
      </c>
      <c r="D239" s="190"/>
      <c r="E239" s="191"/>
      <c r="F239" s="161"/>
      <c r="G239" s="161"/>
      <c r="H239" s="161"/>
      <c r="I239" s="161"/>
      <c r="J239" s="161"/>
      <c r="K239" s="161"/>
      <c r="L239" s="161"/>
      <c r="M239" s="161"/>
      <c r="N239" s="160"/>
      <c r="O239" s="160"/>
      <c r="P239" s="160"/>
      <c r="Q239" s="160"/>
      <c r="R239" s="161"/>
      <c r="S239" s="161"/>
      <c r="T239" s="161"/>
      <c r="U239" s="161"/>
      <c r="V239" s="161"/>
      <c r="W239" s="161"/>
      <c r="X239" s="161"/>
      <c r="Y239" s="161"/>
      <c r="Z239" s="151"/>
      <c r="AA239" s="151"/>
      <c r="AB239" s="151"/>
      <c r="AC239" s="151"/>
      <c r="AD239" s="151"/>
      <c r="AE239" s="151"/>
      <c r="AF239" s="151"/>
      <c r="AG239" s="151" t="s">
        <v>263</v>
      </c>
      <c r="AH239" s="151">
        <v>0</v>
      </c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</row>
    <row r="240" spans="1:60" outlineLevel="3" x14ac:dyDescent="0.2">
      <c r="A240" s="158"/>
      <c r="B240" s="159"/>
      <c r="C240" s="196" t="s">
        <v>1558</v>
      </c>
      <c r="D240" s="190"/>
      <c r="E240" s="191"/>
      <c r="F240" s="161"/>
      <c r="G240" s="161"/>
      <c r="H240" s="161"/>
      <c r="I240" s="161"/>
      <c r="J240" s="161"/>
      <c r="K240" s="161"/>
      <c r="L240" s="161"/>
      <c r="M240" s="161"/>
      <c r="N240" s="160"/>
      <c r="O240" s="160"/>
      <c r="P240" s="160"/>
      <c r="Q240" s="160"/>
      <c r="R240" s="161"/>
      <c r="S240" s="161"/>
      <c r="T240" s="161"/>
      <c r="U240" s="161"/>
      <c r="V240" s="161"/>
      <c r="W240" s="161"/>
      <c r="X240" s="161"/>
      <c r="Y240" s="161"/>
      <c r="Z240" s="151"/>
      <c r="AA240" s="151"/>
      <c r="AB240" s="151"/>
      <c r="AC240" s="151"/>
      <c r="AD240" s="151"/>
      <c r="AE240" s="151"/>
      <c r="AF240" s="151"/>
      <c r="AG240" s="151" t="s">
        <v>263</v>
      </c>
      <c r="AH240" s="151">
        <v>0</v>
      </c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</row>
    <row r="241" spans="1:60" outlineLevel="3" x14ac:dyDescent="0.2">
      <c r="A241" s="158"/>
      <c r="B241" s="159"/>
      <c r="C241" s="196" t="s">
        <v>1562</v>
      </c>
      <c r="D241" s="190"/>
      <c r="E241" s="191">
        <v>70</v>
      </c>
      <c r="F241" s="161"/>
      <c r="G241" s="161"/>
      <c r="H241" s="161"/>
      <c r="I241" s="161"/>
      <c r="J241" s="161"/>
      <c r="K241" s="161"/>
      <c r="L241" s="161"/>
      <c r="M241" s="161"/>
      <c r="N241" s="160"/>
      <c r="O241" s="160"/>
      <c r="P241" s="160"/>
      <c r="Q241" s="160"/>
      <c r="R241" s="161"/>
      <c r="S241" s="161"/>
      <c r="T241" s="161"/>
      <c r="U241" s="161"/>
      <c r="V241" s="161"/>
      <c r="W241" s="161"/>
      <c r="X241" s="161"/>
      <c r="Y241" s="161"/>
      <c r="Z241" s="151"/>
      <c r="AA241" s="151"/>
      <c r="AB241" s="151"/>
      <c r="AC241" s="151"/>
      <c r="AD241" s="151"/>
      <c r="AE241" s="151"/>
      <c r="AF241" s="151"/>
      <c r="AG241" s="151" t="s">
        <v>263</v>
      </c>
      <c r="AH241" s="151">
        <v>0</v>
      </c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</row>
    <row r="242" spans="1:60" ht="22.5" outlineLevel="1" x14ac:dyDescent="0.2">
      <c r="A242" s="176">
        <v>58</v>
      </c>
      <c r="B242" s="177" t="s">
        <v>1571</v>
      </c>
      <c r="C242" s="185" t="s">
        <v>1572</v>
      </c>
      <c r="D242" s="178" t="s">
        <v>296</v>
      </c>
      <c r="E242" s="179">
        <v>70</v>
      </c>
      <c r="F242" s="180"/>
      <c r="G242" s="181">
        <f>ROUND(E242*F242,2)</f>
        <v>0</v>
      </c>
      <c r="H242" s="180"/>
      <c r="I242" s="181">
        <f>ROUND(E242*H242,2)</f>
        <v>0</v>
      </c>
      <c r="J242" s="180"/>
      <c r="K242" s="181">
        <f>ROUND(E242*J242,2)</f>
        <v>0</v>
      </c>
      <c r="L242" s="181">
        <v>21</v>
      </c>
      <c r="M242" s="181">
        <f>G242*(1+L242/100)</f>
        <v>0</v>
      </c>
      <c r="N242" s="179">
        <v>0.10373</v>
      </c>
      <c r="O242" s="179">
        <f>ROUND(E242*N242,2)</f>
        <v>7.26</v>
      </c>
      <c r="P242" s="179">
        <v>0</v>
      </c>
      <c r="Q242" s="179">
        <f>ROUND(E242*P242,2)</f>
        <v>0</v>
      </c>
      <c r="R242" s="181" t="s">
        <v>385</v>
      </c>
      <c r="S242" s="181" t="s">
        <v>257</v>
      </c>
      <c r="T242" s="182" t="s">
        <v>257</v>
      </c>
      <c r="U242" s="161">
        <v>1.4999999999999999E-2</v>
      </c>
      <c r="V242" s="161">
        <f>ROUND(E242*U242,2)</f>
        <v>1.05</v>
      </c>
      <c r="W242" s="161"/>
      <c r="X242" s="161" t="s">
        <v>258</v>
      </c>
      <c r="Y242" s="161" t="s">
        <v>211</v>
      </c>
      <c r="Z242" s="151"/>
      <c r="AA242" s="151"/>
      <c r="AB242" s="151"/>
      <c r="AC242" s="151"/>
      <c r="AD242" s="151"/>
      <c r="AE242" s="151"/>
      <c r="AF242" s="151"/>
      <c r="AG242" s="151" t="s">
        <v>489</v>
      </c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</row>
    <row r="243" spans="1:60" outlineLevel="2" x14ac:dyDescent="0.2">
      <c r="A243" s="158"/>
      <c r="B243" s="159"/>
      <c r="C243" s="196" t="s">
        <v>1419</v>
      </c>
      <c r="D243" s="190"/>
      <c r="E243" s="191"/>
      <c r="F243" s="161"/>
      <c r="G243" s="161"/>
      <c r="H243" s="161"/>
      <c r="I243" s="161"/>
      <c r="J243" s="161"/>
      <c r="K243" s="161"/>
      <c r="L243" s="161"/>
      <c r="M243" s="161"/>
      <c r="N243" s="160"/>
      <c r="O243" s="160"/>
      <c r="P243" s="160"/>
      <c r="Q243" s="160"/>
      <c r="R243" s="161"/>
      <c r="S243" s="161"/>
      <c r="T243" s="161"/>
      <c r="U243" s="161"/>
      <c r="V243" s="161"/>
      <c r="W243" s="161"/>
      <c r="X243" s="161"/>
      <c r="Y243" s="161"/>
      <c r="Z243" s="151"/>
      <c r="AA243" s="151"/>
      <c r="AB243" s="151"/>
      <c r="AC243" s="151"/>
      <c r="AD243" s="151"/>
      <c r="AE243" s="151"/>
      <c r="AF243" s="151"/>
      <c r="AG243" s="151" t="s">
        <v>263</v>
      </c>
      <c r="AH243" s="151">
        <v>0</v>
      </c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</row>
    <row r="244" spans="1:60" outlineLevel="3" x14ac:dyDescent="0.2">
      <c r="A244" s="158"/>
      <c r="B244" s="159"/>
      <c r="C244" s="196" t="s">
        <v>1558</v>
      </c>
      <c r="D244" s="190"/>
      <c r="E244" s="191"/>
      <c r="F244" s="161"/>
      <c r="G244" s="161"/>
      <c r="H244" s="161"/>
      <c r="I244" s="161"/>
      <c r="J244" s="161"/>
      <c r="K244" s="161"/>
      <c r="L244" s="161"/>
      <c r="M244" s="161"/>
      <c r="N244" s="160"/>
      <c r="O244" s="160"/>
      <c r="P244" s="160"/>
      <c r="Q244" s="160"/>
      <c r="R244" s="161"/>
      <c r="S244" s="161"/>
      <c r="T244" s="161"/>
      <c r="U244" s="161"/>
      <c r="V244" s="161"/>
      <c r="W244" s="161"/>
      <c r="X244" s="161"/>
      <c r="Y244" s="161"/>
      <c r="Z244" s="151"/>
      <c r="AA244" s="151"/>
      <c r="AB244" s="151"/>
      <c r="AC244" s="151"/>
      <c r="AD244" s="151"/>
      <c r="AE244" s="151"/>
      <c r="AF244" s="151"/>
      <c r="AG244" s="151" t="s">
        <v>263</v>
      </c>
      <c r="AH244" s="151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</row>
    <row r="245" spans="1:60" outlineLevel="3" x14ac:dyDescent="0.2">
      <c r="A245" s="158"/>
      <c r="B245" s="159"/>
      <c r="C245" s="196" t="s">
        <v>1562</v>
      </c>
      <c r="D245" s="190"/>
      <c r="E245" s="191">
        <v>70</v>
      </c>
      <c r="F245" s="161"/>
      <c r="G245" s="161"/>
      <c r="H245" s="161"/>
      <c r="I245" s="161"/>
      <c r="J245" s="161"/>
      <c r="K245" s="161"/>
      <c r="L245" s="161"/>
      <c r="M245" s="161"/>
      <c r="N245" s="160"/>
      <c r="O245" s="160"/>
      <c r="P245" s="160"/>
      <c r="Q245" s="160"/>
      <c r="R245" s="161"/>
      <c r="S245" s="161"/>
      <c r="T245" s="161"/>
      <c r="U245" s="161"/>
      <c r="V245" s="161"/>
      <c r="W245" s="161"/>
      <c r="X245" s="161"/>
      <c r="Y245" s="161"/>
      <c r="Z245" s="151"/>
      <c r="AA245" s="151"/>
      <c r="AB245" s="151"/>
      <c r="AC245" s="151"/>
      <c r="AD245" s="151"/>
      <c r="AE245" s="151"/>
      <c r="AF245" s="151"/>
      <c r="AG245" s="151" t="s">
        <v>263</v>
      </c>
      <c r="AH245" s="151">
        <v>0</v>
      </c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</row>
    <row r="246" spans="1:60" ht="22.5" outlineLevel="1" x14ac:dyDescent="0.2">
      <c r="A246" s="176">
        <v>59</v>
      </c>
      <c r="B246" s="177" t="s">
        <v>1556</v>
      </c>
      <c r="C246" s="185" t="s">
        <v>1557</v>
      </c>
      <c r="D246" s="178" t="s">
        <v>296</v>
      </c>
      <c r="E246" s="179">
        <v>108</v>
      </c>
      <c r="F246" s="180"/>
      <c r="G246" s="181">
        <f>ROUND(E246*F246,2)</f>
        <v>0</v>
      </c>
      <c r="H246" s="180"/>
      <c r="I246" s="181">
        <f>ROUND(E246*H246,2)</f>
        <v>0</v>
      </c>
      <c r="J246" s="180"/>
      <c r="K246" s="181">
        <f>ROUND(E246*J246,2)</f>
        <v>0</v>
      </c>
      <c r="L246" s="181">
        <v>21</v>
      </c>
      <c r="M246" s="181">
        <f>G246*(1+L246/100)</f>
        <v>0</v>
      </c>
      <c r="N246" s="179">
        <v>0.46</v>
      </c>
      <c r="O246" s="179">
        <f>ROUND(E246*N246,2)</f>
        <v>49.68</v>
      </c>
      <c r="P246" s="179">
        <v>0</v>
      </c>
      <c r="Q246" s="179">
        <f>ROUND(E246*P246,2)</f>
        <v>0</v>
      </c>
      <c r="R246" s="181" t="s">
        <v>385</v>
      </c>
      <c r="S246" s="181" t="s">
        <v>257</v>
      </c>
      <c r="T246" s="182" t="s">
        <v>257</v>
      </c>
      <c r="U246" s="161">
        <v>2.9000000000000001E-2</v>
      </c>
      <c r="V246" s="161">
        <f>ROUND(E246*U246,2)</f>
        <v>3.13</v>
      </c>
      <c r="W246" s="161"/>
      <c r="X246" s="161" t="s">
        <v>258</v>
      </c>
      <c r="Y246" s="161" t="s">
        <v>211</v>
      </c>
      <c r="Z246" s="151"/>
      <c r="AA246" s="151"/>
      <c r="AB246" s="151"/>
      <c r="AC246" s="151"/>
      <c r="AD246" s="151"/>
      <c r="AE246" s="151"/>
      <c r="AF246" s="151"/>
      <c r="AG246" s="151" t="s">
        <v>489</v>
      </c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</row>
    <row r="247" spans="1:60" outlineLevel="2" x14ac:dyDescent="0.2">
      <c r="A247" s="158"/>
      <c r="B247" s="159"/>
      <c r="C247" s="196" t="s">
        <v>1419</v>
      </c>
      <c r="D247" s="190"/>
      <c r="E247" s="191"/>
      <c r="F247" s="161"/>
      <c r="G247" s="161"/>
      <c r="H247" s="161"/>
      <c r="I247" s="161"/>
      <c r="J247" s="161"/>
      <c r="K247" s="161"/>
      <c r="L247" s="161"/>
      <c r="M247" s="161"/>
      <c r="N247" s="160"/>
      <c r="O247" s="160"/>
      <c r="P247" s="160"/>
      <c r="Q247" s="160"/>
      <c r="R247" s="161"/>
      <c r="S247" s="161"/>
      <c r="T247" s="161"/>
      <c r="U247" s="161"/>
      <c r="V247" s="161"/>
      <c r="W247" s="161"/>
      <c r="X247" s="161"/>
      <c r="Y247" s="161"/>
      <c r="Z247" s="151"/>
      <c r="AA247" s="151"/>
      <c r="AB247" s="151"/>
      <c r="AC247" s="151"/>
      <c r="AD247" s="151"/>
      <c r="AE247" s="151"/>
      <c r="AF247" s="151"/>
      <c r="AG247" s="151" t="s">
        <v>263</v>
      </c>
      <c r="AH247" s="151">
        <v>0</v>
      </c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</row>
    <row r="248" spans="1:60" outlineLevel="3" x14ac:dyDescent="0.2">
      <c r="A248" s="158"/>
      <c r="B248" s="159"/>
      <c r="C248" s="196" t="s">
        <v>1573</v>
      </c>
      <c r="D248" s="190"/>
      <c r="E248" s="191"/>
      <c r="F248" s="161"/>
      <c r="G248" s="161"/>
      <c r="H248" s="161"/>
      <c r="I248" s="161"/>
      <c r="J248" s="161"/>
      <c r="K248" s="161"/>
      <c r="L248" s="161"/>
      <c r="M248" s="161"/>
      <c r="N248" s="160"/>
      <c r="O248" s="160"/>
      <c r="P248" s="160"/>
      <c r="Q248" s="160"/>
      <c r="R248" s="161"/>
      <c r="S248" s="161"/>
      <c r="T248" s="161"/>
      <c r="U248" s="161"/>
      <c r="V248" s="161"/>
      <c r="W248" s="161"/>
      <c r="X248" s="161"/>
      <c r="Y248" s="161"/>
      <c r="Z248" s="151"/>
      <c r="AA248" s="151"/>
      <c r="AB248" s="151"/>
      <c r="AC248" s="151"/>
      <c r="AD248" s="151"/>
      <c r="AE248" s="151"/>
      <c r="AF248" s="151"/>
      <c r="AG248" s="151" t="s">
        <v>263</v>
      </c>
      <c r="AH248" s="151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</row>
    <row r="249" spans="1:60" outlineLevel="3" x14ac:dyDescent="0.2">
      <c r="A249" s="158"/>
      <c r="B249" s="159"/>
      <c r="C249" s="196" t="s">
        <v>1574</v>
      </c>
      <c r="D249" s="190"/>
      <c r="E249" s="191">
        <v>108</v>
      </c>
      <c r="F249" s="161"/>
      <c r="G249" s="161"/>
      <c r="H249" s="161"/>
      <c r="I249" s="161"/>
      <c r="J249" s="161"/>
      <c r="K249" s="161"/>
      <c r="L249" s="161"/>
      <c r="M249" s="161"/>
      <c r="N249" s="160"/>
      <c r="O249" s="160"/>
      <c r="P249" s="160"/>
      <c r="Q249" s="160"/>
      <c r="R249" s="161"/>
      <c r="S249" s="161"/>
      <c r="T249" s="161"/>
      <c r="U249" s="161"/>
      <c r="V249" s="161"/>
      <c r="W249" s="161"/>
      <c r="X249" s="161"/>
      <c r="Y249" s="161"/>
      <c r="Z249" s="151"/>
      <c r="AA249" s="151"/>
      <c r="AB249" s="151"/>
      <c r="AC249" s="151"/>
      <c r="AD249" s="151"/>
      <c r="AE249" s="151"/>
      <c r="AF249" s="151"/>
      <c r="AG249" s="151" t="s">
        <v>263</v>
      </c>
      <c r="AH249" s="151">
        <v>0</v>
      </c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</row>
    <row r="250" spans="1:60" ht="22.5" outlineLevel="1" x14ac:dyDescent="0.2">
      <c r="A250" s="176">
        <v>60</v>
      </c>
      <c r="B250" s="177" t="s">
        <v>1575</v>
      </c>
      <c r="C250" s="185" t="s">
        <v>1576</v>
      </c>
      <c r="D250" s="178" t="s">
        <v>296</v>
      </c>
      <c r="E250" s="179">
        <v>98</v>
      </c>
      <c r="F250" s="180"/>
      <c r="G250" s="181">
        <f>ROUND(E250*F250,2)</f>
        <v>0</v>
      </c>
      <c r="H250" s="180"/>
      <c r="I250" s="181">
        <f>ROUND(E250*H250,2)</f>
        <v>0</v>
      </c>
      <c r="J250" s="180"/>
      <c r="K250" s="181">
        <f>ROUND(E250*J250,2)</f>
        <v>0</v>
      </c>
      <c r="L250" s="181">
        <v>21</v>
      </c>
      <c r="M250" s="181">
        <f>G250*(1+L250/100)</f>
        <v>0</v>
      </c>
      <c r="N250" s="179">
        <v>0.36834</v>
      </c>
      <c r="O250" s="179">
        <f>ROUND(E250*N250,2)</f>
        <v>36.1</v>
      </c>
      <c r="P250" s="179">
        <v>0</v>
      </c>
      <c r="Q250" s="179">
        <f>ROUND(E250*P250,2)</f>
        <v>0</v>
      </c>
      <c r="R250" s="181" t="s">
        <v>385</v>
      </c>
      <c r="S250" s="181" t="s">
        <v>257</v>
      </c>
      <c r="T250" s="182" t="s">
        <v>257</v>
      </c>
      <c r="U250" s="161">
        <v>3.3000000000000002E-2</v>
      </c>
      <c r="V250" s="161">
        <f>ROUND(E250*U250,2)</f>
        <v>3.23</v>
      </c>
      <c r="W250" s="161"/>
      <c r="X250" s="161" t="s">
        <v>258</v>
      </c>
      <c r="Y250" s="161" t="s">
        <v>211</v>
      </c>
      <c r="Z250" s="151"/>
      <c r="AA250" s="151"/>
      <c r="AB250" s="151"/>
      <c r="AC250" s="151"/>
      <c r="AD250" s="151"/>
      <c r="AE250" s="151"/>
      <c r="AF250" s="151"/>
      <c r="AG250" s="151" t="s">
        <v>489</v>
      </c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</row>
    <row r="251" spans="1:60" outlineLevel="2" x14ac:dyDescent="0.2">
      <c r="A251" s="158"/>
      <c r="B251" s="159"/>
      <c r="C251" s="273" t="s">
        <v>1567</v>
      </c>
      <c r="D251" s="274"/>
      <c r="E251" s="274"/>
      <c r="F251" s="274"/>
      <c r="G251" s="274"/>
      <c r="H251" s="161"/>
      <c r="I251" s="161"/>
      <c r="J251" s="161"/>
      <c r="K251" s="161"/>
      <c r="L251" s="161"/>
      <c r="M251" s="161"/>
      <c r="N251" s="160"/>
      <c r="O251" s="160"/>
      <c r="P251" s="160"/>
      <c r="Q251" s="160"/>
      <c r="R251" s="161"/>
      <c r="S251" s="161"/>
      <c r="T251" s="161"/>
      <c r="U251" s="161"/>
      <c r="V251" s="161"/>
      <c r="W251" s="161"/>
      <c r="X251" s="161"/>
      <c r="Y251" s="161"/>
      <c r="Z251" s="151"/>
      <c r="AA251" s="151"/>
      <c r="AB251" s="151"/>
      <c r="AC251" s="151"/>
      <c r="AD251" s="151"/>
      <c r="AE251" s="151"/>
      <c r="AF251" s="151"/>
      <c r="AG251" s="151" t="s">
        <v>261</v>
      </c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</row>
    <row r="252" spans="1:60" outlineLevel="2" x14ac:dyDescent="0.2">
      <c r="A252" s="158"/>
      <c r="B252" s="159"/>
      <c r="C252" s="196" t="s">
        <v>1419</v>
      </c>
      <c r="D252" s="190"/>
      <c r="E252" s="191"/>
      <c r="F252" s="161"/>
      <c r="G252" s="161"/>
      <c r="H252" s="161"/>
      <c r="I252" s="161"/>
      <c r="J252" s="161"/>
      <c r="K252" s="161"/>
      <c r="L252" s="161"/>
      <c r="M252" s="161"/>
      <c r="N252" s="160"/>
      <c r="O252" s="160"/>
      <c r="P252" s="160"/>
      <c r="Q252" s="160"/>
      <c r="R252" s="161"/>
      <c r="S252" s="161"/>
      <c r="T252" s="161"/>
      <c r="U252" s="161"/>
      <c r="V252" s="161"/>
      <c r="W252" s="161"/>
      <c r="X252" s="161"/>
      <c r="Y252" s="161"/>
      <c r="Z252" s="151"/>
      <c r="AA252" s="151"/>
      <c r="AB252" s="151"/>
      <c r="AC252" s="151"/>
      <c r="AD252" s="151"/>
      <c r="AE252" s="151"/>
      <c r="AF252" s="151"/>
      <c r="AG252" s="151" t="s">
        <v>263</v>
      </c>
      <c r="AH252" s="151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</row>
    <row r="253" spans="1:60" outlineLevel="3" x14ac:dyDescent="0.2">
      <c r="A253" s="158"/>
      <c r="B253" s="159"/>
      <c r="C253" s="196" t="s">
        <v>1573</v>
      </c>
      <c r="D253" s="190"/>
      <c r="E253" s="191"/>
      <c r="F253" s="161"/>
      <c r="G253" s="161"/>
      <c r="H253" s="161"/>
      <c r="I253" s="161"/>
      <c r="J253" s="161"/>
      <c r="K253" s="161"/>
      <c r="L253" s="161"/>
      <c r="M253" s="161"/>
      <c r="N253" s="160"/>
      <c r="O253" s="160"/>
      <c r="P253" s="160"/>
      <c r="Q253" s="160"/>
      <c r="R253" s="161"/>
      <c r="S253" s="161"/>
      <c r="T253" s="161"/>
      <c r="U253" s="161"/>
      <c r="V253" s="161"/>
      <c r="W253" s="161"/>
      <c r="X253" s="161"/>
      <c r="Y253" s="161"/>
      <c r="Z253" s="151"/>
      <c r="AA253" s="151"/>
      <c r="AB253" s="151"/>
      <c r="AC253" s="151"/>
      <c r="AD253" s="151"/>
      <c r="AE253" s="151"/>
      <c r="AF253" s="151"/>
      <c r="AG253" s="151" t="s">
        <v>263</v>
      </c>
      <c r="AH253" s="151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</row>
    <row r="254" spans="1:60" outlineLevel="3" x14ac:dyDescent="0.2">
      <c r="A254" s="158"/>
      <c r="B254" s="159"/>
      <c r="C254" s="196" t="s">
        <v>1577</v>
      </c>
      <c r="D254" s="190"/>
      <c r="E254" s="191">
        <v>98</v>
      </c>
      <c r="F254" s="161"/>
      <c r="G254" s="161"/>
      <c r="H254" s="161"/>
      <c r="I254" s="161"/>
      <c r="J254" s="161"/>
      <c r="K254" s="161"/>
      <c r="L254" s="161"/>
      <c r="M254" s="161"/>
      <c r="N254" s="160"/>
      <c r="O254" s="160"/>
      <c r="P254" s="160"/>
      <c r="Q254" s="160"/>
      <c r="R254" s="161"/>
      <c r="S254" s="161"/>
      <c r="T254" s="161"/>
      <c r="U254" s="161"/>
      <c r="V254" s="161"/>
      <c r="W254" s="161"/>
      <c r="X254" s="161"/>
      <c r="Y254" s="161"/>
      <c r="Z254" s="151"/>
      <c r="AA254" s="151"/>
      <c r="AB254" s="151"/>
      <c r="AC254" s="151"/>
      <c r="AD254" s="151"/>
      <c r="AE254" s="151"/>
      <c r="AF254" s="151"/>
      <c r="AG254" s="151" t="s">
        <v>263</v>
      </c>
      <c r="AH254" s="151">
        <v>0</v>
      </c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</row>
    <row r="255" spans="1:60" outlineLevel="1" x14ac:dyDescent="0.2">
      <c r="A255" s="176">
        <v>61</v>
      </c>
      <c r="B255" s="177" t="s">
        <v>1578</v>
      </c>
      <c r="C255" s="185" t="s">
        <v>1579</v>
      </c>
      <c r="D255" s="178" t="s">
        <v>296</v>
      </c>
      <c r="E255" s="179">
        <v>3</v>
      </c>
      <c r="F255" s="180"/>
      <c r="G255" s="181">
        <f>ROUND(E255*F255,2)</f>
        <v>0</v>
      </c>
      <c r="H255" s="180"/>
      <c r="I255" s="181">
        <f>ROUND(E255*H255,2)</f>
        <v>0</v>
      </c>
      <c r="J255" s="180"/>
      <c r="K255" s="181">
        <f>ROUND(E255*J255,2)</f>
        <v>0</v>
      </c>
      <c r="L255" s="181">
        <v>21</v>
      </c>
      <c r="M255" s="181">
        <f>G255*(1+L255/100)</f>
        <v>0</v>
      </c>
      <c r="N255" s="179">
        <v>0.87758000000000003</v>
      </c>
      <c r="O255" s="179">
        <f>ROUND(E255*N255,2)</f>
        <v>2.63</v>
      </c>
      <c r="P255" s="179">
        <v>0</v>
      </c>
      <c r="Q255" s="179">
        <f>ROUND(E255*P255,2)</f>
        <v>0</v>
      </c>
      <c r="R255" s="181"/>
      <c r="S255" s="181" t="s">
        <v>209</v>
      </c>
      <c r="T255" s="182" t="s">
        <v>257</v>
      </c>
      <c r="U255" s="161">
        <v>1.51</v>
      </c>
      <c r="V255" s="161">
        <f>ROUND(E255*U255,2)</f>
        <v>4.53</v>
      </c>
      <c r="W255" s="161"/>
      <c r="X255" s="161" t="s">
        <v>258</v>
      </c>
      <c r="Y255" s="161" t="s">
        <v>211</v>
      </c>
      <c r="Z255" s="151"/>
      <c r="AA255" s="151"/>
      <c r="AB255" s="151"/>
      <c r="AC255" s="151"/>
      <c r="AD255" s="151"/>
      <c r="AE255" s="151"/>
      <c r="AF255" s="151"/>
      <c r="AG255" s="151" t="s">
        <v>489</v>
      </c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</row>
    <row r="256" spans="1:60" outlineLevel="2" x14ac:dyDescent="0.2">
      <c r="A256" s="158"/>
      <c r="B256" s="159"/>
      <c r="C256" s="196" t="s">
        <v>1419</v>
      </c>
      <c r="D256" s="190"/>
      <c r="E256" s="191"/>
      <c r="F256" s="161"/>
      <c r="G256" s="161"/>
      <c r="H256" s="161"/>
      <c r="I256" s="161"/>
      <c r="J256" s="161"/>
      <c r="K256" s="161"/>
      <c r="L256" s="161"/>
      <c r="M256" s="161"/>
      <c r="N256" s="160"/>
      <c r="O256" s="160"/>
      <c r="P256" s="160"/>
      <c r="Q256" s="160"/>
      <c r="R256" s="161"/>
      <c r="S256" s="161"/>
      <c r="T256" s="161"/>
      <c r="U256" s="161"/>
      <c r="V256" s="161"/>
      <c r="W256" s="161"/>
      <c r="X256" s="161"/>
      <c r="Y256" s="161"/>
      <c r="Z256" s="151"/>
      <c r="AA256" s="151"/>
      <c r="AB256" s="151"/>
      <c r="AC256" s="151"/>
      <c r="AD256" s="151"/>
      <c r="AE256" s="151"/>
      <c r="AF256" s="151"/>
      <c r="AG256" s="151" t="s">
        <v>263</v>
      </c>
      <c r="AH256" s="151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</row>
    <row r="257" spans="1:60" outlineLevel="3" x14ac:dyDescent="0.2">
      <c r="A257" s="158"/>
      <c r="B257" s="159"/>
      <c r="C257" s="196" t="s">
        <v>1580</v>
      </c>
      <c r="D257" s="190"/>
      <c r="E257" s="191">
        <v>3</v>
      </c>
      <c r="F257" s="161"/>
      <c r="G257" s="161"/>
      <c r="H257" s="161"/>
      <c r="I257" s="161"/>
      <c r="J257" s="161"/>
      <c r="K257" s="161"/>
      <c r="L257" s="161"/>
      <c r="M257" s="161"/>
      <c r="N257" s="160"/>
      <c r="O257" s="160"/>
      <c r="P257" s="160"/>
      <c r="Q257" s="160"/>
      <c r="R257" s="161"/>
      <c r="S257" s="161"/>
      <c r="T257" s="161"/>
      <c r="U257" s="161"/>
      <c r="V257" s="161"/>
      <c r="W257" s="161"/>
      <c r="X257" s="161"/>
      <c r="Y257" s="161"/>
      <c r="Z257" s="151"/>
      <c r="AA257" s="151"/>
      <c r="AB257" s="151"/>
      <c r="AC257" s="151"/>
      <c r="AD257" s="151"/>
      <c r="AE257" s="151"/>
      <c r="AF257" s="151"/>
      <c r="AG257" s="151" t="s">
        <v>263</v>
      </c>
      <c r="AH257" s="151">
        <v>0</v>
      </c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</row>
    <row r="258" spans="1:60" outlineLevel="1" x14ac:dyDescent="0.2">
      <c r="A258" s="176">
        <v>62</v>
      </c>
      <c r="B258" s="177" t="s">
        <v>1581</v>
      </c>
      <c r="C258" s="185" t="s">
        <v>1582</v>
      </c>
      <c r="D258" s="178" t="s">
        <v>359</v>
      </c>
      <c r="E258" s="179">
        <v>4.0999999999999996</v>
      </c>
      <c r="F258" s="180"/>
      <c r="G258" s="181">
        <f>ROUND(E258*F258,2)</f>
        <v>0</v>
      </c>
      <c r="H258" s="180"/>
      <c r="I258" s="181">
        <f>ROUND(E258*H258,2)</f>
        <v>0</v>
      </c>
      <c r="J258" s="180"/>
      <c r="K258" s="181">
        <f>ROUND(E258*J258,2)</f>
        <v>0</v>
      </c>
      <c r="L258" s="181">
        <v>21</v>
      </c>
      <c r="M258" s="181">
        <f>G258*(1+L258/100)</f>
        <v>0</v>
      </c>
      <c r="N258" s="179">
        <v>0.48499999999999999</v>
      </c>
      <c r="O258" s="179">
        <f>ROUND(E258*N258,2)</f>
        <v>1.99</v>
      </c>
      <c r="P258" s="179">
        <v>0</v>
      </c>
      <c r="Q258" s="179">
        <f>ROUND(E258*P258,2)</f>
        <v>0</v>
      </c>
      <c r="R258" s="181"/>
      <c r="S258" s="181" t="s">
        <v>209</v>
      </c>
      <c r="T258" s="182" t="s">
        <v>257</v>
      </c>
      <c r="U258" s="161">
        <v>0.37</v>
      </c>
      <c r="V258" s="161">
        <f>ROUND(E258*U258,2)</f>
        <v>1.52</v>
      </c>
      <c r="W258" s="161"/>
      <c r="X258" s="161" t="s">
        <v>258</v>
      </c>
      <c r="Y258" s="161" t="s">
        <v>211</v>
      </c>
      <c r="Z258" s="151"/>
      <c r="AA258" s="151"/>
      <c r="AB258" s="151"/>
      <c r="AC258" s="151"/>
      <c r="AD258" s="151"/>
      <c r="AE258" s="151"/>
      <c r="AF258" s="151"/>
      <c r="AG258" s="151" t="s">
        <v>259</v>
      </c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</row>
    <row r="259" spans="1:60" outlineLevel="2" x14ac:dyDescent="0.2">
      <c r="A259" s="158"/>
      <c r="B259" s="159"/>
      <c r="C259" s="196" t="s">
        <v>1419</v>
      </c>
      <c r="D259" s="190"/>
      <c r="E259" s="191"/>
      <c r="F259" s="161"/>
      <c r="G259" s="161"/>
      <c r="H259" s="161"/>
      <c r="I259" s="161"/>
      <c r="J259" s="161"/>
      <c r="K259" s="161"/>
      <c r="L259" s="161"/>
      <c r="M259" s="161"/>
      <c r="N259" s="160"/>
      <c r="O259" s="160"/>
      <c r="P259" s="160"/>
      <c r="Q259" s="160"/>
      <c r="R259" s="161"/>
      <c r="S259" s="161"/>
      <c r="T259" s="161"/>
      <c r="U259" s="161"/>
      <c r="V259" s="161"/>
      <c r="W259" s="161"/>
      <c r="X259" s="161"/>
      <c r="Y259" s="161"/>
      <c r="Z259" s="151"/>
      <c r="AA259" s="151"/>
      <c r="AB259" s="151"/>
      <c r="AC259" s="151"/>
      <c r="AD259" s="151"/>
      <c r="AE259" s="151"/>
      <c r="AF259" s="151"/>
      <c r="AG259" s="151" t="s">
        <v>263</v>
      </c>
      <c r="AH259" s="151">
        <v>0</v>
      </c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</row>
    <row r="260" spans="1:60" outlineLevel="3" x14ac:dyDescent="0.2">
      <c r="A260" s="158"/>
      <c r="B260" s="159"/>
      <c r="C260" s="196" t="s">
        <v>1583</v>
      </c>
      <c r="D260" s="190"/>
      <c r="E260" s="191">
        <v>4.0999999999999996</v>
      </c>
      <c r="F260" s="161"/>
      <c r="G260" s="161"/>
      <c r="H260" s="161"/>
      <c r="I260" s="161"/>
      <c r="J260" s="161"/>
      <c r="K260" s="161"/>
      <c r="L260" s="161"/>
      <c r="M260" s="161"/>
      <c r="N260" s="160"/>
      <c r="O260" s="160"/>
      <c r="P260" s="160"/>
      <c r="Q260" s="160"/>
      <c r="R260" s="161"/>
      <c r="S260" s="161"/>
      <c r="T260" s="161"/>
      <c r="U260" s="161"/>
      <c r="V260" s="161"/>
      <c r="W260" s="161"/>
      <c r="X260" s="161"/>
      <c r="Y260" s="161"/>
      <c r="Z260" s="151"/>
      <c r="AA260" s="151"/>
      <c r="AB260" s="151"/>
      <c r="AC260" s="151"/>
      <c r="AD260" s="151"/>
      <c r="AE260" s="151"/>
      <c r="AF260" s="151"/>
      <c r="AG260" s="151" t="s">
        <v>263</v>
      </c>
      <c r="AH260" s="151">
        <v>0</v>
      </c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</row>
    <row r="261" spans="1:60" x14ac:dyDescent="0.2">
      <c r="A261" s="166" t="s">
        <v>204</v>
      </c>
      <c r="B261" s="167" t="s">
        <v>130</v>
      </c>
      <c r="C261" s="184" t="s">
        <v>131</v>
      </c>
      <c r="D261" s="168"/>
      <c r="E261" s="169"/>
      <c r="F261" s="170"/>
      <c r="G261" s="170">
        <f>SUMIF(AG262:AG286,"&lt;&gt;NOR",G262:G286)</f>
        <v>0</v>
      </c>
      <c r="H261" s="170"/>
      <c r="I261" s="170">
        <f>SUM(I262:I286)</f>
        <v>0</v>
      </c>
      <c r="J261" s="170"/>
      <c r="K261" s="170">
        <f>SUM(K262:K286)</f>
        <v>0</v>
      </c>
      <c r="L261" s="170"/>
      <c r="M261" s="170">
        <f>SUM(M262:M286)</f>
        <v>0</v>
      </c>
      <c r="N261" s="169"/>
      <c r="O261" s="169">
        <f>SUM(O262:O286)</f>
        <v>0.44</v>
      </c>
      <c r="P261" s="169"/>
      <c r="Q261" s="169">
        <f>SUM(Q262:Q286)</f>
        <v>0</v>
      </c>
      <c r="R261" s="170"/>
      <c r="S261" s="170"/>
      <c r="T261" s="171"/>
      <c r="U261" s="165"/>
      <c r="V261" s="165">
        <f>SUM(V262:V286)</f>
        <v>0</v>
      </c>
      <c r="W261" s="165"/>
      <c r="X261" s="165"/>
      <c r="Y261" s="165"/>
      <c r="AG261" t="s">
        <v>205</v>
      </c>
    </row>
    <row r="262" spans="1:60" outlineLevel="1" x14ac:dyDescent="0.2">
      <c r="A262" s="176">
        <v>63</v>
      </c>
      <c r="B262" s="177" t="s">
        <v>1584</v>
      </c>
      <c r="C262" s="185" t="s">
        <v>1585</v>
      </c>
      <c r="D262" s="178" t="s">
        <v>333</v>
      </c>
      <c r="E262" s="179">
        <v>1</v>
      </c>
      <c r="F262" s="180"/>
      <c r="G262" s="181">
        <f>ROUND(E262*F262,2)</f>
        <v>0</v>
      </c>
      <c r="H262" s="180"/>
      <c r="I262" s="181">
        <f>ROUND(E262*H262,2)</f>
        <v>0</v>
      </c>
      <c r="J262" s="180"/>
      <c r="K262" s="181">
        <f>ROUND(E262*J262,2)</f>
        <v>0</v>
      </c>
      <c r="L262" s="181">
        <v>21</v>
      </c>
      <c r="M262" s="181">
        <f>G262*(1+L262/100)</f>
        <v>0</v>
      </c>
      <c r="N262" s="179">
        <v>0.14494000000000001</v>
      </c>
      <c r="O262" s="179">
        <f>ROUND(E262*N262,2)</f>
        <v>0.14000000000000001</v>
      </c>
      <c r="P262" s="179">
        <v>0</v>
      </c>
      <c r="Q262" s="179">
        <f>ROUND(E262*P262,2)</f>
        <v>0</v>
      </c>
      <c r="R262" s="181" t="s">
        <v>849</v>
      </c>
      <c r="S262" s="181" t="s">
        <v>257</v>
      </c>
      <c r="T262" s="182" t="s">
        <v>257</v>
      </c>
      <c r="U262" s="161">
        <v>0</v>
      </c>
      <c r="V262" s="161">
        <f>ROUND(E262*U262,2)</f>
        <v>0</v>
      </c>
      <c r="W262" s="161"/>
      <c r="X262" s="161" t="s">
        <v>258</v>
      </c>
      <c r="Y262" s="161" t="s">
        <v>211</v>
      </c>
      <c r="Z262" s="151"/>
      <c r="AA262" s="151"/>
      <c r="AB262" s="151"/>
      <c r="AC262" s="151"/>
      <c r="AD262" s="151"/>
      <c r="AE262" s="151"/>
      <c r="AF262" s="151"/>
      <c r="AG262" s="151" t="s">
        <v>489</v>
      </c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</row>
    <row r="263" spans="1:60" outlineLevel="2" x14ac:dyDescent="0.2">
      <c r="A263" s="158"/>
      <c r="B263" s="159"/>
      <c r="C263" s="273" t="s">
        <v>1586</v>
      </c>
      <c r="D263" s="274"/>
      <c r="E263" s="274"/>
      <c r="F263" s="274"/>
      <c r="G263" s="274"/>
      <c r="H263" s="161"/>
      <c r="I263" s="161"/>
      <c r="J263" s="161"/>
      <c r="K263" s="161"/>
      <c r="L263" s="161"/>
      <c r="M263" s="161"/>
      <c r="N263" s="160"/>
      <c r="O263" s="160"/>
      <c r="P263" s="160"/>
      <c r="Q263" s="160"/>
      <c r="R263" s="161"/>
      <c r="S263" s="161"/>
      <c r="T263" s="161"/>
      <c r="U263" s="161"/>
      <c r="V263" s="161"/>
      <c r="W263" s="161"/>
      <c r="X263" s="161"/>
      <c r="Y263" s="161"/>
      <c r="Z263" s="151"/>
      <c r="AA263" s="151"/>
      <c r="AB263" s="151"/>
      <c r="AC263" s="151"/>
      <c r="AD263" s="151"/>
      <c r="AE263" s="151"/>
      <c r="AF263" s="151"/>
      <c r="AG263" s="151" t="s">
        <v>261</v>
      </c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</row>
    <row r="264" spans="1:60" outlineLevel="2" x14ac:dyDescent="0.2">
      <c r="A264" s="158"/>
      <c r="B264" s="159"/>
      <c r="C264" s="264" t="s">
        <v>1587</v>
      </c>
      <c r="D264" s="265"/>
      <c r="E264" s="265"/>
      <c r="F264" s="265"/>
      <c r="G264" s="265"/>
      <c r="H264" s="161"/>
      <c r="I264" s="161"/>
      <c r="J264" s="161"/>
      <c r="K264" s="161"/>
      <c r="L264" s="161"/>
      <c r="M264" s="161"/>
      <c r="N264" s="160"/>
      <c r="O264" s="160"/>
      <c r="P264" s="160"/>
      <c r="Q264" s="160"/>
      <c r="R264" s="161"/>
      <c r="S264" s="161"/>
      <c r="T264" s="161"/>
      <c r="U264" s="161"/>
      <c r="V264" s="161"/>
      <c r="W264" s="161"/>
      <c r="X264" s="161"/>
      <c r="Y264" s="161"/>
      <c r="Z264" s="151"/>
      <c r="AA264" s="151"/>
      <c r="AB264" s="151"/>
      <c r="AC264" s="151"/>
      <c r="AD264" s="151"/>
      <c r="AE264" s="151"/>
      <c r="AF264" s="151"/>
      <c r="AG264" s="151" t="s">
        <v>214</v>
      </c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</row>
    <row r="265" spans="1:60" outlineLevel="2" x14ac:dyDescent="0.2">
      <c r="A265" s="158"/>
      <c r="B265" s="159"/>
      <c r="C265" s="196" t="s">
        <v>1554</v>
      </c>
      <c r="D265" s="190"/>
      <c r="E265" s="191"/>
      <c r="F265" s="161"/>
      <c r="G265" s="161"/>
      <c r="H265" s="161"/>
      <c r="I265" s="161"/>
      <c r="J265" s="161"/>
      <c r="K265" s="161"/>
      <c r="L265" s="161"/>
      <c r="M265" s="161"/>
      <c r="N265" s="160"/>
      <c r="O265" s="160"/>
      <c r="P265" s="160"/>
      <c r="Q265" s="160"/>
      <c r="R265" s="161"/>
      <c r="S265" s="161"/>
      <c r="T265" s="161"/>
      <c r="U265" s="161"/>
      <c r="V265" s="161"/>
      <c r="W265" s="161"/>
      <c r="X265" s="161"/>
      <c r="Y265" s="161"/>
      <c r="Z265" s="151"/>
      <c r="AA265" s="151"/>
      <c r="AB265" s="151"/>
      <c r="AC265" s="151"/>
      <c r="AD265" s="151"/>
      <c r="AE265" s="151"/>
      <c r="AF265" s="151"/>
      <c r="AG265" s="151" t="s">
        <v>263</v>
      </c>
      <c r="AH265" s="151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</row>
    <row r="266" spans="1:60" outlineLevel="3" x14ac:dyDescent="0.2">
      <c r="A266" s="158"/>
      <c r="B266" s="159"/>
      <c r="C266" s="196" t="s">
        <v>1588</v>
      </c>
      <c r="D266" s="190"/>
      <c r="E266" s="191">
        <v>1</v>
      </c>
      <c r="F266" s="161"/>
      <c r="G266" s="161"/>
      <c r="H266" s="161"/>
      <c r="I266" s="161"/>
      <c r="J266" s="161"/>
      <c r="K266" s="161"/>
      <c r="L266" s="161"/>
      <c r="M266" s="161"/>
      <c r="N266" s="160"/>
      <c r="O266" s="160"/>
      <c r="P266" s="160"/>
      <c r="Q266" s="160"/>
      <c r="R266" s="161"/>
      <c r="S266" s="161"/>
      <c r="T266" s="161"/>
      <c r="U266" s="161"/>
      <c r="V266" s="161"/>
      <c r="W266" s="161"/>
      <c r="X266" s="161"/>
      <c r="Y266" s="161"/>
      <c r="Z266" s="151"/>
      <c r="AA266" s="151"/>
      <c r="AB266" s="151"/>
      <c r="AC266" s="151"/>
      <c r="AD266" s="151"/>
      <c r="AE266" s="151"/>
      <c r="AF266" s="151"/>
      <c r="AG266" s="151" t="s">
        <v>263</v>
      </c>
      <c r="AH266" s="151">
        <v>0</v>
      </c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</row>
    <row r="267" spans="1:60" outlineLevel="1" x14ac:dyDescent="0.2">
      <c r="A267" s="176">
        <v>64</v>
      </c>
      <c r="B267" s="177" t="s">
        <v>1589</v>
      </c>
      <c r="C267" s="185" t="s">
        <v>1590</v>
      </c>
      <c r="D267" s="178" t="s">
        <v>333</v>
      </c>
      <c r="E267" s="179">
        <v>1</v>
      </c>
      <c r="F267" s="180"/>
      <c r="G267" s="181">
        <f>ROUND(E267*F267,2)</f>
        <v>0</v>
      </c>
      <c r="H267" s="180"/>
      <c r="I267" s="181">
        <f>ROUND(E267*H267,2)</f>
        <v>0</v>
      </c>
      <c r="J267" s="180"/>
      <c r="K267" s="181">
        <f>ROUND(E267*J267,2)</f>
        <v>0</v>
      </c>
      <c r="L267" s="181">
        <v>21</v>
      </c>
      <c r="M267" s="181">
        <f>G267*(1+L267/100)</f>
        <v>0</v>
      </c>
      <c r="N267" s="179">
        <v>9.3600000000000003E-3</v>
      </c>
      <c r="O267" s="179">
        <f>ROUND(E267*N267,2)</f>
        <v>0.01</v>
      </c>
      <c r="P267" s="179">
        <v>0</v>
      </c>
      <c r="Q267" s="179">
        <f>ROUND(E267*P267,2)</f>
        <v>0</v>
      </c>
      <c r="R267" s="181" t="s">
        <v>849</v>
      </c>
      <c r="S267" s="181" t="s">
        <v>257</v>
      </c>
      <c r="T267" s="182" t="s">
        <v>257</v>
      </c>
      <c r="U267" s="161">
        <v>0</v>
      </c>
      <c r="V267" s="161">
        <f>ROUND(E267*U267,2)</f>
        <v>0</v>
      </c>
      <c r="W267" s="161"/>
      <c r="X267" s="161" t="s">
        <v>258</v>
      </c>
      <c r="Y267" s="161" t="s">
        <v>211</v>
      </c>
      <c r="Z267" s="151"/>
      <c r="AA267" s="151"/>
      <c r="AB267" s="151"/>
      <c r="AC267" s="151"/>
      <c r="AD267" s="151"/>
      <c r="AE267" s="151"/>
      <c r="AF267" s="151"/>
      <c r="AG267" s="151" t="s">
        <v>489</v>
      </c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</row>
    <row r="268" spans="1:60" outlineLevel="2" x14ac:dyDescent="0.2">
      <c r="A268" s="158"/>
      <c r="B268" s="159"/>
      <c r="C268" s="273" t="s">
        <v>1591</v>
      </c>
      <c r="D268" s="274"/>
      <c r="E268" s="274"/>
      <c r="F268" s="274"/>
      <c r="G268" s="274"/>
      <c r="H268" s="161"/>
      <c r="I268" s="161"/>
      <c r="J268" s="161"/>
      <c r="K268" s="161"/>
      <c r="L268" s="161"/>
      <c r="M268" s="161"/>
      <c r="N268" s="160"/>
      <c r="O268" s="160"/>
      <c r="P268" s="160"/>
      <c r="Q268" s="160"/>
      <c r="R268" s="161"/>
      <c r="S268" s="161"/>
      <c r="T268" s="161"/>
      <c r="U268" s="161"/>
      <c r="V268" s="161"/>
      <c r="W268" s="161"/>
      <c r="X268" s="161"/>
      <c r="Y268" s="161"/>
      <c r="Z268" s="151"/>
      <c r="AA268" s="151"/>
      <c r="AB268" s="151"/>
      <c r="AC268" s="151"/>
      <c r="AD268" s="151"/>
      <c r="AE268" s="151"/>
      <c r="AF268" s="151"/>
      <c r="AG268" s="151" t="s">
        <v>261</v>
      </c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</row>
    <row r="269" spans="1:60" outlineLevel="2" x14ac:dyDescent="0.2">
      <c r="A269" s="158"/>
      <c r="B269" s="159"/>
      <c r="C269" s="264" t="s">
        <v>1587</v>
      </c>
      <c r="D269" s="265"/>
      <c r="E269" s="265"/>
      <c r="F269" s="265"/>
      <c r="G269" s="265"/>
      <c r="H269" s="161"/>
      <c r="I269" s="161"/>
      <c r="J269" s="161"/>
      <c r="K269" s="161"/>
      <c r="L269" s="161"/>
      <c r="M269" s="161"/>
      <c r="N269" s="160"/>
      <c r="O269" s="160"/>
      <c r="P269" s="160"/>
      <c r="Q269" s="160"/>
      <c r="R269" s="161"/>
      <c r="S269" s="161"/>
      <c r="T269" s="161"/>
      <c r="U269" s="161"/>
      <c r="V269" s="161"/>
      <c r="W269" s="161"/>
      <c r="X269" s="161"/>
      <c r="Y269" s="161"/>
      <c r="Z269" s="151"/>
      <c r="AA269" s="151"/>
      <c r="AB269" s="151"/>
      <c r="AC269" s="151"/>
      <c r="AD269" s="151"/>
      <c r="AE269" s="151"/>
      <c r="AF269" s="151"/>
      <c r="AG269" s="151" t="s">
        <v>214</v>
      </c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</row>
    <row r="270" spans="1:60" outlineLevel="2" x14ac:dyDescent="0.2">
      <c r="A270" s="158"/>
      <c r="B270" s="159"/>
      <c r="C270" s="196" t="s">
        <v>1554</v>
      </c>
      <c r="D270" s="190"/>
      <c r="E270" s="191"/>
      <c r="F270" s="161"/>
      <c r="G270" s="161"/>
      <c r="H270" s="161"/>
      <c r="I270" s="161"/>
      <c r="J270" s="161"/>
      <c r="K270" s="161"/>
      <c r="L270" s="161"/>
      <c r="M270" s="161"/>
      <c r="N270" s="160"/>
      <c r="O270" s="160"/>
      <c r="P270" s="160"/>
      <c r="Q270" s="160"/>
      <c r="R270" s="161"/>
      <c r="S270" s="161"/>
      <c r="T270" s="161"/>
      <c r="U270" s="161"/>
      <c r="V270" s="161"/>
      <c r="W270" s="161"/>
      <c r="X270" s="161"/>
      <c r="Y270" s="161"/>
      <c r="Z270" s="151"/>
      <c r="AA270" s="151"/>
      <c r="AB270" s="151"/>
      <c r="AC270" s="151"/>
      <c r="AD270" s="151"/>
      <c r="AE270" s="151"/>
      <c r="AF270" s="151"/>
      <c r="AG270" s="151" t="s">
        <v>263</v>
      </c>
      <c r="AH270" s="151">
        <v>0</v>
      </c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</row>
    <row r="271" spans="1:60" outlineLevel="3" x14ac:dyDescent="0.2">
      <c r="A271" s="158"/>
      <c r="B271" s="159"/>
      <c r="C271" s="196" t="s">
        <v>1588</v>
      </c>
      <c r="D271" s="190"/>
      <c r="E271" s="191">
        <v>1</v>
      </c>
      <c r="F271" s="161"/>
      <c r="G271" s="161"/>
      <c r="H271" s="161"/>
      <c r="I271" s="161"/>
      <c r="J271" s="161"/>
      <c r="K271" s="161"/>
      <c r="L271" s="161"/>
      <c r="M271" s="161"/>
      <c r="N271" s="160"/>
      <c r="O271" s="160"/>
      <c r="P271" s="160"/>
      <c r="Q271" s="160"/>
      <c r="R271" s="161"/>
      <c r="S271" s="161"/>
      <c r="T271" s="161"/>
      <c r="U271" s="161"/>
      <c r="V271" s="161"/>
      <c r="W271" s="161"/>
      <c r="X271" s="161"/>
      <c r="Y271" s="161"/>
      <c r="Z271" s="151"/>
      <c r="AA271" s="151"/>
      <c r="AB271" s="151"/>
      <c r="AC271" s="151"/>
      <c r="AD271" s="151"/>
      <c r="AE271" s="151"/>
      <c r="AF271" s="151"/>
      <c r="AG271" s="151" t="s">
        <v>263</v>
      </c>
      <c r="AH271" s="151">
        <v>0</v>
      </c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</row>
    <row r="272" spans="1:60" outlineLevel="1" x14ac:dyDescent="0.2">
      <c r="A272" s="176">
        <v>65</v>
      </c>
      <c r="B272" s="177" t="s">
        <v>1592</v>
      </c>
      <c r="C272" s="185" t="s">
        <v>1593</v>
      </c>
      <c r="D272" s="178" t="s">
        <v>333</v>
      </c>
      <c r="E272" s="179">
        <v>1</v>
      </c>
      <c r="F272" s="180"/>
      <c r="G272" s="181">
        <f>ROUND(E272*F272,2)</f>
        <v>0</v>
      </c>
      <c r="H272" s="180"/>
      <c r="I272" s="181">
        <f>ROUND(E272*H272,2)</f>
        <v>0</v>
      </c>
      <c r="J272" s="180"/>
      <c r="K272" s="181">
        <f>ROUND(E272*J272,2)</f>
        <v>0</v>
      </c>
      <c r="L272" s="181">
        <v>21</v>
      </c>
      <c r="M272" s="181">
        <f>G272*(1+L272/100)</f>
        <v>0</v>
      </c>
      <c r="N272" s="179">
        <v>0.108</v>
      </c>
      <c r="O272" s="179">
        <f>ROUND(E272*N272,2)</f>
        <v>0.11</v>
      </c>
      <c r="P272" s="179">
        <v>0</v>
      </c>
      <c r="Q272" s="179">
        <f>ROUND(E272*P272,2)</f>
        <v>0</v>
      </c>
      <c r="R272" s="181" t="s">
        <v>305</v>
      </c>
      <c r="S272" s="181" t="s">
        <v>257</v>
      </c>
      <c r="T272" s="182" t="s">
        <v>257</v>
      </c>
      <c r="U272" s="161">
        <v>0</v>
      </c>
      <c r="V272" s="161">
        <f>ROUND(E272*U272,2)</f>
        <v>0</v>
      </c>
      <c r="W272" s="161"/>
      <c r="X272" s="161" t="s">
        <v>306</v>
      </c>
      <c r="Y272" s="161" t="s">
        <v>211</v>
      </c>
      <c r="Z272" s="151"/>
      <c r="AA272" s="151"/>
      <c r="AB272" s="151"/>
      <c r="AC272" s="151"/>
      <c r="AD272" s="151"/>
      <c r="AE272" s="151"/>
      <c r="AF272" s="151"/>
      <c r="AG272" s="151" t="s">
        <v>307</v>
      </c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</row>
    <row r="273" spans="1:60" outlineLevel="2" x14ac:dyDescent="0.2">
      <c r="A273" s="158"/>
      <c r="B273" s="159"/>
      <c r="C273" s="196" t="s">
        <v>1554</v>
      </c>
      <c r="D273" s="190"/>
      <c r="E273" s="191"/>
      <c r="F273" s="161"/>
      <c r="G273" s="161"/>
      <c r="H273" s="161"/>
      <c r="I273" s="161"/>
      <c r="J273" s="161"/>
      <c r="K273" s="161"/>
      <c r="L273" s="161"/>
      <c r="M273" s="161"/>
      <c r="N273" s="160"/>
      <c r="O273" s="160"/>
      <c r="P273" s="160"/>
      <c r="Q273" s="160"/>
      <c r="R273" s="161"/>
      <c r="S273" s="161"/>
      <c r="T273" s="161"/>
      <c r="U273" s="161"/>
      <c r="V273" s="161"/>
      <c r="W273" s="161"/>
      <c r="X273" s="161"/>
      <c r="Y273" s="161"/>
      <c r="Z273" s="151"/>
      <c r="AA273" s="151"/>
      <c r="AB273" s="151"/>
      <c r="AC273" s="151"/>
      <c r="AD273" s="151"/>
      <c r="AE273" s="151"/>
      <c r="AF273" s="151"/>
      <c r="AG273" s="151" t="s">
        <v>263</v>
      </c>
      <c r="AH273" s="151">
        <v>0</v>
      </c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</row>
    <row r="274" spans="1:60" outlineLevel="3" x14ac:dyDescent="0.2">
      <c r="A274" s="158"/>
      <c r="B274" s="159"/>
      <c r="C274" s="196" t="s">
        <v>1588</v>
      </c>
      <c r="D274" s="190"/>
      <c r="E274" s="191">
        <v>1</v>
      </c>
      <c r="F274" s="161"/>
      <c r="G274" s="161"/>
      <c r="H274" s="161"/>
      <c r="I274" s="161"/>
      <c r="J274" s="161"/>
      <c r="K274" s="161"/>
      <c r="L274" s="161"/>
      <c r="M274" s="161"/>
      <c r="N274" s="160"/>
      <c r="O274" s="160"/>
      <c r="P274" s="160"/>
      <c r="Q274" s="160"/>
      <c r="R274" s="161"/>
      <c r="S274" s="161"/>
      <c r="T274" s="161"/>
      <c r="U274" s="161"/>
      <c r="V274" s="161"/>
      <c r="W274" s="161"/>
      <c r="X274" s="161"/>
      <c r="Y274" s="161"/>
      <c r="Z274" s="151"/>
      <c r="AA274" s="151"/>
      <c r="AB274" s="151"/>
      <c r="AC274" s="151"/>
      <c r="AD274" s="151"/>
      <c r="AE274" s="151"/>
      <c r="AF274" s="151"/>
      <c r="AG274" s="151" t="s">
        <v>263</v>
      </c>
      <c r="AH274" s="151">
        <v>0</v>
      </c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</row>
    <row r="275" spans="1:60" ht="22.5" outlineLevel="1" x14ac:dyDescent="0.2">
      <c r="A275" s="176">
        <v>66</v>
      </c>
      <c r="B275" s="177" t="s">
        <v>1594</v>
      </c>
      <c r="C275" s="185" t="s">
        <v>1595</v>
      </c>
      <c r="D275" s="178" t="s">
        <v>333</v>
      </c>
      <c r="E275" s="179">
        <v>1.01</v>
      </c>
      <c r="F275" s="180"/>
      <c r="G275" s="181">
        <f>ROUND(E275*F275,2)</f>
        <v>0</v>
      </c>
      <c r="H275" s="180"/>
      <c r="I275" s="181">
        <f>ROUND(E275*H275,2)</f>
        <v>0</v>
      </c>
      <c r="J275" s="180"/>
      <c r="K275" s="181">
        <f>ROUND(E275*J275,2)</f>
        <v>0</v>
      </c>
      <c r="L275" s="181">
        <v>21</v>
      </c>
      <c r="M275" s="181">
        <f>G275*(1+L275/100)</f>
        <v>0</v>
      </c>
      <c r="N275" s="179">
        <v>0.108</v>
      </c>
      <c r="O275" s="179">
        <f>ROUND(E275*N275,2)</f>
        <v>0.11</v>
      </c>
      <c r="P275" s="179">
        <v>0</v>
      </c>
      <c r="Q275" s="179">
        <f>ROUND(E275*P275,2)</f>
        <v>0</v>
      </c>
      <c r="R275" s="181" t="s">
        <v>305</v>
      </c>
      <c r="S275" s="181" t="s">
        <v>257</v>
      </c>
      <c r="T275" s="182" t="s">
        <v>257</v>
      </c>
      <c r="U275" s="161">
        <v>0</v>
      </c>
      <c r="V275" s="161">
        <f>ROUND(E275*U275,2)</f>
        <v>0</v>
      </c>
      <c r="W275" s="161"/>
      <c r="X275" s="161" t="s">
        <v>306</v>
      </c>
      <c r="Y275" s="161" t="s">
        <v>211</v>
      </c>
      <c r="Z275" s="151"/>
      <c r="AA275" s="151"/>
      <c r="AB275" s="151"/>
      <c r="AC275" s="151"/>
      <c r="AD275" s="151"/>
      <c r="AE275" s="151"/>
      <c r="AF275" s="151"/>
      <c r="AG275" s="151" t="s">
        <v>307</v>
      </c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</row>
    <row r="276" spans="1:60" outlineLevel="2" x14ac:dyDescent="0.2">
      <c r="A276" s="158"/>
      <c r="B276" s="159"/>
      <c r="C276" s="196" t="s">
        <v>1554</v>
      </c>
      <c r="D276" s="190"/>
      <c r="E276" s="191"/>
      <c r="F276" s="161"/>
      <c r="G276" s="161"/>
      <c r="H276" s="161"/>
      <c r="I276" s="161"/>
      <c r="J276" s="161"/>
      <c r="K276" s="161"/>
      <c r="L276" s="161"/>
      <c r="M276" s="161"/>
      <c r="N276" s="160"/>
      <c r="O276" s="160"/>
      <c r="P276" s="160"/>
      <c r="Q276" s="160"/>
      <c r="R276" s="161"/>
      <c r="S276" s="161"/>
      <c r="T276" s="161"/>
      <c r="U276" s="161"/>
      <c r="V276" s="161"/>
      <c r="W276" s="161"/>
      <c r="X276" s="161"/>
      <c r="Y276" s="161"/>
      <c r="Z276" s="151"/>
      <c r="AA276" s="151"/>
      <c r="AB276" s="151"/>
      <c r="AC276" s="151"/>
      <c r="AD276" s="151"/>
      <c r="AE276" s="151"/>
      <c r="AF276" s="151"/>
      <c r="AG276" s="151" t="s">
        <v>263</v>
      </c>
      <c r="AH276" s="151">
        <v>0</v>
      </c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</row>
    <row r="277" spans="1:60" outlineLevel="3" x14ac:dyDescent="0.2">
      <c r="A277" s="158"/>
      <c r="B277" s="159"/>
      <c r="C277" s="196" t="s">
        <v>1596</v>
      </c>
      <c r="D277" s="190"/>
      <c r="E277" s="191">
        <v>1.01</v>
      </c>
      <c r="F277" s="161"/>
      <c r="G277" s="161"/>
      <c r="H277" s="161"/>
      <c r="I277" s="161"/>
      <c r="J277" s="161"/>
      <c r="K277" s="161"/>
      <c r="L277" s="161"/>
      <c r="M277" s="161"/>
      <c r="N277" s="160"/>
      <c r="O277" s="160"/>
      <c r="P277" s="160"/>
      <c r="Q277" s="160"/>
      <c r="R277" s="161"/>
      <c r="S277" s="161"/>
      <c r="T277" s="161"/>
      <c r="U277" s="161"/>
      <c r="V277" s="161"/>
      <c r="W277" s="161"/>
      <c r="X277" s="161"/>
      <c r="Y277" s="161"/>
      <c r="Z277" s="151"/>
      <c r="AA277" s="151"/>
      <c r="AB277" s="151"/>
      <c r="AC277" s="151"/>
      <c r="AD277" s="151"/>
      <c r="AE277" s="151"/>
      <c r="AF277" s="151"/>
      <c r="AG277" s="151" t="s">
        <v>263</v>
      </c>
      <c r="AH277" s="151">
        <v>0</v>
      </c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</row>
    <row r="278" spans="1:60" outlineLevel="1" x14ac:dyDescent="0.2">
      <c r="A278" s="176">
        <v>67</v>
      </c>
      <c r="B278" s="177" t="s">
        <v>1597</v>
      </c>
      <c r="C278" s="185" t="s">
        <v>1598</v>
      </c>
      <c r="D278" s="178" t="s">
        <v>333</v>
      </c>
      <c r="E278" s="179">
        <v>1.01</v>
      </c>
      <c r="F278" s="180"/>
      <c r="G278" s="181">
        <f>ROUND(E278*F278,2)</f>
        <v>0</v>
      </c>
      <c r="H278" s="180"/>
      <c r="I278" s="181">
        <f>ROUND(E278*H278,2)</f>
        <v>0</v>
      </c>
      <c r="J278" s="180"/>
      <c r="K278" s="181">
        <f>ROUND(E278*J278,2)</f>
        <v>0</v>
      </c>
      <c r="L278" s="181">
        <v>21</v>
      </c>
      <c r="M278" s="181">
        <f>G278*(1+L278/100)</f>
        <v>0</v>
      </c>
      <c r="N278" s="179">
        <v>5.5E-2</v>
      </c>
      <c r="O278" s="179">
        <f>ROUND(E278*N278,2)</f>
        <v>0.06</v>
      </c>
      <c r="P278" s="179">
        <v>0</v>
      </c>
      <c r="Q278" s="179">
        <f>ROUND(E278*P278,2)</f>
        <v>0</v>
      </c>
      <c r="R278" s="181" t="s">
        <v>305</v>
      </c>
      <c r="S278" s="181" t="s">
        <v>257</v>
      </c>
      <c r="T278" s="182" t="s">
        <v>257</v>
      </c>
      <c r="U278" s="161">
        <v>0</v>
      </c>
      <c r="V278" s="161">
        <f>ROUND(E278*U278,2)</f>
        <v>0</v>
      </c>
      <c r="W278" s="161"/>
      <c r="X278" s="161" t="s">
        <v>306</v>
      </c>
      <c r="Y278" s="161" t="s">
        <v>211</v>
      </c>
      <c r="Z278" s="151"/>
      <c r="AA278" s="151"/>
      <c r="AB278" s="151"/>
      <c r="AC278" s="151"/>
      <c r="AD278" s="151"/>
      <c r="AE278" s="151"/>
      <c r="AF278" s="151"/>
      <c r="AG278" s="151" t="s">
        <v>307</v>
      </c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</row>
    <row r="279" spans="1:60" outlineLevel="2" x14ac:dyDescent="0.2">
      <c r="A279" s="158"/>
      <c r="B279" s="159"/>
      <c r="C279" s="196" t="s">
        <v>1554</v>
      </c>
      <c r="D279" s="190"/>
      <c r="E279" s="191"/>
      <c r="F279" s="161"/>
      <c r="G279" s="161"/>
      <c r="H279" s="161"/>
      <c r="I279" s="161"/>
      <c r="J279" s="161"/>
      <c r="K279" s="161"/>
      <c r="L279" s="161"/>
      <c r="M279" s="161"/>
      <c r="N279" s="160"/>
      <c r="O279" s="160"/>
      <c r="P279" s="160"/>
      <c r="Q279" s="160"/>
      <c r="R279" s="161"/>
      <c r="S279" s="161"/>
      <c r="T279" s="161"/>
      <c r="U279" s="161"/>
      <c r="V279" s="161"/>
      <c r="W279" s="161"/>
      <c r="X279" s="161"/>
      <c r="Y279" s="161"/>
      <c r="Z279" s="151"/>
      <c r="AA279" s="151"/>
      <c r="AB279" s="151"/>
      <c r="AC279" s="151"/>
      <c r="AD279" s="151"/>
      <c r="AE279" s="151"/>
      <c r="AF279" s="151"/>
      <c r="AG279" s="151" t="s">
        <v>263</v>
      </c>
      <c r="AH279" s="151">
        <v>0</v>
      </c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</row>
    <row r="280" spans="1:60" outlineLevel="3" x14ac:dyDescent="0.2">
      <c r="A280" s="158"/>
      <c r="B280" s="159"/>
      <c r="C280" s="196" t="s">
        <v>1596</v>
      </c>
      <c r="D280" s="190"/>
      <c r="E280" s="191">
        <v>1.01</v>
      </c>
      <c r="F280" s="161"/>
      <c r="G280" s="161"/>
      <c r="H280" s="161"/>
      <c r="I280" s="161"/>
      <c r="J280" s="161"/>
      <c r="K280" s="161"/>
      <c r="L280" s="161"/>
      <c r="M280" s="161"/>
      <c r="N280" s="160"/>
      <c r="O280" s="160"/>
      <c r="P280" s="160"/>
      <c r="Q280" s="160"/>
      <c r="R280" s="161"/>
      <c r="S280" s="161"/>
      <c r="T280" s="161"/>
      <c r="U280" s="161"/>
      <c r="V280" s="161"/>
      <c r="W280" s="161"/>
      <c r="X280" s="161"/>
      <c r="Y280" s="161"/>
      <c r="Z280" s="151"/>
      <c r="AA280" s="151"/>
      <c r="AB280" s="151"/>
      <c r="AC280" s="151"/>
      <c r="AD280" s="151"/>
      <c r="AE280" s="151"/>
      <c r="AF280" s="151"/>
      <c r="AG280" s="151" t="s">
        <v>263</v>
      </c>
      <c r="AH280" s="151">
        <v>0</v>
      </c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</row>
    <row r="281" spans="1:60" outlineLevel="1" x14ac:dyDescent="0.2">
      <c r="A281" s="176">
        <v>68</v>
      </c>
      <c r="B281" s="177" t="s">
        <v>1599</v>
      </c>
      <c r="C281" s="185" t="s">
        <v>1600</v>
      </c>
      <c r="D281" s="178" t="s">
        <v>333</v>
      </c>
      <c r="E281" s="179">
        <v>1.01</v>
      </c>
      <c r="F281" s="180"/>
      <c r="G281" s="181">
        <f>ROUND(E281*F281,2)</f>
        <v>0</v>
      </c>
      <c r="H281" s="180"/>
      <c r="I281" s="181">
        <f>ROUND(E281*H281,2)</f>
        <v>0</v>
      </c>
      <c r="J281" s="180"/>
      <c r="K281" s="181">
        <f>ROUND(E281*J281,2)</f>
        <v>0</v>
      </c>
      <c r="L281" s="181">
        <v>21</v>
      </c>
      <c r="M281" s="181">
        <f>G281*(1+L281/100)</f>
        <v>0</v>
      </c>
      <c r="N281" s="179">
        <v>8.9999999999999993E-3</v>
      </c>
      <c r="O281" s="179">
        <f>ROUND(E281*N281,2)</f>
        <v>0.01</v>
      </c>
      <c r="P281" s="179">
        <v>0</v>
      </c>
      <c r="Q281" s="179">
        <f>ROUND(E281*P281,2)</f>
        <v>0</v>
      </c>
      <c r="R281" s="181" t="s">
        <v>305</v>
      </c>
      <c r="S281" s="181" t="s">
        <v>257</v>
      </c>
      <c r="T281" s="182" t="s">
        <v>257</v>
      </c>
      <c r="U281" s="161">
        <v>0</v>
      </c>
      <c r="V281" s="161">
        <f>ROUND(E281*U281,2)</f>
        <v>0</v>
      </c>
      <c r="W281" s="161"/>
      <c r="X281" s="161" t="s">
        <v>306</v>
      </c>
      <c r="Y281" s="161" t="s">
        <v>211</v>
      </c>
      <c r="Z281" s="151"/>
      <c r="AA281" s="151"/>
      <c r="AB281" s="151"/>
      <c r="AC281" s="151"/>
      <c r="AD281" s="151"/>
      <c r="AE281" s="151"/>
      <c r="AF281" s="151"/>
      <c r="AG281" s="151" t="s">
        <v>307</v>
      </c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</row>
    <row r="282" spans="1:60" outlineLevel="2" x14ac:dyDescent="0.2">
      <c r="A282" s="158"/>
      <c r="B282" s="159"/>
      <c r="C282" s="196" t="s">
        <v>1554</v>
      </c>
      <c r="D282" s="190"/>
      <c r="E282" s="191"/>
      <c r="F282" s="161"/>
      <c r="G282" s="161"/>
      <c r="H282" s="161"/>
      <c r="I282" s="161"/>
      <c r="J282" s="161"/>
      <c r="K282" s="161"/>
      <c r="L282" s="161"/>
      <c r="M282" s="161"/>
      <c r="N282" s="160"/>
      <c r="O282" s="160"/>
      <c r="P282" s="160"/>
      <c r="Q282" s="160"/>
      <c r="R282" s="161"/>
      <c r="S282" s="161"/>
      <c r="T282" s="161"/>
      <c r="U282" s="161"/>
      <c r="V282" s="161"/>
      <c r="W282" s="161"/>
      <c r="X282" s="161"/>
      <c r="Y282" s="161"/>
      <c r="Z282" s="151"/>
      <c r="AA282" s="151"/>
      <c r="AB282" s="151"/>
      <c r="AC282" s="151"/>
      <c r="AD282" s="151"/>
      <c r="AE282" s="151"/>
      <c r="AF282" s="151"/>
      <c r="AG282" s="151" t="s">
        <v>263</v>
      </c>
      <c r="AH282" s="151">
        <v>0</v>
      </c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</row>
    <row r="283" spans="1:60" outlineLevel="3" x14ac:dyDescent="0.2">
      <c r="A283" s="158"/>
      <c r="B283" s="159"/>
      <c r="C283" s="196" t="s">
        <v>1596</v>
      </c>
      <c r="D283" s="190"/>
      <c r="E283" s="191">
        <v>1.01</v>
      </c>
      <c r="F283" s="161"/>
      <c r="G283" s="161"/>
      <c r="H283" s="161"/>
      <c r="I283" s="161"/>
      <c r="J283" s="161"/>
      <c r="K283" s="161"/>
      <c r="L283" s="161"/>
      <c r="M283" s="161"/>
      <c r="N283" s="160"/>
      <c r="O283" s="160"/>
      <c r="P283" s="160"/>
      <c r="Q283" s="160"/>
      <c r="R283" s="161"/>
      <c r="S283" s="161"/>
      <c r="T283" s="161"/>
      <c r="U283" s="161"/>
      <c r="V283" s="161"/>
      <c r="W283" s="161"/>
      <c r="X283" s="161"/>
      <c r="Y283" s="161"/>
      <c r="Z283" s="151"/>
      <c r="AA283" s="151"/>
      <c r="AB283" s="151"/>
      <c r="AC283" s="151"/>
      <c r="AD283" s="151"/>
      <c r="AE283" s="151"/>
      <c r="AF283" s="151"/>
      <c r="AG283" s="151" t="s">
        <v>263</v>
      </c>
      <c r="AH283" s="151">
        <v>0</v>
      </c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</row>
    <row r="284" spans="1:60" outlineLevel="1" x14ac:dyDescent="0.2">
      <c r="A284" s="176">
        <v>69</v>
      </c>
      <c r="B284" s="177" t="s">
        <v>1601</v>
      </c>
      <c r="C284" s="185" t="s">
        <v>1602</v>
      </c>
      <c r="D284" s="178" t="s">
        <v>333</v>
      </c>
      <c r="E284" s="179">
        <v>1</v>
      </c>
      <c r="F284" s="180"/>
      <c r="G284" s="181">
        <f>ROUND(E284*F284,2)</f>
        <v>0</v>
      </c>
      <c r="H284" s="180"/>
      <c r="I284" s="181">
        <f>ROUND(E284*H284,2)</f>
        <v>0</v>
      </c>
      <c r="J284" s="180"/>
      <c r="K284" s="181">
        <f>ROUND(E284*J284,2)</f>
        <v>0</v>
      </c>
      <c r="L284" s="181">
        <v>21</v>
      </c>
      <c r="M284" s="181">
        <f>G284*(1+L284/100)</f>
        <v>0</v>
      </c>
      <c r="N284" s="179">
        <v>4.0000000000000001E-3</v>
      </c>
      <c r="O284" s="179">
        <f>ROUND(E284*N284,2)</f>
        <v>0</v>
      </c>
      <c r="P284" s="179">
        <v>0</v>
      </c>
      <c r="Q284" s="179">
        <f>ROUND(E284*P284,2)</f>
        <v>0</v>
      </c>
      <c r="R284" s="181" t="s">
        <v>305</v>
      </c>
      <c r="S284" s="181" t="s">
        <v>257</v>
      </c>
      <c r="T284" s="182" t="s">
        <v>257</v>
      </c>
      <c r="U284" s="161">
        <v>0</v>
      </c>
      <c r="V284" s="161">
        <f>ROUND(E284*U284,2)</f>
        <v>0</v>
      </c>
      <c r="W284" s="161"/>
      <c r="X284" s="161" t="s">
        <v>306</v>
      </c>
      <c r="Y284" s="161" t="s">
        <v>211</v>
      </c>
      <c r="Z284" s="151"/>
      <c r="AA284" s="151"/>
      <c r="AB284" s="151"/>
      <c r="AC284" s="151"/>
      <c r="AD284" s="151"/>
      <c r="AE284" s="151"/>
      <c r="AF284" s="151"/>
      <c r="AG284" s="151" t="s">
        <v>307</v>
      </c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</row>
    <row r="285" spans="1:60" outlineLevel="2" x14ac:dyDescent="0.2">
      <c r="A285" s="158"/>
      <c r="B285" s="159"/>
      <c r="C285" s="196" t="s">
        <v>1554</v>
      </c>
      <c r="D285" s="190"/>
      <c r="E285" s="191"/>
      <c r="F285" s="161"/>
      <c r="G285" s="161"/>
      <c r="H285" s="161"/>
      <c r="I285" s="161"/>
      <c r="J285" s="161"/>
      <c r="K285" s="161"/>
      <c r="L285" s="161"/>
      <c r="M285" s="161"/>
      <c r="N285" s="160"/>
      <c r="O285" s="160"/>
      <c r="P285" s="160"/>
      <c r="Q285" s="160"/>
      <c r="R285" s="161"/>
      <c r="S285" s="161"/>
      <c r="T285" s="161"/>
      <c r="U285" s="161"/>
      <c r="V285" s="161"/>
      <c r="W285" s="161"/>
      <c r="X285" s="161"/>
      <c r="Y285" s="161"/>
      <c r="Z285" s="151"/>
      <c r="AA285" s="151"/>
      <c r="AB285" s="151"/>
      <c r="AC285" s="151"/>
      <c r="AD285" s="151"/>
      <c r="AE285" s="151"/>
      <c r="AF285" s="151"/>
      <c r="AG285" s="151" t="s">
        <v>263</v>
      </c>
      <c r="AH285" s="151">
        <v>0</v>
      </c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</row>
    <row r="286" spans="1:60" outlineLevel="3" x14ac:dyDescent="0.2">
      <c r="A286" s="158"/>
      <c r="B286" s="159"/>
      <c r="C286" s="196" t="s">
        <v>1588</v>
      </c>
      <c r="D286" s="190"/>
      <c r="E286" s="191">
        <v>1</v>
      </c>
      <c r="F286" s="161"/>
      <c r="G286" s="161"/>
      <c r="H286" s="161"/>
      <c r="I286" s="161"/>
      <c r="J286" s="161"/>
      <c r="K286" s="161"/>
      <c r="L286" s="161"/>
      <c r="M286" s="161"/>
      <c r="N286" s="160"/>
      <c r="O286" s="160"/>
      <c r="P286" s="160"/>
      <c r="Q286" s="160"/>
      <c r="R286" s="161"/>
      <c r="S286" s="161"/>
      <c r="T286" s="161"/>
      <c r="U286" s="161"/>
      <c r="V286" s="161"/>
      <c r="W286" s="161"/>
      <c r="X286" s="161"/>
      <c r="Y286" s="161"/>
      <c r="Z286" s="151"/>
      <c r="AA286" s="151"/>
      <c r="AB286" s="151"/>
      <c r="AC286" s="151"/>
      <c r="AD286" s="151"/>
      <c r="AE286" s="151"/>
      <c r="AF286" s="151"/>
      <c r="AG286" s="151" t="s">
        <v>263</v>
      </c>
      <c r="AH286" s="151">
        <v>0</v>
      </c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</row>
    <row r="287" spans="1:60" x14ac:dyDescent="0.2">
      <c r="A287" s="166" t="s">
        <v>204</v>
      </c>
      <c r="B287" s="167" t="s">
        <v>134</v>
      </c>
      <c r="C287" s="184" t="s">
        <v>135</v>
      </c>
      <c r="D287" s="168"/>
      <c r="E287" s="169"/>
      <c r="F287" s="170"/>
      <c r="G287" s="170">
        <f>SUMIF(AG288:AG301,"&lt;&gt;NOR",G288:G301)</f>
        <v>0</v>
      </c>
      <c r="H287" s="170"/>
      <c r="I287" s="170">
        <f>SUM(I288:I301)</f>
        <v>0</v>
      </c>
      <c r="J287" s="170"/>
      <c r="K287" s="170">
        <f>SUM(K288:K301)</f>
        <v>0</v>
      </c>
      <c r="L287" s="170"/>
      <c r="M287" s="170">
        <f>SUM(M288:M301)</f>
        <v>0</v>
      </c>
      <c r="N287" s="169"/>
      <c r="O287" s="169">
        <f>SUM(O288:O301)</f>
        <v>32.5</v>
      </c>
      <c r="P287" s="169"/>
      <c r="Q287" s="169">
        <f>SUM(Q288:Q301)</f>
        <v>0</v>
      </c>
      <c r="R287" s="170"/>
      <c r="S287" s="170"/>
      <c r="T287" s="171"/>
      <c r="U287" s="165"/>
      <c r="V287" s="165">
        <f>SUM(V288:V301)</f>
        <v>27</v>
      </c>
      <c r="W287" s="165"/>
      <c r="X287" s="165"/>
      <c r="Y287" s="165"/>
      <c r="AG287" t="s">
        <v>205</v>
      </c>
    </row>
    <row r="288" spans="1:60" outlineLevel="1" x14ac:dyDescent="0.2">
      <c r="A288" s="176">
        <v>70</v>
      </c>
      <c r="B288" s="177" t="s">
        <v>1603</v>
      </c>
      <c r="C288" s="185" t="s">
        <v>1604</v>
      </c>
      <c r="D288" s="178" t="s">
        <v>359</v>
      </c>
      <c r="E288" s="179">
        <v>100</v>
      </c>
      <c r="F288" s="180"/>
      <c r="G288" s="181">
        <f>ROUND(E288*F288,2)</f>
        <v>0</v>
      </c>
      <c r="H288" s="180"/>
      <c r="I288" s="181">
        <f>ROUND(E288*H288,2)</f>
        <v>0</v>
      </c>
      <c r="J288" s="180"/>
      <c r="K288" s="181">
        <f>ROUND(E288*J288,2)</f>
        <v>0</v>
      </c>
      <c r="L288" s="181">
        <v>21</v>
      </c>
      <c r="M288" s="181">
        <f>G288*(1+L288/100)</f>
        <v>0</v>
      </c>
      <c r="N288" s="179">
        <v>8.2320000000000004E-2</v>
      </c>
      <c r="O288" s="179">
        <f>ROUND(E288*N288,2)</f>
        <v>8.23</v>
      </c>
      <c r="P288" s="179">
        <v>0</v>
      </c>
      <c r="Q288" s="179">
        <f>ROUND(E288*P288,2)</f>
        <v>0</v>
      </c>
      <c r="R288" s="181" t="s">
        <v>385</v>
      </c>
      <c r="S288" s="181" t="s">
        <v>257</v>
      </c>
      <c r="T288" s="182" t="s">
        <v>257</v>
      </c>
      <c r="U288" s="161">
        <v>0</v>
      </c>
      <c r="V288" s="161">
        <f>ROUND(E288*U288,2)</f>
        <v>0</v>
      </c>
      <c r="W288" s="161"/>
      <c r="X288" s="161" t="s">
        <v>258</v>
      </c>
      <c r="Y288" s="161" t="s">
        <v>211</v>
      </c>
      <c r="Z288" s="151"/>
      <c r="AA288" s="151"/>
      <c r="AB288" s="151"/>
      <c r="AC288" s="151"/>
      <c r="AD288" s="151"/>
      <c r="AE288" s="151"/>
      <c r="AF288" s="151"/>
      <c r="AG288" s="151" t="s">
        <v>489</v>
      </c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</row>
    <row r="289" spans="1:60" ht="22.5" outlineLevel="2" x14ac:dyDescent="0.2">
      <c r="A289" s="158"/>
      <c r="B289" s="159"/>
      <c r="C289" s="273" t="s">
        <v>1605</v>
      </c>
      <c r="D289" s="274"/>
      <c r="E289" s="274"/>
      <c r="F289" s="274"/>
      <c r="G289" s="274"/>
      <c r="H289" s="161"/>
      <c r="I289" s="161"/>
      <c r="J289" s="161"/>
      <c r="K289" s="161"/>
      <c r="L289" s="161"/>
      <c r="M289" s="161"/>
      <c r="N289" s="160"/>
      <c r="O289" s="160"/>
      <c r="P289" s="160"/>
      <c r="Q289" s="160"/>
      <c r="R289" s="161"/>
      <c r="S289" s="161"/>
      <c r="T289" s="161"/>
      <c r="U289" s="161"/>
      <c r="V289" s="161"/>
      <c r="W289" s="161"/>
      <c r="X289" s="161"/>
      <c r="Y289" s="161"/>
      <c r="Z289" s="151"/>
      <c r="AA289" s="151"/>
      <c r="AB289" s="151"/>
      <c r="AC289" s="151"/>
      <c r="AD289" s="151"/>
      <c r="AE289" s="151"/>
      <c r="AF289" s="151"/>
      <c r="AG289" s="151" t="s">
        <v>261</v>
      </c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83" t="str">
        <f>C289</f>
        <v>tl. do 12 cm, do lože z cementové malty tl. do 2 cm, s vyplněním a zatřením spár cementovou maltou s podkladní vrstvou z betonu prostého C 12/15 tl. 5 až 10 cm</v>
      </c>
      <c r="BB289" s="151"/>
      <c r="BC289" s="151"/>
      <c r="BD289" s="151"/>
      <c r="BE289" s="151"/>
      <c r="BF289" s="151"/>
      <c r="BG289" s="151"/>
      <c r="BH289" s="151"/>
    </row>
    <row r="290" spans="1:60" outlineLevel="2" x14ac:dyDescent="0.2">
      <c r="A290" s="158"/>
      <c r="B290" s="159"/>
      <c r="C290" s="264" t="s">
        <v>1587</v>
      </c>
      <c r="D290" s="265"/>
      <c r="E290" s="265"/>
      <c r="F290" s="265"/>
      <c r="G290" s="265"/>
      <c r="H290" s="161"/>
      <c r="I290" s="161"/>
      <c r="J290" s="161"/>
      <c r="K290" s="161"/>
      <c r="L290" s="161"/>
      <c r="M290" s="161"/>
      <c r="N290" s="160"/>
      <c r="O290" s="160"/>
      <c r="P290" s="160"/>
      <c r="Q290" s="160"/>
      <c r="R290" s="161"/>
      <c r="S290" s="161"/>
      <c r="T290" s="161"/>
      <c r="U290" s="161"/>
      <c r="V290" s="161"/>
      <c r="W290" s="161"/>
      <c r="X290" s="161"/>
      <c r="Y290" s="161"/>
      <c r="Z290" s="151"/>
      <c r="AA290" s="151"/>
      <c r="AB290" s="151"/>
      <c r="AC290" s="151"/>
      <c r="AD290" s="151"/>
      <c r="AE290" s="151"/>
      <c r="AF290" s="151"/>
      <c r="AG290" s="151" t="s">
        <v>214</v>
      </c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</row>
    <row r="291" spans="1:60" ht="22.5" outlineLevel="1" x14ac:dyDescent="0.2">
      <c r="A291" s="176">
        <v>71</v>
      </c>
      <c r="B291" s="177" t="s">
        <v>1606</v>
      </c>
      <c r="C291" s="185" t="s">
        <v>1607</v>
      </c>
      <c r="D291" s="178" t="s">
        <v>359</v>
      </c>
      <c r="E291" s="179">
        <v>100</v>
      </c>
      <c r="F291" s="180"/>
      <c r="G291" s="181">
        <f>ROUND(E291*F291,2)</f>
        <v>0</v>
      </c>
      <c r="H291" s="180"/>
      <c r="I291" s="181">
        <f>ROUND(E291*H291,2)</f>
        <v>0</v>
      </c>
      <c r="J291" s="180"/>
      <c r="K291" s="181">
        <f>ROUND(E291*J291,2)</f>
        <v>0</v>
      </c>
      <c r="L291" s="181">
        <v>21</v>
      </c>
      <c r="M291" s="181">
        <f>G291*(1+L291/100)</f>
        <v>0</v>
      </c>
      <c r="N291" s="179">
        <v>0.188</v>
      </c>
      <c r="O291" s="179">
        <f>ROUND(E291*N291,2)</f>
        <v>18.8</v>
      </c>
      <c r="P291" s="179">
        <v>0</v>
      </c>
      <c r="Q291" s="179">
        <f>ROUND(E291*P291,2)</f>
        <v>0</v>
      </c>
      <c r="R291" s="181" t="s">
        <v>385</v>
      </c>
      <c r="S291" s="181" t="s">
        <v>257</v>
      </c>
      <c r="T291" s="182" t="s">
        <v>257</v>
      </c>
      <c r="U291" s="161">
        <v>0.27</v>
      </c>
      <c r="V291" s="161">
        <f>ROUND(E291*U291,2)</f>
        <v>27</v>
      </c>
      <c r="W291" s="161"/>
      <c r="X291" s="161" t="s">
        <v>258</v>
      </c>
      <c r="Y291" s="161" t="s">
        <v>211</v>
      </c>
      <c r="Z291" s="151"/>
      <c r="AA291" s="151"/>
      <c r="AB291" s="151"/>
      <c r="AC291" s="151"/>
      <c r="AD291" s="151"/>
      <c r="AE291" s="151"/>
      <c r="AF291" s="151"/>
      <c r="AG291" s="151" t="s">
        <v>489</v>
      </c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</row>
    <row r="292" spans="1:60" outlineLevel="2" x14ac:dyDescent="0.2">
      <c r="A292" s="158"/>
      <c r="B292" s="159"/>
      <c r="C292" s="273" t="s">
        <v>1608</v>
      </c>
      <c r="D292" s="274"/>
      <c r="E292" s="274"/>
      <c r="F292" s="274"/>
      <c r="G292" s="274"/>
      <c r="H292" s="161"/>
      <c r="I292" s="161"/>
      <c r="J292" s="161"/>
      <c r="K292" s="161"/>
      <c r="L292" s="161"/>
      <c r="M292" s="161"/>
      <c r="N292" s="160"/>
      <c r="O292" s="160"/>
      <c r="P292" s="160"/>
      <c r="Q292" s="160"/>
      <c r="R292" s="161"/>
      <c r="S292" s="161"/>
      <c r="T292" s="161"/>
      <c r="U292" s="161"/>
      <c r="V292" s="161"/>
      <c r="W292" s="161"/>
      <c r="X292" s="161"/>
      <c r="Y292" s="161"/>
      <c r="Z292" s="151"/>
      <c r="AA292" s="151"/>
      <c r="AB292" s="151"/>
      <c r="AC292" s="151"/>
      <c r="AD292" s="151"/>
      <c r="AE292" s="151"/>
      <c r="AF292" s="151"/>
      <c r="AG292" s="151" t="s">
        <v>261</v>
      </c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</row>
    <row r="293" spans="1:60" outlineLevel="2" x14ac:dyDescent="0.2">
      <c r="A293" s="158"/>
      <c r="B293" s="159"/>
      <c r="C293" s="196" t="s">
        <v>1419</v>
      </c>
      <c r="D293" s="190"/>
      <c r="E293" s="191"/>
      <c r="F293" s="161"/>
      <c r="G293" s="161"/>
      <c r="H293" s="161"/>
      <c r="I293" s="161"/>
      <c r="J293" s="161"/>
      <c r="K293" s="161"/>
      <c r="L293" s="161"/>
      <c r="M293" s="161"/>
      <c r="N293" s="160"/>
      <c r="O293" s="160"/>
      <c r="P293" s="160"/>
      <c r="Q293" s="160"/>
      <c r="R293" s="161"/>
      <c r="S293" s="161"/>
      <c r="T293" s="161"/>
      <c r="U293" s="161"/>
      <c r="V293" s="161"/>
      <c r="W293" s="161"/>
      <c r="X293" s="161"/>
      <c r="Y293" s="161"/>
      <c r="Z293" s="151"/>
      <c r="AA293" s="151"/>
      <c r="AB293" s="151"/>
      <c r="AC293" s="151"/>
      <c r="AD293" s="151"/>
      <c r="AE293" s="151"/>
      <c r="AF293" s="151"/>
      <c r="AG293" s="151" t="s">
        <v>263</v>
      </c>
      <c r="AH293" s="151">
        <v>0</v>
      </c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</row>
    <row r="294" spans="1:60" outlineLevel="3" x14ac:dyDescent="0.2">
      <c r="A294" s="158"/>
      <c r="B294" s="159"/>
      <c r="C294" s="196" t="s">
        <v>1609</v>
      </c>
      <c r="D294" s="190"/>
      <c r="E294" s="191">
        <v>50</v>
      </c>
      <c r="F294" s="161"/>
      <c r="G294" s="161"/>
      <c r="H294" s="161"/>
      <c r="I294" s="161"/>
      <c r="J294" s="161"/>
      <c r="K294" s="161"/>
      <c r="L294" s="161"/>
      <c r="M294" s="161"/>
      <c r="N294" s="160"/>
      <c r="O294" s="160"/>
      <c r="P294" s="160"/>
      <c r="Q294" s="160"/>
      <c r="R294" s="161"/>
      <c r="S294" s="161"/>
      <c r="T294" s="161"/>
      <c r="U294" s="161"/>
      <c r="V294" s="161"/>
      <c r="W294" s="161"/>
      <c r="X294" s="161"/>
      <c r="Y294" s="161"/>
      <c r="Z294" s="151"/>
      <c r="AA294" s="151"/>
      <c r="AB294" s="151"/>
      <c r="AC294" s="151"/>
      <c r="AD294" s="151"/>
      <c r="AE294" s="151"/>
      <c r="AF294" s="151"/>
      <c r="AG294" s="151" t="s">
        <v>263</v>
      </c>
      <c r="AH294" s="151">
        <v>0</v>
      </c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</row>
    <row r="295" spans="1:60" outlineLevel="3" x14ac:dyDescent="0.2">
      <c r="A295" s="158"/>
      <c r="B295" s="159"/>
      <c r="C295" s="196" t="s">
        <v>1610</v>
      </c>
      <c r="D295" s="190"/>
      <c r="E295" s="191">
        <v>50</v>
      </c>
      <c r="F295" s="161"/>
      <c r="G295" s="161"/>
      <c r="H295" s="161"/>
      <c r="I295" s="161"/>
      <c r="J295" s="161"/>
      <c r="K295" s="161"/>
      <c r="L295" s="161"/>
      <c r="M295" s="161"/>
      <c r="N295" s="160"/>
      <c r="O295" s="160"/>
      <c r="P295" s="160"/>
      <c r="Q295" s="160"/>
      <c r="R295" s="161"/>
      <c r="S295" s="161"/>
      <c r="T295" s="161"/>
      <c r="U295" s="161"/>
      <c r="V295" s="161"/>
      <c r="W295" s="161"/>
      <c r="X295" s="161"/>
      <c r="Y295" s="161"/>
      <c r="Z295" s="151"/>
      <c r="AA295" s="151"/>
      <c r="AB295" s="151"/>
      <c r="AC295" s="151"/>
      <c r="AD295" s="151"/>
      <c r="AE295" s="151"/>
      <c r="AF295" s="151"/>
      <c r="AG295" s="151" t="s">
        <v>263</v>
      </c>
      <c r="AH295" s="151">
        <v>0</v>
      </c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</row>
    <row r="296" spans="1:60" ht="22.5" outlineLevel="1" x14ac:dyDescent="0.2">
      <c r="A296" s="176">
        <v>72</v>
      </c>
      <c r="B296" s="177" t="s">
        <v>1611</v>
      </c>
      <c r="C296" s="185" t="s">
        <v>1612</v>
      </c>
      <c r="D296" s="178" t="s">
        <v>333</v>
      </c>
      <c r="E296" s="179">
        <v>50.5</v>
      </c>
      <c r="F296" s="180"/>
      <c r="G296" s="181">
        <f>ROUND(E296*F296,2)</f>
        <v>0</v>
      </c>
      <c r="H296" s="180"/>
      <c r="I296" s="181">
        <f>ROUND(E296*H296,2)</f>
        <v>0</v>
      </c>
      <c r="J296" s="180"/>
      <c r="K296" s="181">
        <f>ROUND(E296*J296,2)</f>
        <v>0</v>
      </c>
      <c r="L296" s="181">
        <v>21</v>
      </c>
      <c r="M296" s="181">
        <f>G296*(1+L296/100)</f>
        <v>0</v>
      </c>
      <c r="N296" s="179">
        <v>4.8300000000000003E-2</v>
      </c>
      <c r="O296" s="179">
        <f>ROUND(E296*N296,2)</f>
        <v>2.44</v>
      </c>
      <c r="P296" s="179">
        <v>0</v>
      </c>
      <c r="Q296" s="179">
        <f>ROUND(E296*P296,2)</f>
        <v>0</v>
      </c>
      <c r="R296" s="181" t="s">
        <v>305</v>
      </c>
      <c r="S296" s="181" t="s">
        <v>257</v>
      </c>
      <c r="T296" s="182" t="s">
        <v>257</v>
      </c>
      <c r="U296" s="161">
        <v>0</v>
      </c>
      <c r="V296" s="161">
        <f>ROUND(E296*U296,2)</f>
        <v>0</v>
      </c>
      <c r="W296" s="161"/>
      <c r="X296" s="161" t="s">
        <v>306</v>
      </c>
      <c r="Y296" s="161" t="s">
        <v>211</v>
      </c>
      <c r="Z296" s="151"/>
      <c r="AA296" s="151"/>
      <c r="AB296" s="151"/>
      <c r="AC296" s="151"/>
      <c r="AD296" s="151"/>
      <c r="AE296" s="151"/>
      <c r="AF296" s="151"/>
      <c r="AG296" s="151" t="s">
        <v>307</v>
      </c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</row>
    <row r="297" spans="1:60" outlineLevel="2" x14ac:dyDescent="0.2">
      <c r="A297" s="158"/>
      <c r="B297" s="159"/>
      <c r="C297" s="196" t="s">
        <v>1419</v>
      </c>
      <c r="D297" s="190"/>
      <c r="E297" s="191"/>
      <c r="F297" s="161"/>
      <c r="G297" s="161"/>
      <c r="H297" s="161"/>
      <c r="I297" s="161"/>
      <c r="J297" s="161"/>
      <c r="K297" s="161"/>
      <c r="L297" s="161"/>
      <c r="M297" s="161"/>
      <c r="N297" s="160"/>
      <c r="O297" s="160"/>
      <c r="P297" s="160"/>
      <c r="Q297" s="160"/>
      <c r="R297" s="161"/>
      <c r="S297" s="161"/>
      <c r="T297" s="161"/>
      <c r="U297" s="161"/>
      <c r="V297" s="161"/>
      <c r="W297" s="161"/>
      <c r="X297" s="161"/>
      <c r="Y297" s="161"/>
      <c r="Z297" s="151"/>
      <c r="AA297" s="151"/>
      <c r="AB297" s="151"/>
      <c r="AC297" s="151"/>
      <c r="AD297" s="151"/>
      <c r="AE297" s="151"/>
      <c r="AF297" s="151"/>
      <c r="AG297" s="151" t="s">
        <v>263</v>
      </c>
      <c r="AH297" s="151">
        <v>0</v>
      </c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</row>
    <row r="298" spans="1:60" outlineLevel="3" x14ac:dyDescent="0.2">
      <c r="A298" s="158"/>
      <c r="B298" s="159"/>
      <c r="C298" s="196" t="s">
        <v>1613</v>
      </c>
      <c r="D298" s="190"/>
      <c r="E298" s="191">
        <v>50.5</v>
      </c>
      <c r="F298" s="161"/>
      <c r="G298" s="161"/>
      <c r="H298" s="161"/>
      <c r="I298" s="161"/>
      <c r="J298" s="161"/>
      <c r="K298" s="161"/>
      <c r="L298" s="161"/>
      <c r="M298" s="161"/>
      <c r="N298" s="160"/>
      <c r="O298" s="160"/>
      <c r="P298" s="160"/>
      <c r="Q298" s="160"/>
      <c r="R298" s="161"/>
      <c r="S298" s="161"/>
      <c r="T298" s="161"/>
      <c r="U298" s="161"/>
      <c r="V298" s="161"/>
      <c r="W298" s="161"/>
      <c r="X298" s="161"/>
      <c r="Y298" s="161"/>
      <c r="Z298" s="151"/>
      <c r="AA298" s="151"/>
      <c r="AB298" s="151"/>
      <c r="AC298" s="151"/>
      <c r="AD298" s="151"/>
      <c r="AE298" s="151"/>
      <c r="AF298" s="151"/>
      <c r="AG298" s="151" t="s">
        <v>263</v>
      </c>
      <c r="AH298" s="151">
        <v>0</v>
      </c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</row>
    <row r="299" spans="1:60" ht="22.5" outlineLevel="1" x14ac:dyDescent="0.2">
      <c r="A299" s="176">
        <v>73</v>
      </c>
      <c r="B299" s="177" t="s">
        <v>1614</v>
      </c>
      <c r="C299" s="185" t="s">
        <v>1615</v>
      </c>
      <c r="D299" s="178" t="s">
        <v>333</v>
      </c>
      <c r="E299" s="179">
        <v>50.5</v>
      </c>
      <c r="F299" s="180"/>
      <c r="G299" s="181">
        <f>ROUND(E299*F299,2)</f>
        <v>0</v>
      </c>
      <c r="H299" s="180"/>
      <c r="I299" s="181">
        <f>ROUND(E299*H299,2)</f>
        <v>0</v>
      </c>
      <c r="J299" s="180"/>
      <c r="K299" s="181">
        <f>ROUND(E299*J299,2)</f>
        <v>0</v>
      </c>
      <c r="L299" s="181">
        <v>21</v>
      </c>
      <c r="M299" s="181">
        <f>G299*(1+L299/100)</f>
        <v>0</v>
      </c>
      <c r="N299" s="179">
        <v>0.06</v>
      </c>
      <c r="O299" s="179">
        <f>ROUND(E299*N299,2)</f>
        <v>3.03</v>
      </c>
      <c r="P299" s="179">
        <v>0</v>
      </c>
      <c r="Q299" s="179">
        <f>ROUND(E299*P299,2)</f>
        <v>0</v>
      </c>
      <c r="R299" s="181" t="s">
        <v>305</v>
      </c>
      <c r="S299" s="181" t="s">
        <v>257</v>
      </c>
      <c r="T299" s="182" t="s">
        <v>257</v>
      </c>
      <c r="U299" s="161">
        <v>0</v>
      </c>
      <c r="V299" s="161">
        <f>ROUND(E299*U299,2)</f>
        <v>0</v>
      </c>
      <c r="W299" s="161"/>
      <c r="X299" s="161" t="s">
        <v>306</v>
      </c>
      <c r="Y299" s="161" t="s">
        <v>211</v>
      </c>
      <c r="Z299" s="151"/>
      <c r="AA299" s="151"/>
      <c r="AB299" s="151"/>
      <c r="AC299" s="151"/>
      <c r="AD299" s="151"/>
      <c r="AE299" s="151"/>
      <c r="AF299" s="151"/>
      <c r="AG299" s="151" t="s">
        <v>307</v>
      </c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</row>
    <row r="300" spans="1:60" outlineLevel="2" x14ac:dyDescent="0.2">
      <c r="A300" s="158"/>
      <c r="B300" s="159"/>
      <c r="C300" s="196" t="s">
        <v>1419</v>
      </c>
      <c r="D300" s="190"/>
      <c r="E300" s="191"/>
      <c r="F300" s="161"/>
      <c r="G300" s="161"/>
      <c r="H300" s="161"/>
      <c r="I300" s="161"/>
      <c r="J300" s="161"/>
      <c r="K300" s="161"/>
      <c r="L300" s="161"/>
      <c r="M300" s="161"/>
      <c r="N300" s="160"/>
      <c r="O300" s="160"/>
      <c r="P300" s="160"/>
      <c r="Q300" s="160"/>
      <c r="R300" s="161"/>
      <c r="S300" s="161"/>
      <c r="T300" s="161"/>
      <c r="U300" s="161"/>
      <c r="V300" s="161"/>
      <c r="W300" s="161"/>
      <c r="X300" s="161"/>
      <c r="Y300" s="161"/>
      <c r="Z300" s="151"/>
      <c r="AA300" s="151"/>
      <c r="AB300" s="151"/>
      <c r="AC300" s="151"/>
      <c r="AD300" s="151"/>
      <c r="AE300" s="151"/>
      <c r="AF300" s="151"/>
      <c r="AG300" s="151" t="s">
        <v>263</v>
      </c>
      <c r="AH300" s="151">
        <v>0</v>
      </c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</row>
    <row r="301" spans="1:60" outlineLevel="3" x14ac:dyDescent="0.2">
      <c r="A301" s="158"/>
      <c r="B301" s="159"/>
      <c r="C301" s="196" t="s">
        <v>1616</v>
      </c>
      <c r="D301" s="190"/>
      <c r="E301" s="191">
        <v>50.5</v>
      </c>
      <c r="F301" s="161"/>
      <c r="G301" s="161"/>
      <c r="H301" s="161"/>
      <c r="I301" s="161"/>
      <c r="J301" s="161"/>
      <c r="K301" s="161"/>
      <c r="L301" s="161"/>
      <c r="M301" s="161"/>
      <c r="N301" s="160"/>
      <c r="O301" s="160"/>
      <c r="P301" s="160"/>
      <c r="Q301" s="160"/>
      <c r="R301" s="161"/>
      <c r="S301" s="161"/>
      <c r="T301" s="161"/>
      <c r="U301" s="161"/>
      <c r="V301" s="161"/>
      <c r="W301" s="161"/>
      <c r="X301" s="161"/>
      <c r="Y301" s="161"/>
      <c r="Z301" s="151"/>
      <c r="AA301" s="151"/>
      <c r="AB301" s="151"/>
      <c r="AC301" s="151"/>
      <c r="AD301" s="151"/>
      <c r="AE301" s="151"/>
      <c r="AF301" s="151"/>
      <c r="AG301" s="151" t="s">
        <v>263</v>
      </c>
      <c r="AH301" s="151">
        <v>0</v>
      </c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</row>
    <row r="302" spans="1:60" x14ac:dyDescent="0.2">
      <c r="A302" s="166" t="s">
        <v>204</v>
      </c>
      <c r="B302" s="167" t="s">
        <v>138</v>
      </c>
      <c r="C302" s="184" t="s">
        <v>139</v>
      </c>
      <c r="D302" s="168"/>
      <c r="E302" s="169"/>
      <c r="F302" s="170"/>
      <c r="G302" s="170">
        <f>SUMIF(AG303:AG308,"&lt;&gt;NOR",G303:G308)</f>
        <v>0</v>
      </c>
      <c r="H302" s="170"/>
      <c r="I302" s="170">
        <f>SUM(I303:I308)</f>
        <v>0</v>
      </c>
      <c r="J302" s="170"/>
      <c r="K302" s="170">
        <f>SUM(K303:K308)</f>
        <v>0</v>
      </c>
      <c r="L302" s="170"/>
      <c r="M302" s="170">
        <f>SUM(M303:M308)</f>
        <v>0</v>
      </c>
      <c r="N302" s="169"/>
      <c r="O302" s="169">
        <f>SUM(O303:O308)</f>
        <v>0</v>
      </c>
      <c r="P302" s="169"/>
      <c r="Q302" s="169">
        <f>SUM(Q303:Q308)</f>
        <v>0</v>
      </c>
      <c r="R302" s="170"/>
      <c r="S302" s="170"/>
      <c r="T302" s="171"/>
      <c r="U302" s="165"/>
      <c r="V302" s="165">
        <f>SUM(V303:V308)</f>
        <v>0</v>
      </c>
      <c r="W302" s="165"/>
      <c r="X302" s="165"/>
      <c r="Y302" s="165"/>
      <c r="AG302" t="s">
        <v>205</v>
      </c>
    </row>
    <row r="303" spans="1:60" outlineLevel="1" x14ac:dyDescent="0.2">
      <c r="A303" s="176">
        <v>74</v>
      </c>
      <c r="B303" s="177" t="s">
        <v>1617</v>
      </c>
      <c r="C303" s="185" t="s">
        <v>1618</v>
      </c>
      <c r="D303" s="178" t="s">
        <v>402</v>
      </c>
      <c r="E303" s="179">
        <v>384.86995000000002</v>
      </c>
      <c r="F303" s="180"/>
      <c r="G303" s="181">
        <f>ROUND(E303*F303,2)</f>
        <v>0</v>
      </c>
      <c r="H303" s="180"/>
      <c r="I303" s="181">
        <f>ROUND(E303*H303,2)</f>
        <v>0</v>
      </c>
      <c r="J303" s="180"/>
      <c r="K303" s="181">
        <f>ROUND(E303*J303,2)</f>
        <v>0</v>
      </c>
      <c r="L303" s="181">
        <v>21</v>
      </c>
      <c r="M303" s="181">
        <f>G303*(1+L303/100)</f>
        <v>0</v>
      </c>
      <c r="N303" s="179">
        <v>0</v>
      </c>
      <c r="O303" s="179">
        <f>ROUND(E303*N303,2)</f>
        <v>0</v>
      </c>
      <c r="P303" s="179">
        <v>0</v>
      </c>
      <c r="Q303" s="179">
        <f>ROUND(E303*P303,2)</f>
        <v>0</v>
      </c>
      <c r="R303" s="181" t="s">
        <v>385</v>
      </c>
      <c r="S303" s="181" t="s">
        <v>257</v>
      </c>
      <c r="T303" s="182" t="s">
        <v>257</v>
      </c>
      <c r="U303" s="161">
        <v>0</v>
      </c>
      <c r="V303" s="161">
        <f>ROUND(E303*U303,2)</f>
        <v>0</v>
      </c>
      <c r="W303" s="161"/>
      <c r="X303" s="161" t="s">
        <v>620</v>
      </c>
      <c r="Y303" s="161" t="s">
        <v>211</v>
      </c>
      <c r="Z303" s="151"/>
      <c r="AA303" s="151"/>
      <c r="AB303" s="151"/>
      <c r="AC303" s="151"/>
      <c r="AD303" s="151"/>
      <c r="AE303" s="151"/>
      <c r="AF303" s="151"/>
      <c r="AG303" s="151" t="s">
        <v>621</v>
      </c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</row>
    <row r="304" spans="1:60" outlineLevel="2" x14ac:dyDescent="0.2">
      <c r="A304" s="158"/>
      <c r="B304" s="159"/>
      <c r="C304" s="273" t="s">
        <v>1619</v>
      </c>
      <c r="D304" s="274"/>
      <c r="E304" s="274"/>
      <c r="F304" s="274"/>
      <c r="G304" s="274"/>
      <c r="H304" s="161"/>
      <c r="I304" s="161"/>
      <c r="J304" s="161"/>
      <c r="K304" s="161"/>
      <c r="L304" s="161"/>
      <c r="M304" s="161"/>
      <c r="N304" s="160"/>
      <c r="O304" s="160"/>
      <c r="P304" s="160"/>
      <c r="Q304" s="160"/>
      <c r="R304" s="161"/>
      <c r="S304" s="161"/>
      <c r="T304" s="161"/>
      <c r="U304" s="161"/>
      <c r="V304" s="161"/>
      <c r="W304" s="161"/>
      <c r="X304" s="161"/>
      <c r="Y304" s="161"/>
      <c r="Z304" s="151"/>
      <c r="AA304" s="151"/>
      <c r="AB304" s="151"/>
      <c r="AC304" s="151"/>
      <c r="AD304" s="151"/>
      <c r="AE304" s="151"/>
      <c r="AF304" s="151"/>
      <c r="AG304" s="151" t="s">
        <v>261</v>
      </c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</row>
    <row r="305" spans="1:60" outlineLevel="2" x14ac:dyDescent="0.2">
      <c r="A305" s="158"/>
      <c r="B305" s="159"/>
      <c r="C305" s="264" t="s">
        <v>1587</v>
      </c>
      <c r="D305" s="265"/>
      <c r="E305" s="265"/>
      <c r="F305" s="265"/>
      <c r="G305" s="265"/>
      <c r="H305" s="161"/>
      <c r="I305" s="161"/>
      <c r="J305" s="161"/>
      <c r="K305" s="161"/>
      <c r="L305" s="161"/>
      <c r="M305" s="161"/>
      <c r="N305" s="160"/>
      <c r="O305" s="160"/>
      <c r="P305" s="160"/>
      <c r="Q305" s="160"/>
      <c r="R305" s="161"/>
      <c r="S305" s="161"/>
      <c r="T305" s="161"/>
      <c r="U305" s="161"/>
      <c r="V305" s="161"/>
      <c r="W305" s="161"/>
      <c r="X305" s="161"/>
      <c r="Y305" s="161"/>
      <c r="Z305" s="151"/>
      <c r="AA305" s="151"/>
      <c r="AB305" s="151"/>
      <c r="AC305" s="151"/>
      <c r="AD305" s="151"/>
      <c r="AE305" s="151"/>
      <c r="AF305" s="151"/>
      <c r="AG305" s="151" t="s">
        <v>214</v>
      </c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</row>
    <row r="306" spans="1:60" outlineLevel="2" x14ac:dyDescent="0.2">
      <c r="A306" s="158"/>
      <c r="B306" s="159"/>
      <c r="C306" s="196" t="s">
        <v>622</v>
      </c>
      <c r="D306" s="190"/>
      <c r="E306" s="191"/>
      <c r="F306" s="161"/>
      <c r="G306" s="161"/>
      <c r="H306" s="161"/>
      <c r="I306" s="161"/>
      <c r="J306" s="161"/>
      <c r="K306" s="161"/>
      <c r="L306" s="161"/>
      <c r="M306" s="161"/>
      <c r="N306" s="160"/>
      <c r="O306" s="160"/>
      <c r="P306" s="160"/>
      <c r="Q306" s="160"/>
      <c r="R306" s="161"/>
      <c r="S306" s="161"/>
      <c r="T306" s="161"/>
      <c r="U306" s="161"/>
      <c r="V306" s="161"/>
      <c r="W306" s="161"/>
      <c r="X306" s="161"/>
      <c r="Y306" s="161"/>
      <c r="Z306" s="151"/>
      <c r="AA306" s="151"/>
      <c r="AB306" s="151"/>
      <c r="AC306" s="151"/>
      <c r="AD306" s="151"/>
      <c r="AE306" s="151"/>
      <c r="AF306" s="151"/>
      <c r="AG306" s="151" t="s">
        <v>263</v>
      </c>
      <c r="AH306" s="151">
        <v>0</v>
      </c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</row>
    <row r="307" spans="1:60" outlineLevel="3" x14ac:dyDescent="0.2">
      <c r="A307" s="158"/>
      <c r="B307" s="159"/>
      <c r="C307" s="196" t="s">
        <v>1620</v>
      </c>
      <c r="D307" s="190"/>
      <c r="E307" s="191"/>
      <c r="F307" s="161"/>
      <c r="G307" s="161"/>
      <c r="H307" s="161"/>
      <c r="I307" s="161"/>
      <c r="J307" s="161"/>
      <c r="K307" s="161"/>
      <c r="L307" s="161"/>
      <c r="M307" s="161"/>
      <c r="N307" s="160"/>
      <c r="O307" s="160"/>
      <c r="P307" s="160"/>
      <c r="Q307" s="160"/>
      <c r="R307" s="161"/>
      <c r="S307" s="161"/>
      <c r="T307" s="161"/>
      <c r="U307" s="161"/>
      <c r="V307" s="161"/>
      <c r="W307" s="161"/>
      <c r="X307" s="161"/>
      <c r="Y307" s="161"/>
      <c r="Z307" s="151"/>
      <c r="AA307" s="151"/>
      <c r="AB307" s="151"/>
      <c r="AC307" s="151"/>
      <c r="AD307" s="151"/>
      <c r="AE307" s="151"/>
      <c r="AF307" s="151"/>
      <c r="AG307" s="151" t="s">
        <v>263</v>
      </c>
      <c r="AH307" s="151">
        <v>0</v>
      </c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</row>
    <row r="308" spans="1:60" outlineLevel="3" x14ac:dyDescent="0.2">
      <c r="A308" s="158"/>
      <c r="B308" s="159"/>
      <c r="C308" s="196" t="s">
        <v>1621</v>
      </c>
      <c r="D308" s="190"/>
      <c r="E308" s="191">
        <v>384.86995000000002</v>
      </c>
      <c r="F308" s="161"/>
      <c r="G308" s="161"/>
      <c r="H308" s="161"/>
      <c r="I308" s="161"/>
      <c r="J308" s="161"/>
      <c r="K308" s="161"/>
      <c r="L308" s="161"/>
      <c r="M308" s="161"/>
      <c r="N308" s="160"/>
      <c r="O308" s="160"/>
      <c r="P308" s="160"/>
      <c r="Q308" s="160"/>
      <c r="R308" s="161"/>
      <c r="S308" s="161"/>
      <c r="T308" s="161"/>
      <c r="U308" s="161"/>
      <c r="V308" s="161"/>
      <c r="W308" s="161"/>
      <c r="X308" s="161"/>
      <c r="Y308" s="161"/>
      <c r="Z308" s="151"/>
      <c r="AA308" s="151"/>
      <c r="AB308" s="151"/>
      <c r="AC308" s="151"/>
      <c r="AD308" s="151"/>
      <c r="AE308" s="151"/>
      <c r="AF308" s="151"/>
      <c r="AG308" s="151" t="s">
        <v>263</v>
      </c>
      <c r="AH308" s="151">
        <v>0</v>
      </c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</row>
    <row r="309" spans="1:60" x14ac:dyDescent="0.2">
      <c r="A309" s="166" t="s">
        <v>204</v>
      </c>
      <c r="B309" s="167" t="s">
        <v>167</v>
      </c>
      <c r="C309" s="184" t="s">
        <v>168</v>
      </c>
      <c r="D309" s="168"/>
      <c r="E309" s="169"/>
      <c r="F309" s="170"/>
      <c r="G309" s="170">
        <f>SUMIF(AG310:AG312,"&lt;&gt;NOR",G310:G312)</f>
        <v>0</v>
      </c>
      <c r="H309" s="170"/>
      <c r="I309" s="170">
        <f>SUM(I310:I312)</f>
        <v>0</v>
      </c>
      <c r="J309" s="170"/>
      <c r="K309" s="170">
        <f>SUM(K310:K312)</f>
        <v>0</v>
      </c>
      <c r="L309" s="170"/>
      <c r="M309" s="170">
        <f>SUM(M310:M312)</f>
        <v>0</v>
      </c>
      <c r="N309" s="169"/>
      <c r="O309" s="169">
        <f>SUM(O310:O312)</f>
        <v>0</v>
      </c>
      <c r="P309" s="169"/>
      <c r="Q309" s="169">
        <f>SUM(Q310:Q312)</f>
        <v>0</v>
      </c>
      <c r="R309" s="170"/>
      <c r="S309" s="170"/>
      <c r="T309" s="171"/>
      <c r="U309" s="165"/>
      <c r="V309" s="165">
        <f>SUM(V310:V312)</f>
        <v>1.2</v>
      </c>
      <c r="W309" s="165"/>
      <c r="X309" s="165"/>
      <c r="Y309" s="165"/>
      <c r="AG309" t="s">
        <v>205</v>
      </c>
    </row>
    <row r="310" spans="1:60" ht="22.5" outlineLevel="1" x14ac:dyDescent="0.2">
      <c r="A310" s="176">
        <v>75</v>
      </c>
      <c r="B310" s="177" t="s">
        <v>1622</v>
      </c>
      <c r="C310" s="185" t="s">
        <v>1623</v>
      </c>
      <c r="D310" s="178" t="s">
        <v>359</v>
      </c>
      <c r="E310" s="179">
        <v>6</v>
      </c>
      <c r="F310" s="180"/>
      <c r="G310" s="181">
        <f>ROUND(E310*F310,2)</f>
        <v>0</v>
      </c>
      <c r="H310" s="180"/>
      <c r="I310" s="181">
        <f>ROUND(E310*H310,2)</f>
        <v>0</v>
      </c>
      <c r="J310" s="180"/>
      <c r="K310" s="181">
        <f>ROUND(E310*J310,2)</f>
        <v>0</v>
      </c>
      <c r="L310" s="181">
        <v>21</v>
      </c>
      <c r="M310" s="181">
        <f>G310*(1+L310/100)</f>
        <v>0</v>
      </c>
      <c r="N310" s="179">
        <v>0</v>
      </c>
      <c r="O310" s="179">
        <f>ROUND(E310*N310,2)</f>
        <v>0</v>
      </c>
      <c r="P310" s="179">
        <v>0</v>
      </c>
      <c r="Q310" s="179">
        <f>ROUND(E310*P310,2)</f>
        <v>0</v>
      </c>
      <c r="R310" s="181"/>
      <c r="S310" s="181" t="s">
        <v>209</v>
      </c>
      <c r="T310" s="182" t="s">
        <v>210</v>
      </c>
      <c r="U310" s="161">
        <v>0.2</v>
      </c>
      <c r="V310" s="161">
        <f>ROUND(E310*U310,2)</f>
        <v>1.2</v>
      </c>
      <c r="W310" s="161"/>
      <c r="X310" s="161" t="s">
        <v>258</v>
      </c>
      <c r="Y310" s="161" t="s">
        <v>211</v>
      </c>
      <c r="Z310" s="151"/>
      <c r="AA310" s="151"/>
      <c r="AB310" s="151"/>
      <c r="AC310" s="151"/>
      <c r="AD310" s="151"/>
      <c r="AE310" s="151"/>
      <c r="AF310" s="151"/>
      <c r="AG310" s="151" t="s">
        <v>259</v>
      </c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</row>
    <row r="311" spans="1:60" outlineLevel="2" x14ac:dyDescent="0.2">
      <c r="A311" s="158"/>
      <c r="B311" s="159"/>
      <c r="C311" s="196" t="s">
        <v>1419</v>
      </c>
      <c r="D311" s="190"/>
      <c r="E311" s="191"/>
      <c r="F311" s="161"/>
      <c r="G311" s="161"/>
      <c r="H311" s="161"/>
      <c r="I311" s="161"/>
      <c r="J311" s="161"/>
      <c r="K311" s="161"/>
      <c r="L311" s="161"/>
      <c r="M311" s="161"/>
      <c r="N311" s="160"/>
      <c r="O311" s="160"/>
      <c r="P311" s="160"/>
      <c r="Q311" s="160"/>
      <c r="R311" s="161"/>
      <c r="S311" s="161"/>
      <c r="T311" s="161"/>
      <c r="U311" s="161"/>
      <c r="V311" s="161"/>
      <c r="W311" s="161"/>
      <c r="X311" s="161"/>
      <c r="Y311" s="161"/>
      <c r="Z311" s="151"/>
      <c r="AA311" s="151"/>
      <c r="AB311" s="151"/>
      <c r="AC311" s="151"/>
      <c r="AD311" s="151"/>
      <c r="AE311" s="151"/>
      <c r="AF311" s="151"/>
      <c r="AG311" s="151" t="s">
        <v>263</v>
      </c>
      <c r="AH311" s="151">
        <v>0</v>
      </c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</row>
    <row r="312" spans="1:60" outlineLevel="3" x14ac:dyDescent="0.2">
      <c r="A312" s="158"/>
      <c r="B312" s="159"/>
      <c r="C312" s="196" t="s">
        <v>1624</v>
      </c>
      <c r="D312" s="190"/>
      <c r="E312" s="191">
        <v>6</v>
      </c>
      <c r="F312" s="161"/>
      <c r="G312" s="161"/>
      <c r="H312" s="161"/>
      <c r="I312" s="161"/>
      <c r="J312" s="161"/>
      <c r="K312" s="161"/>
      <c r="L312" s="161"/>
      <c r="M312" s="161"/>
      <c r="N312" s="160"/>
      <c r="O312" s="160"/>
      <c r="P312" s="160"/>
      <c r="Q312" s="160"/>
      <c r="R312" s="161"/>
      <c r="S312" s="161"/>
      <c r="T312" s="161"/>
      <c r="U312" s="161"/>
      <c r="V312" s="161"/>
      <c r="W312" s="161"/>
      <c r="X312" s="161"/>
      <c r="Y312" s="161"/>
      <c r="Z312" s="151"/>
      <c r="AA312" s="151"/>
      <c r="AB312" s="151"/>
      <c r="AC312" s="151"/>
      <c r="AD312" s="151"/>
      <c r="AE312" s="151"/>
      <c r="AF312" s="151"/>
      <c r="AG312" s="151" t="s">
        <v>263</v>
      </c>
      <c r="AH312" s="151">
        <v>0</v>
      </c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</row>
    <row r="313" spans="1:60" x14ac:dyDescent="0.2">
      <c r="A313" s="3"/>
      <c r="B313" s="4"/>
      <c r="C313" s="187"/>
      <c r="D313" s="6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AE313">
        <v>12</v>
      </c>
      <c r="AF313">
        <v>21</v>
      </c>
      <c r="AG313" t="s">
        <v>190</v>
      </c>
    </row>
    <row r="314" spans="1:60" x14ac:dyDescent="0.2">
      <c r="A314" s="154"/>
      <c r="B314" s="155" t="s">
        <v>29</v>
      </c>
      <c r="C314" s="188"/>
      <c r="D314" s="156"/>
      <c r="E314" s="157"/>
      <c r="F314" s="157"/>
      <c r="G314" s="175">
        <f>G8+G213+G219+G261+G287+G302+G309</f>
        <v>0</v>
      </c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AE314">
        <f>SUMIF(L7:L312,AE313,G7:G312)</f>
        <v>0</v>
      </c>
      <c r="AF314">
        <f>SUMIF(L7:L312,AF313,G7:G312)</f>
        <v>0</v>
      </c>
      <c r="AG314" t="s">
        <v>248</v>
      </c>
    </row>
    <row r="315" spans="1:60" x14ac:dyDescent="0.2">
      <c r="A315" s="275" t="s">
        <v>748</v>
      </c>
      <c r="B315" s="275"/>
      <c r="C315" s="187"/>
      <c r="D315" s="6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</row>
    <row r="316" spans="1:60" x14ac:dyDescent="0.2">
      <c r="A316" s="3"/>
      <c r="B316" s="4" t="s">
        <v>1625</v>
      </c>
      <c r="C316" s="187" t="s">
        <v>1626</v>
      </c>
      <c r="D316" s="6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AG316" t="s">
        <v>751</v>
      </c>
    </row>
    <row r="317" spans="1:60" x14ac:dyDescent="0.2">
      <c r="A317" s="3"/>
      <c r="B317" s="4" t="s">
        <v>1627</v>
      </c>
      <c r="C317" s="187" t="s">
        <v>1628</v>
      </c>
      <c r="D317" s="6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AG317" t="s">
        <v>754</v>
      </c>
    </row>
    <row r="318" spans="1:60" x14ac:dyDescent="0.2">
      <c r="A318" s="3"/>
      <c r="B318" s="4"/>
      <c r="C318" s="187" t="s">
        <v>1006</v>
      </c>
      <c r="D318" s="6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AG318" t="s">
        <v>756</v>
      </c>
    </row>
    <row r="319" spans="1:60" x14ac:dyDescent="0.2">
      <c r="A319" s="3"/>
      <c r="B319" s="4"/>
      <c r="C319" s="187"/>
      <c r="D319" s="6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</row>
    <row r="320" spans="1:60" x14ac:dyDescent="0.2">
      <c r="C320" s="189"/>
      <c r="D320" s="10"/>
      <c r="AG320" t="s">
        <v>250</v>
      </c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C2WOxODKLaPaNKlxs9vYCWZ27pZmqZkl9G3v8jGQHRPvZkmbDgR2uA9qcGdRMUCdpppMQ+lvCa40BPVyvlt8A==" saltValue="N/q6GDm7F03SMyOF7NuZcQ==" spinCount="100000" sheet="1" formatRows="0"/>
  <mergeCells count="69">
    <mergeCell ref="A315:B315"/>
    <mergeCell ref="C10:G10"/>
    <mergeCell ref="C14:G14"/>
    <mergeCell ref="C18:G18"/>
    <mergeCell ref="C22:G22"/>
    <mergeCell ref="C26:G26"/>
    <mergeCell ref="C50:G50"/>
    <mergeCell ref="C34:G34"/>
    <mergeCell ref="C38:G38"/>
    <mergeCell ref="C42:G42"/>
    <mergeCell ref="C46:G46"/>
    <mergeCell ref="C98:G98"/>
    <mergeCell ref="C54:G54"/>
    <mergeCell ref="C58:G58"/>
    <mergeCell ref="C62:G62"/>
    <mergeCell ref="C66:G66"/>
    <mergeCell ref="A1:G1"/>
    <mergeCell ref="C2:G2"/>
    <mergeCell ref="C3:G3"/>
    <mergeCell ref="C4:G4"/>
    <mergeCell ref="C30:G30"/>
    <mergeCell ref="C70:G70"/>
    <mergeCell ref="C74:G74"/>
    <mergeCell ref="C78:G78"/>
    <mergeCell ref="C82:G82"/>
    <mergeCell ref="C86:G86"/>
    <mergeCell ref="C90:G90"/>
    <mergeCell ref="C94:G94"/>
    <mergeCell ref="C153:G153"/>
    <mergeCell ref="C102:G102"/>
    <mergeCell ref="C105:G105"/>
    <mergeCell ref="C106:G106"/>
    <mergeCell ref="C110:G110"/>
    <mergeCell ref="C111:G111"/>
    <mergeCell ref="C118:G118"/>
    <mergeCell ref="C121:G121"/>
    <mergeCell ref="C128:G128"/>
    <mergeCell ref="C136:G136"/>
    <mergeCell ref="C142:G142"/>
    <mergeCell ref="C145:G145"/>
    <mergeCell ref="C187:G187"/>
    <mergeCell ref="C157:G157"/>
    <mergeCell ref="C158:G158"/>
    <mergeCell ref="C161:G161"/>
    <mergeCell ref="C165:G165"/>
    <mergeCell ref="C169:G169"/>
    <mergeCell ref="C172:G172"/>
    <mergeCell ref="C173:G173"/>
    <mergeCell ref="C174:G174"/>
    <mergeCell ref="C178:G178"/>
    <mergeCell ref="C182:G182"/>
    <mergeCell ref="C186:G186"/>
    <mergeCell ref="C269:G269"/>
    <mergeCell ref="C191:G191"/>
    <mergeCell ref="C201:G201"/>
    <mergeCell ref="C205:G205"/>
    <mergeCell ref="C215:G215"/>
    <mergeCell ref="C216:G216"/>
    <mergeCell ref="C233:G233"/>
    <mergeCell ref="C238:G238"/>
    <mergeCell ref="C251:G251"/>
    <mergeCell ref="C263:G263"/>
    <mergeCell ref="C264:G264"/>
    <mergeCell ref="C268:G268"/>
    <mergeCell ref="C289:G289"/>
    <mergeCell ref="C290:G290"/>
    <mergeCell ref="C292:G292"/>
    <mergeCell ref="C304:G304"/>
    <mergeCell ref="C305:G30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FD866-A4CE-47ED-988D-6F5DE9626B5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4" customWidth="1"/>
    <col min="3" max="3" width="63.28515625" style="12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66" t="s">
        <v>251</v>
      </c>
      <c r="B1" s="266"/>
      <c r="C1" s="266"/>
      <c r="D1" s="266"/>
      <c r="E1" s="266"/>
      <c r="F1" s="266"/>
      <c r="G1" s="266"/>
      <c r="AG1" t="s">
        <v>176</v>
      </c>
    </row>
    <row r="2" spans="1:60" ht="24.95" customHeight="1" x14ac:dyDescent="0.2">
      <c r="A2" s="143" t="s">
        <v>7</v>
      </c>
      <c r="B2" s="48" t="s">
        <v>43</v>
      </c>
      <c r="C2" s="267" t="s">
        <v>44</v>
      </c>
      <c r="D2" s="268"/>
      <c r="E2" s="268"/>
      <c r="F2" s="268"/>
      <c r="G2" s="269"/>
      <c r="AG2" t="s">
        <v>177</v>
      </c>
    </row>
    <row r="3" spans="1:60" ht="24.95" customHeight="1" x14ac:dyDescent="0.2">
      <c r="A3" s="143" t="s">
        <v>8</v>
      </c>
      <c r="B3" s="48" t="s">
        <v>74</v>
      </c>
      <c r="C3" s="267" t="s">
        <v>75</v>
      </c>
      <c r="D3" s="268"/>
      <c r="E3" s="268"/>
      <c r="F3" s="268"/>
      <c r="G3" s="269"/>
      <c r="AC3" s="124" t="s">
        <v>1629</v>
      </c>
      <c r="AG3" t="s">
        <v>180</v>
      </c>
    </row>
    <row r="4" spans="1:60" ht="24.95" customHeight="1" x14ac:dyDescent="0.2">
      <c r="A4" s="144" t="s">
        <v>9</v>
      </c>
      <c r="B4" s="145" t="s">
        <v>76</v>
      </c>
      <c r="C4" s="270" t="s">
        <v>77</v>
      </c>
      <c r="D4" s="271"/>
      <c r="E4" s="271"/>
      <c r="F4" s="271"/>
      <c r="G4" s="272"/>
      <c r="AG4" t="s">
        <v>181</v>
      </c>
    </row>
    <row r="5" spans="1:60" x14ac:dyDescent="0.2">
      <c r="D5" s="10"/>
    </row>
    <row r="6" spans="1:60" ht="38.25" x14ac:dyDescent="0.2">
      <c r="A6" s="147" t="s">
        <v>182</v>
      </c>
      <c r="B6" s="149" t="s">
        <v>183</v>
      </c>
      <c r="C6" s="149" t="s">
        <v>184</v>
      </c>
      <c r="D6" s="148" t="s">
        <v>185</v>
      </c>
      <c r="E6" s="147" t="s">
        <v>186</v>
      </c>
      <c r="F6" s="146" t="s">
        <v>187</v>
      </c>
      <c r="G6" s="147" t="s">
        <v>29</v>
      </c>
      <c r="H6" s="150" t="s">
        <v>30</v>
      </c>
      <c r="I6" s="150" t="s">
        <v>188</v>
      </c>
      <c r="J6" s="150" t="s">
        <v>31</v>
      </c>
      <c r="K6" s="150" t="s">
        <v>189</v>
      </c>
      <c r="L6" s="150" t="s">
        <v>190</v>
      </c>
      <c r="M6" s="150" t="s">
        <v>191</v>
      </c>
      <c r="N6" s="150" t="s">
        <v>192</v>
      </c>
      <c r="O6" s="150" t="s">
        <v>193</v>
      </c>
      <c r="P6" s="150" t="s">
        <v>194</v>
      </c>
      <c r="Q6" s="150" t="s">
        <v>195</v>
      </c>
      <c r="R6" s="150" t="s">
        <v>196</v>
      </c>
      <c r="S6" s="150" t="s">
        <v>197</v>
      </c>
      <c r="T6" s="150" t="s">
        <v>198</v>
      </c>
      <c r="U6" s="150" t="s">
        <v>199</v>
      </c>
      <c r="V6" s="150" t="s">
        <v>200</v>
      </c>
      <c r="W6" s="150" t="s">
        <v>201</v>
      </c>
      <c r="X6" s="150" t="s">
        <v>202</v>
      </c>
      <c r="Y6" s="150" t="s">
        <v>203</v>
      </c>
    </row>
    <row r="7" spans="1:60" hidden="1" x14ac:dyDescent="0.2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2"/>
      <c r="O7" s="152"/>
      <c r="P7" s="152"/>
      <c r="Q7" s="152"/>
      <c r="R7" s="153"/>
      <c r="S7" s="153"/>
      <c r="T7" s="153"/>
      <c r="U7" s="153"/>
      <c r="V7" s="153"/>
      <c r="W7" s="153"/>
      <c r="X7" s="153"/>
      <c r="Y7" s="153"/>
    </row>
    <row r="8" spans="1:60" x14ac:dyDescent="0.2">
      <c r="A8" s="166" t="s">
        <v>204</v>
      </c>
      <c r="B8" s="167" t="s">
        <v>130</v>
      </c>
      <c r="C8" s="184" t="s">
        <v>131</v>
      </c>
      <c r="D8" s="168"/>
      <c r="E8" s="169"/>
      <c r="F8" s="170"/>
      <c r="G8" s="170">
        <f>SUMIF(AG9:AG228,"&lt;&gt;NOR",G9:G228)</f>
        <v>0</v>
      </c>
      <c r="H8" s="170"/>
      <c r="I8" s="170">
        <f>SUM(I9:I228)</f>
        <v>0</v>
      </c>
      <c r="J8" s="170"/>
      <c r="K8" s="170">
        <f>SUM(K9:K228)</f>
        <v>0</v>
      </c>
      <c r="L8" s="170"/>
      <c r="M8" s="170">
        <f>SUM(M9:M228)</f>
        <v>0</v>
      </c>
      <c r="N8" s="169"/>
      <c r="O8" s="169">
        <f>SUM(O9:O228)</f>
        <v>0.77000000000000024</v>
      </c>
      <c r="P8" s="169"/>
      <c r="Q8" s="169">
        <f>SUM(Q9:Q228)</f>
        <v>0.9</v>
      </c>
      <c r="R8" s="170"/>
      <c r="S8" s="170"/>
      <c r="T8" s="171"/>
      <c r="U8" s="165"/>
      <c r="V8" s="165">
        <f>SUM(V9:V228)</f>
        <v>84.649999999999991</v>
      </c>
      <c r="W8" s="165"/>
      <c r="X8" s="165"/>
      <c r="Y8" s="165"/>
      <c r="AG8" t="s">
        <v>205</v>
      </c>
    </row>
    <row r="9" spans="1:60" outlineLevel="1" x14ac:dyDescent="0.2">
      <c r="A9" s="176">
        <v>1</v>
      </c>
      <c r="B9" s="177" t="s">
        <v>1630</v>
      </c>
      <c r="C9" s="185" t="s">
        <v>1631</v>
      </c>
      <c r="D9" s="178" t="s">
        <v>359</v>
      </c>
      <c r="E9" s="179">
        <v>40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5.6299999999999996E-3</v>
      </c>
      <c r="O9" s="179">
        <f>ROUND(E9*N9,2)</f>
        <v>0.23</v>
      </c>
      <c r="P9" s="179">
        <v>0</v>
      </c>
      <c r="Q9" s="179">
        <f>ROUND(E9*P9,2)</f>
        <v>0</v>
      </c>
      <c r="R9" s="181"/>
      <c r="S9" s="181" t="s">
        <v>209</v>
      </c>
      <c r="T9" s="182" t="s">
        <v>210</v>
      </c>
      <c r="U9" s="161">
        <v>0</v>
      </c>
      <c r="V9" s="161">
        <f>ROUND(E9*U9,2)</f>
        <v>0</v>
      </c>
      <c r="W9" s="161"/>
      <c r="X9" s="161" t="s">
        <v>306</v>
      </c>
      <c r="Y9" s="161" t="s">
        <v>211</v>
      </c>
      <c r="Z9" s="151"/>
      <c r="AA9" s="151"/>
      <c r="AB9" s="151"/>
      <c r="AC9" s="151"/>
      <c r="AD9" s="151"/>
      <c r="AE9" s="151"/>
      <c r="AF9" s="151"/>
      <c r="AG9" s="151" t="s">
        <v>337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2" x14ac:dyDescent="0.2">
      <c r="A10" s="158"/>
      <c r="B10" s="159"/>
      <c r="C10" s="196" t="s">
        <v>1632</v>
      </c>
      <c r="D10" s="190"/>
      <c r="E10" s="191"/>
      <c r="F10" s="161"/>
      <c r="G10" s="161"/>
      <c r="H10" s="161"/>
      <c r="I10" s="161"/>
      <c r="J10" s="161"/>
      <c r="K10" s="161"/>
      <c r="L10" s="161"/>
      <c r="M10" s="161"/>
      <c r="N10" s="160"/>
      <c r="O10" s="160"/>
      <c r="P10" s="160"/>
      <c r="Q10" s="160"/>
      <c r="R10" s="161"/>
      <c r="S10" s="161"/>
      <c r="T10" s="161"/>
      <c r="U10" s="161"/>
      <c r="V10" s="161"/>
      <c r="W10" s="161"/>
      <c r="X10" s="161"/>
      <c r="Y10" s="161"/>
      <c r="Z10" s="151"/>
      <c r="AA10" s="151"/>
      <c r="AB10" s="151"/>
      <c r="AC10" s="151"/>
      <c r="AD10" s="151"/>
      <c r="AE10" s="151"/>
      <c r="AF10" s="151"/>
      <c r="AG10" s="151" t="s">
        <v>263</v>
      </c>
      <c r="AH10" s="151">
        <v>0</v>
      </c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3" x14ac:dyDescent="0.2">
      <c r="A11" s="158"/>
      <c r="B11" s="159"/>
      <c r="C11" s="196" t="s">
        <v>1633</v>
      </c>
      <c r="D11" s="190"/>
      <c r="E11" s="191">
        <v>40</v>
      </c>
      <c r="F11" s="161"/>
      <c r="G11" s="161"/>
      <c r="H11" s="161"/>
      <c r="I11" s="161"/>
      <c r="J11" s="161"/>
      <c r="K11" s="161"/>
      <c r="L11" s="161"/>
      <c r="M11" s="161"/>
      <c r="N11" s="160"/>
      <c r="O11" s="160"/>
      <c r="P11" s="160"/>
      <c r="Q11" s="160"/>
      <c r="R11" s="161"/>
      <c r="S11" s="161"/>
      <c r="T11" s="161"/>
      <c r="U11" s="161"/>
      <c r="V11" s="161"/>
      <c r="W11" s="161"/>
      <c r="X11" s="161"/>
      <c r="Y11" s="161"/>
      <c r="Z11" s="151"/>
      <c r="AA11" s="151"/>
      <c r="AB11" s="151"/>
      <c r="AC11" s="151"/>
      <c r="AD11" s="151"/>
      <c r="AE11" s="151"/>
      <c r="AF11" s="151"/>
      <c r="AG11" s="151" t="s">
        <v>263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 x14ac:dyDescent="0.2">
      <c r="A12" s="176">
        <v>2</v>
      </c>
      <c r="B12" s="177" t="s">
        <v>1634</v>
      </c>
      <c r="C12" s="185" t="s">
        <v>1635</v>
      </c>
      <c r="D12" s="178" t="s">
        <v>359</v>
      </c>
      <c r="E12" s="179">
        <v>34</v>
      </c>
      <c r="F12" s="180"/>
      <c r="G12" s="181">
        <f>ROUND(E12*F12,2)</f>
        <v>0</v>
      </c>
      <c r="H12" s="180"/>
      <c r="I12" s="181">
        <f>ROUND(E12*H12,2)</f>
        <v>0</v>
      </c>
      <c r="J12" s="180"/>
      <c r="K12" s="181">
        <f>ROUND(E12*J12,2)</f>
        <v>0</v>
      </c>
      <c r="L12" s="181">
        <v>21</v>
      </c>
      <c r="M12" s="181">
        <f>G12*(1+L12/100)</f>
        <v>0</v>
      </c>
      <c r="N12" s="179">
        <v>1.9E-3</v>
      </c>
      <c r="O12" s="179">
        <f>ROUND(E12*N12,2)</f>
        <v>0.06</v>
      </c>
      <c r="P12" s="179">
        <v>0</v>
      </c>
      <c r="Q12" s="179">
        <f>ROUND(E12*P12,2)</f>
        <v>0</v>
      </c>
      <c r="R12" s="181"/>
      <c r="S12" s="181" t="s">
        <v>209</v>
      </c>
      <c r="T12" s="182" t="s">
        <v>210</v>
      </c>
      <c r="U12" s="161">
        <v>0</v>
      </c>
      <c r="V12" s="161">
        <f>ROUND(E12*U12,2)</f>
        <v>0</v>
      </c>
      <c r="W12" s="161"/>
      <c r="X12" s="161" t="s">
        <v>306</v>
      </c>
      <c r="Y12" s="161" t="s">
        <v>211</v>
      </c>
      <c r="Z12" s="151"/>
      <c r="AA12" s="151"/>
      <c r="AB12" s="151"/>
      <c r="AC12" s="151"/>
      <c r="AD12" s="151"/>
      <c r="AE12" s="151"/>
      <c r="AF12" s="151"/>
      <c r="AG12" s="151" t="s">
        <v>337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2" x14ac:dyDescent="0.2">
      <c r="A13" s="158"/>
      <c r="B13" s="159"/>
      <c r="C13" s="196" t="s">
        <v>1632</v>
      </c>
      <c r="D13" s="190"/>
      <c r="E13" s="191"/>
      <c r="F13" s="161"/>
      <c r="G13" s="161"/>
      <c r="H13" s="161"/>
      <c r="I13" s="161"/>
      <c r="J13" s="161"/>
      <c r="K13" s="161"/>
      <c r="L13" s="161"/>
      <c r="M13" s="161"/>
      <c r="N13" s="160"/>
      <c r="O13" s="160"/>
      <c r="P13" s="160"/>
      <c r="Q13" s="160"/>
      <c r="R13" s="161"/>
      <c r="S13" s="161"/>
      <c r="T13" s="161"/>
      <c r="U13" s="161"/>
      <c r="V13" s="161"/>
      <c r="W13" s="161"/>
      <c r="X13" s="161"/>
      <c r="Y13" s="161"/>
      <c r="Z13" s="151"/>
      <c r="AA13" s="151"/>
      <c r="AB13" s="151"/>
      <c r="AC13" s="151"/>
      <c r="AD13" s="151"/>
      <c r="AE13" s="151"/>
      <c r="AF13" s="151"/>
      <c r="AG13" s="151" t="s">
        <v>263</v>
      </c>
      <c r="AH13" s="151">
        <v>0</v>
      </c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3" x14ac:dyDescent="0.2">
      <c r="A14" s="158"/>
      <c r="B14" s="159"/>
      <c r="C14" s="196" t="s">
        <v>1636</v>
      </c>
      <c r="D14" s="190"/>
      <c r="E14" s="191">
        <v>34</v>
      </c>
      <c r="F14" s="161"/>
      <c r="G14" s="161"/>
      <c r="H14" s="161"/>
      <c r="I14" s="161"/>
      <c r="J14" s="161"/>
      <c r="K14" s="161"/>
      <c r="L14" s="161"/>
      <c r="M14" s="161"/>
      <c r="N14" s="160"/>
      <c r="O14" s="160"/>
      <c r="P14" s="160"/>
      <c r="Q14" s="160"/>
      <c r="R14" s="161"/>
      <c r="S14" s="161"/>
      <c r="T14" s="161"/>
      <c r="U14" s="161"/>
      <c r="V14" s="161"/>
      <c r="W14" s="161"/>
      <c r="X14" s="161"/>
      <c r="Y14" s="161"/>
      <c r="Z14" s="151"/>
      <c r="AA14" s="151"/>
      <c r="AB14" s="151"/>
      <c r="AC14" s="151"/>
      <c r="AD14" s="151"/>
      <c r="AE14" s="151"/>
      <c r="AF14" s="151"/>
      <c r="AG14" s="151" t="s">
        <v>263</v>
      </c>
      <c r="AH14" s="151">
        <v>0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 x14ac:dyDescent="0.2">
      <c r="A15" s="176">
        <v>3</v>
      </c>
      <c r="B15" s="177" t="s">
        <v>1637</v>
      </c>
      <c r="C15" s="185" t="s">
        <v>1638</v>
      </c>
      <c r="D15" s="178" t="s">
        <v>359</v>
      </c>
      <c r="E15" s="179">
        <v>0.5</v>
      </c>
      <c r="F15" s="180"/>
      <c r="G15" s="181">
        <f>ROUND(E15*F15,2)</f>
        <v>0</v>
      </c>
      <c r="H15" s="180"/>
      <c r="I15" s="181">
        <f>ROUND(E15*H15,2)</f>
        <v>0</v>
      </c>
      <c r="J15" s="180"/>
      <c r="K15" s="181">
        <f>ROUND(E15*J15,2)</f>
        <v>0</v>
      </c>
      <c r="L15" s="181">
        <v>21</v>
      </c>
      <c r="M15" s="181">
        <f>G15*(1+L15/100)</f>
        <v>0</v>
      </c>
      <c r="N15" s="179">
        <v>3.7599999999999999E-3</v>
      </c>
      <c r="O15" s="179">
        <f>ROUND(E15*N15,2)</f>
        <v>0</v>
      </c>
      <c r="P15" s="179">
        <v>0</v>
      </c>
      <c r="Q15" s="179">
        <f>ROUND(E15*P15,2)</f>
        <v>0</v>
      </c>
      <c r="R15" s="181"/>
      <c r="S15" s="181" t="s">
        <v>209</v>
      </c>
      <c r="T15" s="182" t="s">
        <v>210</v>
      </c>
      <c r="U15" s="161">
        <v>0</v>
      </c>
      <c r="V15" s="161">
        <f>ROUND(E15*U15,2)</f>
        <v>0</v>
      </c>
      <c r="W15" s="161"/>
      <c r="X15" s="161" t="s">
        <v>306</v>
      </c>
      <c r="Y15" s="161" t="s">
        <v>211</v>
      </c>
      <c r="Z15" s="151"/>
      <c r="AA15" s="151"/>
      <c r="AB15" s="151"/>
      <c r="AC15" s="151"/>
      <c r="AD15" s="151"/>
      <c r="AE15" s="151"/>
      <c r="AF15" s="151"/>
      <c r="AG15" s="151" t="s">
        <v>337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2" x14ac:dyDescent="0.2">
      <c r="A16" s="158"/>
      <c r="B16" s="159"/>
      <c r="C16" s="196" t="s">
        <v>1632</v>
      </c>
      <c r="D16" s="190"/>
      <c r="E16" s="191"/>
      <c r="F16" s="161"/>
      <c r="G16" s="161"/>
      <c r="H16" s="161"/>
      <c r="I16" s="161"/>
      <c r="J16" s="161"/>
      <c r="K16" s="161"/>
      <c r="L16" s="161"/>
      <c r="M16" s="161"/>
      <c r="N16" s="160"/>
      <c r="O16" s="160"/>
      <c r="P16" s="160"/>
      <c r="Q16" s="160"/>
      <c r="R16" s="161"/>
      <c r="S16" s="161"/>
      <c r="T16" s="161"/>
      <c r="U16" s="161"/>
      <c r="V16" s="161"/>
      <c r="W16" s="161"/>
      <c r="X16" s="161"/>
      <c r="Y16" s="161"/>
      <c r="Z16" s="151"/>
      <c r="AA16" s="151"/>
      <c r="AB16" s="151"/>
      <c r="AC16" s="151"/>
      <c r="AD16" s="151"/>
      <c r="AE16" s="151"/>
      <c r="AF16" s="151"/>
      <c r="AG16" s="151" t="s">
        <v>263</v>
      </c>
      <c r="AH16" s="151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3" x14ac:dyDescent="0.2">
      <c r="A17" s="158"/>
      <c r="B17" s="159"/>
      <c r="C17" s="196" t="s">
        <v>1639</v>
      </c>
      <c r="D17" s="190"/>
      <c r="E17" s="191">
        <v>0.5</v>
      </c>
      <c r="F17" s="161"/>
      <c r="G17" s="161"/>
      <c r="H17" s="161"/>
      <c r="I17" s="161"/>
      <c r="J17" s="161"/>
      <c r="K17" s="161"/>
      <c r="L17" s="161"/>
      <c r="M17" s="161"/>
      <c r="N17" s="160"/>
      <c r="O17" s="160"/>
      <c r="P17" s="160"/>
      <c r="Q17" s="160"/>
      <c r="R17" s="161"/>
      <c r="S17" s="161"/>
      <c r="T17" s="161"/>
      <c r="U17" s="161"/>
      <c r="V17" s="161"/>
      <c r="W17" s="161"/>
      <c r="X17" s="161"/>
      <c r="Y17" s="161"/>
      <c r="Z17" s="151"/>
      <c r="AA17" s="151"/>
      <c r="AB17" s="151"/>
      <c r="AC17" s="151"/>
      <c r="AD17" s="151"/>
      <c r="AE17" s="151"/>
      <c r="AF17" s="151"/>
      <c r="AG17" s="151" t="s">
        <v>263</v>
      </c>
      <c r="AH17" s="151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 x14ac:dyDescent="0.2">
      <c r="A18" s="176">
        <v>4</v>
      </c>
      <c r="B18" s="177" t="s">
        <v>1640</v>
      </c>
      <c r="C18" s="185" t="s">
        <v>1641</v>
      </c>
      <c r="D18" s="178" t="s">
        <v>359</v>
      </c>
      <c r="E18" s="179">
        <v>1</v>
      </c>
      <c r="F18" s="180"/>
      <c r="G18" s="181">
        <f>ROUND(E18*F18,2)</f>
        <v>0</v>
      </c>
      <c r="H18" s="180"/>
      <c r="I18" s="181">
        <f>ROUND(E18*H18,2)</f>
        <v>0</v>
      </c>
      <c r="J18" s="180"/>
      <c r="K18" s="181">
        <f>ROUND(E18*J18,2)</f>
        <v>0</v>
      </c>
      <c r="L18" s="181">
        <v>21</v>
      </c>
      <c r="M18" s="181">
        <f>G18*(1+L18/100)</f>
        <v>0</v>
      </c>
      <c r="N18" s="179">
        <v>1.15E-3</v>
      </c>
      <c r="O18" s="179">
        <f>ROUND(E18*N18,2)</f>
        <v>0</v>
      </c>
      <c r="P18" s="179">
        <v>0</v>
      </c>
      <c r="Q18" s="179">
        <f>ROUND(E18*P18,2)</f>
        <v>0</v>
      </c>
      <c r="R18" s="181"/>
      <c r="S18" s="181" t="s">
        <v>209</v>
      </c>
      <c r="T18" s="182" t="s">
        <v>210</v>
      </c>
      <c r="U18" s="161">
        <v>0</v>
      </c>
      <c r="V18" s="161">
        <f>ROUND(E18*U18,2)</f>
        <v>0</v>
      </c>
      <c r="W18" s="161"/>
      <c r="X18" s="161" t="s">
        <v>306</v>
      </c>
      <c r="Y18" s="161" t="s">
        <v>211</v>
      </c>
      <c r="Z18" s="151"/>
      <c r="AA18" s="151"/>
      <c r="AB18" s="151"/>
      <c r="AC18" s="151"/>
      <c r="AD18" s="151"/>
      <c r="AE18" s="151"/>
      <c r="AF18" s="151"/>
      <c r="AG18" s="151" t="s">
        <v>337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2" x14ac:dyDescent="0.2">
      <c r="A19" s="158"/>
      <c r="B19" s="159"/>
      <c r="C19" s="196" t="s">
        <v>1632</v>
      </c>
      <c r="D19" s="190"/>
      <c r="E19" s="191"/>
      <c r="F19" s="161"/>
      <c r="G19" s="161"/>
      <c r="H19" s="161"/>
      <c r="I19" s="161"/>
      <c r="J19" s="161"/>
      <c r="K19" s="161"/>
      <c r="L19" s="161"/>
      <c r="M19" s="161"/>
      <c r="N19" s="160"/>
      <c r="O19" s="160"/>
      <c r="P19" s="160"/>
      <c r="Q19" s="160"/>
      <c r="R19" s="161"/>
      <c r="S19" s="161"/>
      <c r="T19" s="161"/>
      <c r="U19" s="161"/>
      <c r="V19" s="161"/>
      <c r="W19" s="161"/>
      <c r="X19" s="161"/>
      <c r="Y19" s="161"/>
      <c r="Z19" s="151"/>
      <c r="AA19" s="151"/>
      <c r="AB19" s="151"/>
      <c r="AC19" s="151"/>
      <c r="AD19" s="151"/>
      <c r="AE19" s="151"/>
      <c r="AF19" s="151"/>
      <c r="AG19" s="151" t="s">
        <v>263</v>
      </c>
      <c r="AH19" s="151">
        <v>0</v>
      </c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3" x14ac:dyDescent="0.2">
      <c r="A20" s="158"/>
      <c r="B20" s="159"/>
      <c r="C20" s="196" t="s">
        <v>1642</v>
      </c>
      <c r="D20" s="190"/>
      <c r="E20" s="191">
        <v>1</v>
      </c>
      <c r="F20" s="161"/>
      <c r="G20" s="161"/>
      <c r="H20" s="161"/>
      <c r="I20" s="161"/>
      <c r="J20" s="161"/>
      <c r="K20" s="161"/>
      <c r="L20" s="161"/>
      <c r="M20" s="161"/>
      <c r="N20" s="160"/>
      <c r="O20" s="160"/>
      <c r="P20" s="160"/>
      <c r="Q20" s="160"/>
      <c r="R20" s="161"/>
      <c r="S20" s="161"/>
      <c r="T20" s="161"/>
      <c r="U20" s="161"/>
      <c r="V20" s="161"/>
      <c r="W20" s="161"/>
      <c r="X20" s="161"/>
      <c r="Y20" s="161"/>
      <c r="Z20" s="151"/>
      <c r="AA20" s="151"/>
      <c r="AB20" s="151"/>
      <c r="AC20" s="151"/>
      <c r="AD20" s="151"/>
      <c r="AE20" s="151"/>
      <c r="AF20" s="151"/>
      <c r="AG20" s="151" t="s">
        <v>263</v>
      </c>
      <c r="AH20" s="151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 x14ac:dyDescent="0.2">
      <c r="A21" s="176">
        <v>5</v>
      </c>
      <c r="B21" s="177" t="s">
        <v>1643</v>
      </c>
      <c r="C21" s="185" t="s">
        <v>1644</v>
      </c>
      <c r="D21" s="178" t="s">
        <v>359</v>
      </c>
      <c r="E21" s="179">
        <v>3.5</v>
      </c>
      <c r="F21" s="180"/>
      <c r="G21" s="181">
        <f>ROUND(E21*F21,2)</f>
        <v>0</v>
      </c>
      <c r="H21" s="180"/>
      <c r="I21" s="181">
        <f>ROUND(E21*H21,2)</f>
        <v>0</v>
      </c>
      <c r="J21" s="180"/>
      <c r="K21" s="181">
        <f>ROUND(E21*J21,2)</f>
        <v>0</v>
      </c>
      <c r="L21" s="181">
        <v>21</v>
      </c>
      <c r="M21" s="181">
        <f>G21*(1+L21/100)</f>
        <v>0</v>
      </c>
      <c r="N21" s="179">
        <v>1.15E-3</v>
      </c>
      <c r="O21" s="179">
        <f>ROUND(E21*N21,2)</f>
        <v>0</v>
      </c>
      <c r="P21" s="179">
        <v>0</v>
      </c>
      <c r="Q21" s="179">
        <f>ROUND(E21*P21,2)</f>
        <v>0</v>
      </c>
      <c r="R21" s="181"/>
      <c r="S21" s="181" t="s">
        <v>209</v>
      </c>
      <c r="T21" s="182" t="s">
        <v>210</v>
      </c>
      <c r="U21" s="161">
        <v>0</v>
      </c>
      <c r="V21" s="161">
        <f>ROUND(E21*U21,2)</f>
        <v>0</v>
      </c>
      <c r="W21" s="161"/>
      <c r="X21" s="161" t="s">
        <v>306</v>
      </c>
      <c r="Y21" s="161" t="s">
        <v>211</v>
      </c>
      <c r="Z21" s="151"/>
      <c r="AA21" s="151"/>
      <c r="AB21" s="151"/>
      <c r="AC21" s="151"/>
      <c r="AD21" s="151"/>
      <c r="AE21" s="151"/>
      <c r="AF21" s="151"/>
      <c r="AG21" s="151" t="s">
        <v>337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2" x14ac:dyDescent="0.2">
      <c r="A22" s="158"/>
      <c r="B22" s="159"/>
      <c r="C22" s="196" t="s">
        <v>1632</v>
      </c>
      <c r="D22" s="190"/>
      <c r="E22" s="191"/>
      <c r="F22" s="161"/>
      <c r="G22" s="161"/>
      <c r="H22" s="161"/>
      <c r="I22" s="161"/>
      <c r="J22" s="161"/>
      <c r="K22" s="161"/>
      <c r="L22" s="161"/>
      <c r="M22" s="161"/>
      <c r="N22" s="160"/>
      <c r="O22" s="160"/>
      <c r="P22" s="160"/>
      <c r="Q22" s="160"/>
      <c r="R22" s="161"/>
      <c r="S22" s="161"/>
      <c r="T22" s="161"/>
      <c r="U22" s="161"/>
      <c r="V22" s="161"/>
      <c r="W22" s="161"/>
      <c r="X22" s="161"/>
      <c r="Y22" s="161"/>
      <c r="Z22" s="151"/>
      <c r="AA22" s="151"/>
      <c r="AB22" s="151"/>
      <c r="AC22" s="151"/>
      <c r="AD22" s="151"/>
      <c r="AE22" s="151"/>
      <c r="AF22" s="151"/>
      <c r="AG22" s="151" t="s">
        <v>263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3" x14ac:dyDescent="0.2">
      <c r="A23" s="158"/>
      <c r="B23" s="159"/>
      <c r="C23" s="196" t="s">
        <v>1645</v>
      </c>
      <c r="D23" s="190"/>
      <c r="E23" s="191">
        <v>3.5</v>
      </c>
      <c r="F23" s="161"/>
      <c r="G23" s="161"/>
      <c r="H23" s="161"/>
      <c r="I23" s="161"/>
      <c r="J23" s="161"/>
      <c r="K23" s="161"/>
      <c r="L23" s="161"/>
      <c r="M23" s="161"/>
      <c r="N23" s="160"/>
      <c r="O23" s="160"/>
      <c r="P23" s="160"/>
      <c r="Q23" s="160"/>
      <c r="R23" s="161"/>
      <c r="S23" s="161"/>
      <c r="T23" s="161"/>
      <c r="U23" s="161"/>
      <c r="V23" s="161"/>
      <c r="W23" s="161"/>
      <c r="X23" s="161"/>
      <c r="Y23" s="161"/>
      <c r="Z23" s="151"/>
      <c r="AA23" s="151"/>
      <c r="AB23" s="151"/>
      <c r="AC23" s="151"/>
      <c r="AD23" s="151"/>
      <c r="AE23" s="151"/>
      <c r="AF23" s="151"/>
      <c r="AG23" s="151" t="s">
        <v>263</v>
      </c>
      <c r="AH23" s="151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 x14ac:dyDescent="0.2">
      <c r="A24" s="176">
        <v>6</v>
      </c>
      <c r="B24" s="177" t="s">
        <v>1646</v>
      </c>
      <c r="C24" s="185" t="s">
        <v>1647</v>
      </c>
      <c r="D24" s="178" t="s">
        <v>359</v>
      </c>
      <c r="E24" s="179">
        <v>3</v>
      </c>
      <c r="F24" s="180"/>
      <c r="G24" s="181">
        <f>ROUND(E24*F24,2)</f>
        <v>0</v>
      </c>
      <c r="H24" s="180"/>
      <c r="I24" s="181">
        <f>ROUND(E24*H24,2)</f>
        <v>0</v>
      </c>
      <c r="J24" s="180"/>
      <c r="K24" s="181">
        <f>ROUND(E24*J24,2)</f>
        <v>0</v>
      </c>
      <c r="L24" s="181">
        <v>21</v>
      </c>
      <c r="M24" s="181">
        <f>G24*(1+L24/100)</f>
        <v>0</v>
      </c>
      <c r="N24" s="179">
        <v>4.2999999999999999E-4</v>
      </c>
      <c r="O24" s="179">
        <f>ROUND(E24*N24,2)</f>
        <v>0</v>
      </c>
      <c r="P24" s="179">
        <v>0</v>
      </c>
      <c r="Q24" s="179">
        <f>ROUND(E24*P24,2)</f>
        <v>0</v>
      </c>
      <c r="R24" s="181"/>
      <c r="S24" s="181" t="s">
        <v>209</v>
      </c>
      <c r="T24" s="182" t="s">
        <v>210</v>
      </c>
      <c r="U24" s="161">
        <v>0</v>
      </c>
      <c r="V24" s="161">
        <f>ROUND(E24*U24,2)</f>
        <v>0</v>
      </c>
      <c r="W24" s="161"/>
      <c r="X24" s="161" t="s">
        <v>306</v>
      </c>
      <c r="Y24" s="161" t="s">
        <v>211</v>
      </c>
      <c r="Z24" s="151"/>
      <c r="AA24" s="151"/>
      <c r="AB24" s="151"/>
      <c r="AC24" s="151"/>
      <c r="AD24" s="151"/>
      <c r="AE24" s="151"/>
      <c r="AF24" s="151"/>
      <c r="AG24" s="151" t="s">
        <v>337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2" x14ac:dyDescent="0.2">
      <c r="A25" s="158"/>
      <c r="B25" s="159"/>
      <c r="C25" s="196" t="s">
        <v>1632</v>
      </c>
      <c r="D25" s="190"/>
      <c r="E25" s="191"/>
      <c r="F25" s="161"/>
      <c r="G25" s="161"/>
      <c r="H25" s="161"/>
      <c r="I25" s="161"/>
      <c r="J25" s="161"/>
      <c r="K25" s="161"/>
      <c r="L25" s="161"/>
      <c r="M25" s="161"/>
      <c r="N25" s="160"/>
      <c r="O25" s="160"/>
      <c r="P25" s="160"/>
      <c r="Q25" s="160"/>
      <c r="R25" s="161"/>
      <c r="S25" s="161"/>
      <c r="T25" s="161"/>
      <c r="U25" s="161"/>
      <c r="V25" s="161"/>
      <c r="W25" s="161"/>
      <c r="X25" s="161"/>
      <c r="Y25" s="161"/>
      <c r="Z25" s="151"/>
      <c r="AA25" s="151"/>
      <c r="AB25" s="151"/>
      <c r="AC25" s="151"/>
      <c r="AD25" s="151"/>
      <c r="AE25" s="151"/>
      <c r="AF25" s="151"/>
      <c r="AG25" s="151" t="s">
        <v>263</v>
      </c>
      <c r="AH25" s="151">
        <v>0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3" x14ac:dyDescent="0.2">
      <c r="A26" s="158"/>
      <c r="B26" s="159"/>
      <c r="C26" s="196" t="s">
        <v>1648</v>
      </c>
      <c r="D26" s="190"/>
      <c r="E26" s="191">
        <v>3</v>
      </c>
      <c r="F26" s="161"/>
      <c r="G26" s="161"/>
      <c r="H26" s="161"/>
      <c r="I26" s="161"/>
      <c r="J26" s="161"/>
      <c r="K26" s="161"/>
      <c r="L26" s="161"/>
      <c r="M26" s="161"/>
      <c r="N26" s="160"/>
      <c r="O26" s="160"/>
      <c r="P26" s="160"/>
      <c r="Q26" s="160"/>
      <c r="R26" s="161"/>
      <c r="S26" s="161"/>
      <c r="T26" s="161"/>
      <c r="U26" s="161"/>
      <c r="V26" s="161"/>
      <c r="W26" s="161"/>
      <c r="X26" s="161"/>
      <c r="Y26" s="161"/>
      <c r="Z26" s="151"/>
      <c r="AA26" s="151"/>
      <c r="AB26" s="151"/>
      <c r="AC26" s="151"/>
      <c r="AD26" s="151"/>
      <c r="AE26" s="151"/>
      <c r="AF26" s="151"/>
      <c r="AG26" s="151" t="s">
        <v>263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 x14ac:dyDescent="0.2">
      <c r="A27" s="176">
        <v>7</v>
      </c>
      <c r="B27" s="177" t="s">
        <v>1649</v>
      </c>
      <c r="C27" s="185" t="s">
        <v>1650</v>
      </c>
      <c r="D27" s="178" t="s">
        <v>333</v>
      </c>
      <c r="E27" s="179">
        <v>1</v>
      </c>
      <c r="F27" s="180"/>
      <c r="G27" s="181">
        <f>ROUND(E27*F27,2)</f>
        <v>0</v>
      </c>
      <c r="H27" s="180"/>
      <c r="I27" s="181">
        <f>ROUND(E27*H27,2)</f>
        <v>0</v>
      </c>
      <c r="J27" s="180"/>
      <c r="K27" s="181">
        <f>ROUND(E27*J27,2)</f>
        <v>0</v>
      </c>
      <c r="L27" s="181">
        <v>21</v>
      </c>
      <c r="M27" s="181">
        <f>G27*(1+L27/100)</f>
        <v>0</v>
      </c>
      <c r="N27" s="179">
        <v>1.5599999999999999E-2</v>
      </c>
      <c r="O27" s="179">
        <f>ROUND(E27*N27,2)</f>
        <v>0.02</v>
      </c>
      <c r="P27" s="179">
        <v>0</v>
      </c>
      <c r="Q27" s="179">
        <f>ROUND(E27*P27,2)</f>
        <v>0</v>
      </c>
      <c r="R27" s="181"/>
      <c r="S27" s="181" t="s">
        <v>209</v>
      </c>
      <c r="T27" s="182" t="s">
        <v>210</v>
      </c>
      <c r="U27" s="161">
        <v>0</v>
      </c>
      <c r="V27" s="161">
        <f>ROUND(E27*U27,2)</f>
        <v>0</v>
      </c>
      <c r="W27" s="161"/>
      <c r="X27" s="161" t="s">
        <v>306</v>
      </c>
      <c r="Y27" s="161" t="s">
        <v>211</v>
      </c>
      <c r="Z27" s="151"/>
      <c r="AA27" s="151"/>
      <c r="AB27" s="151"/>
      <c r="AC27" s="151"/>
      <c r="AD27" s="151"/>
      <c r="AE27" s="151"/>
      <c r="AF27" s="151"/>
      <c r="AG27" s="151" t="s">
        <v>337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2" x14ac:dyDescent="0.2">
      <c r="A28" s="158"/>
      <c r="B28" s="159"/>
      <c r="C28" s="196" t="s">
        <v>1632</v>
      </c>
      <c r="D28" s="190"/>
      <c r="E28" s="191"/>
      <c r="F28" s="161"/>
      <c r="G28" s="161"/>
      <c r="H28" s="161"/>
      <c r="I28" s="161"/>
      <c r="J28" s="161"/>
      <c r="K28" s="161"/>
      <c r="L28" s="161"/>
      <c r="M28" s="161"/>
      <c r="N28" s="160"/>
      <c r="O28" s="160"/>
      <c r="P28" s="160"/>
      <c r="Q28" s="160"/>
      <c r="R28" s="161"/>
      <c r="S28" s="161"/>
      <c r="T28" s="161"/>
      <c r="U28" s="161"/>
      <c r="V28" s="161"/>
      <c r="W28" s="161"/>
      <c r="X28" s="161"/>
      <c r="Y28" s="161"/>
      <c r="Z28" s="151"/>
      <c r="AA28" s="151"/>
      <c r="AB28" s="151"/>
      <c r="AC28" s="151"/>
      <c r="AD28" s="151"/>
      <c r="AE28" s="151"/>
      <c r="AF28" s="151"/>
      <c r="AG28" s="151" t="s">
        <v>263</v>
      </c>
      <c r="AH28" s="151">
        <v>0</v>
      </c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3" x14ac:dyDescent="0.2">
      <c r="A29" s="158"/>
      <c r="B29" s="159"/>
      <c r="C29" s="196" t="s">
        <v>1651</v>
      </c>
      <c r="D29" s="190"/>
      <c r="E29" s="191">
        <v>1</v>
      </c>
      <c r="F29" s="161"/>
      <c r="G29" s="161"/>
      <c r="H29" s="161"/>
      <c r="I29" s="161"/>
      <c r="J29" s="161"/>
      <c r="K29" s="161"/>
      <c r="L29" s="161"/>
      <c r="M29" s="161"/>
      <c r="N29" s="160"/>
      <c r="O29" s="160"/>
      <c r="P29" s="160"/>
      <c r="Q29" s="160"/>
      <c r="R29" s="161"/>
      <c r="S29" s="161"/>
      <c r="T29" s="161"/>
      <c r="U29" s="161"/>
      <c r="V29" s="161"/>
      <c r="W29" s="161"/>
      <c r="X29" s="161"/>
      <c r="Y29" s="161"/>
      <c r="Z29" s="151"/>
      <c r="AA29" s="151"/>
      <c r="AB29" s="151"/>
      <c r="AC29" s="151"/>
      <c r="AD29" s="151"/>
      <c r="AE29" s="151"/>
      <c r="AF29" s="151"/>
      <c r="AG29" s="151" t="s">
        <v>263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 x14ac:dyDescent="0.2">
      <c r="A30" s="176">
        <v>8</v>
      </c>
      <c r="B30" s="177" t="s">
        <v>1652</v>
      </c>
      <c r="C30" s="185" t="s">
        <v>1653</v>
      </c>
      <c r="D30" s="178" t="s">
        <v>333</v>
      </c>
      <c r="E30" s="179">
        <v>1</v>
      </c>
      <c r="F30" s="180"/>
      <c r="G30" s="181">
        <f>ROUND(E30*F30,2)</f>
        <v>0</v>
      </c>
      <c r="H30" s="180"/>
      <c r="I30" s="181">
        <f>ROUND(E30*H30,2)</f>
        <v>0</v>
      </c>
      <c r="J30" s="180"/>
      <c r="K30" s="181">
        <f>ROUND(E30*J30,2)</f>
        <v>0</v>
      </c>
      <c r="L30" s="181">
        <v>21</v>
      </c>
      <c r="M30" s="181">
        <f>G30*(1+L30/100)</f>
        <v>0</v>
      </c>
      <c r="N30" s="179">
        <v>7.7000000000000002E-3</v>
      </c>
      <c r="O30" s="179">
        <f>ROUND(E30*N30,2)</f>
        <v>0.01</v>
      </c>
      <c r="P30" s="179">
        <v>0</v>
      </c>
      <c r="Q30" s="179">
        <f>ROUND(E30*P30,2)</f>
        <v>0</v>
      </c>
      <c r="R30" s="181"/>
      <c r="S30" s="181" t="s">
        <v>209</v>
      </c>
      <c r="T30" s="182" t="s">
        <v>210</v>
      </c>
      <c r="U30" s="161">
        <v>0</v>
      </c>
      <c r="V30" s="161">
        <f>ROUND(E30*U30,2)</f>
        <v>0</v>
      </c>
      <c r="W30" s="161"/>
      <c r="X30" s="161" t="s">
        <v>306</v>
      </c>
      <c r="Y30" s="161" t="s">
        <v>211</v>
      </c>
      <c r="Z30" s="151"/>
      <c r="AA30" s="151"/>
      <c r="AB30" s="151"/>
      <c r="AC30" s="151"/>
      <c r="AD30" s="151"/>
      <c r="AE30" s="151"/>
      <c r="AF30" s="151"/>
      <c r="AG30" s="151" t="s">
        <v>337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2" x14ac:dyDescent="0.2">
      <c r="A31" s="158"/>
      <c r="B31" s="159"/>
      <c r="C31" s="196" t="s">
        <v>1632</v>
      </c>
      <c r="D31" s="190"/>
      <c r="E31" s="191"/>
      <c r="F31" s="161"/>
      <c r="G31" s="161"/>
      <c r="H31" s="161"/>
      <c r="I31" s="161"/>
      <c r="J31" s="161"/>
      <c r="K31" s="161"/>
      <c r="L31" s="161"/>
      <c r="M31" s="161"/>
      <c r="N31" s="160"/>
      <c r="O31" s="160"/>
      <c r="P31" s="160"/>
      <c r="Q31" s="160"/>
      <c r="R31" s="161"/>
      <c r="S31" s="161"/>
      <c r="T31" s="161"/>
      <c r="U31" s="161"/>
      <c r="V31" s="161"/>
      <c r="W31" s="161"/>
      <c r="X31" s="161"/>
      <c r="Y31" s="161"/>
      <c r="Z31" s="151"/>
      <c r="AA31" s="151"/>
      <c r="AB31" s="151"/>
      <c r="AC31" s="151"/>
      <c r="AD31" s="151"/>
      <c r="AE31" s="151"/>
      <c r="AF31" s="151"/>
      <c r="AG31" s="151" t="s">
        <v>263</v>
      </c>
      <c r="AH31" s="151">
        <v>0</v>
      </c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3" x14ac:dyDescent="0.2">
      <c r="A32" s="158"/>
      <c r="B32" s="159"/>
      <c r="C32" s="196" t="s">
        <v>1651</v>
      </c>
      <c r="D32" s="190"/>
      <c r="E32" s="191">
        <v>1</v>
      </c>
      <c r="F32" s="161"/>
      <c r="G32" s="161"/>
      <c r="H32" s="161"/>
      <c r="I32" s="161"/>
      <c r="J32" s="161"/>
      <c r="K32" s="161"/>
      <c r="L32" s="161"/>
      <c r="M32" s="161"/>
      <c r="N32" s="160"/>
      <c r="O32" s="160"/>
      <c r="P32" s="160"/>
      <c r="Q32" s="160"/>
      <c r="R32" s="161"/>
      <c r="S32" s="161"/>
      <c r="T32" s="161"/>
      <c r="U32" s="161"/>
      <c r="V32" s="161"/>
      <c r="W32" s="161"/>
      <c r="X32" s="161"/>
      <c r="Y32" s="161"/>
      <c r="Z32" s="151"/>
      <c r="AA32" s="151"/>
      <c r="AB32" s="151"/>
      <c r="AC32" s="151"/>
      <c r="AD32" s="151"/>
      <c r="AE32" s="151"/>
      <c r="AF32" s="151"/>
      <c r="AG32" s="151" t="s">
        <v>263</v>
      </c>
      <c r="AH32" s="151">
        <v>0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 x14ac:dyDescent="0.2">
      <c r="A33" s="176">
        <v>9</v>
      </c>
      <c r="B33" s="177" t="s">
        <v>1276</v>
      </c>
      <c r="C33" s="185" t="s">
        <v>1654</v>
      </c>
      <c r="D33" s="178" t="s">
        <v>333</v>
      </c>
      <c r="E33" s="179">
        <v>3</v>
      </c>
      <c r="F33" s="180"/>
      <c r="G33" s="181">
        <f>ROUND(E33*F33,2)</f>
        <v>0</v>
      </c>
      <c r="H33" s="180"/>
      <c r="I33" s="181">
        <f>ROUND(E33*H33,2)</f>
        <v>0</v>
      </c>
      <c r="J33" s="180"/>
      <c r="K33" s="181">
        <f>ROUND(E33*J33,2)</f>
        <v>0</v>
      </c>
      <c r="L33" s="181">
        <v>21</v>
      </c>
      <c r="M33" s="181">
        <f>G33*(1+L33/100)</f>
        <v>0</v>
      </c>
      <c r="N33" s="179">
        <v>3.8500000000000001E-3</v>
      </c>
      <c r="O33" s="179">
        <f>ROUND(E33*N33,2)</f>
        <v>0.01</v>
      </c>
      <c r="P33" s="179">
        <v>0</v>
      </c>
      <c r="Q33" s="179">
        <f>ROUND(E33*P33,2)</f>
        <v>0</v>
      </c>
      <c r="R33" s="181"/>
      <c r="S33" s="181" t="s">
        <v>209</v>
      </c>
      <c r="T33" s="182" t="s">
        <v>210</v>
      </c>
      <c r="U33" s="161">
        <v>0</v>
      </c>
      <c r="V33" s="161">
        <f>ROUND(E33*U33,2)</f>
        <v>0</v>
      </c>
      <c r="W33" s="161"/>
      <c r="X33" s="161" t="s">
        <v>306</v>
      </c>
      <c r="Y33" s="161" t="s">
        <v>211</v>
      </c>
      <c r="Z33" s="151"/>
      <c r="AA33" s="151"/>
      <c r="AB33" s="151"/>
      <c r="AC33" s="151"/>
      <c r="AD33" s="151"/>
      <c r="AE33" s="151"/>
      <c r="AF33" s="151"/>
      <c r="AG33" s="151" t="s">
        <v>337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2" x14ac:dyDescent="0.2">
      <c r="A34" s="158"/>
      <c r="B34" s="159"/>
      <c r="C34" s="196" t="s">
        <v>1632</v>
      </c>
      <c r="D34" s="190"/>
      <c r="E34" s="191"/>
      <c r="F34" s="161"/>
      <c r="G34" s="161"/>
      <c r="H34" s="161"/>
      <c r="I34" s="161"/>
      <c r="J34" s="161"/>
      <c r="K34" s="161"/>
      <c r="L34" s="161"/>
      <c r="M34" s="161"/>
      <c r="N34" s="160"/>
      <c r="O34" s="160"/>
      <c r="P34" s="160"/>
      <c r="Q34" s="160"/>
      <c r="R34" s="161"/>
      <c r="S34" s="161"/>
      <c r="T34" s="161"/>
      <c r="U34" s="161"/>
      <c r="V34" s="161"/>
      <c r="W34" s="161"/>
      <c r="X34" s="161"/>
      <c r="Y34" s="161"/>
      <c r="Z34" s="151"/>
      <c r="AA34" s="151"/>
      <c r="AB34" s="151"/>
      <c r="AC34" s="151"/>
      <c r="AD34" s="151"/>
      <c r="AE34" s="151"/>
      <c r="AF34" s="151"/>
      <c r="AG34" s="151" t="s">
        <v>263</v>
      </c>
      <c r="AH34" s="151">
        <v>0</v>
      </c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3" x14ac:dyDescent="0.2">
      <c r="A35" s="158"/>
      <c r="B35" s="159"/>
      <c r="C35" s="196" t="s">
        <v>1655</v>
      </c>
      <c r="D35" s="190"/>
      <c r="E35" s="191">
        <v>3</v>
      </c>
      <c r="F35" s="161"/>
      <c r="G35" s="161"/>
      <c r="H35" s="161"/>
      <c r="I35" s="161"/>
      <c r="J35" s="161"/>
      <c r="K35" s="161"/>
      <c r="L35" s="161"/>
      <c r="M35" s="161"/>
      <c r="N35" s="160"/>
      <c r="O35" s="160"/>
      <c r="P35" s="160"/>
      <c r="Q35" s="160"/>
      <c r="R35" s="161"/>
      <c r="S35" s="161"/>
      <c r="T35" s="161"/>
      <c r="U35" s="161"/>
      <c r="V35" s="161"/>
      <c r="W35" s="161"/>
      <c r="X35" s="161"/>
      <c r="Y35" s="161"/>
      <c r="Z35" s="151"/>
      <c r="AA35" s="151"/>
      <c r="AB35" s="151"/>
      <c r="AC35" s="151"/>
      <c r="AD35" s="151"/>
      <c r="AE35" s="151"/>
      <c r="AF35" s="151"/>
      <c r="AG35" s="151" t="s">
        <v>263</v>
      </c>
      <c r="AH35" s="151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 x14ac:dyDescent="0.2">
      <c r="A36" s="176">
        <v>10</v>
      </c>
      <c r="B36" s="177" t="s">
        <v>1656</v>
      </c>
      <c r="C36" s="185" t="s">
        <v>1657</v>
      </c>
      <c r="D36" s="178" t="s">
        <v>333</v>
      </c>
      <c r="E36" s="179">
        <v>1</v>
      </c>
      <c r="F36" s="180"/>
      <c r="G36" s="181">
        <f>ROUND(E36*F36,2)</f>
        <v>0</v>
      </c>
      <c r="H36" s="180"/>
      <c r="I36" s="181">
        <f>ROUND(E36*H36,2)</f>
        <v>0</v>
      </c>
      <c r="J36" s="180"/>
      <c r="K36" s="181">
        <f>ROUND(E36*J36,2)</f>
        <v>0</v>
      </c>
      <c r="L36" s="181">
        <v>21</v>
      </c>
      <c r="M36" s="181">
        <f>G36*(1+L36/100)</f>
        <v>0</v>
      </c>
      <c r="N36" s="179">
        <v>1.4599999999999999E-3</v>
      </c>
      <c r="O36" s="179">
        <f>ROUND(E36*N36,2)</f>
        <v>0</v>
      </c>
      <c r="P36" s="179">
        <v>0</v>
      </c>
      <c r="Q36" s="179">
        <f>ROUND(E36*P36,2)</f>
        <v>0</v>
      </c>
      <c r="R36" s="181"/>
      <c r="S36" s="181" t="s">
        <v>209</v>
      </c>
      <c r="T36" s="182" t="s">
        <v>210</v>
      </c>
      <c r="U36" s="161">
        <v>0</v>
      </c>
      <c r="V36" s="161">
        <f>ROUND(E36*U36,2)</f>
        <v>0</v>
      </c>
      <c r="W36" s="161"/>
      <c r="X36" s="161" t="s">
        <v>306</v>
      </c>
      <c r="Y36" s="161" t="s">
        <v>211</v>
      </c>
      <c r="Z36" s="151"/>
      <c r="AA36" s="151"/>
      <c r="AB36" s="151"/>
      <c r="AC36" s="151"/>
      <c r="AD36" s="151"/>
      <c r="AE36" s="151"/>
      <c r="AF36" s="151"/>
      <c r="AG36" s="151" t="s">
        <v>337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2" x14ac:dyDescent="0.2">
      <c r="A37" s="158"/>
      <c r="B37" s="159"/>
      <c r="C37" s="196" t="s">
        <v>1632</v>
      </c>
      <c r="D37" s="190"/>
      <c r="E37" s="191"/>
      <c r="F37" s="161"/>
      <c r="G37" s="161"/>
      <c r="H37" s="161"/>
      <c r="I37" s="161"/>
      <c r="J37" s="161"/>
      <c r="K37" s="161"/>
      <c r="L37" s="161"/>
      <c r="M37" s="161"/>
      <c r="N37" s="160"/>
      <c r="O37" s="160"/>
      <c r="P37" s="160"/>
      <c r="Q37" s="160"/>
      <c r="R37" s="161"/>
      <c r="S37" s="161"/>
      <c r="T37" s="161"/>
      <c r="U37" s="161"/>
      <c r="V37" s="161"/>
      <c r="W37" s="161"/>
      <c r="X37" s="161"/>
      <c r="Y37" s="161"/>
      <c r="Z37" s="151"/>
      <c r="AA37" s="151"/>
      <c r="AB37" s="151"/>
      <c r="AC37" s="151"/>
      <c r="AD37" s="151"/>
      <c r="AE37" s="151"/>
      <c r="AF37" s="151"/>
      <c r="AG37" s="151" t="s">
        <v>263</v>
      </c>
      <c r="AH37" s="151">
        <v>0</v>
      </c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3" x14ac:dyDescent="0.2">
      <c r="A38" s="158"/>
      <c r="B38" s="159"/>
      <c r="C38" s="196" t="s">
        <v>1658</v>
      </c>
      <c r="D38" s="190"/>
      <c r="E38" s="191">
        <v>1</v>
      </c>
      <c r="F38" s="161"/>
      <c r="G38" s="161"/>
      <c r="H38" s="161"/>
      <c r="I38" s="161"/>
      <c r="J38" s="161"/>
      <c r="K38" s="161"/>
      <c r="L38" s="161"/>
      <c r="M38" s="161"/>
      <c r="N38" s="160"/>
      <c r="O38" s="160"/>
      <c r="P38" s="160"/>
      <c r="Q38" s="160"/>
      <c r="R38" s="161"/>
      <c r="S38" s="161"/>
      <c r="T38" s="161"/>
      <c r="U38" s="161"/>
      <c r="V38" s="161"/>
      <c r="W38" s="161"/>
      <c r="X38" s="161"/>
      <c r="Y38" s="161"/>
      <c r="Z38" s="151"/>
      <c r="AA38" s="151"/>
      <c r="AB38" s="151"/>
      <c r="AC38" s="151"/>
      <c r="AD38" s="151"/>
      <c r="AE38" s="151"/>
      <c r="AF38" s="151"/>
      <c r="AG38" s="151" t="s">
        <v>263</v>
      </c>
      <c r="AH38" s="151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 x14ac:dyDescent="0.2">
      <c r="A39" s="176">
        <v>11</v>
      </c>
      <c r="B39" s="177" t="s">
        <v>1659</v>
      </c>
      <c r="C39" s="185" t="s">
        <v>1660</v>
      </c>
      <c r="D39" s="178" t="s">
        <v>333</v>
      </c>
      <c r="E39" s="179">
        <v>1</v>
      </c>
      <c r="F39" s="180"/>
      <c r="G39" s="181">
        <f>ROUND(E39*F39,2)</f>
        <v>0</v>
      </c>
      <c r="H39" s="180"/>
      <c r="I39" s="181">
        <f>ROUND(E39*H39,2)</f>
        <v>0</v>
      </c>
      <c r="J39" s="180"/>
      <c r="K39" s="181">
        <f>ROUND(E39*J39,2)</f>
        <v>0</v>
      </c>
      <c r="L39" s="181">
        <v>21</v>
      </c>
      <c r="M39" s="181">
        <f>G39*(1+L39/100)</f>
        <v>0</v>
      </c>
      <c r="N39" s="179">
        <v>3.6000000000000002E-4</v>
      </c>
      <c r="O39" s="179">
        <f>ROUND(E39*N39,2)</f>
        <v>0</v>
      </c>
      <c r="P39" s="179">
        <v>0</v>
      </c>
      <c r="Q39" s="179">
        <f>ROUND(E39*P39,2)</f>
        <v>0</v>
      </c>
      <c r="R39" s="181"/>
      <c r="S39" s="181" t="s">
        <v>209</v>
      </c>
      <c r="T39" s="182" t="s">
        <v>210</v>
      </c>
      <c r="U39" s="161">
        <v>0</v>
      </c>
      <c r="V39" s="161">
        <f>ROUND(E39*U39,2)</f>
        <v>0</v>
      </c>
      <c r="W39" s="161"/>
      <c r="X39" s="161" t="s">
        <v>306</v>
      </c>
      <c r="Y39" s="161" t="s">
        <v>211</v>
      </c>
      <c r="Z39" s="151"/>
      <c r="AA39" s="151"/>
      <c r="AB39" s="151"/>
      <c r="AC39" s="151"/>
      <c r="AD39" s="151"/>
      <c r="AE39" s="151"/>
      <c r="AF39" s="151"/>
      <c r="AG39" s="151" t="s">
        <v>337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2" x14ac:dyDescent="0.2">
      <c r="A40" s="158"/>
      <c r="B40" s="159"/>
      <c r="C40" s="196" t="s">
        <v>1632</v>
      </c>
      <c r="D40" s="190"/>
      <c r="E40" s="191"/>
      <c r="F40" s="161"/>
      <c r="G40" s="161"/>
      <c r="H40" s="161"/>
      <c r="I40" s="161"/>
      <c r="J40" s="161"/>
      <c r="K40" s="161"/>
      <c r="L40" s="161"/>
      <c r="M40" s="161"/>
      <c r="N40" s="160"/>
      <c r="O40" s="160"/>
      <c r="P40" s="160"/>
      <c r="Q40" s="160"/>
      <c r="R40" s="161"/>
      <c r="S40" s="161"/>
      <c r="T40" s="161"/>
      <c r="U40" s="161"/>
      <c r="V40" s="161"/>
      <c r="W40" s="161"/>
      <c r="X40" s="161"/>
      <c r="Y40" s="161"/>
      <c r="Z40" s="151"/>
      <c r="AA40" s="151"/>
      <c r="AB40" s="151"/>
      <c r="AC40" s="151"/>
      <c r="AD40" s="151"/>
      <c r="AE40" s="151"/>
      <c r="AF40" s="151"/>
      <c r="AG40" s="151" t="s">
        <v>263</v>
      </c>
      <c r="AH40" s="151">
        <v>0</v>
      </c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3" x14ac:dyDescent="0.2">
      <c r="A41" s="158"/>
      <c r="B41" s="159"/>
      <c r="C41" s="196" t="s">
        <v>1658</v>
      </c>
      <c r="D41" s="190"/>
      <c r="E41" s="191">
        <v>1</v>
      </c>
      <c r="F41" s="161"/>
      <c r="G41" s="161"/>
      <c r="H41" s="161"/>
      <c r="I41" s="161"/>
      <c r="J41" s="161"/>
      <c r="K41" s="161"/>
      <c r="L41" s="161"/>
      <c r="M41" s="161"/>
      <c r="N41" s="160"/>
      <c r="O41" s="160"/>
      <c r="P41" s="160"/>
      <c r="Q41" s="160"/>
      <c r="R41" s="161"/>
      <c r="S41" s="161"/>
      <c r="T41" s="161"/>
      <c r="U41" s="161"/>
      <c r="V41" s="161"/>
      <c r="W41" s="161"/>
      <c r="X41" s="161"/>
      <c r="Y41" s="161"/>
      <c r="Z41" s="151"/>
      <c r="AA41" s="151"/>
      <c r="AB41" s="151"/>
      <c r="AC41" s="151"/>
      <c r="AD41" s="151"/>
      <c r="AE41" s="151"/>
      <c r="AF41" s="151"/>
      <c r="AG41" s="151" t="s">
        <v>263</v>
      </c>
      <c r="AH41" s="151">
        <v>0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 x14ac:dyDescent="0.2">
      <c r="A42" s="176">
        <v>12</v>
      </c>
      <c r="B42" s="177" t="s">
        <v>1661</v>
      </c>
      <c r="C42" s="185" t="s">
        <v>1662</v>
      </c>
      <c r="D42" s="178" t="s">
        <v>333</v>
      </c>
      <c r="E42" s="179">
        <v>8</v>
      </c>
      <c r="F42" s="180"/>
      <c r="G42" s="181">
        <f>ROUND(E42*F42,2)</f>
        <v>0</v>
      </c>
      <c r="H42" s="180"/>
      <c r="I42" s="181">
        <f>ROUND(E42*H42,2)</f>
        <v>0</v>
      </c>
      <c r="J42" s="180"/>
      <c r="K42" s="181">
        <f>ROUND(E42*J42,2)</f>
        <v>0</v>
      </c>
      <c r="L42" s="181">
        <v>21</v>
      </c>
      <c r="M42" s="181">
        <f>G42*(1+L42/100)</f>
        <v>0</v>
      </c>
      <c r="N42" s="179">
        <v>3.6000000000000002E-4</v>
      </c>
      <c r="O42" s="179">
        <f>ROUND(E42*N42,2)</f>
        <v>0</v>
      </c>
      <c r="P42" s="179">
        <v>0</v>
      </c>
      <c r="Q42" s="179">
        <f>ROUND(E42*P42,2)</f>
        <v>0</v>
      </c>
      <c r="R42" s="181"/>
      <c r="S42" s="181" t="s">
        <v>209</v>
      </c>
      <c r="T42" s="182" t="s">
        <v>210</v>
      </c>
      <c r="U42" s="161">
        <v>0</v>
      </c>
      <c r="V42" s="161">
        <f>ROUND(E42*U42,2)</f>
        <v>0</v>
      </c>
      <c r="W42" s="161"/>
      <c r="X42" s="161" t="s">
        <v>306</v>
      </c>
      <c r="Y42" s="161" t="s">
        <v>211</v>
      </c>
      <c r="Z42" s="151"/>
      <c r="AA42" s="151"/>
      <c r="AB42" s="151"/>
      <c r="AC42" s="151"/>
      <c r="AD42" s="151"/>
      <c r="AE42" s="151"/>
      <c r="AF42" s="151"/>
      <c r="AG42" s="151" t="s">
        <v>337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2" x14ac:dyDescent="0.2">
      <c r="A43" s="158"/>
      <c r="B43" s="159"/>
      <c r="C43" s="196" t="s">
        <v>1632</v>
      </c>
      <c r="D43" s="190"/>
      <c r="E43" s="191"/>
      <c r="F43" s="161"/>
      <c r="G43" s="161"/>
      <c r="H43" s="161"/>
      <c r="I43" s="161"/>
      <c r="J43" s="161"/>
      <c r="K43" s="161"/>
      <c r="L43" s="161"/>
      <c r="M43" s="161"/>
      <c r="N43" s="160"/>
      <c r="O43" s="160"/>
      <c r="P43" s="160"/>
      <c r="Q43" s="160"/>
      <c r="R43" s="161"/>
      <c r="S43" s="161"/>
      <c r="T43" s="161"/>
      <c r="U43" s="161"/>
      <c r="V43" s="161"/>
      <c r="W43" s="161"/>
      <c r="X43" s="161"/>
      <c r="Y43" s="161"/>
      <c r="Z43" s="151"/>
      <c r="AA43" s="151"/>
      <c r="AB43" s="151"/>
      <c r="AC43" s="151"/>
      <c r="AD43" s="151"/>
      <c r="AE43" s="151"/>
      <c r="AF43" s="151"/>
      <c r="AG43" s="151" t="s">
        <v>263</v>
      </c>
      <c r="AH43" s="151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3" x14ac:dyDescent="0.2">
      <c r="A44" s="158"/>
      <c r="B44" s="159"/>
      <c r="C44" s="196" t="s">
        <v>1663</v>
      </c>
      <c r="D44" s="190"/>
      <c r="E44" s="191">
        <v>8</v>
      </c>
      <c r="F44" s="161"/>
      <c r="G44" s="161"/>
      <c r="H44" s="161"/>
      <c r="I44" s="161"/>
      <c r="J44" s="161"/>
      <c r="K44" s="161"/>
      <c r="L44" s="161"/>
      <c r="M44" s="161"/>
      <c r="N44" s="160"/>
      <c r="O44" s="160"/>
      <c r="P44" s="160"/>
      <c r="Q44" s="160"/>
      <c r="R44" s="161"/>
      <c r="S44" s="161"/>
      <c r="T44" s="161"/>
      <c r="U44" s="161"/>
      <c r="V44" s="161"/>
      <c r="W44" s="161"/>
      <c r="X44" s="161"/>
      <c r="Y44" s="161"/>
      <c r="Z44" s="151"/>
      <c r="AA44" s="151"/>
      <c r="AB44" s="151"/>
      <c r="AC44" s="151"/>
      <c r="AD44" s="151"/>
      <c r="AE44" s="151"/>
      <c r="AF44" s="151"/>
      <c r="AG44" s="151" t="s">
        <v>263</v>
      </c>
      <c r="AH44" s="151">
        <v>0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 x14ac:dyDescent="0.2">
      <c r="A45" s="176">
        <v>13</v>
      </c>
      <c r="B45" s="177" t="s">
        <v>1664</v>
      </c>
      <c r="C45" s="185" t="s">
        <v>1665</v>
      </c>
      <c r="D45" s="178" t="s">
        <v>333</v>
      </c>
      <c r="E45" s="179">
        <v>28</v>
      </c>
      <c r="F45" s="180"/>
      <c r="G45" s="181">
        <f>ROUND(E45*F45,2)</f>
        <v>0</v>
      </c>
      <c r="H45" s="180"/>
      <c r="I45" s="181">
        <f>ROUND(E45*H45,2)</f>
        <v>0</v>
      </c>
      <c r="J45" s="180"/>
      <c r="K45" s="181">
        <f>ROUND(E45*J45,2)</f>
        <v>0</v>
      </c>
      <c r="L45" s="181">
        <v>21</v>
      </c>
      <c r="M45" s="181">
        <f>G45*(1+L45/100)</f>
        <v>0</v>
      </c>
      <c r="N45" s="179">
        <v>3.6000000000000002E-4</v>
      </c>
      <c r="O45" s="179">
        <f>ROUND(E45*N45,2)</f>
        <v>0.01</v>
      </c>
      <c r="P45" s="179">
        <v>0</v>
      </c>
      <c r="Q45" s="179">
        <f>ROUND(E45*P45,2)</f>
        <v>0</v>
      </c>
      <c r="R45" s="181"/>
      <c r="S45" s="181" t="s">
        <v>209</v>
      </c>
      <c r="T45" s="182" t="s">
        <v>210</v>
      </c>
      <c r="U45" s="161">
        <v>0</v>
      </c>
      <c r="V45" s="161">
        <f>ROUND(E45*U45,2)</f>
        <v>0</v>
      </c>
      <c r="W45" s="161"/>
      <c r="X45" s="161" t="s">
        <v>306</v>
      </c>
      <c r="Y45" s="161" t="s">
        <v>211</v>
      </c>
      <c r="Z45" s="151"/>
      <c r="AA45" s="151"/>
      <c r="AB45" s="151"/>
      <c r="AC45" s="151"/>
      <c r="AD45" s="151"/>
      <c r="AE45" s="151"/>
      <c r="AF45" s="151"/>
      <c r="AG45" s="151" t="s">
        <v>337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2" x14ac:dyDescent="0.2">
      <c r="A46" s="158"/>
      <c r="B46" s="159"/>
      <c r="C46" s="196" t="s">
        <v>1632</v>
      </c>
      <c r="D46" s="190"/>
      <c r="E46" s="191"/>
      <c r="F46" s="161"/>
      <c r="G46" s="161"/>
      <c r="H46" s="161"/>
      <c r="I46" s="161"/>
      <c r="J46" s="161"/>
      <c r="K46" s="161"/>
      <c r="L46" s="161"/>
      <c r="M46" s="161"/>
      <c r="N46" s="160"/>
      <c r="O46" s="160"/>
      <c r="P46" s="160"/>
      <c r="Q46" s="160"/>
      <c r="R46" s="161"/>
      <c r="S46" s="161"/>
      <c r="T46" s="161"/>
      <c r="U46" s="161"/>
      <c r="V46" s="161"/>
      <c r="W46" s="161"/>
      <c r="X46" s="161"/>
      <c r="Y46" s="161"/>
      <c r="Z46" s="151"/>
      <c r="AA46" s="151"/>
      <c r="AB46" s="151"/>
      <c r="AC46" s="151"/>
      <c r="AD46" s="151"/>
      <c r="AE46" s="151"/>
      <c r="AF46" s="151"/>
      <c r="AG46" s="151" t="s">
        <v>263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3" x14ac:dyDescent="0.2">
      <c r="A47" s="158"/>
      <c r="B47" s="159"/>
      <c r="C47" s="196" t="s">
        <v>1666</v>
      </c>
      <c r="D47" s="190"/>
      <c r="E47" s="191">
        <v>28</v>
      </c>
      <c r="F47" s="161"/>
      <c r="G47" s="161"/>
      <c r="H47" s="161"/>
      <c r="I47" s="161"/>
      <c r="J47" s="161"/>
      <c r="K47" s="161"/>
      <c r="L47" s="161"/>
      <c r="M47" s="161"/>
      <c r="N47" s="160"/>
      <c r="O47" s="160"/>
      <c r="P47" s="160"/>
      <c r="Q47" s="160"/>
      <c r="R47" s="161"/>
      <c r="S47" s="161"/>
      <c r="T47" s="161"/>
      <c r="U47" s="161"/>
      <c r="V47" s="161"/>
      <c r="W47" s="161"/>
      <c r="X47" s="161"/>
      <c r="Y47" s="161"/>
      <c r="Z47" s="151"/>
      <c r="AA47" s="151"/>
      <c r="AB47" s="151"/>
      <c r="AC47" s="151"/>
      <c r="AD47" s="151"/>
      <c r="AE47" s="151"/>
      <c r="AF47" s="151"/>
      <c r="AG47" s="151" t="s">
        <v>263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 x14ac:dyDescent="0.2">
      <c r="A48" s="176">
        <v>14</v>
      </c>
      <c r="B48" s="177" t="s">
        <v>1667</v>
      </c>
      <c r="C48" s="185" t="s">
        <v>1668</v>
      </c>
      <c r="D48" s="178" t="s">
        <v>333</v>
      </c>
      <c r="E48" s="179">
        <v>1</v>
      </c>
      <c r="F48" s="180"/>
      <c r="G48" s="181">
        <f>ROUND(E48*F48,2)</f>
        <v>0</v>
      </c>
      <c r="H48" s="180"/>
      <c r="I48" s="181">
        <f>ROUND(E48*H48,2)</f>
        <v>0</v>
      </c>
      <c r="J48" s="180"/>
      <c r="K48" s="181">
        <f>ROUND(E48*J48,2)</f>
        <v>0</v>
      </c>
      <c r="L48" s="181">
        <v>21</v>
      </c>
      <c r="M48" s="181">
        <f>G48*(1+L48/100)</f>
        <v>0</v>
      </c>
      <c r="N48" s="179">
        <v>2.3000000000000001E-4</v>
      </c>
      <c r="O48" s="179">
        <f>ROUND(E48*N48,2)</f>
        <v>0</v>
      </c>
      <c r="P48" s="179">
        <v>0</v>
      </c>
      <c r="Q48" s="179">
        <f>ROUND(E48*P48,2)</f>
        <v>0</v>
      </c>
      <c r="R48" s="181"/>
      <c r="S48" s="181" t="s">
        <v>209</v>
      </c>
      <c r="T48" s="182" t="s">
        <v>210</v>
      </c>
      <c r="U48" s="161">
        <v>0</v>
      </c>
      <c r="V48" s="161">
        <f>ROUND(E48*U48,2)</f>
        <v>0</v>
      </c>
      <c r="W48" s="161"/>
      <c r="X48" s="161" t="s">
        <v>306</v>
      </c>
      <c r="Y48" s="161" t="s">
        <v>211</v>
      </c>
      <c r="Z48" s="151"/>
      <c r="AA48" s="151"/>
      <c r="AB48" s="151"/>
      <c r="AC48" s="151"/>
      <c r="AD48" s="151"/>
      <c r="AE48" s="151"/>
      <c r="AF48" s="151"/>
      <c r="AG48" s="151" t="s">
        <v>337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2" x14ac:dyDescent="0.2">
      <c r="A49" s="158"/>
      <c r="B49" s="159"/>
      <c r="C49" s="196" t="s">
        <v>1632</v>
      </c>
      <c r="D49" s="190"/>
      <c r="E49" s="191"/>
      <c r="F49" s="161"/>
      <c r="G49" s="161"/>
      <c r="H49" s="161"/>
      <c r="I49" s="161"/>
      <c r="J49" s="161"/>
      <c r="K49" s="161"/>
      <c r="L49" s="161"/>
      <c r="M49" s="161"/>
      <c r="N49" s="160"/>
      <c r="O49" s="160"/>
      <c r="P49" s="160"/>
      <c r="Q49" s="160"/>
      <c r="R49" s="161"/>
      <c r="S49" s="161"/>
      <c r="T49" s="161"/>
      <c r="U49" s="161"/>
      <c r="V49" s="161"/>
      <c r="W49" s="161"/>
      <c r="X49" s="161"/>
      <c r="Y49" s="161"/>
      <c r="Z49" s="151"/>
      <c r="AA49" s="151"/>
      <c r="AB49" s="151"/>
      <c r="AC49" s="151"/>
      <c r="AD49" s="151"/>
      <c r="AE49" s="151"/>
      <c r="AF49" s="151"/>
      <c r="AG49" s="151" t="s">
        <v>263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3" x14ac:dyDescent="0.2">
      <c r="A50" s="158"/>
      <c r="B50" s="159"/>
      <c r="C50" s="196" t="s">
        <v>1658</v>
      </c>
      <c r="D50" s="190"/>
      <c r="E50" s="191">
        <v>1</v>
      </c>
      <c r="F50" s="161"/>
      <c r="G50" s="161"/>
      <c r="H50" s="161"/>
      <c r="I50" s="161"/>
      <c r="J50" s="161"/>
      <c r="K50" s="161"/>
      <c r="L50" s="161"/>
      <c r="M50" s="161"/>
      <c r="N50" s="160"/>
      <c r="O50" s="160"/>
      <c r="P50" s="160"/>
      <c r="Q50" s="160"/>
      <c r="R50" s="161"/>
      <c r="S50" s="161"/>
      <c r="T50" s="161"/>
      <c r="U50" s="161"/>
      <c r="V50" s="161"/>
      <c r="W50" s="161"/>
      <c r="X50" s="161"/>
      <c r="Y50" s="161"/>
      <c r="Z50" s="151"/>
      <c r="AA50" s="151"/>
      <c r="AB50" s="151"/>
      <c r="AC50" s="151"/>
      <c r="AD50" s="151"/>
      <c r="AE50" s="151"/>
      <c r="AF50" s="151"/>
      <c r="AG50" s="151" t="s">
        <v>263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 x14ac:dyDescent="0.2">
      <c r="A51" s="176">
        <v>15</v>
      </c>
      <c r="B51" s="177" t="s">
        <v>1669</v>
      </c>
      <c r="C51" s="185" t="s">
        <v>1670</v>
      </c>
      <c r="D51" s="178" t="s">
        <v>333</v>
      </c>
      <c r="E51" s="179">
        <v>1</v>
      </c>
      <c r="F51" s="180"/>
      <c r="G51" s="181">
        <f>ROUND(E51*F51,2)</f>
        <v>0</v>
      </c>
      <c r="H51" s="180"/>
      <c r="I51" s="181">
        <f>ROUND(E51*H51,2)</f>
        <v>0</v>
      </c>
      <c r="J51" s="180"/>
      <c r="K51" s="181">
        <f>ROUND(E51*J51,2)</f>
        <v>0</v>
      </c>
      <c r="L51" s="181">
        <v>21</v>
      </c>
      <c r="M51" s="181">
        <f>G51*(1+L51/100)</f>
        <v>0</v>
      </c>
      <c r="N51" s="179">
        <v>2.3000000000000001E-4</v>
      </c>
      <c r="O51" s="179">
        <f>ROUND(E51*N51,2)</f>
        <v>0</v>
      </c>
      <c r="P51" s="179">
        <v>0</v>
      </c>
      <c r="Q51" s="179">
        <f>ROUND(E51*P51,2)</f>
        <v>0</v>
      </c>
      <c r="R51" s="181"/>
      <c r="S51" s="181" t="s">
        <v>209</v>
      </c>
      <c r="T51" s="182" t="s">
        <v>210</v>
      </c>
      <c r="U51" s="161">
        <v>0</v>
      </c>
      <c r="V51" s="161">
        <f>ROUND(E51*U51,2)</f>
        <v>0</v>
      </c>
      <c r="W51" s="161"/>
      <c r="X51" s="161" t="s">
        <v>306</v>
      </c>
      <c r="Y51" s="161" t="s">
        <v>211</v>
      </c>
      <c r="Z51" s="151"/>
      <c r="AA51" s="151"/>
      <c r="AB51" s="151"/>
      <c r="AC51" s="151"/>
      <c r="AD51" s="151"/>
      <c r="AE51" s="151"/>
      <c r="AF51" s="151"/>
      <c r="AG51" s="151" t="s">
        <v>337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2" x14ac:dyDescent="0.2">
      <c r="A52" s="158"/>
      <c r="B52" s="159"/>
      <c r="C52" s="196" t="s">
        <v>1632</v>
      </c>
      <c r="D52" s="190"/>
      <c r="E52" s="191"/>
      <c r="F52" s="161"/>
      <c r="G52" s="161"/>
      <c r="H52" s="161"/>
      <c r="I52" s="161"/>
      <c r="J52" s="161"/>
      <c r="K52" s="161"/>
      <c r="L52" s="161"/>
      <c r="M52" s="161"/>
      <c r="N52" s="160"/>
      <c r="O52" s="160"/>
      <c r="P52" s="160"/>
      <c r="Q52" s="160"/>
      <c r="R52" s="161"/>
      <c r="S52" s="161"/>
      <c r="T52" s="161"/>
      <c r="U52" s="161"/>
      <c r="V52" s="161"/>
      <c r="W52" s="161"/>
      <c r="X52" s="161"/>
      <c r="Y52" s="161"/>
      <c r="Z52" s="151"/>
      <c r="AA52" s="151"/>
      <c r="AB52" s="151"/>
      <c r="AC52" s="151"/>
      <c r="AD52" s="151"/>
      <c r="AE52" s="151"/>
      <c r="AF52" s="151"/>
      <c r="AG52" s="151" t="s">
        <v>263</v>
      </c>
      <c r="AH52" s="151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3" x14ac:dyDescent="0.2">
      <c r="A53" s="158"/>
      <c r="B53" s="159"/>
      <c r="C53" s="196" t="s">
        <v>1658</v>
      </c>
      <c r="D53" s="190"/>
      <c r="E53" s="191">
        <v>1</v>
      </c>
      <c r="F53" s="161"/>
      <c r="G53" s="161"/>
      <c r="H53" s="161"/>
      <c r="I53" s="161"/>
      <c r="J53" s="161"/>
      <c r="K53" s="161"/>
      <c r="L53" s="161"/>
      <c r="M53" s="161"/>
      <c r="N53" s="160"/>
      <c r="O53" s="160"/>
      <c r="P53" s="160"/>
      <c r="Q53" s="160"/>
      <c r="R53" s="161"/>
      <c r="S53" s="161"/>
      <c r="T53" s="161"/>
      <c r="U53" s="161"/>
      <c r="V53" s="161"/>
      <c r="W53" s="161"/>
      <c r="X53" s="161"/>
      <c r="Y53" s="161"/>
      <c r="Z53" s="151"/>
      <c r="AA53" s="151"/>
      <c r="AB53" s="151"/>
      <c r="AC53" s="151"/>
      <c r="AD53" s="151"/>
      <c r="AE53" s="151"/>
      <c r="AF53" s="151"/>
      <c r="AG53" s="151" t="s">
        <v>263</v>
      </c>
      <c r="AH53" s="151">
        <v>0</v>
      </c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 x14ac:dyDescent="0.2">
      <c r="A54" s="176">
        <v>16</v>
      </c>
      <c r="B54" s="177" t="s">
        <v>1671</v>
      </c>
      <c r="C54" s="185" t="s">
        <v>1672</v>
      </c>
      <c r="D54" s="178" t="s">
        <v>333</v>
      </c>
      <c r="E54" s="179">
        <v>4</v>
      </c>
      <c r="F54" s="180"/>
      <c r="G54" s="181">
        <f>ROUND(E54*F54,2)</f>
        <v>0</v>
      </c>
      <c r="H54" s="180"/>
      <c r="I54" s="181">
        <f>ROUND(E54*H54,2)</f>
        <v>0</v>
      </c>
      <c r="J54" s="180"/>
      <c r="K54" s="181">
        <f>ROUND(E54*J54,2)</f>
        <v>0</v>
      </c>
      <c r="L54" s="181">
        <v>21</v>
      </c>
      <c r="M54" s="181">
        <f>G54*(1+L54/100)</f>
        <v>0</v>
      </c>
      <c r="N54" s="179">
        <v>2.3000000000000001E-4</v>
      </c>
      <c r="O54" s="179">
        <f>ROUND(E54*N54,2)</f>
        <v>0</v>
      </c>
      <c r="P54" s="179">
        <v>0</v>
      </c>
      <c r="Q54" s="179">
        <f>ROUND(E54*P54,2)</f>
        <v>0</v>
      </c>
      <c r="R54" s="181"/>
      <c r="S54" s="181" t="s">
        <v>209</v>
      </c>
      <c r="T54" s="182" t="s">
        <v>210</v>
      </c>
      <c r="U54" s="161">
        <v>0</v>
      </c>
      <c r="V54" s="161">
        <f>ROUND(E54*U54,2)</f>
        <v>0</v>
      </c>
      <c r="W54" s="161"/>
      <c r="X54" s="161" t="s">
        <v>306</v>
      </c>
      <c r="Y54" s="161" t="s">
        <v>211</v>
      </c>
      <c r="Z54" s="151"/>
      <c r="AA54" s="151"/>
      <c r="AB54" s="151"/>
      <c r="AC54" s="151"/>
      <c r="AD54" s="151"/>
      <c r="AE54" s="151"/>
      <c r="AF54" s="151"/>
      <c r="AG54" s="151" t="s">
        <v>337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2" x14ac:dyDescent="0.2">
      <c r="A55" s="158"/>
      <c r="B55" s="159"/>
      <c r="C55" s="196" t="s">
        <v>1632</v>
      </c>
      <c r="D55" s="190"/>
      <c r="E55" s="191"/>
      <c r="F55" s="161"/>
      <c r="G55" s="161"/>
      <c r="H55" s="161"/>
      <c r="I55" s="161"/>
      <c r="J55" s="161"/>
      <c r="K55" s="161"/>
      <c r="L55" s="161"/>
      <c r="M55" s="161"/>
      <c r="N55" s="160"/>
      <c r="O55" s="160"/>
      <c r="P55" s="160"/>
      <c r="Q55" s="160"/>
      <c r="R55" s="161"/>
      <c r="S55" s="161"/>
      <c r="T55" s="161"/>
      <c r="U55" s="161"/>
      <c r="V55" s="161"/>
      <c r="W55" s="161"/>
      <c r="X55" s="161"/>
      <c r="Y55" s="161"/>
      <c r="Z55" s="151"/>
      <c r="AA55" s="151"/>
      <c r="AB55" s="151"/>
      <c r="AC55" s="151"/>
      <c r="AD55" s="151"/>
      <c r="AE55" s="151"/>
      <c r="AF55" s="151"/>
      <c r="AG55" s="151" t="s">
        <v>263</v>
      </c>
      <c r="AH55" s="151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3" x14ac:dyDescent="0.2">
      <c r="A56" s="158"/>
      <c r="B56" s="159"/>
      <c r="C56" s="196" t="s">
        <v>1673</v>
      </c>
      <c r="D56" s="190"/>
      <c r="E56" s="191">
        <v>4</v>
      </c>
      <c r="F56" s="161"/>
      <c r="G56" s="161"/>
      <c r="H56" s="161"/>
      <c r="I56" s="161"/>
      <c r="J56" s="161"/>
      <c r="K56" s="161"/>
      <c r="L56" s="161"/>
      <c r="M56" s="161"/>
      <c r="N56" s="160"/>
      <c r="O56" s="160"/>
      <c r="P56" s="160"/>
      <c r="Q56" s="160"/>
      <c r="R56" s="161"/>
      <c r="S56" s="161"/>
      <c r="T56" s="161"/>
      <c r="U56" s="161"/>
      <c r="V56" s="161"/>
      <c r="W56" s="161"/>
      <c r="X56" s="161"/>
      <c r="Y56" s="161"/>
      <c r="Z56" s="151"/>
      <c r="AA56" s="151"/>
      <c r="AB56" s="151"/>
      <c r="AC56" s="151"/>
      <c r="AD56" s="151"/>
      <c r="AE56" s="151"/>
      <c r="AF56" s="151"/>
      <c r="AG56" s="151" t="s">
        <v>263</v>
      </c>
      <c r="AH56" s="151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 x14ac:dyDescent="0.2">
      <c r="A57" s="176">
        <v>17</v>
      </c>
      <c r="B57" s="177" t="s">
        <v>1674</v>
      </c>
      <c r="C57" s="185" t="s">
        <v>1675</v>
      </c>
      <c r="D57" s="178" t="s">
        <v>333</v>
      </c>
      <c r="E57" s="179">
        <v>4</v>
      </c>
      <c r="F57" s="180"/>
      <c r="G57" s="181">
        <f>ROUND(E57*F57,2)</f>
        <v>0</v>
      </c>
      <c r="H57" s="180"/>
      <c r="I57" s="181">
        <f>ROUND(E57*H57,2)</f>
        <v>0</v>
      </c>
      <c r="J57" s="180"/>
      <c r="K57" s="181">
        <f>ROUND(E57*J57,2)</f>
        <v>0</v>
      </c>
      <c r="L57" s="181">
        <v>21</v>
      </c>
      <c r="M57" s="181">
        <f>G57*(1+L57/100)</f>
        <v>0</v>
      </c>
      <c r="N57" s="179">
        <v>2.3000000000000001E-4</v>
      </c>
      <c r="O57" s="179">
        <f>ROUND(E57*N57,2)</f>
        <v>0</v>
      </c>
      <c r="P57" s="179">
        <v>0</v>
      </c>
      <c r="Q57" s="179">
        <f>ROUND(E57*P57,2)</f>
        <v>0</v>
      </c>
      <c r="R57" s="181"/>
      <c r="S57" s="181" t="s">
        <v>209</v>
      </c>
      <c r="T57" s="182" t="s">
        <v>210</v>
      </c>
      <c r="U57" s="161">
        <v>0</v>
      </c>
      <c r="V57" s="161">
        <f>ROUND(E57*U57,2)</f>
        <v>0</v>
      </c>
      <c r="W57" s="161"/>
      <c r="X57" s="161" t="s">
        <v>306</v>
      </c>
      <c r="Y57" s="161" t="s">
        <v>211</v>
      </c>
      <c r="Z57" s="151"/>
      <c r="AA57" s="151"/>
      <c r="AB57" s="151"/>
      <c r="AC57" s="151"/>
      <c r="AD57" s="151"/>
      <c r="AE57" s="151"/>
      <c r="AF57" s="151"/>
      <c r="AG57" s="151" t="s">
        <v>337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2" x14ac:dyDescent="0.2">
      <c r="A58" s="158"/>
      <c r="B58" s="159"/>
      <c r="C58" s="196" t="s">
        <v>1632</v>
      </c>
      <c r="D58" s="190"/>
      <c r="E58" s="191"/>
      <c r="F58" s="161"/>
      <c r="G58" s="161"/>
      <c r="H58" s="161"/>
      <c r="I58" s="161"/>
      <c r="J58" s="161"/>
      <c r="K58" s="161"/>
      <c r="L58" s="161"/>
      <c r="M58" s="161"/>
      <c r="N58" s="160"/>
      <c r="O58" s="160"/>
      <c r="P58" s="160"/>
      <c r="Q58" s="160"/>
      <c r="R58" s="161"/>
      <c r="S58" s="161"/>
      <c r="T58" s="161"/>
      <c r="U58" s="161"/>
      <c r="V58" s="161"/>
      <c r="W58" s="161"/>
      <c r="X58" s="161"/>
      <c r="Y58" s="161"/>
      <c r="Z58" s="151"/>
      <c r="AA58" s="151"/>
      <c r="AB58" s="151"/>
      <c r="AC58" s="151"/>
      <c r="AD58" s="151"/>
      <c r="AE58" s="151"/>
      <c r="AF58" s="151"/>
      <c r="AG58" s="151" t="s">
        <v>263</v>
      </c>
      <c r="AH58" s="151">
        <v>0</v>
      </c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3" x14ac:dyDescent="0.2">
      <c r="A59" s="158"/>
      <c r="B59" s="159"/>
      <c r="C59" s="196" t="s">
        <v>1673</v>
      </c>
      <c r="D59" s="190"/>
      <c r="E59" s="191">
        <v>4</v>
      </c>
      <c r="F59" s="161"/>
      <c r="G59" s="161"/>
      <c r="H59" s="161"/>
      <c r="I59" s="161"/>
      <c r="J59" s="161"/>
      <c r="K59" s="161"/>
      <c r="L59" s="161"/>
      <c r="M59" s="161"/>
      <c r="N59" s="160"/>
      <c r="O59" s="160"/>
      <c r="P59" s="160"/>
      <c r="Q59" s="160"/>
      <c r="R59" s="161"/>
      <c r="S59" s="161"/>
      <c r="T59" s="161"/>
      <c r="U59" s="161"/>
      <c r="V59" s="161"/>
      <c r="W59" s="161"/>
      <c r="X59" s="161"/>
      <c r="Y59" s="161"/>
      <c r="Z59" s="151"/>
      <c r="AA59" s="151"/>
      <c r="AB59" s="151"/>
      <c r="AC59" s="151"/>
      <c r="AD59" s="151"/>
      <c r="AE59" s="151"/>
      <c r="AF59" s="151"/>
      <c r="AG59" s="151" t="s">
        <v>263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 x14ac:dyDescent="0.2">
      <c r="A60" s="176">
        <v>18</v>
      </c>
      <c r="B60" s="177" t="s">
        <v>1676</v>
      </c>
      <c r="C60" s="185" t="s">
        <v>1677</v>
      </c>
      <c r="D60" s="178" t="s">
        <v>333</v>
      </c>
      <c r="E60" s="179">
        <v>1</v>
      </c>
      <c r="F60" s="180"/>
      <c r="G60" s="181">
        <f>ROUND(E60*F60,2)</f>
        <v>0</v>
      </c>
      <c r="H60" s="180"/>
      <c r="I60" s="181">
        <f>ROUND(E60*H60,2)</f>
        <v>0</v>
      </c>
      <c r="J60" s="180"/>
      <c r="K60" s="181">
        <f>ROUND(E60*J60,2)</f>
        <v>0</v>
      </c>
      <c r="L60" s="181">
        <v>21</v>
      </c>
      <c r="M60" s="181">
        <f>G60*(1+L60/100)</f>
        <v>0</v>
      </c>
      <c r="N60" s="179">
        <v>0</v>
      </c>
      <c r="O60" s="179">
        <f>ROUND(E60*N60,2)</f>
        <v>0</v>
      </c>
      <c r="P60" s="179">
        <v>0</v>
      </c>
      <c r="Q60" s="179">
        <f>ROUND(E60*P60,2)</f>
        <v>0</v>
      </c>
      <c r="R60" s="181"/>
      <c r="S60" s="181" t="s">
        <v>209</v>
      </c>
      <c r="T60" s="182" t="s">
        <v>210</v>
      </c>
      <c r="U60" s="161">
        <v>0</v>
      </c>
      <c r="V60" s="161">
        <f>ROUND(E60*U60,2)</f>
        <v>0</v>
      </c>
      <c r="W60" s="161"/>
      <c r="X60" s="161" t="s">
        <v>306</v>
      </c>
      <c r="Y60" s="161" t="s">
        <v>211</v>
      </c>
      <c r="Z60" s="151"/>
      <c r="AA60" s="151"/>
      <c r="AB60" s="151"/>
      <c r="AC60" s="151"/>
      <c r="AD60" s="151"/>
      <c r="AE60" s="151"/>
      <c r="AF60" s="151"/>
      <c r="AG60" s="151" t="s">
        <v>337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2" x14ac:dyDescent="0.2">
      <c r="A61" s="158"/>
      <c r="B61" s="159"/>
      <c r="C61" s="196" t="s">
        <v>1632</v>
      </c>
      <c r="D61" s="190"/>
      <c r="E61" s="191"/>
      <c r="F61" s="161"/>
      <c r="G61" s="161"/>
      <c r="H61" s="161"/>
      <c r="I61" s="161"/>
      <c r="J61" s="161"/>
      <c r="K61" s="161"/>
      <c r="L61" s="161"/>
      <c r="M61" s="161"/>
      <c r="N61" s="160"/>
      <c r="O61" s="160"/>
      <c r="P61" s="160"/>
      <c r="Q61" s="160"/>
      <c r="R61" s="161"/>
      <c r="S61" s="161"/>
      <c r="T61" s="161"/>
      <c r="U61" s="161"/>
      <c r="V61" s="161"/>
      <c r="W61" s="161"/>
      <c r="X61" s="161"/>
      <c r="Y61" s="161"/>
      <c r="Z61" s="151"/>
      <c r="AA61" s="151"/>
      <c r="AB61" s="151"/>
      <c r="AC61" s="151"/>
      <c r="AD61" s="151"/>
      <c r="AE61" s="151"/>
      <c r="AF61" s="151"/>
      <c r="AG61" s="151" t="s">
        <v>263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3" x14ac:dyDescent="0.2">
      <c r="A62" s="158"/>
      <c r="B62" s="159"/>
      <c r="C62" s="196" t="s">
        <v>1678</v>
      </c>
      <c r="D62" s="190"/>
      <c r="E62" s="191">
        <v>1</v>
      </c>
      <c r="F62" s="161"/>
      <c r="G62" s="161"/>
      <c r="H62" s="161"/>
      <c r="I62" s="161"/>
      <c r="J62" s="161"/>
      <c r="K62" s="161"/>
      <c r="L62" s="161"/>
      <c r="M62" s="161"/>
      <c r="N62" s="160"/>
      <c r="O62" s="160"/>
      <c r="P62" s="160"/>
      <c r="Q62" s="160"/>
      <c r="R62" s="161"/>
      <c r="S62" s="161"/>
      <c r="T62" s="161"/>
      <c r="U62" s="161"/>
      <c r="V62" s="161"/>
      <c r="W62" s="161"/>
      <c r="X62" s="161"/>
      <c r="Y62" s="161"/>
      <c r="Z62" s="151"/>
      <c r="AA62" s="151"/>
      <c r="AB62" s="151"/>
      <c r="AC62" s="151"/>
      <c r="AD62" s="151"/>
      <c r="AE62" s="151"/>
      <c r="AF62" s="151"/>
      <c r="AG62" s="151" t="s">
        <v>263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 x14ac:dyDescent="0.2">
      <c r="A63" s="176">
        <v>19</v>
      </c>
      <c r="B63" s="177" t="s">
        <v>1679</v>
      </c>
      <c r="C63" s="185" t="s">
        <v>1680</v>
      </c>
      <c r="D63" s="178" t="s">
        <v>333</v>
      </c>
      <c r="E63" s="179">
        <v>1</v>
      </c>
      <c r="F63" s="180"/>
      <c r="G63" s="181">
        <f>ROUND(E63*F63,2)</f>
        <v>0</v>
      </c>
      <c r="H63" s="180"/>
      <c r="I63" s="181">
        <f>ROUND(E63*H63,2)</f>
        <v>0</v>
      </c>
      <c r="J63" s="180"/>
      <c r="K63" s="181">
        <f>ROUND(E63*J63,2)</f>
        <v>0</v>
      </c>
      <c r="L63" s="181">
        <v>21</v>
      </c>
      <c r="M63" s="181">
        <f>G63*(1+L63/100)</f>
        <v>0</v>
      </c>
      <c r="N63" s="179">
        <v>0</v>
      </c>
      <c r="O63" s="179">
        <f>ROUND(E63*N63,2)</f>
        <v>0</v>
      </c>
      <c r="P63" s="179">
        <v>0</v>
      </c>
      <c r="Q63" s="179">
        <f>ROUND(E63*P63,2)</f>
        <v>0</v>
      </c>
      <c r="R63" s="181"/>
      <c r="S63" s="181" t="s">
        <v>209</v>
      </c>
      <c r="T63" s="182" t="s">
        <v>210</v>
      </c>
      <c r="U63" s="161">
        <v>0</v>
      </c>
      <c r="V63" s="161">
        <f>ROUND(E63*U63,2)</f>
        <v>0</v>
      </c>
      <c r="W63" s="161"/>
      <c r="X63" s="161" t="s">
        <v>306</v>
      </c>
      <c r="Y63" s="161" t="s">
        <v>211</v>
      </c>
      <c r="Z63" s="151"/>
      <c r="AA63" s="151"/>
      <c r="AB63" s="151"/>
      <c r="AC63" s="151"/>
      <c r="AD63" s="151"/>
      <c r="AE63" s="151"/>
      <c r="AF63" s="151"/>
      <c r="AG63" s="151" t="s">
        <v>337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2" x14ac:dyDescent="0.2">
      <c r="A64" s="158"/>
      <c r="B64" s="159"/>
      <c r="C64" s="196" t="s">
        <v>1632</v>
      </c>
      <c r="D64" s="190"/>
      <c r="E64" s="191"/>
      <c r="F64" s="161"/>
      <c r="G64" s="161"/>
      <c r="H64" s="161"/>
      <c r="I64" s="161"/>
      <c r="J64" s="161"/>
      <c r="K64" s="161"/>
      <c r="L64" s="161"/>
      <c r="M64" s="161"/>
      <c r="N64" s="160"/>
      <c r="O64" s="160"/>
      <c r="P64" s="160"/>
      <c r="Q64" s="160"/>
      <c r="R64" s="161"/>
      <c r="S64" s="161"/>
      <c r="T64" s="161"/>
      <c r="U64" s="161"/>
      <c r="V64" s="161"/>
      <c r="W64" s="161"/>
      <c r="X64" s="161"/>
      <c r="Y64" s="161"/>
      <c r="Z64" s="151"/>
      <c r="AA64" s="151"/>
      <c r="AB64" s="151"/>
      <c r="AC64" s="151"/>
      <c r="AD64" s="151"/>
      <c r="AE64" s="151"/>
      <c r="AF64" s="151"/>
      <c r="AG64" s="151" t="s">
        <v>263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outlineLevel="3" x14ac:dyDescent="0.2">
      <c r="A65" s="158"/>
      <c r="B65" s="159"/>
      <c r="C65" s="196" t="s">
        <v>1678</v>
      </c>
      <c r="D65" s="190"/>
      <c r="E65" s="191">
        <v>1</v>
      </c>
      <c r="F65" s="161"/>
      <c r="G65" s="161"/>
      <c r="H65" s="161"/>
      <c r="I65" s="161"/>
      <c r="J65" s="161"/>
      <c r="K65" s="161"/>
      <c r="L65" s="161"/>
      <c r="M65" s="161"/>
      <c r="N65" s="160"/>
      <c r="O65" s="160"/>
      <c r="P65" s="160"/>
      <c r="Q65" s="160"/>
      <c r="R65" s="161"/>
      <c r="S65" s="161"/>
      <c r="T65" s="161"/>
      <c r="U65" s="161"/>
      <c r="V65" s="161"/>
      <c r="W65" s="161"/>
      <c r="X65" s="161"/>
      <c r="Y65" s="161"/>
      <c r="Z65" s="151"/>
      <c r="AA65" s="151"/>
      <c r="AB65" s="151"/>
      <c r="AC65" s="151"/>
      <c r="AD65" s="151"/>
      <c r="AE65" s="151"/>
      <c r="AF65" s="151"/>
      <c r="AG65" s="151" t="s">
        <v>263</v>
      </c>
      <c r="AH65" s="151">
        <v>0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 x14ac:dyDescent="0.2">
      <c r="A66" s="176">
        <v>20</v>
      </c>
      <c r="B66" s="177" t="s">
        <v>1681</v>
      </c>
      <c r="C66" s="185" t="s">
        <v>1682</v>
      </c>
      <c r="D66" s="178" t="s">
        <v>333</v>
      </c>
      <c r="E66" s="179">
        <v>1</v>
      </c>
      <c r="F66" s="180"/>
      <c r="G66" s="181">
        <f>ROUND(E66*F66,2)</f>
        <v>0</v>
      </c>
      <c r="H66" s="180"/>
      <c r="I66" s="181">
        <f>ROUND(E66*H66,2)</f>
        <v>0</v>
      </c>
      <c r="J66" s="180"/>
      <c r="K66" s="181">
        <f>ROUND(E66*J66,2)</f>
        <v>0</v>
      </c>
      <c r="L66" s="181">
        <v>21</v>
      </c>
      <c r="M66" s="181">
        <f>G66*(1+L66/100)</f>
        <v>0</v>
      </c>
      <c r="N66" s="179">
        <v>0</v>
      </c>
      <c r="O66" s="179">
        <f>ROUND(E66*N66,2)</f>
        <v>0</v>
      </c>
      <c r="P66" s="179">
        <v>0</v>
      </c>
      <c r="Q66" s="179">
        <f>ROUND(E66*P66,2)</f>
        <v>0</v>
      </c>
      <c r="R66" s="181"/>
      <c r="S66" s="181" t="s">
        <v>209</v>
      </c>
      <c r="T66" s="182" t="s">
        <v>210</v>
      </c>
      <c r="U66" s="161">
        <v>0</v>
      </c>
      <c r="V66" s="161">
        <f>ROUND(E66*U66,2)</f>
        <v>0</v>
      </c>
      <c r="W66" s="161"/>
      <c r="X66" s="161" t="s">
        <v>306</v>
      </c>
      <c r="Y66" s="161" t="s">
        <v>211</v>
      </c>
      <c r="Z66" s="151"/>
      <c r="AA66" s="151"/>
      <c r="AB66" s="151"/>
      <c r="AC66" s="151"/>
      <c r="AD66" s="151"/>
      <c r="AE66" s="151"/>
      <c r="AF66" s="151"/>
      <c r="AG66" s="151" t="s">
        <v>337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2" x14ac:dyDescent="0.2">
      <c r="A67" s="158"/>
      <c r="B67" s="159"/>
      <c r="C67" s="196" t="s">
        <v>1632</v>
      </c>
      <c r="D67" s="190"/>
      <c r="E67" s="191"/>
      <c r="F67" s="161"/>
      <c r="G67" s="161"/>
      <c r="H67" s="161"/>
      <c r="I67" s="161"/>
      <c r="J67" s="161"/>
      <c r="K67" s="161"/>
      <c r="L67" s="161"/>
      <c r="M67" s="161"/>
      <c r="N67" s="160"/>
      <c r="O67" s="160"/>
      <c r="P67" s="160"/>
      <c r="Q67" s="160"/>
      <c r="R67" s="161"/>
      <c r="S67" s="161"/>
      <c r="T67" s="161"/>
      <c r="U67" s="161"/>
      <c r="V67" s="161"/>
      <c r="W67" s="161"/>
      <c r="X67" s="161"/>
      <c r="Y67" s="161"/>
      <c r="Z67" s="151"/>
      <c r="AA67" s="151"/>
      <c r="AB67" s="151"/>
      <c r="AC67" s="151"/>
      <c r="AD67" s="151"/>
      <c r="AE67" s="151"/>
      <c r="AF67" s="151"/>
      <c r="AG67" s="151" t="s">
        <v>263</v>
      </c>
      <c r="AH67" s="151">
        <v>0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outlineLevel="3" x14ac:dyDescent="0.2">
      <c r="A68" s="158"/>
      <c r="B68" s="159"/>
      <c r="C68" s="196" t="s">
        <v>1678</v>
      </c>
      <c r="D68" s="190"/>
      <c r="E68" s="191">
        <v>1</v>
      </c>
      <c r="F68" s="161"/>
      <c r="G68" s="161"/>
      <c r="H68" s="161"/>
      <c r="I68" s="161"/>
      <c r="J68" s="161"/>
      <c r="K68" s="161"/>
      <c r="L68" s="161"/>
      <c r="M68" s="161"/>
      <c r="N68" s="160"/>
      <c r="O68" s="160"/>
      <c r="P68" s="160"/>
      <c r="Q68" s="160"/>
      <c r="R68" s="161"/>
      <c r="S68" s="161"/>
      <c r="T68" s="161"/>
      <c r="U68" s="161"/>
      <c r="V68" s="161"/>
      <c r="W68" s="161"/>
      <c r="X68" s="161"/>
      <c r="Y68" s="161"/>
      <c r="Z68" s="151"/>
      <c r="AA68" s="151"/>
      <c r="AB68" s="151"/>
      <c r="AC68" s="151"/>
      <c r="AD68" s="151"/>
      <c r="AE68" s="151"/>
      <c r="AF68" s="151"/>
      <c r="AG68" s="151" t="s">
        <v>263</v>
      </c>
      <c r="AH68" s="151">
        <v>0</v>
      </c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1" x14ac:dyDescent="0.2">
      <c r="A69" s="176">
        <v>21</v>
      </c>
      <c r="B69" s="177" t="s">
        <v>1683</v>
      </c>
      <c r="C69" s="185" t="s">
        <v>1684</v>
      </c>
      <c r="D69" s="178" t="s">
        <v>333</v>
      </c>
      <c r="E69" s="179">
        <v>4</v>
      </c>
      <c r="F69" s="180"/>
      <c r="G69" s="181">
        <f>ROUND(E69*F69,2)</f>
        <v>0</v>
      </c>
      <c r="H69" s="180"/>
      <c r="I69" s="181">
        <f>ROUND(E69*H69,2)</f>
        <v>0</v>
      </c>
      <c r="J69" s="180"/>
      <c r="K69" s="181">
        <f>ROUND(E69*J69,2)</f>
        <v>0</v>
      </c>
      <c r="L69" s="181">
        <v>21</v>
      </c>
      <c r="M69" s="181">
        <f>G69*(1+L69/100)</f>
        <v>0</v>
      </c>
      <c r="N69" s="179">
        <v>0</v>
      </c>
      <c r="O69" s="179">
        <f>ROUND(E69*N69,2)</f>
        <v>0</v>
      </c>
      <c r="P69" s="179">
        <v>0</v>
      </c>
      <c r="Q69" s="179">
        <f>ROUND(E69*P69,2)</f>
        <v>0</v>
      </c>
      <c r="R69" s="181"/>
      <c r="S69" s="181" t="s">
        <v>209</v>
      </c>
      <c r="T69" s="182" t="s">
        <v>210</v>
      </c>
      <c r="U69" s="161">
        <v>0</v>
      </c>
      <c r="V69" s="161">
        <f>ROUND(E69*U69,2)</f>
        <v>0</v>
      </c>
      <c r="W69" s="161"/>
      <c r="X69" s="161" t="s">
        <v>306</v>
      </c>
      <c r="Y69" s="161" t="s">
        <v>211</v>
      </c>
      <c r="Z69" s="151"/>
      <c r="AA69" s="151"/>
      <c r="AB69" s="151"/>
      <c r="AC69" s="151"/>
      <c r="AD69" s="151"/>
      <c r="AE69" s="151"/>
      <c r="AF69" s="151"/>
      <c r="AG69" s="151" t="s">
        <v>337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2" x14ac:dyDescent="0.2">
      <c r="A70" s="158"/>
      <c r="B70" s="159"/>
      <c r="C70" s="196" t="s">
        <v>1632</v>
      </c>
      <c r="D70" s="190"/>
      <c r="E70" s="191"/>
      <c r="F70" s="161"/>
      <c r="G70" s="161"/>
      <c r="H70" s="161"/>
      <c r="I70" s="161"/>
      <c r="J70" s="161"/>
      <c r="K70" s="161"/>
      <c r="L70" s="161"/>
      <c r="M70" s="161"/>
      <c r="N70" s="160"/>
      <c r="O70" s="160"/>
      <c r="P70" s="160"/>
      <c r="Q70" s="160"/>
      <c r="R70" s="161"/>
      <c r="S70" s="161"/>
      <c r="T70" s="161"/>
      <c r="U70" s="161"/>
      <c r="V70" s="161"/>
      <c r="W70" s="161"/>
      <c r="X70" s="161"/>
      <c r="Y70" s="161"/>
      <c r="Z70" s="151"/>
      <c r="AA70" s="151"/>
      <c r="AB70" s="151"/>
      <c r="AC70" s="151"/>
      <c r="AD70" s="151"/>
      <c r="AE70" s="151"/>
      <c r="AF70" s="151"/>
      <c r="AG70" s="151" t="s">
        <v>263</v>
      </c>
      <c r="AH70" s="151">
        <v>0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3" x14ac:dyDescent="0.2">
      <c r="A71" s="158"/>
      <c r="B71" s="159"/>
      <c r="C71" s="196" t="s">
        <v>1685</v>
      </c>
      <c r="D71" s="190"/>
      <c r="E71" s="191">
        <v>4</v>
      </c>
      <c r="F71" s="161"/>
      <c r="G71" s="161"/>
      <c r="H71" s="161"/>
      <c r="I71" s="161"/>
      <c r="J71" s="161"/>
      <c r="K71" s="161"/>
      <c r="L71" s="161"/>
      <c r="M71" s="161"/>
      <c r="N71" s="160"/>
      <c r="O71" s="160"/>
      <c r="P71" s="160"/>
      <c r="Q71" s="160"/>
      <c r="R71" s="161"/>
      <c r="S71" s="161"/>
      <c r="T71" s="161"/>
      <c r="U71" s="161"/>
      <c r="V71" s="161"/>
      <c r="W71" s="161"/>
      <c r="X71" s="161"/>
      <c r="Y71" s="161"/>
      <c r="Z71" s="151"/>
      <c r="AA71" s="151"/>
      <c r="AB71" s="151"/>
      <c r="AC71" s="151"/>
      <c r="AD71" s="151"/>
      <c r="AE71" s="151"/>
      <c r="AF71" s="151"/>
      <c r="AG71" s="151" t="s">
        <v>263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outlineLevel="1" x14ac:dyDescent="0.2">
      <c r="A72" s="176">
        <v>22</v>
      </c>
      <c r="B72" s="177" t="s">
        <v>1686</v>
      </c>
      <c r="C72" s="185" t="s">
        <v>1687</v>
      </c>
      <c r="D72" s="178" t="s">
        <v>333</v>
      </c>
      <c r="E72" s="179">
        <v>6</v>
      </c>
      <c r="F72" s="180"/>
      <c r="G72" s="181">
        <f>ROUND(E72*F72,2)</f>
        <v>0</v>
      </c>
      <c r="H72" s="180"/>
      <c r="I72" s="181">
        <f>ROUND(E72*H72,2)</f>
        <v>0</v>
      </c>
      <c r="J72" s="180"/>
      <c r="K72" s="181">
        <f>ROUND(E72*J72,2)</f>
        <v>0</v>
      </c>
      <c r="L72" s="181">
        <v>21</v>
      </c>
      <c r="M72" s="181">
        <f>G72*(1+L72/100)</f>
        <v>0</v>
      </c>
      <c r="N72" s="179">
        <v>0</v>
      </c>
      <c r="O72" s="179">
        <f>ROUND(E72*N72,2)</f>
        <v>0</v>
      </c>
      <c r="P72" s="179">
        <v>0</v>
      </c>
      <c r="Q72" s="179">
        <f>ROUND(E72*P72,2)</f>
        <v>0</v>
      </c>
      <c r="R72" s="181"/>
      <c r="S72" s="181" t="s">
        <v>209</v>
      </c>
      <c r="T72" s="182" t="s">
        <v>210</v>
      </c>
      <c r="U72" s="161">
        <v>0</v>
      </c>
      <c r="V72" s="161">
        <f>ROUND(E72*U72,2)</f>
        <v>0</v>
      </c>
      <c r="W72" s="161"/>
      <c r="X72" s="161" t="s">
        <v>306</v>
      </c>
      <c r="Y72" s="161" t="s">
        <v>211</v>
      </c>
      <c r="Z72" s="151"/>
      <c r="AA72" s="151"/>
      <c r="AB72" s="151"/>
      <c r="AC72" s="151"/>
      <c r="AD72" s="151"/>
      <c r="AE72" s="151"/>
      <c r="AF72" s="151"/>
      <c r="AG72" s="151" t="s">
        <v>337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2" x14ac:dyDescent="0.2">
      <c r="A73" s="158"/>
      <c r="B73" s="159"/>
      <c r="C73" s="196" t="s">
        <v>1632</v>
      </c>
      <c r="D73" s="190"/>
      <c r="E73" s="191"/>
      <c r="F73" s="161"/>
      <c r="G73" s="161"/>
      <c r="H73" s="161"/>
      <c r="I73" s="161"/>
      <c r="J73" s="161"/>
      <c r="K73" s="161"/>
      <c r="L73" s="161"/>
      <c r="M73" s="161"/>
      <c r="N73" s="160"/>
      <c r="O73" s="160"/>
      <c r="P73" s="160"/>
      <c r="Q73" s="160"/>
      <c r="R73" s="161"/>
      <c r="S73" s="161"/>
      <c r="T73" s="161"/>
      <c r="U73" s="161"/>
      <c r="V73" s="161"/>
      <c r="W73" s="161"/>
      <c r="X73" s="161"/>
      <c r="Y73" s="161"/>
      <c r="Z73" s="151"/>
      <c r="AA73" s="151"/>
      <c r="AB73" s="151"/>
      <c r="AC73" s="151"/>
      <c r="AD73" s="151"/>
      <c r="AE73" s="151"/>
      <c r="AF73" s="151"/>
      <c r="AG73" s="151" t="s">
        <v>263</v>
      </c>
      <c r="AH73" s="151">
        <v>0</v>
      </c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3" x14ac:dyDescent="0.2">
      <c r="A74" s="158"/>
      <c r="B74" s="159"/>
      <c r="C74" s="196" t="s">
        <v>1688</v>
      </c>
      <c r="D74" s="190"/>
      <c r="E74" s="191">
        <v>6</v>
      </c>
      <c r="F74" s="161"/>
      <c r="G74" s="161"/>
      <c r="H74" s="161"/>
      <c r="I74" s="161"/>
      <c r="J74" s="161"/>
      <c r="K74" s="161"/>
      <c r="L74" s="161"/>
      <c r="M74" s="161"/>
      <c r="N74" s="160"/>
      <c r="O74" s="160"/>
      <c r="P74" s="160"/>
      <c r="Q74" s="160"/>
      <c r="R74" s="161"/>
      <c r="S74" s="161"/>
      <c r="T74" s="161"/>
      <c r="U74" s="161"/>
      <c r="V74" s="161"/>
      <c r="W74" s="161"/>
      <c r="X74" s="161"/>
      <c r="Y74" s="161"/>
      <c r="Z74" s="151"/>
      <c r="AA74" s="151"/>
      <c r="AB74" s="151"/>
      <c r="AC74" s="151"/>
      <c r="AD74" s="151"/>
      <c r="AE74" s="151"/>
      <c r="AF74" s="151"/>
      <c r="AG74" s="151" t="s">
        <v>263</v>
      </c>
      <c r="AH74" s="151">
        <v>0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1" x14ac:dyDescent="0.2">
      <c r="A75" s="176">
        <v>23</v>
      </c>
      <c r="B75" s="177" t="s">
        <v>1689</v>
      </c>
      <c r="C75" s="185" t="s">
        <v>1690</v>
      </c>
      <c r="D75" s="178" t="s">
        <v>333</v>
      </c>
      <c r="E75" s="179">
        <v>1</v>
      </c>
      <c r="F75" s="180"/>
      <c r="G75" s="181">
        <f>ROUND(E75*F75,2)</f>
        <v>0</v>
      </c>
      <c r="H75" s="180"/>
      <c r="I75" s="181">
        <f>ROUND(E75*H75,2)</f>
        <v>0</v>
      </c>
      <c r="J75" s="180"/>
      <c r="K75" s="181">
        <f>ROUND(E75*J75,2)</f>
        <v>0</v>
      </c>
      <c r="L75" s="181">
        <v>21</v>
      </c>
      <c r="M75" s="181">
        <f>G75*(1+L75/100)</f>
        <v>0</v>
      </c>
      <c r="N75" s="179">
        <v>0</v>
      </c>
      <c r="O75" s="179">
        <f>ROUND(E75*N75,2)</f>
        <v>0</v>
      </c>
      <c r="P75" s="179">
        <v>0</v>
      </c>
      <c r="Q75" s="179">
        <f>ROUND(E75*P75,2)</f>
        <v>0</v>
      </c>
      <c r="R75" s="181"/>
      <c r="S75" s="181" t="s">
        <v>209</v>
      </c>
      <c r="T75" s="182" t="s">
        <v>210</v>
      </c>
      <c r="U75" s="161">
        <v>0</v>
      </c>
      <c r="V75" s="161">
        <f>ROUND(E75*U75,2)</f>
        <v>0</v>
      </c>
      <c r="W75" s="161"/>
      <c r="X75" s="161" t="s">
        <v>306</v>
      </c>
      <c r="Y75" s="161" t="s">
        <v>211</v>
      </c>
      <c r="Z75" s="151"/>
      <c r="AA75" s="151"/>
      <c r="AB75" s="151"/>
      <c r="AC75" s="151"/>
      <c r="AD75" s="151"/>
      <c r="AE75" s="151"/>
      <c r="AF75" s="151"/>
      <c r="AG75" s="151" t="s">
        <v>337</v>
      </c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2" x14ac:dyDescent="0.2">
      <c r="A76" s="158"/>
      <c r="B76" s="159"/>
      <c r="C76" s="196" t="s">
        <v>1632</v>
      </c>
      <c r="D76" s="190"/>
      <c r="E76" s="191"/>
      <c r="F76" s="161"/>
      <c r="G76" s="161"/>
      <c r="H76" s="161"/>
      <c r="I76" s="161"/>
      <c r="J76" s="161"/>
      <c r="K76" s="161"/>
      <c r="L76" s="161"/>
      <c r="M76" s="161"/>
      <c r="N76" s="160"/>
      <c r="O76" s="160"/>
      <c r="P76" s="160"/>
      <c r="Q76" s="160"/>
      <c r="R76" s="161"/>
      <c r="S76" s="161"/>
      <c r="T76" s="161"/>
      <c r="U76" s="161"/>
      <c r="V76" s="161"/>
      <c r="W76" s="161"/>
      <c r="X76" s="161"/>
      <c r="Y76" s="161"/>
      <c r="Z76" s="151"/>
      <c r="AA76" s="151"/>
      <c r="AB76" s="151"/>
      <c r="AC76" s="151"/>
      <c r="AD76" s="151"/>
      <c r="AE76" s="151"/>
      <c r="AF76" s="151"/>
      <c r="AG76" s="151" t="s">
        <v>263</v>
      </c>
      <c r="AH76" s="151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3" x14ac:dyDescent="0.2">
      <c r="A77" s="158"/>
      <c r="B77" s="159"/>
      <c r="C77" s="196" t="s">
        <v>1678</v>
      </c>
      <c r="D77" s="190"/>
      <c r="E77" s="191">
        <v>1</v>
      </c>
      <c r="F77" s="161"/>
      <c r="G77" s="161"/>
      <c r="H77" s="161"/>
      <c r="I77" s="161"/>
      <c r="J77" s="161"/>
      <c r="K77" s="161"/>
      <c r="L77" s="161"/>
      <c r="M77" s="161"/>
      <c r="N77" s="160"/>
      <c r="O77" s="160"/>
      <c r="P77" s="160"/>
      <c r="Q77" s="160"/>
      <c r="R77" s="161"/>
      <c r="S77" s="161"/>
      <c r="T77" s="161"/>
      <c r="U77" s="161"/>
      <c r="V77" s="161"/>
      <c r="W77" s="161"/>
      <c r="X77" s="161"/>
      <c r="Y77" s="161"/>
      <c r="Z77" s="151"/>
      <c r="AA77" s="151"/>
      <c r="AB77" s="151"/>
      <c r="AC77" s="151"/>
      <c r="AD77" s="151"/>
      <c r="AE77" s="151"/>
      <c r="AF77" s="151"/>
      <c r="AG77" s="151" t="s">
        <v>263</v>
      </c>
      <c r="AH77" s="151">
        <v>0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 x14ac:dyDescent="0.2">
      <c r="A78" s="176">
        <v>24</v>
      </c>
      <c r="B78" s="177" t="s">
        <v>1691</v>
      </c>
      <c r="C78" s="185" t="s">
        <v>1692</v>
      </c>
      <c r="D78" s="178" t="s">
        <v>333</v>
      </c>
      <c r="E78" s="179">
        <v>1</v>
      </c>
      <c r="F78" s="180"/>
      <c r="G78" s="181">
        <f>ROUND(E78*F78,2)</f>
        <v>0</v>
      </c>
      <c r="H78" s="180"/>
      <c r="I78" s="181">
        <f>ROUND(E78*H78,2)</f>
        <v>0</v>
      </c>
      <c r="J78" s="180"/>
      <c r="K78" s="181">
        <f>ROUND(E78*J78,2)</f>
        <v>0</v>
      </c>
      <c r="L78" s="181">
        <v>21</v>
      </c>
      <c r="M78" s="181">
        <f>G78*(1+L78/100)</f>
        <v>0</v>
      </c>
      <c r="N78" s="179">
        <v>2.4499999999999999E-3</v>
      </c>
      <c r="O78" s="179">
        <f>ROUND(E78*N78,2)</f>
        <v>0</v>
      </c>
      <c r="P78" s="179">
        <v>0</v>
      </c>
      <c r="Q78" s="179">
        <f>ROUND(E78*P78,2)</f>
        <v>0</v>
      </c>
      <c r="R78" s="181"/>
      <c r="S78" s="181" t="s">
        <v>209</v>
      </c>
      <c r="T78" s="182" t="s">
        <v>210</v>
      </c>
      <c r="U78" s="161">
        <v>0</v>
      </c>
      <c r="V78" s="161">
        <f>ROUND(E78*U78,2)</f>
        <v>0</v>
      </c>
      <c r="W78" s="161"/>
      <c r="X78" s="161" t="s">
        <v>306</v>
      </c>
      <c r="Y78" s="161" t="s">
        <v>211</v>
      </c>
      <c r="Z78" s="151"/>
      <c r="AA78" s="151"/>
      <c r="AB78" s="151"/>
      <c r="AC78" s="151"/>
      <c r="AD78" s="151"/>
      <c r="AE78" s="151"/>
      <c r="AF78" s="151"/>
      <c r="AG78" s="151" t="s">
        <v>337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2" x14ac:dyDescent="0.2">
      <c r="A79" s="158"/>
      <c r="B79" s="159"/>
      <c r="C79" s="196" t="s">
        <v>1632</v>
      </c>
      <c r="D79" s="190"/>
      <c r="E79" s="191"/>
      <c r="F79" s="161"/>
      <c r="G79" s="161"/>
      <c r="H79" s="161"/>
      <c r="I79" s="161"/>
      <c r="J79" s="161"/>
      <c r="K79" s="161"/>
      <c r="L79" s="161"/>
      <c r="M79" s="161"/>
      <c r="N79" s="160"/>
      <c r="O79" s="160"/>
      <c r="P79" s="160"/>
      <c r="Q79" s="160"/>
      <c r="R79" s="161"/>
      <c r="S79" s="161"/>
      <c r="T79" s="161"/>
      <c r="U79" s="161"/>
      <c r="V79" s="161"/>
      <c r="W79" s="161"/>
      <c r="X79" s="161"/>
      <c r="Y79" s="161"/>
      <c r="Z79" s="151"/>
      <c r="AA79" s="151"/>
      <c r="AB79" s="151"/>
      <c r="AC79" s="151"/>
      <c r="AD79" s="151"/>
      <c r="AE79" s="151"/>
      <c r="AF79" s="151"/>
      <c r="AG79" s="151" t="s">
        <v>263</v>
      </c>
      <c r="AH79" s="151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3" x14ac:dyDescent="0.2">
      <c r="A80" s="158"/>
      <c r="B80" s="159"/>
      <c r="C80" s="196" t="s">
        <v>1693</v>
      </c>
      <c r="D80" s="190"/>
      <c r="E80" s="191">
        <v>1</v>
      </c>
      <c r="F80" s="161"/>
      <c r="G80" s="161"/>
      <c r="H80" s="161"/>
      <c r="I80" s="161"/>
      <c r="J80" s="161"/>
      <c r="K80" s="161"/>
      <c r="L80" s="161"/>
      <c r="M80" s="161"/>
      <c r="N80" s="160"/>
      <c r="O80" s="160"/>
      <c r="P80" s="160"/>
      <c r="Q80" s="160"/>
      <c r="R80" s="161"/>
      <c r="S80" s="161"/>
      <c r="T80" s="161"/>
      <c r="U80" s="161"/>
      <c r="V80" s="161"/>
      <c r="W80" s="161"/>
      <c r="X80" s="161"/>
      <c r="Y80" s="161"/>
      <c r="Z80" s="151"/>
      <c r="AA80" s="151"/>
      <c r="AB80" s="151"/>
      <c r="AC80" s="151"/>
      <c r="AD80" s="151"/>
      <c r="AE80" s="151"/>
      <c r="AF80" s="151"/>
      <c r="AG80" s="151" t="s">
        <v>263</v>
      </c>
      <c r="AH80" s="151">
        <v>0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1" x14ac:dyDescent="0.2">
      <c r="A81" s="176">
        <v>25</v>
      </c>
      <c r="B81" s="177" t="s">
        <v>1694</v>
      </c>
      <c r="C81" s="185" t="s">
        <v>1695</v>
      </c>
      <c r="D81" s="178" t="s">
        <v>333</v>
      </c>
      <c r="E81" s="179">
        <v>6</v>
      </c>
      <c r="F81" s="180"/>
      <c r="G81" s="181">
        <f>ROUND(E81*F81,2)</f>
        <v>0</v>
      </c>
      <c r="H81" s="180"/>
      <c r="I81" s="181">
        <f>ROUND(E81*H81,2)</f>
        <v>0</v>
      </c>
      <c r="J81" s="180"/>
      <c r="K81" s="181">
        <f>ROUND(E81*J81,2)</f>
        <v>0</v>
      </c>
      <c r="L81" s="181">
        <v>21</v>
      </c>
      <c r="M81" s="181">
        <f>G81*(1+L81/100)</f>
        <v>0</v>
      </c>
      <c r="N81" s="179">
        <v>4.0999999999999999E-4</v>
      </c>
      <c r="O81" s="179">
        <f>ROUND(E81*N81,2)</f>
        <v>0</v>
      </c>
      <c r="P81" s="179">
        <v>0</v>
      </c>
      <c r="Q81" s="179">
        <f>ROUND(E81*P81,2)</f>
        <v>0</v>
      </c>
      <c r="R81" s="181"/>
      <c r="S81" s="181" t="s">
        <v>209</v>
      </c>
      <c r="T81" s="182" t="s">
        <v>210</v>
      </c>
      <c r="U81" s="161">
        <v>0</v>
      </c>
      <c r="V81" s="161">
        <f>ROUND(E81*U81,2)</f>
        <v>0</v>
      </c>
      <c r="W81" s="161"/>
      <c r="X81" s="161" t="s">
        <v>306</v>
      </c>
      <c r="Y81" s="161" t="s">
        <v>211</v>
      </c>
      <c r="Z81" s="151"/>
      <c r="AA81" s="151"/>
      <c r="AB81" s="151"/>
      <c r="AC81" s="151"/>
      <c r="AD81" s="151"/>
      <c r="AE81" s="151"/>
      <c r="AF81" s="151"/>
      <c r="AG81" s="151" t="s">
        <v>337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2" x14ac:dyDescent="0.2">
      <c r="A82" s="158"/>
      <c r="B82" s="159"/>
      <c r="C82" s="196" t="s">
        <v>1632</v>
      </c>
      <c r="D82" s="190"/>
      <c r="E82" s="191"/>
      <c r="F82" s="161"/>
      <c r="G82" s="161"/>
      <c r="H82" s="161"/>
      <c r="I82" s="161"/>
      <c r="J82" s="161"/>
      <c r="K82" s="161"/>
      <c r="L82" s="161"/>
      <c r="M82" s="161"/>
      <c r="N82" s="160"/>
      <c r="O82" s="160"/>
      <c r="P82" s="160"/>
      <c r="Q82" s="160"/>
      <c r="R82" s="161"/>
      <c r="S82" s="161"/>
      <c r="T82" s="161"/>
      <c r="U82" s="161"/>
      <c r="V82" s="161"/>
      <c r="W82" s="161"/>
      <c r="X82" s="161"/>
      <c r="Y82" s="161"/>
      <c r="Z82" s="151"/>
      <c r="AA82" s="151"/>
      <c r="AB82" s="151"/>
      <c r="AC82" s="151"/>
      <c r="AD82" s="151"/>
      <c r="AE82" s="151"/>
      <c r="AF82" s="151"/>
      <c r="AG82" s="151" t="s">
        <v>263</v>
      </c>
      <c r="AH82" s="151">
        <v>0</v>
      </c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3" x14ac:dyDescent="0.2">
      <c r="A83" s="158"/>
      <c r="B83" s="159"/>
      <c r="C83" s="196" t="s">
        <v>1696</v>
      </c>
      <c r="D83" s="190"/>
      <c r="E83" s="191">
        <v>6</v>
      </c>
      <c r="F83" s="161"/>
      <c r="G83" s="161"/>
      <c r="H83" s="161"/>
      <c r="I83" s="161"/>
      <c r="J83" s="161"/>
      <c r="K83" s="161"/>
      <c r="L83" s="161"/>
      <c r="M83" s="161"/>
      <c r="N83" s="160"/>
      <c r="O83" s="160"/>
      <c r="P83" s="160"/>
      <c r="Q83" s="160"/>
      <c r="R83" s="161"/>
      <c r="S83" s="161"/>
      <c r="T83" s="161"/>
      <c r="U83" s="161"/>
      <c r="V83" s="161"/>
      <c r="W83" s="161"/>
      <c r="X83" s="161"/>
      <c r="Y83" s="161"/>
      <c r="Z83" s="151"/>
      <c r="AA83" s="151"/>
      <c r="AB83" s="151"/>
      <c r="AC83" s="151"/>
      <c r="AD83" s="151"/>
      <c r="AE83" s="151"/>
      <c r="AF83" s="151"/>
      <c r="AG83" s="151" t="s">
        <v>263</v>
      </c>
      <c r="AH83" s="151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1" x14ac:dyDescent="0.2">
      <c r="A84" s="176">
        <v>26</v>
      </c>
      <c r="B84" s="177" t="s">
        <v>1697</v>
      </c>
      <c r="C84" s="185" t="s">
        <v>1698</v>
      </c>
      <c r="D84" s="178" t="s">
        <v>333</v>
      </c>
      <c r="E84" s="179">
        <v>1</v>
      </c>
      <c r="F84" s="180"/>
      <c r="G84" s="181">
        <f>ROUND(E84*F84,2)</f>
        <v>0</v>
      </c>
      <c r="H84" s="180"/>
      <c r="I84" s="181">
        <f>ROUND(E84*H84,2)</f>
        <v>0</v>
      </c>
      <c r="J84" s="180"/>
      <c r="K84" s="181">
        <f>ROUND(E84*J84,2)</f>
        <v>0</v>
      </c>
      <c r="L84" s="181">
        <v>21</v>
      </c>
      <c r="M84" s="181">
        <f>G84*(1+L84/100)</f>
        <v>0</v>
      </c>
      <c r="N84" s="179">
        <v>4.0999999999999999E-4</v>
      </c>
      <c r="O84" s="179">
        <f>ROUND(E84*N84,2)</f>
        <v>0</v>
      </c>
      <c r="P84" s="179">
        <v>0</v>
      </c>
      <c r="Q84" s="179">
        <f>ROUND(E84*P84,2)</f>
        <v>0</v>
      </c>
      <c r="R84" s="181"/>
      <c r="S84" s="181" t="s">
        <v>209</v>
      </c>
      <c r="T84" s="182" t="s">
        <v>210</v>
      </c>
      <c r="U84" s="161">
        <v>0</v>
      </c>
      <c r="V84" s="161">
        <f>ROUND(E84*U84,2)</f>
        <v>0</v>
      </c>
      <c r="W84" s="161"/>
      <c r="X84" s="161" t="s">
        <v>306</v>
      </c>
      <c r="Y84" s="161" t="s">
        <v>211</v>
      </c>
      <c r="Z84" s="151"/>
      <c r="AA84" s="151"/>
      <c r="AB84" s="151"/>
      <c r="AC84" s="151"/>
      <c r="AD84" s="151"/>
      <c r="AE84" s="151"/>
      <c r="AF84" s="151"/>
      <c r="AG84" s="151" t="s">
        <v>337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2" x14ac:dyDescent="0.2">
      <c r="A85" s="158"/>
      <c r="B85" s="159"/>
      <c r="C85" s="196" t="s">
        <v>1632</v>
      </c>
      <c r="D85" s="190"/>
      <c r="E85" s="191"/>
      <c r="F85" s="161"/>
      <c r="G85" s="161"/>
      <c r="H85" s="161"/>
      <c r="I85" s="161"/>
      <c r="J85" s="161"/>
      <c r="K85" s="161"/>
      <c r="L85" s="161"/>
      <c r="M85" s="161"/>
      <c r="N85" s="160"/>
      <c r="O85" s="160"/>
      <c r="P85" s="160"/>
      <c r="Q85" s="160"/>
      <c r="R85" s="161"/>
      <c r="S85" s="161"/>
      <c r="T85" s="161"/>
      <c r="U85" s="161"/>
      <c r="V85" s="161"/>
      <c r="W85" s="161"/>
      <c r="X85" s="161"/>
      <c r="Y85" s="161"/>
      <c r="Z85" s="151"/>
      <c r="AA85" s="151"/>
      <c r="AB85" s="151"/>
      <c r="AC85" s="151"/>
      <c r="AD85" s="151"/>
      <c r="AE85" s="151"/>
      <c r="AF85" s="151"/>
      <c r="AG85" s="151" t="s">
        <v>263</v>
      </c>
      <c r="AH85" s="151">
        <v>0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3" x14ac:dyDescent="0.2">
      <c r="A86" s="158"/>
      <c r="B86" s="159"/>
      <c r="C86" s="196" t="s">
        <v>1693</v>
      </c>
      <c r="D86" s="190"/>
      <c r="E86" s="191">
        <v>1</v>
      </c>
      <c r="F86" s="161"/>
      <c r="G86" s="161"/>
      <c r="H86" s="161"/>
      <c r="I86" s="161"/>
      <c r="J86" s="161"/>
      <c r="K86" s="161"/>
      <c r="L86" s="161"/>
      <c r="M86" s="161"/>
      <c r="N86" s="160"/>
      <c r="O86" s="160"/>
      <c r="P86" s="160"/>
      <c r="Q86" s="160"/>
      <c r="R86" s="161"/>
      <c r="S86" s="161"/>
      <c r="T86" s="161"/>
      <c r="U86" s="161"/>
      <c r="V86" s="161"/>
      <c r="W86" s="161"/>
      <c r="X86" s="161"/>
      <c r="Y86" s="161"/>
      <c r="Z86" s="151"/>
      <c r="AA86" s="151"/>
      <c r="AB86" s="151"/>
      <c r="AC86" s="151"/>
      <c r="AD86" s="151"/>
      <c r="AE86" s="151"/>
      <c r="AF86" s="151"/>
      <c r="AG86" s="151" t="s">
        <v>263</v>
      </c>
      <c r="AH86" s="151">
        <v>0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1" x14ac:dyDescent="0.2">
      <c r="A87" s="176">
        <v>27</v>
      </c>
      <c r="B87" s="177" t="s">
        <v>1699</v>
      </c>
      <c r="C87" s="185" t="s">
        <v>1700</v>
      </c>
      <c r="D87" s="178" t="s">
        <v>333</v>
      </c>
      <c r="E87" s="179">
        <v>5</v>
      </c>
      <c r="F87" s="180"/>
      <c r="G87" s="181">
        <f>ROUND(E87*F87,2)</f>
        <v>0</v>
      </c>
      <c r="H87" s="180"/>
      <c r="I87" s="181">
        <f>ROUND(E87*H87,2)</f>
        <v>0</v>
      </c>
      <c r="J87" s="180"/>
      <c r="K87" s="181">
        <f>ROUND(E87*J87,2)</f>
        <v>0</v>
      </c>
      <c r="L87" s="181">
        <v>21</v>
      </c>
      <c r="M87" s="181">
        <f>G87*(1+L87/100)</f>
        <v>0</v>
      </c>
      <c r="N87" s="179">
        <v>4.0999999999999999E-4</v>
      </c>
      <c r="O87" s="179">
        <f>ROUND(E87*N87,2)</f>
        <v>0</v>
      </c>
      <c r="P87" s="179">
        <v>0</v>
      </c>
      <c r="Q87" s="179">
        <f>ROUND(E87*P87,2)</f>
        <v>0</v>
      </c>
      <c r="R87" s="181"/>
      <c r="S87" s="181" t="s">
        <v>209</v>
      </c>
      <c r="T87" s="182" t="s">
        <v>210</v>
      </c>
      <c r="U87" s="161">
        <v>0</v>
      </c>
      <c r="V87" s="161">
        <f>ROUND(E87*U87,2)</f>
        <v>0</v>
      </c>
      <c r="W87" s="161"/>
      <c r="X87" s="161" t="s">
        <v>306</v>
      </c>
      <c r="Y87" s="161" t="s">
        <v>211</v>
      </c>
      <c r="Z87" s="151"/>
      <c r="AA87" s="151"/>
      <c r="AB87" s="151"/>
      <c r="AC87" s="151"/>
      <c r="AD87" s="151"/>
      <c r="AE87" s="151"/>
      <c r="AF87" s="151"/>
      <c r="AG87" s="151" t="s">
        <v>337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2" x14ac:dyDescent="0.2">
      <c r="A88" s="158"/>
      <c r="B88" s="159"/>
      <c r="C88" s="196" t="s">
        <v>1632</v>
      </c>
      <c r="D88" s="190"/>
      <c r="E88" s="191"/>
      <c r="F88" s="161"/>
      <c r="G88" s="161"/>
      <c r="H88" s="161"/>
      <c r="I88" s="161"/>
      <c r="J88" s="161"/>
      <c r="K88" s="161"/>
      <c r="L88" s="161"/>
      <c r="M88" s="161"/>
      <c r="N88" s="160"/>
      <c r="O88" s="160"/>
      <c r="P88" s="160"/>
      <c r="Q88" s="160"/>
      <c r="R88" s="161"/>
      <c r="S88" s="161"/>
      <c r="T88" s="161"/>
      <c r="U88" s="161"/>
      <c r="V88" s="161"/>
      <c r="W88" s="161"/>
      <c r="X88" s="161"/>
      <c r="Y88" s="161"/>
      <c r="Z88" s="151"/>
      <c r="AA88" s="151"/>
      <c r="AB88" s="151"/>
      <c r="AC88" s="151"/>
      <c r="AD88" s="151"/>
      <c r="AE88" s="151"/>
      <c r="AF88" s="151"/>
      <c r="AG88" s="151" t="s">
        <v>263</v>
      </c>
      <c r="AH88" s="151">
        <v>0</v>
      </c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3" x14ac:dyDescent="0.2">
      <c r="A89" s="158"/>
      <c r="B89" s="159"/>
      <c r="C89" s="196" t="s">
        <v>1701</v>
      </c>
      <c r="D89" s="190"/>
      <c r="E89" s="191">
        <v>5</v>
      </c>
      <c r="F89" s="161"/>
      <c r="G89" s="161"/>
      <c r="H89" s="161"/>
      <c r="I89" s="161"/>
      <c r="J89" s="161"/>
      <c r="K89" s="161"/>
      <c r="L89" s="161"/>
      <c r="M89" s="161"/>
      <c r="N89" s="160"/>
      <c r="O89" s="160"/>
      <c r="P89" s="160"/>
      <c r="Q89" s="160"/>
      <c r="R89" s="161"/>
      <c r="S89" s="161"/>
      <c r="T89" s="161"/>
      <c r="U89" s="161"/>
      <c r="V89" s="161"/>
      <c r="W89" s="161"/>
      <c r="X89" s="161"/>
      <c r="Y89" s="161"/>
      <c r="Z89" s="151"/>
      <c r="AA89" s="151"/>
      <c r="AB89" s="151"/>
      <c r="AC89" s="151"/>
      <c r="AD89" s="151"/>
      <c r="AE89" s="151"/>
      <c r="AF89" s="151"/>
      <c r="AG89" s="151" t="s">
        <v>263</v>
      </c>
      <c r="AH89" s="151">
        <v>0</v>
      </c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1" x14ac:dyDescent="0.2">
      <c r="A90" s="176">
        <v>28</v>
      </c>
      <c r="B90" s="177" t="s">
        <v>1702</v>
      </c>
      <c r="C90" s="185" t="s">
        <v>1703</v>
      </c>
      <c r="D90" s="178" t="s">
        <v>333</v>
      </c>
      <c r="E90" s="179">
        <v>2</v>
      </c>
      <c r="F90" s="180"/>
      <c r="G90" s="181">
        <f>ROUND(E90*F90,2)</f>
        <v>0</v>
      </c>
      <c r="H90" s="180"/>
      <c r="I90" s="181">
        <f>ROUND(E90*H90,2)</f>
        <v>0</v>
      </c>
      <c r="J90" s="180"/>
      <c r="K90" s="181">
        <f>ROUND(E90*J90,2)</f>
        <v>0</v>
      </c>
      <c r="L90" s="181">
        <v>21</v>
      </c>
      <c r="M90" s="181">
        <f>G90*(1+L90/100)</f>
        <v>0</v>
      </c>
      <c r="N90" s="179">
        <v>4.0999999999999999E-4</v>
      </c>
      <c r="O90" s="179">
        <f>ROUND(E90*N90,2)</f>
        <v>0</v>
      </c>
      <c r="P90" s="179">
        <v>0</v>
      </c>
      <c r="Q90" s="179">
        <f>ROUND(E90*P90,2)</f>
        <v>0</v>
      </c>
      <c r="R90" s="181"/>
      <c r="S90" s="181" t="s">
        <v>209</v>
      </c>
      <c r="T90" s="182" t="s">
        <v>210</v>
      </c>
      <c r="U90" s="161">
        <v>0</v>
      </c>
      <c r="V90" s="161">
        <f>ROUND(E90*U90,2)</f>
        <v>0</v>
      </c>
      <c r="W90" s="161"/>
      <c r="X90" s="161" t="s">
        <v>306</v>
      </c>
      <c r="Y90" s="161" t="s">
        <v>211</v>
      </c>
      <c r="Z90" s="151"/>
      <c r="AA90" s="151"/>
      <c r="AB90" s="151"/>
      <c r="AC90" s="151"/>
      <c r="AD90" s="151"/>
      <c r="AE90" s="151"/>
      <c r="AF90" s="151"/>
      <c r="AG90" s="151" t="s">
        <v>337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2" x14ac:dyDescent="0.2">
      <c r="A91" s="158"/>
      <c r="B91" s="159"/>
      <c r="C91" s="196" t="s">
        <v>1632</v>
      </c>
      <c r="D91" s="190"/>
      <c r="E91" s="191"/>
      <c r="F91" s="161"/>
      <c r="G91" s="161"/>
      <c r="H91" s="161"/>
      <c r="I91" s="161"/>
      <c r="J91" s="161"/>
      <c r="K91" s="161"/>
      <c r="L91" s="161"/>
      <c r="M91" s="161"/>
      <c r="N91" s="160"/>
      <c r="O91" s="160"/>
      <c r="P91" s="160"/>
      <c r="Q91" s="160"/>
      <c r="R91" s="161"/>
      <c r="S91" s="161"/>
      <c r="T91" s="161"/>
      <c r="U91" s="161"/>
      <c r="V91" s="161"/>
      <c r="W91" s="161"/>
      <c r="X91" s="161"/>
      <c r="Y91" s="161"/>
      <c r="Z91" s="151"/>
      <c r="AA91" s="151"/>
      <c r="AB91" s="151"/>
      <c r="AC91" s="151"/>
      <c r="AD91" s="151"/>
      <c r="AE91" s="151"/>
      <c r="AF91" s="151"/>
      <c r="AG91" s="151" t="s">
        <v>263</v>
      </c>
      <c r="AH91" s="151">
        <v>0</v>
      </c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3" x14ac:dyDescent="0.2">
      <c r="A92" s="158"/>
      <c r="B92" s="159"/>
      <c r="C92" s="196" t="s">
        <v>1704</v>
      </c>
      <c r="D92" s="190"/>
      <c r="E92" s="191">
        <v>2</v>
      </c>
      <c r="F92" s="161"/>
      <c r="G92" s="161"/>
      <c r="H92" s="161"/>
      <c r="I92" s="161"/>
      <c r="J92" s="161"/>
      <c r="K92" s="161"/>
      <c r="L92" s="161"/>
      <c r="M92" s="161"/>
      <c r="N92" s="160"/>
      <c r="O92" s="160"/>
      <c r="P92" s="160"/>
      <c r="Q92" s="160"/>
      <c r="R92" s="161"/>
      <c r="S92" s="161"/>
      <c r="T92" s="161"/>
      <c r="U92" s="161"/>
      <c r="V92" s="161"/>
      <c r="W92" s="161"/>
      <c r="X92" s="161"/>
      <c r="Y92" s="161"/>
      <c r="Z92" s="151"/>
      <c r="AA92" s="151"/>
      <c r="AB92" s="151"/>
      <c r="AC92" s="151"/>
      <c r="AD92" s="151"/>
      <c r="AE92" s="151"/>
      <c r="AF92" s="151"/>
      <c r="AG92" s="151" t="s">
        <v>263</v>
      </c>
      <c r="AH92" s="151">
        <v>0</v>
      </c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outlineLevel="1" x14ac:dyDescent="0.2">
      <c r="A93" s="176">
        <v>29</v>
      </c>
      <c r="B93" s="177" t="s">
        <v>1705</v>
      </c>
      <c r="C93" s="185" t="s">
        <v>1706</v>
      </c>
      <c r="D93" s="178" t="s">
        <v>333</v>
      </c>
      <c r="E93" s="179">
        <v>1</v>
      </c>
      <c r="F93" s="180"/>
      <c r="G93" s="181">
        <f>ROUND(E93*F93,2)</f>
        <v>0</v>
      </c>
      <c r="H93" s="180"/>
      <c r="I93" s="181">
        <f>ROUND(E93*H93,2)</f>
        <v>0</v>
      </c>
      <c r="J93" s="180"/>
      <c r="K93" s="181">
        <f>ROUND(E93*J93,2)</f>
        <v>0</v>
      </c>
      <c r="L93" s="181">
        <v>21</v>
      </c>
      <c r="M93" s="181">
        <f>G93*(1+L93/100)</f>
        <v>0</v>
      </c>
      <c r="N93" s="179">
        <v>1.3999999999999999E-4</v>
      </c>
      <c r="O93" s="179">
        <f>ROUND(E93*N93,2)</f>
        <v>0</v>
      </c>
      <c r="P93" s="179">
        <v>0</v>
      </c>
      <c r="Q93" s="179">
        <f>ROUND(E93*P93,2)</f>
        <v>0</v>
      </c>
      <c r="R93" s="181"/>
      <c r="S93" s="181" t="s">
        <v>209</v>
      </c>
      <c r="T93" s="182" t="s">
        <v>210</v>
      </c>
      <c r="U93" s="161">
        <v>0</v>
      </c>
      <c r="V93" s="161">
        <f>ROUND(E93*U93,2)</f>
        <v>0</v>
      </c>
      <c r="W93" s="161"/>
      <c r="X93" s="161" t="s">
        <v>306</v>
      </c>
      <c r="Y93" s="161" t="s">
        <v>211</v>
      </c>
      <c r="Z93" s="151"/>
      <c r="AA93" s="151"/>
      <c r="AB93" s="151"/>
      <c r="AC93" s="151"/>
      <c r="AD93" s="151"/>
      <c r="AE93" s="151"/>
      <c r="AF93" s="151"/>
      <c r="AG93" s="151" t="s">
        <v>337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2" x14ac:dyDescent="0.2">
      <c r="A94" s="158"/>
      <c r="B94" s="159"/>
      <c r="C94" s="196" t="s">
        <v>1632</v>
      </c>
      <c r="D94" s="190"/>
      <c r="E94" s="191"/>
      <c r="F94" s="161"/>
      <c r="G94" s="161"/>
      <c r="H94" s="161"/>
      <c r="I94" s="161"/>
      <c r="J94" s="161"/>
      <c r="K94" s="161"/>
      <c r="L94" s="161"/>
      <c r="M94" s="161"/>
      <c r="N94" s="160"/>
      <c r="O94" s="160"/>
      <c r="P94" s="160"/>
      <c r="Q94" s="160"/>
      <c r="R94" s="161"/>
      <c r="S94" s="161"/>
      <c r="T94" s="161"/>
      <c r="U94" s="161"/>
      <c r="V94" s="161"/>
      <c r="W94" s="161"/>
      <c r="X94" s="161"/>
      <c r="Y94" s="161"/>
      <c r="Z94" s="151"/>
      <c r="AA94" s="151"/>
      <c r="AB94" s="151"/>
      <c r="AC94" s="151"/>
      <c r="AD94" s="151"/>
      <c r="AE94" s="151"/>
      <c r="AF94" s="151"/>
      <c r="AG94" s="151" t="s">
        <v>263</v>
      </c>
      <c r="AH94" s="151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3" x14ac:dyDescent="0.2">
      <c r="A95" s="158"/>
      <c r="B95" s="159"/>
      <c r="C95" s="196" t="s">
        <v>1693</v>
      </c>
      <c r="D95" s="190"/>
      <c r="E95" s="191">
        <v>1</v>
      </c>
      <c r="F95" s="161"/>
      <c r="G95" s="161"/>
      <c r="H95" s="161"/>
      <c r="I95" s="161"/>
      <c r="J95" s="161"/>
      <c r="K95" s="161"/>
      <c r="L95" s="161"/>
      <c r="M95" s="161"/>
      <c r="N95" s="160"/>
      <c r="O95" s="160"/>
      <c r="P95" s="160"/>
      <c r="Q95" s="160"/>
      <c r="R95" s="161"/>
      <c r="S95" s="161"/>
      <c r="T95" s="161"/>
      <c r="U95" s="161"/>
      <c r="V95" s="161"/>
      <c r="W95" s="161"/>
      <c r="X95" s="161"/>
      <c r="Y95" s="161"/>
      <c r="Z95" s="151"/>
      <c r="AA95" s="151"/>
      <c r="AB95" s="151"/>
      <c r="AC95" s="151"/>
      <c r="AD95" s="151"/>
      <c r="AE95" s="151"/>
      <c r="AF95" s="151"/>
      <c r="AG95" s="151" t="s">
        <v>263</v>
      </c>
      <c r="AH95" s="151">
        <v>0</v>
      </c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1" x14ac:dyDescent="0.2">
      <c r="A96" s="176">
        <v>30</v>
      </c>
      <c r="B96" s="177" t="s">
        <v>1707</v>
      </c>
      <c r="C96" s="185" t="s">
        <v>1708</v>
      </c>
      <c r="D96" s="178" t="s">
        <v>333</v>
      </c>
      <c r="E96" s="179">
        <v>1</v>
      </c>
      <c r="F96" s="180"/>
      <c r="G96" s="181">
        <f>ROUND(E96*F96,2)</f>
        <v>0</v>
      </c>
      <c r="H96" s="180"/>
      <c r="I96" s="181">
        <f>ROUND(E96*H96,2)</f>
        <v>0</v>
      </c>
      <c r="J96" s="180"/>
      <c r="K96" s="181">
        <f>ROUND(E96*J96,2)</f>
        <v>0</v>
      </c>
      <c r="L96" s="181">
        <v>21</v>
      </c>
      <c r="M96" s="181">
        <f>G96*(1+L96/100)</f>
        <v>0</v>
      </c>
      <c r="N96" s="179">
        <v>1.3999999999999999E-4</v>
      </c>
      <c r="O96" s="179">
        <f>ROUND(E96*N96,2)</f>
        <v>0</v>
      </c>
      <c r="P96" s="179">
        <v>0</v>
      </c>
      <c r="Q96" s="179">
        <f>ROUND(E96*P96,2)</f>
        <v>0</v>
      </c>
      <c r="R96" s="181"/>
      <c r="S96" s="181" t="s">
        <v>209</v>
      </c>
      <c r="T96" s="182" t="s">
        <v>210</v>
      </c>
      <c r="U96" s="161">
        <v>0</v>
      </c>
      <c r="V96" s="161">
        <f>ROUND(E96*U96,2)</f>
        <v>0</v>
      </c>
      <c r="W96" s="161"/>
      <c r="X96" s="161" t="s">
        <v>306</v>
      </c>
      <c r="Y96" s="161" t="s">
        <v>211</v>
      </c>
      <c r="Z96" s="151"/>
      <c r="AA96" s="151"/>
      <c r="AB96" s="151"/>
      <c r="AC96" s="151"/>
      <c r="AD96" s="151"/>
      <c r="AE96" s="151"/>
      <c r="AF96" s="151"/>
      <c r="AG96" s="151" t="s">
        <v>337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2" x14ac:dyDescent="0.2">
      <c r="A97" s="158"/>
      <c r="B97" s="159"/>
      <c r="C97" s="196" t="s">
        <v>1632</v>
      </c>
      <c r="D97" s="190"/>
      <c r="E97" s="191"/>
      <c r="F97" s="161"/>
      <c r="G97" s="161"/>
      <c r="H97" s="161"/>
      <c r="I97" s="161"/>
      <c r="J97" s="161"/>
      <c r="K97" s="161"/>
      <c r="L97" s="161"/>
      <c r="M97" s="161"/>
      <c r="N97" s="160"/>
      <c r="O97" s="160"/>
      <c r="P97" s="160"/>
      <c r="Q97" s="160"/>
      <c r="R97" s="161"/>
      <c r="S97" s="161"/>
      <c r="T97" s="161"/>
      <c r="U97" s="161"/>
      <c r="V97" s="161"/>
      <c r="W97" s="161"/>
      <c r="X97" s="161"/>
      <c r="Y97" s="161"/>
      <c r="Z97" s="151"/>
      <c r="AA97" s="151"/>
      <c r="AB97" s="151"/>
      <c r="AC97" s="151"/>
      <c r="AD97" s="151"/>
      <c r="AE97" s="151"/>
      <c r="AF97" s="151"/>
      <c r="AG97" s="151" t="s">
        <v>263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3" x14ac:dyDescent="0.2">
      <c r="A98" s="158"/>
      <c r="B98" s="159"/>
      <c r="C98" s="196" t="s">
        <v>1693</v>
      </c>
      <c r="D98" s="190"/>
      <c r="E98" s="191">
        <v>1</v>
      </c>
      <c r="F98" s="161"/>
      <c r="G98" s="161"/>
      <c r="H98" s="161"/>
      <c r="I98" s="161"/>
      <c r="J98" s="161"/>
      <c r="K98" s="161"/>
      <c r="L98" s="161"/>
      <c r="M98" s="161"/>
      <c r="N98" s="160"/>
      <c r="O98" s="160"/>
      <c r="P98" s="160"/>
      <c r="Q98" s="160"/>
      <c r="R98" s="161"/>
      <c r="S98" s="161"/>
      <c r="T98" s="161"/>
      <c r="U98" s="161"/>
      <c r="V98" s="161"/>
      <c r="W98" s="161"/>
      <c r="X98" s="161"/>
      <c r="Y98" s="161"/>
      <c r="Z98" s="151"/>
      <c r="AA98" s="151"/>
      <c r="AB98" s="151"/>
      <c r="AC98" s="151"/>
      <c r="AD98" s="151"/>
      <c r="AE98" s="151"/>
      <c r="AF98" s="151"/>
      <c r="AG98" s="151" t="s">
        <v>263</v>
      </c>
      <c r="AH98" s="151">
        <v>0</v>
      </c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1" x14ac:dyDescent="0.2">
      <c r="A99" s="176">
        <v>31</v>
      </c>
      <c r="B99" s="177" t="s">
        <v>1709</v>
      </c>
      <c r="C99" s="185" t="s">
        <v>1710</v>
      </c>
      <c r="D99" s="178" t="s">
        <v>333</v>
      </c>
      <c r="E99" s="179">
        <v>2</v>
      </c>
      <c r="F99" s="180"/>
      <c r="G99" s="181">
        <f>ROUND(E99*F99,2)</f>
        <v>0</v>
      </c>
      <c r="H99" s="180"/>
      <c r="I99" s="181">
        <f>ROUND(E99*H99,2)</f>
        <v>0</v>
      </c>
      <c r="J99" s="180"/>
      <c r="K99" s="181">
        <f>ROUND(E99*J99,2)</f>
        <v>0</v>
      </c>
      <c r="L99" s="181">
        <v>21</v>
      </c>
      <c r="M99" s="181">
        <f>G99*(1+L99/100)</f>
        <v>0</v>
      </c>
      <c r="N99" s="179">
        <v>1.3999999999999999E-4</v>
      </c>
      <c r="O99" s="179">
        <f>ROUND(E99*N99,2)</f>
        <v>0</v>
      </c>
      <c r="P99" s="179">
        <v>0</v>
      </c>
      <c r="Q99" s="179">
        <f>ROUND(E99*P99,2)</f>
        <v>0</v>
      </c>
      <c r="R99" s="181"/>
      <c r="S99" s="181" t="s">
        <v>209</v>
      </c>
      <c r="T99" s="182" t="s">
        <v>210</v>
      </c>
      <c r="U99" s="161">
        <v>0</v>
      </c>
      <c r="V99" s="161">
        <f>ROUND(E99*U99,2)</f>
        <v>0</v>
      </c>
      <c r="W99" s="161"/>
      <c r="X99" s="161" t="s">
        <v>306</v>
      </c>
      <c r="Y99" s="161" t="s">
        <v>211</v>
      </c>
      <c r="Z99" s="151"/>
      <c r="AA99" s="151"/>
      <c r="AB99" s="151"/>
      <c r="AC99" s="151"/>
      <c r="AD99" s="151"/>
      <c r="AE99" s="151"/>
      <c r="AF99" s="151"/>
      <c r="AG99" s="151" t="s">
        <v>337</v>
      </c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2" x14ac:dyDescent="0.2">
      <c r="A100" s="158"/>
      <c r="B100" s="159"/>
      <c r="C100" s="196" t="s">
        <v>1632</v>
      </c>
      <c r="D100" s="190"/>
      <c r="E100" s="191"/>
      <c r="F100" s="161"/>
      <c r="G100" s="161"/>
      <c r="H100" s="161"/>
      <c r="I100" s="161"/>
      <c r="J100" s="161"/>
      <c r="K100" s="161"/>
      <c r="L100" s="161"/>
      <c r="M100" s="161"/>
      <c r="N100" s="160"/>
      <c r="O100" s="160"/>
      <c r="P100" s="160"/>
      <c r="Q100" s="160"/>
      <c r="R100" s="161"/>
      <c r="S100" s="161"/>
      <c r="T100" s="161"/>
      <c r="U100" s="161"/>
      <c r="V100" s="161"/>
      <c r="W100" s="161"/>
      <c r="X100" s="161"/>
      <c r="Y100" s="161"/>
      <c r="Z100" s="151"/>
      <c r="AA100" s="151"/>
      <c r="AB100" s="151"/>
      <c r="AC100" s="151"/>
      <c r="AD100" s="151"/>
      <c r="AE100" s="151"/>
      <c r="AF100" s="151"/>
      <c r="AG100" s="151" t="s">
        <v>263</v>
      </c>
      <c r="AH100" s="151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3" x14ac:dyDescent="0.2">
      <c r="A101" s="158"/>
      <c r="B101" s="159"/>
      <c r="C101" s="196" t="s">
        <v>1704</v>
      </c>
      <c r="D101" s="190"/>
      <c r="E101" s="191">
        <v>2</v>
      </c>
      <c r="F101" s="161"/>
      <c r="G101" s="161"/>
      <c r="H101" s="161"/>
      <c r="I101" s="161"/>
      <c r="J101" s="161"/>
      <c r="K101" s="161"/>
      <c r="L101" s="161"/>
      <c r="M101" s="161"/>
      <c r="N101" s="160"/>
      <c r="O101" s="160"/>
      <c r="P101" s="160"/>
      <c r="Q101" s="160"/>
      <c r="R101" s="161"/>
      <c r="S101" s="161"/>
      <c r="T101" s="161"/>
      <c r="U101" s="161"/>
      <c r="V101" s="161"/>
      <c r="W101" s="161"/>
      <c r="X101" s="161"/>
      <c r="Y101" s="161"/>
      <c r="Z101" s="151"/>
      <c r="AA101" s="151"/>
      <c r="AB101" s="151"/>
      <c r="AC101" s="151"/>
      <c r="AD101" s="151"/>
      <c r="AE101" s="151"/>
      <c r="AF101" s="151"/>
      <c r="AG101" s="151" t="s">
        <v>263</v>
      </c>
      <c r="AH101" s="151">
        <v>0</v>
      </c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1" x14ac:dyDescent="0.2">
      <c r="A102" s="176">
        <v>32</v>
      </c>
      <c r="B102" s="177" t="s">
        <v>1711</v>
      </c>
      <c r="C102" s="185" t="s">
        <v>1712</v>
      </c>
      <c r="D102" s="178" t="s">
        <v>333</v>
      </c>
      <c r="E102" s="179">
        <v>1</v>
      </c>
      <c r="F102" s="180"/>
      <c r="G102" s="181">
        <f>ROUND(E102*F102,2)</f>
        <v>0</v>
      </c>
      <c r="H102" s="180"/>
      <c r="I102" s="181">
        <f>ROUND(E102*H102,2)</f>
        <v>0</v>
      </c>
      <c r="J102" s="180"/>
      <c r="K102" s="181">
        <f>ROUND(E102*J102,2)</f>
        <v>0</v>
      </c>
      <c r="L102" s="181">
        <v>21</v>
      </c>
      <c r="M102" s="181">
        <f>G102*(1+L102/100)</f>
        <v>0</v>
      </c>
      <c r="N102" s="179">
        <v>7.7799999999999996E-3</v>
      </c>
      <c r="O102" s="179">
        <f>ROUND(E102*N102,2)</f>
        <v>0.01</v>
      </c>
      <c r="P102" s="179">
        <v>0</v>
      </c>
      <c r="Q102" s="179">
        <f>ROUND(E102*P102,2)</f>
        <v>0</v>
      </c>
      <c r="R102" s="181"/>
      <c r="S102" s="181" t="s">
        <v>209</v>
      </c>
      <c r="T102" s="182" t="s">
        <v>210</v>
      </c>
      <c r="U102" s="161">
        <v>0</v>
      </c>
      <c r="V102" s="161">
        <f>ROUND(E102*U102,2)</f>
        <v>0</v>
      </c>
      <c r="W102" s="161"/>
      <c r="X102" s="161" t="s">
        <v>306</v>
      </c>
      <c r="Y102" s="161" t="s">
        <v>211</v>
      </c>
      <c r="Z102" s="151"/>
      <c r="AA102" s="151"/>
      <c r="AB102" s="151"/>
      <c r="AC102" s="151"/>
      <c r="AD102" s="151"/>
      <c r="AE102" s="151"/>
      <c r="AF102" s="151"/>
      <c r="AG102" s="151" t="s">
        <v>337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2" x14ac:dyDescent="0.2">
      <c r="A103" s="158"/>
      <c r="B103" s="159"/>
      <c r="C103" s="196" t="s">
        <v>1632</v>
      </c>
      <c r="D103" s="190"/>
      <c r="E103" s="191"/>
      <c r="F103" s="161"/>
      <c r="G103" s="161"/>
      <c r="H103" s="161"/>
      <c r="I103" s="161"/>
      <c r="J103" s="161"/>
      <c r="K103" s="161"/>
      <c r="L103" s="161"/>
      <c r="M103" s="161"/>
      <c r="N103" s="160"/>
      <c r="O103" s="160"/>
      <c r="P103" s="160"/>
      <c r="Q103" s="160"/>
      <c r="R103" s="161"/>
      <c r="S103" s="161"/>
      <c r="T103" s="161"/>
      <c r="U103" s="161"/>
      <c r="V103" s="161"/>
      <c r="W103" s="161"/>
      <c r="X103" s="161"/>
      <c r="Y103" s="161"/>
      <c r="Z103" s="151"/>
      <c r="AA103" s="151"/>
      <c r="AB103" s="151"/>
      <c r="AC103" s="151"/>
      <c r="AD103" s="151"/>
      <c r="AE103" s="151"/>
      <c r="AF103" s="151"/>
      <c r="AG103" s="151" t="s">
        <v>263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3" x14ac:dyDescent="0.2">
      <c r="A104" s="158"/>
      <c r="B104" s="159"/>
      <c r="C104" s="196" t="s">
        <v>1713</v>
      </c>
      <c r="D104" s="190"/>
      <c r="E104" s="191">
        <v>1</v>
      </c>
      <c r="F104" s="161"/>
      <c r="G104" s="161"/>
      <c r="H104" s="161"/>
      <c r="I104" s="161"/>
      <c r="J104" s="161"/>
      <c r="K104" s="161"/>
      <c r="L104" s="161"/>
      <c r="M104" s="161"/>
      <c r="N104" s="160"/>
      <c r="O104" s="160"/>
      <c r="P104" s="160"/>
      <c r="Q104" s="160"/>
      <c r="R104" s="161"/>
      <c r="S104" s="161"/>
      <c r="T104" s="161"/>
      <c r="U104" s="161"/>
      <c r="V104" s="161"/>
      <c r="W104" s="161"/>
      <c r="X104" s="161"/>
      <c r="Y104" s="161"/>
      <c r="Z104" s="151"/>
      <c r="AA104" s="151"/>
      <c r="AB104" s="151"/>
      <c r="AC104" s="151"/>
      <c r="AD104" s="151"/>
      <c r="AE104" s="151"/>
      <c r="AF104" s="151"/>
      <c r="AG104" s="151" t="s">
        <v>263</v>
      </c>
      <c r="AH104" s="151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1" x14ac:dyDescent="0.2">
      <c r="A105" s="176">
        <v>33</v>
      </c>
      <c r="B105" s="177" t="s">
        <v>1714</v>
      </c>
      <c r="C105" s="185" t="s">
        <v>1715</v>
      </c>
      <c r="D105" s="178" t="s">
        <v>333</v>
      </c>
      <c r="E105" s="179">
        <v>1</v>
      </c>
      <c r="F105" s="180"/>
      <c r="G105" s="181">
        <f>ROUND(E105*F105,2)</f>
        <v>0</v>
      </c>
      <c r="H105" s="180"/>
      <c r="I105" s="181">
        <f>ROUND(E105*H105,2)</f>
        <v>0</v>
      </c>
      <c r="J105" s="180"/>
      <c r="K105" s="181">
        <f>ROUND(E105*J105,2)</f>
        <v>0</v>
      </c>
      <c r="L105" s="181">
        <v>21</v>
      </c>
      <c r="M105" s="181">
        <f>G105*(1+L105/100)</f>
        <v>0</v>
      </c>
      <c r="N105" s="179">
        <v>3.8400000000000001E-3</v>
      </c>
      <c r="O105" s="179">
        <f>ROUND(E105*N105,2)</f>
        <v>0</v>
      </c>
      <c r="P105" s="179">
        <v>0</v>
      </c>
      <c r="Q105" s="179">
        <f>ROUND(E105*P105,2)</f>
        <v>0</v>
      </c>
      <c r="R105" s="181"/>
      <c r="S105" s="181" t="s">
        <v>209</v>
      </c>
      <c r="T105" s="182" t="s">
        <v>210</v>
      </c>
      <c r="U105" s="161">
        <v>0</v>
      </c>
      <c r="V105" s="161">
        <f>ROUND(E105*U105,2)</f>
        <v>0</v>
      </c>
      <c r="W105" s="161"/>
      <c r="X105" s="161" t="s">
        <v>306</v>
      </c>
      <c r="Y105" s="161" t="s">
        <v>211</v>
      </c>
      <c r="Z105" s="151"/>
      <c r="AA105" s="151"/>
      <c r="AB105" s="151"/>
      <c r="AC105" s="151"/>
      <c r="AD105" s="151"/>
      <c r="AE105" s="151"/>
      <c r="AF105" s="151"/>
      <c r="AG105" s="151" t="s">
        <v>337</v>
      </c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2" x14ac:dyDescent="0.2">
      <c r="A106" s="158"/>
      <c r="B106" s="159"/>
      <c r="C106" s="196" t="s">
        <v>1632</v>
      </c>
      <c r="D106" s="190"/>
      <c r="E106" s="191"/>
      <c r="F106" s="161"/>
      <c r="G106" s="161"/>
      <c r="H106" s="161"/>
      <c r="I106" s="161"/>
      <c r="J106" s="161"/>
      <c r="K106" s="161"/>
      <c r="L106" s="161"/>
      <c r="M106" s="161"/>
      <c r="N106" s="160"/>
      <c r="O106" s="160"/>
      <c r="P106" s="160"/>
      <c r="Q106" s="160"/>
      <c r="R106" s="161"/>
      <c r="S106" s="161"/>
      <c r="T106" s="161"/>
      <c r="U106" s="161"/>
      <c r="V106" s="161"/>
      <c r="W106" s="161"/>
      <c r="X106" s="161"/>
      <c r="Y106" s="161"/>
      <c r="Z106" s="151"/>
      <c r="AA106" s="151"/>
      <c r="AB106" s="151"/>
      <c r="AC106" s="151"/>
      <c r="AD106" s="151"/>
      <c r="AE106" s="151"/>
      <c r="AF106" s="151"/>
      <c r="AG106" s="151" t="s">
        <v>263</v>
      </c>
      <c r="AH106" s="151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3" x14ac:dyDescent="0.2">
      <c r="A107" s="158"/>
      <c r="B107" s="159"/>
      <c r="C107" s="196" t="s">
        <v>1713</v>
      </c>
      <c r="D107" s="190"/>
      <c r="E107" s="191">
        <v>1</v>
      </c>
      <c r="F107" s="161"/>
      <c r="G107" s="161"/>
      <c r="H107" s="161"/>
      <c r="I107" s="161"/>
      <c r="J107" s="161"/>
      <c r="K107" s="161"/>
      <c r="L107" s="161"/>
      <c r="M107" s="161"/>
      <c r="N107" s="160"/>
      <c r="O107" s="160"/>
      <c r="P107" s="160"/>
      <c r="Q107" s="160"/>
      <c r="R107" s="161"/>
      <c r="S107" s="161"/>
      <c r="T107" s="161"/>
      <c r="U107" s="161"/>
      <c r="V107" s="161"/>
      <c r="W107" s="161"/>
      <c r="X107" s="161"/>
      <c r="Y107" s="161"/>
      <c r="Z107" s="151"/>
      <c r="AA107" s="151"/>
      <c r="AB107" s="151"/>
      <c r="AC107" s="151"/>
      <c r="AD107" s="151"/>
      <c r="AE107" s="151"/>
      <c r="AF107" s="151"/>
      <c r="AG107" s="151" t="s">
        <v>263</v>
      </c>
      <c r="AH107" s="151">
        <v>0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1" x14ac:dyDescent="0.2">
      <c r="A108" s="176">
        <v>34</v>
      </c>
      <c r="B108" s="177" t="s">
        <v>1716</v>
      </c>
      <c r="C108" s="185" t="s">
        <v>1717</v>
      </c>
      <c r="D108" s="178" t="s">
        <v>333</v>
      </c>
      <c r="E108" s="179">
        <v>20</v>
      </c>
      <c r="F108" s="180"/>
      <c r="G108" s="181">
        <f>ROUND(E108*F108,2)</f>
        <v>0</v>
      </c>
      <c r="H108" s="180"/>
      <c r="I108" s="181">
        <f>ROUND(E108*H108,2)</f>
        <v>0</v>
      </c>
      <c r="J108" s="180"/>
      <c r="K108" s="181">
        <f>ROUND(E108*J108,2)</f>
        <v>0</v>
      </c>
      <c r="L108" s="181">
        <v>21</v>
      </c>
      <c r="M108" s="181">
        <f>G108*(1+L108/100)</f>
        <v>0</v>
      </c>
      <c r="N108" s="179">
        <v>2.5200000000000001E-3</v>
      </c>
      <c r="O108" s="179">
        <f>ROUND(E108*N108,2)</f>
        <v>0.05</v>
      </c>
      <c r="P108" s="179">
        <v>0</v>
      </c>
      <c r="Q108" s="179">
        <f>ROUND(E108*P108,2)</f>
        <v>0</v>
      </c>
      <c r="R108" s="181"/>
      <c r="S108" s="181" t="s">
        <v>209</v>
      </c>
      <c r="T108" s="182" t="s">
        <v>210</v>
      </c>
      <c r="U108" s="161">
        <v>0</v>
      </c>
      <c r="V108" s="161">
        <f>ROUND(E108*U108,2)</f>
        <v>0</v>
      </c>
      <c r="W108" s="161"/>
      <c r="X108" s="161" t="s">
        <v>306</v>
      </c>
      <c r="Y108" s="161" t="s">
        <v>211</v>
      </c>
      <c r="Z108" s="151"/>
      <c r="AA108" s="151"/>
      <c r="AB108" s="151"/>
      <c r="AC108" s="151"/>
      <c r="AD108" s="151"/>
      <c r="AE108" s="151"/>
      <c r="AF108" s="151"/>
      <c r="AG108" s="151" t="s">
        <v>337</v>
      </c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2" x14ac:dyDescent="0.2">
      <c r="A109" s="158"/>
      <c r="B109" s="159"/>
      <c r="C109" s="196" t="s">
        <v>1632</v>
      </c>
      <c r="D109" s="190"/>
      <c r="E109" s="191"/>
      <c r="F109" s="161"/>
      <c r="G109" s="161"/>
      <c r="H109" s="161"/>
      <c r="I109" s="161"/>
      <c r="J109" s="161"/>
      <c r="K109" s="161"/>
      <c r="L109" s="161"/>
      <c r="M109" s="161"/>
      <c r="N109" s="160"/>
      <c r="O109" s="160"/>
      <c r="P109" s="160"/>
      <c r="Q109" s="160"/>
      <c r="R109" s="161"/>
      <c r="S109" s="161"/>
      <c r="T109" s="161"/>
      <c r="U109" s="161"/>
      <c r="V109" s="161"/>
      <c r="W109" s="161"/>
      <c r="X109" s="161"/>
      <c r="Y109" s="161"/>
      <c r="Z109" s="151"/>
      <c r="AA109" s="151"/>
      <c r="AB109" s="151"/>
      <c r="AC109" s="151"/>
      <c r="AD109" s="151"/>
      <c r="AE109" s="151"/>
      <c r="AF109" s="151"/>
      <c r="AG109" s="151" t="s">
        <v>263</v>
      </c>
      <c r="AH109" s="151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3" x14ac:dyDescent="0.2">
      <c r="A110" s="158"/>
      <c r="B110" s="159"/>
      <c r="C110" s="196" t="s">
        <v>1718</v>
      </c>
      <c r="D110" s="190"/>
      <c r="E110" s="191">
        <v>20</v>
      </c>
      <c r="F110" s="161"/>
      <c r="G110" s="161"/>
      <c r="H110" s="161"/>
      <c r="I110" s="161"/>
      <c r="J110" s="161"/>
      <c r="K110" s="161"/>
      <c r="L110" s="161"/>
      <c r="M110" s="161"/>
      <c r="N110" s="160"/>
      <c r="O110" s="160"/>
      <c r="P110" s="160"/>
      <c r="Q110" s="160"/>
      <c r="R110" s="161"/>
      <c r="S110" s="161"/>
      <c r="T110" s="161"/>
      <c r="U110" s="161"/>
      <c r="V110" s="161"/>
      <c r="W110" s="161"/>
      <c r="X110" s="161"/>
      <c r="Y110" s="161"/>
      <c r="Z110" s="151"/>
      <c r="AA110" s="151"/>
      <c r="AB110" s="151"/>
      <c r="AC110" s="151"/>
      <c r="AD110" s="151"/>
      <c r="AE110" s="151"/>
      <c r="AF110" s="151"/>
      <c r="AG110" s="151" t="s">
        <v>263</v>
      </c>
      <c r="AH110" s="151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1" x14ac:dyDescent="0.2">
      <c r="A111" s="176">
        <v>35</v>
      </c>
      <c r="B111" s="177" t="s">
        <v>1719</v>
      </c>
      <c r="C111" s="185" t="s">
        <v>1720</v>
      </c>
      <c r="D111" s="178" t="s">
        <v>333</v>
      </c>
      <c r="E111" s="179">
        <v>4</v>
      </c>
      <c r="F111" s="180"/>
      <c r="G111" s="181">
        <f>ROUND(E111*F111,2)</f>
        <v>0</v>
      </c>
      <c r="H111" s="180"/>
      <c r="I111" s="181">
        <f>ROUND(E111*H111,2)</f>
        <v>0</v>
      </c>
      <c r="J111" s="180"/>
      <c r="K111" s="181">
        <f>ROUND(E111*J111,2)</f>
        <v>0</v>
      </c>
      <c r="L111" s="181">
        <v>21</v>
      </c>
      <c r="M111" s="181">
        <f>G111*(1+L111/100)</f>
        <v>0</v>
      </c>
      <c r="N111" s="179">
        <v>1.65E-3</v>
      </c>
      <c r="O111" s="179">
        <f>ROUND(E111*N111,2)</f>
        <v>0.01</v>
      </c>
      <c r="P111" s="179">
        <v>0</v>
      </c>
      <c r="Q111" s="179">
        <f>ROUND(E111*P111,2)</f>
        <v>0</v>
      </c>
      <c r="R111" s="181"/>
      <c r="S111" s="181" t="s">
        <v>209</v>
      </c>
      <c r="T111" s="182" t="s">
        <v>210</v>
      </c>
      <c r="U111" s="161">
        <v>0</v>
      </c>
      <c r="V111" s="161">
        <f>ROUND(E111*U111,2)</f>
        <v>0</v>
      </c>
      <c r="W111" s="161"/>
      <c r="X111" s="161" t="s">
        <v>306</v>
      </c>
      <c r="Y111" s="161" t="s">
        <v>211</v>
      </c>
      <c r="Z111" s="151"/>
      <c r="AA111" s="151"/>
      <c r="AB111" s="151"/>
      <c r="AC111" s="151"/>
      <c r="AD111" s="151"/>
      <c r="AE111" s="151"/>
      <c r="AF111" s="151"/>
      <c r="AG111" s="151" t="s">
        <v>337</v>
      </c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2" x14ac:dyDescent="0.2">
      <c r="A112" s="158"/>
      <c r="B112" s="159"/>
      <c r="C112" s="196" t="s">
        <v>1632</v>
      </c>
      <c r="D112" s="190"/>
      <c r="E112" s="191"/>
      <c r="F112" s="161"/>
      <c r="G112" s="161"/>
      <c r="H112" s="161"/>
      <c r="I112" s="161"/>
      <c r="J112" s="161"/>
      <c r="K112" s="161"/>
      <c r="L112" s="161"/>
      <c r="M112" s="161"/>
      <c r="N112" s="160"/>
      <c r="O112" s="160"/>
      <c r="P112" s="160"/>
      <c r="Q112" s="160"/>
      <c r="R112" s="161"/>
      <c r="S112" s="161"/>
      <c r="T112" s="161"/>
      <c r="U112" s="161"/>
      <c r="V112" s="161"/>
      <c r="W112" s="161"/>
      <c r="X112" s="161"/>
      <c r="Y112" s="161"/>
      <c r="Z112" s="151"/>
      <c r="AA112" s="151"/>
      <c r="AB112" s="151"/>
      <c r="AC112" s="151"/>
      <c r="AD112" s="151"/>
      <c r="AE112" s="151"/>
      <c r="AF112" s="151"/>
      <c r="AG112" s="151" t="s">
        <v>263</v>
      </c>
      <c r="AH112" s="151">
        <v>0</v>
      </c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3" x14ac:dyDescent="0.2">
      <c r="A113" s="158"/>
      <c r="B113" s="159"/>
      <c r="C113" s="196" t="s">
        <v>1721</v>
      </c>
      <c r="D113" s="190"/>
      <c r="E113" s="191">
        <v>4</v>
      </c>
      <c r="F113" s="161"/>
      <c r="G113" s="161"/>
      <c r="H113" s="161"/>
      <c r="I113" s="161"/>
      <c r="J113" s="161"/>
      <c r="K113" s="161"/>
      <c r="L113" s="161"/>
      <c r="M113" s="161"/>
      <c r="N113" s="160"/>
      <c r="O113" s="160"/>
      <c r="P113" s="160"/>
      <c r="Q113" s="160"/>
      <c r="R113" s="161"/>
      <c r="S113" s="161"/>
      <c r="T113" s="161"/>
      <c r="U113" s="161"/>
      <c r="V113" s="161"/>
      <c r="W113" s="161"/>
      <c r="X113" s="161"/>
      <c r="Y113" s="161"/>
      <c r="Z113" s="151"/>
      <c r="AA113" s="151"/>
      <c r="AB113" s="151"/>
      <c r="AC113" s="151"/>
      <c r="AD113" s="151"/>
      <c r="AE113" s="151"/>
      <c r="AF113" s="151"/>
      <c r="AG113" s="151" t="s">
        <v>263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1" x14ac:dyDescent="0.2">
      <c r="A114" s="176">
        <v>36</v>
      </c>
      <c r="B114" s="177" t="s">
        <v>1722</v>
      </c>
      <c r="C114" s="185" t="s">
        <v>1723</v>
      </c>
      <c r="D114" s="178" t="s">
        <v>333</v>
      </c>
      <c r="E114" s="179">
        <v>2</v>
      </c>
      <c r="F114" s="180"/>
      <c r="G114" s="181">
        <f>ROUND(E114*F114,2)</f>
        <v>0</v>
      </c>
      <c r="H114" s="180"/>
      <c r="I114" s="181">
        <f>ROUND(E114*H114,2)</f>
        <v>0</v>
      </c>
      <c r="J114" s="180"/>
      <c r="K114" s="181">
        <f>ROUND(E114*J114,2)</f>
        <v>0</v>
      </c>
      <c r="L114" s="181">
        <v>21</v>
      </c>
      <c r="M114" s="181">
        <f>G114*(1+L114/100)</f>
        <v>0</v>
      </c>
      <c r="N114" s="179">
        <v>7.4999999999999997E-3</v>
      </c>
      <c r="O114" s="179">
        <f>ROUND(E114*N114,2)</f>
        <v>0.02</v>
      </c>
      <c r="P114" s="179">
        <v>0</v>
      </c>
      <c r="Q114" s="179">
        <f>ROUND(E114*P114,2)</f>
        <v>0</v>
      </c>
      <c r="R114" s="181"/>
      <c r="S114" s="181" t="s">
        <v>209</v>
      </c>
      <c r="T114" s="182" t="s">
        <v>210</v>
      </c>
      <c r="U114" s="161">
        <v>0</v>
      </c>
      <c r="V114" s="161">
        <f>ROUND(E114*U114,2)</f>
        <v>0</v>
      </c>
      <c r="W114" s="161"/>
      <c r="X114" s="161" t="s">
        <v>306</v>
      </c>
      <c r="Y114" s="161" t="s">
        <v>211</v>
      </c>
      <c r="Z114" s="151"/>
      <c r="AA114" s="151"/>
      <c r="AB114" s="151"/>
      <c r="AC114" s="151"/>
      <c r="AD114" s="151"/>
      <c r="AE114" s="151"/>
      <c r="AF114" s="151"/>
      <c r="AG114" s="151" t="s">
        <v>337</v>
      </c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2" x14ac:dyDescent="0.2">
      <c r="A115" s="158"/>
      <c r="B115" s="159"/>
      <c r="C115" s="196" t="s">
        <v>1632</v>
      </c>
      <c r="D115" s="190"/>
      <c r="E115" s="191"/>
      <c r="F115" s="161"/>
      <c r="G115" s="161"/>
      <c r="H115" s="161"/>
      <c r="I115" s="161"/>
      <c r="J115" s="161"/>
      <c r="K115" s="161"/>
      <c r="L115" s="161"/>
      <c r="M115" s="161"/>
      <c r="N115" s="160"/>
      <c r="O115" s="160"/>
      <c r="P115" s="160"/>
      <c r="Q115" s="160"/>
      <c r="R115" s="161"/>
      <c r="S115" s="161"/>
      <c r="T115" s="161"/>
      <c r="U115" s="161"/>
      <c r="V115" s="161"/>
      <c r="W115" s="161"/>
      <c r="X115" s="161"/>
      <c r="Y115" s="161"/>
      <c r="Z115" s="151"/>
      <c r="AA115" s="151"/>
      <c r="AB115" s="151"/>
      <c r="AC115" s="151"/>
      <c r="AD115" s="151"/>
      <c r="AE115" s="151"/>
      <c r="AF115" s="151"/>
      <c r="AG115" s="151" t="s">
        <v>263</v>
      </c>
      <c r="AH115" s="151">
        <v>0</v>
      </c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outlineLevel="3" x14ac:dyDescent="0.2">
      <c r="A116" s="158"/>
      <c r="B116" s="159"/>
      <c r="C116" s="196" t="s">
        <v>1724</v>
      </c>
      <c r="D116" s="190"/>
      <c r="E116" s="191">
        <v>2</v>
      </c>
      <c r="F116" s="161"/>
      <c r="G116" s="161"/>
      <c r="H116" s="161"/>
      <c r="I116" s="161"/>
      <c r="J116" s="161"/>
      <c r="K116" s="161"/>
      <c r="L116" s="161"/>
      <c r="M116" s="161"/>
      <c r="N116" s="160"/>
      <c r="O116" s="160"/>
      <c r="P116" s="160"/>
      <c r="Q116" s="160"/>
      <c r="R116" s="161"/>
      <c r="S116" s="161"/>
      <c r="T116" s="161"/>
      <c r="U116" s="161"/>
      <c r="V116" s="161"/>
      <c r="W116" s="161"/>
      <c r="X116" s="161"/>
      <c r="Y116" s="161"/>
      <c r="Z116" s="151"/>
      <c r="AA116" s="151"/>
      <c r="AB116" s="151"/>
      <c r="AC116" s="151"/>
      <c r="AD116" s="151"/>
      <c r="AE116" s="151"/>
      <c r="AF116" s="151"/>
      <c r="AG116" s="151" t="s">
        <v>263</v>
      </c>
      <c r="AH116" s="151">
        <v>0</v>
      </c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1" x14ac:dyDescent="0.2">
      <c r="A117" s="176">
        <v>37</v>
      </c>
      <c r="B117" s="177" t="s">
        <v>1725</v>
      </c>
      <c r="C117" s="185" t="s">
        <v>1726</v>
      </c>
      <c r="D117" s="178" t="s">
        <v>333</v>
      </c>
      <c r="E117" s="179">
        <v>3</v>
      </c>
      <c r="F117" s="180"/>
      <c r="G117" s="181">
        <f>ROUND(E117*F117,2)</f>
        <v>0</v>
      </c>
      <c r="H117" s="180"/>
      <c r="I117" s="181">
        <f>ROUND(E117*H117,2)</f>
        <v>0</v>
      </c>
      <c r="J117" s="180"/>
      <c r="K117" s="181">
        <f>ROUND(E117*J117,2)</f>
        <v>0</v>
      </c>
      <c r="L117" s="181">
        <v>21</v>
      </c>
      <c r="M117" s="181">
        <f>G117*(1+L117/100)</f>
        <v>0</v>
      </c>
      <c r="N117" s="179">
        <v>1.0999999999999999E-2</v>
      </c>
      <c r="O117" s="179">
        <f>ROUND(E117*N117,2)</f>
        <v>0.03</v>
      </c>
      <c r="P117" s="179">
        <v>0</v>
      </c>
      <c r="Q117" s="179">
        <f>ROUND(E117*P117,2)</f>
        <v>0</v>
      </c>
      <c r="R117" s="181"/>
      <c r="S117" s="181" t="s">
        <v>209</v>
      </c>
      <c r="T117" s="182" t="s">
        <v>210</v>
      </c>
      <c r="U117" s="161">
        <v>0</v>
      </c>
      <c r="V117" s="161">
        <f>ROUND(E117*U117,2)</f>
        <v>0</v>
      </c>
      <c r="W117" s="161"/>
      <c r="X117" s="161" t="s">
        <v>306</v>
      </c>
      <c r="Y117" s="161" t="s">
        <v>211</v>
      </c>
      <c r="Z117" s="151"/>
      <c r="AA117" s="151"/>
      <c r="AB117" s="151"/>
      <c r="AC117" s="151"/>
      <c r="AD117" s="151"/>
      <c r="AE117" s="151"/>
      <c r="AF117" s="151"/>
      <c r="AG117" s="151" t="s">
        <v>337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2" x14ac:dyDescent="0.2">
      <c r="A118" s="158"/>
      <c r="B118" s="159"/>
      <c r="C118" s="196" t="s">
        <v>1632</v>
      </c>
      <c r="D118" s="190"/>
      <c r="E118" s="191"/>
      <c r="F118" s="161"/>
      <c r="G118" s="161"/>
      <c r="H118" s="161"/>
      <c r="I118" s="161"/>
      <c r="J118" s="161"/>
      <c r="K118" s="161"/>
      <c r="L118" s="161"/>
      <c r="M118" s="161"/>
      <c r="N118" s="160"/>
      <c r="O118" s="160"/>
      <c r="P118" s="160"/>
      <c r="Q118" s="160"/>
      <c r="R118" s="161"/>
      <c r="S118" s="161"/>
      <c r="T118" s="161"/>
      <c r="U118" s="161"/>
      <c r="V118" s="161"/>
      <c r="W118" s="161"/>
      <c r="X118" s="161"/>
      <c r="Y118" s="161"/>
      <c r="Z118" s="151"/>
      <c r="AA118" s="151"/>
      <c r="AB118" s="151"/>
      <c r="AC118" s="151"/>
      <c r="AD118" s="151"/>
      <c r="AE118" s="151"/>
      <c r="AF118" s="151"/>
      <c r="AG118" s="151" t="s">
        <v>263</v>
      </c>
      <c r="AH118" s="151">
        <v>0</v>
      </c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3" x14ac:dyDescent="0.2">
      <c r="A119" s="158"/>
      <c r="B119" s="159"/>
      <c r="C119" s="196" t="s">
        <v>1727</v>
      </c>
      <c r="D119" s="190"/>
      <c r="E119" s="191">
        <v>3</v>
      </c>
      <c r="F119" s="161"/>
      <c r="G119" s="161"/>
      <c r="H119" s="161"/>
      <c r="I119" s="161"/>
      <c r="J119" s="161"/>
      <c r="K119" s="161"/>
      <c r="L119" s="161"/>
      <c r="M119" s="161"/>
      <c r="N119" s="160"/>
      <c r="O119" s="160"/>
      <c r="P119" s="160"/>
      <c r="Q119" s="160"/>
      <c r="R119" s="161"/>
      <c r="S119" s="161"/>
      <c r="T119" s="161"/>
      <c r="U119" s="161"/>
      <c r="V119" s="161"/>
      <c r="W119" s="161"/>
      <c r="X119" s="161"/>
      <c r="Y119" s="161"/>
      <c r="Z119" s="151"/>
      <c r="AA119" s="151"/>
      <c r="AB119" s="151"/>
      <c r="AC119" s="151"/>
      <c r="AD119" s="151"/>
      <c r="AE119" s="151"/>
      <c r="AF119" s="151"/>
      <c r="AG119" s="151" t="s">
        <v>263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1" x14ac:dyDescent="0.2">
      <c r="A120" s="176">
        <v>38</v>
      </c>
      <c r="B120" s="177" t="s">
        <v>1728</v>
      </c>
      <c r="C120" s="185" t="s">
        <v>1729</v>
      </c>
      <c r="D120" s="178" t="s">
        <v>333</v>
      </c>
      <c r="E120" s="179">
        <v>3</v>
      </c>
      <c r="F120" s="180"/>
      <c r="G120" s="181">
        <f>ROUND(E120*F120,2)</f>
        <v>0</v>
      </c>
      <c r="H120" s="180"/>
      <c r="I120" s="181">
        <f>ROUND(E120*H120,2)</f>
        <v>0</v>
      </c>
      <c r="J120" s="180"/>
      <c r="K120" s="181">
        <f>ROUND(E120*J120,2)</f>
        <v>0</v>
      </c>
      <c r="L120" s="181">
        <v>21</v>
      </c>
      <c r="M120" s="181">
        <f>G120*(1+L120/100)</f>
        <v>0</v>
      </c>
      <c r="N120" s="179">
        <v>1.84E-2</v>
      </c>
      <c r="O120" s="179">
        <f>ROUND(E120*N120,2)</f>
        <v>0.06</v>
      </c>
      <c r="P120" s="179">
        <v>0</v>
      </c>
      <c r="Q120" s="179">
        <f>ROUND(E120*P120,2)</f>
        <v>0</v>
      </c>
      <c r="R120" s="181"/>
      <c r="S120" s="181" t="s">
        <v>209</v>
      </c>
      <c r="T120" s="182" t="s">
        <v>210</v>
      </c>
      <c r="U120" s="161">
        <v>0</v>
      </c>
      <c r="V120" s="161">
        <f>ROUND(E120*U120,2)</f>
        <v>0</v>
      </c>
      <c r="W120" s="161"/>
      <c r="X120" s="161" t="s">
        <v>306</v>
      </c>
      <c r="Y120" s="161" t="s">
        <v>211</v>
      </c>
      <c r="Z120" s="151"/>
      <c r="AA120" s="151"/>
      <c r="AB120" s="151"/>
      <c r="AC120" s="151"/>
      <c r="AD120" s="151"/>
      <c r="AE120" s="151"/>
      <c r="AF120" s="151"/>
      <c r="AG120" s="151" t="s">
        <v>337</v>
      </c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2" x14ac:dyDescent="0.2">
      <c r="A121" s="158"/>
      <c r="B121" s="159"/>
      <c r="C121" s="196" t="s">
        <v>1632</v>
      </c>
      <c r="D121" s="190"/>
      <c r="E121" s="191"/>
      <c r="F121" s="161"/>
      <c r="G121" s="161"/>
      <c r="H121" s="161"/>
      <c r="I121" s="161"/>
      <c r="J121" s="161"/>
      <c r="K121" s="161"/>
      <c r="L121" s="161"/>
      <c r="M121" s="161"/>
      <c r="N121" s="160"/>
      <c r="O121" s="160"/>
      <c r="P121" s="160"/>
      <c r="Q121" s="160"/>
      <c r="R121" s="161"/>
      <c r="S121" s="161"/>
      <c r="T121" s="161"/>
      <c r="U121" s="161"/>
      <c r="V121" s="161"/>
      <c r="W121" s="161"/>
      <c r="X121" s="161"/>
      <c r="Y121" s="161"/>
      <c r="Z121" s="151"/>
      <c r="AA121" s="151"/>
      <c r="AB121" s="151"/>
      <c r="AC121" s="151"/>
      <c r="AD121" s="151"/>
      <c r="AE121" s="151"/>
      <c r="AF121" s="151"/>
      <c r="AG121" s="151" t="s">
        <v>263</v>
      </c>
      <c r="AH121" s="151">
        <v>0</v>
      </c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3" x14ac:dyDescent="0.2">
      <c r="A122" s="158"/>
      <c r="B122" s="159"/>
      <c r="C122" s="196" t="s">
        <v>1730</v>
      </c>
      <c r="D122" s="190"/>
      <c r="E122" s="191">
        <v>3</v>
      </c>
      <c r="F122" s="161"/>
      <c r="G122" s="161"/>
      <c r="H122" s="161"/>
      <c r="I122" s="161"/>
      <c r="J122" s="161"/>
      <c r="K122" s="161"/>
      <c r="L122" s="161"/>
      <c r="M122" s="161"/>
      <c r="N122" s="160"/>
      <c r="O122" s="160"/>
      <c r="P122" s="160"/>
      <c r="Q122" s="160"/>
      <c r="R122" s="161"/>
      <c r="S122" s="161"/>
      <c r="T122" s="161"/>
      <c r="U122" s="161"/>
      <c r="V122" s="161"/>
      <c r="W122" s="161"/>
      <c r="X122" s="161"/>
      <c r="Y122" s="161"/>
      <c r="Z122" s="151"/>
      <c r="AA122" s="151"/>
      <c r="AB122" s="151"/>
      <c r="AC122" s="151"/>
      <c r="AD122" s="151"/>
      <c r="AE122" s="151"/>
      <c r="AF122" s="151"/>
      <c r="AG122" s="151" t="s">
        <v>263</v>
      </c>
      <c r="AH122" s="151">
        <v>0</v>
      </c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1" x14ac:dyDescent="0.2">
      <c r="A123" s="176">
        <v>39</v>
      </c>
      <c r="B123" s="177" t="s">
        <v>1731</v>
      </c>
      <c r="C123" s="185" t="s">
        <v>1732</v>
      </c>
      <c r="D123" s="178" t="s">
        <v>333</v>
      </c>
      <c r="E123" s="179">
        <v>2</v>
      </c>
      <c r="F123" s="180"/>
      <c r="G123" s="181">
        <f>ROUND(E123*F123,2)</f>
        <v>0</v>
      </c>
      <c r="H123" s="180"/>
      <c r="I123" s="181">
        <f>ROUND(E123*H123,2)</f>
        <v>0</v>
      </c>
      <c r="J123" s="180"/>
      <c r="K123" s="181">
        <f>ROUND(E123*J123,2)</f>
        <v>0</v>
      </c>
      <c r="L123" s="181">
        <v>21</v>
      </c>
      <c r="M123" s="181">
        <f>G123*(1+L123/100)</f>
        <v>0</v>
      </c>
      <c r="N123" s="179">
        <v>0.01</v>
      </c>
      <c r="O123" s="179">
        <f>ROUND(E123*N123,2)</f>
        <v>0.02</v>
      </c>
      <c r="P123" s="179">
        <v>0</v>
      </c>
      <c r="Q123" s="179">
        <f>ROUND(E123*P123,2)</f>
        <v>0</v>
      </c>
      <c r="R123" s="181"/>
      <c r="S123" s="181" t="s">
        <v>209</v>
      </c>
      <c r="T123" s="182" t="s">
        <v>210</v>
      </c>
      <c r="U123" s="161">
        <v>0</v>
      </c>
      <c r="V123" s="161">
        <f>ROUND(E123*U123,2)</f>
        <v>0</v>
      </c>
      <c r="W123" s="161"/>
      <c r="X123" s="161" t="s">
        <v>306</v>
      </c>
      <c r="Y123" s="161" t="s">
        <v>211</v>
      </c>
      <c r="Z123" s="151"/>
      <c r="AA123" s="151"/>
      <c r="AB123" s="151"/>
      <c r="AC123" s="151"/>
      <c r="AD123" s="151"/>
      <c r="AE123" s="151"/>
      <c r="AF123" s="151"/>
      <c r="AG123" s="151" t="s">
        <v>337</v>
      </c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outlineLevel="2" x14ac:dyDescent="0.2">
      <c r="A124" s="158"/>
      <c r="B124" s="159"/>
      <c r="C124" s="196" t="s">
        <v>1632</v>
      </c>
      <c r="D124" s="190"/>
      <c r="E124" s="191"/>
      <c r="F124" s="161"/>
      <c r="G124" s="161"/>
      <c r="H124" s="161"/>
      <c r="I124" s="161"/>
      <c r="J124" s="161"/>
      <c r="K124" s="161"/>
      <c r="L124" s="161"/>
      <c r="M124" s="161"/>
      <c r="N124" s="160"/>
      <c r="O124" s="160"/>
      <c r="P124" s="160"/>
      <c r="Q124" s="160"/>
      <c r="R124" s="161"/>
      <c r="S124" s="161"/>
      <c r="T124" s="161"/>
      <c r="U124" s="161"/>
      <c r="V124" s="161"/>
      <c r="W124" s="161"/>
      <c r="X124" s="161"/>
      <c r="Y124" s="161"/>
      <c r="Z124" s="151"/>
      <c r="AA124" s="151"/>
      <c r="AB124" s="151"/>
      <c r="AC124" s="151"/>
      <c r="AD124" s="151"/>
      <c r="AE124" s="151"/>
      <c r="AF124" s="151"/>
      <c r="AG124" s="151" t="s">
        <v>263</v>
      </c>
      <c r="AH124" s="151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3" x14ac:dyDescent="0.2">
      <c r="A125" s="158"/>
      <c r="B125" s="159"/>
      <c r="C125" s="196" t="s">
        <v>1733</v>
      </c>
      <c r="D125" s="190"/>
      <c r="E125" s="191">
        <v>2</v>
      </c>
      <c r="F125" s="161"/>
      <c r="G125" s="161"/>
      <c r="H125" s="161"/>
      <c r="I125" s="161"/>
      <c r="J125" s="161"/>
      <c r="K125" s="161"/>
      <c r="L125" s="161"/>
      <c r="M125" s="161"/>
      <c r="N125" s="160"/>
      <c r="O125" s="160"/>
      <c r="P125" s="160"/>
      <c r="Q125" s="160"/>
      <c r="R125" s="161"/>
      <c r="S125" s="161"/>
      <c r="T125" s="161"/>
      <c r="U125" s="161"/>
      <c r="V125" s="161"/>
      <c r="W125" s="161"/>
      <c r="X125" s="161"/>
      <c r="Y125" s="161"/>
      <c r="Z125" s="151"/>
      <c r="AA125" s="151"/>
      <c r="AB125" s="151"/>
      <c r="AC125" s="151"/>
      <c r="AD125" s="151"/>
      <c r="AE125" s="151"/>
      <c r="AF125" s="151"/>
      <c r="AG125" s="151" t="s">
        <v>263</v>
      </c>
      <c r="AH125" s="151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1" x14ac:dyDescent="0.2">
      <c r="A126" s="176">
        <v>40</v>
      </c>
      <c r="B126" s="177" t="s">
        <v>1734</v>
      </c>
      <c r="C126" s="185" t="s">
        <v>1735</v>
      </c>
      <c r="D126" s="178" t="s">
        <v>333</v>
      </c>
      <c r="E126" s="179">
        <v>2</v>
      </c>
      <c r="F126" s="180"/>
      <c r="G126" s="181">
        <f>ROUND(E126*F126,2)</f>
        <v>0</v>
      </c>
      <c r="H126" s="180"/>
      <c r="I126" s="181">
        <f>ROUND(E126*H126,2)</f>
        <v>0</v>
      </c>
      <c r="J126" s="180"/>
      <c r="K126" s="181">
        <f>ROUND(E126*J126,2)</f>
        <v>0</v>
      </c>
      <c r="L126" s="181">
        <v>21</v>
      </c>
      <c r="M126" s="181">
        <f>G126*(1+L126/100)</f>
        <v>0</v>
      </c>
      <c r="N126" s="179">
        <v>2.35E-2</v>
      </c>
      <c r="O126" s="179">
        <f>ROUND(E126*N126,2)</f>
        <v>0.05</v>
      </c>
      <c r="P126" s="179">
        <v>0</v>
      </c>
      <c r="Q126" s="179">
        <f>ROUND(E126*P126,2)</f>
        <v>0</v>
      </c>
      <c r="R126" s="181"/>
      <c r="S126" s="181" t="s">
        <v>209</v>
      </c>
      <c r="T126" s="182" t="s">
        <v>210</v>
      </c>
      <c r="U126" s="161">
        <v>0</v>
      </c>
      <c r="V126" s="161">
        <f>ROUND(E126*U126,2)</f>
        <v>0</v>
      </c>
      <c r="W126" s="161"/>
      <c r="X126" s="161" t="s">
        <v>306</v>
      </c>
      <c r="Y126" s="161" t="s">
        <v>211</v>
      </c>
      <c r="Z126" s="151"/>
      <c r="AA126" s="151"/>
      <c r="AB126" s="151"/>
      <c r="AC126" s="151"/>
      <c r="AD126" s="151"/>
      <c r="AE126" s="151"/>
      <c r="AF126" s="151"/>
      <c r="AG126" s="151" t="s">
        <v>337</v>
      </c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2" x14ac:dyDescent="0.2">
      <c r="A127" s="158"/>
      <c r="B127" s="159"/>
      <c r="C127" s="262" t="s">
        <v>1736</v>
      </c>
      <c r="D127" s="263"/>
      <c r="E127" s="263"/>
      <c r="F127" s="263"/>
      <c r="G127" s="263"/>
      <c r="H127" s="161"/>
      <c r="I127" s="161"/>
      <c r="J127" s="161"/>
      <c r="K127" s="161"/>
      <c r="L127" s="161"/>
      <c r="M127" s="161"/>
      <c r="N127" s="160"/>
      <c r="O127" s="160"/>
      <c r="P127" s="160"/>
      <c r="Q127" s="160"/>
      <c r="R127" s="161"/>
      <c r="S127" s="161"/>
      <c r="T127" s="161"/>
      <c r="U127" s="161"/>
      <c r="V127" s="161"/>
      <c r="W127" s="161"/>
      <c r="X127" s="161"/>
      <c r="Y127" s="161"/>
      <c r="Z127" s="151"/>
      <c r="AA127" s="151"/>
      <c r="AB127" s="151"/>
      <c r="AC127" s="151"/>
      <c r="AD127" s="151"/>
      <c r="AE127" s="151"/>
      <c r="AF127" s="151"/>
      <c r="AG127" s="151" t="s">
        <v>214</v>
      </c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2" x14ac:dyDescent="0.2">
      <c r="A128" s="158"/>
      <c r="B128" s="159"/>
      <c r="C128" s="196" t="s">
        <v>1632</v>
      </c>
      <c r="D128" s="190"/>
      <c r="E128" s="191"/>
      <c r="F128" s="161"/>
      <c r="G128" s="161"/>
      <c r="H128" s="161"/>
      <c r="I128" s="161"/>
      <c r="J128" s="161"/>
      <c r="K128" s="161"/>
      <c r="L128" s="161"/>
      <c r="M128" s="161"/>
      <c r="N128" s="160"/>
      <c r="O128" s="160"/>
      <c r="P128" s="160"/>
      <c r="Q128" s="160"/>
      <c r="R128" s="161"/>
      <c r="S128" s="161"/>
      <c r="T128" s="161"/>
      <c r="U128" s="161"/>
      <c r="V128" s="161"/>
      <c r="W128" s="161"/>
      <c r="X128" s="161"/>
      <c r="Y128" s="161"/>
      <c r="Z128" s="151"/>
      <c r="AA128" s="151"/>
      <c r="AB128" s="151"/>
      <c r="AC128" s="151"/>
      <c r="AD128" s="151"/>
      <c r="AE128" s="151"/>
      <c r="AF128" s="151"/>
      <c r="AG128" s="151" t="s">
        <v>263</v>
      </c>
      <c r="AH128" s="151">
        <v>0</v>
      </c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3" x14ac:dyDescent="0.2">
      <c r="A129" s="158"/>
      <c r="B129" s="159"/>
      <c r="C129" s="196" t="s">
        <v>1737</v>
      </c>
      <c r="D129" s="190"/>
      <c r="E129" s="191">
        <v>2</v>
      </c>
      <c r="F129" s="161"/>
      <c r="G129" s="161"/>
      <c r="H129" s="161"/>
      <c r="I129" s="161"/>
      <c r="J129" s="161"/>
      <c r="K129" s="161"/>
      <c r="L129" s="161"/>
      <c r="M129" s="161"/>
      <c r="N129" s="160"/>
      <c r="O129" s="160"/>
      <c r="P129" s="160"/>
      <c r="Q129" s="160"/>
      <c r="R129" s="161"/>
      <c r="S129" s="161"/>
      <c r="T129" s="161"/>
      <c r="U129" s="161"/>
      <c r="V129" s="161"/>
      <c r="W129" s="161"/>
      <c r="X129" s="161"/>
      <c r="Y129" s="161"/>
      <c r="Z129" s="151"/>
      <c r="AA129" s="151"/>
      <c r="AB129" s="151"/>
      <c r="AC129" s="151"/>
      <c r="AD129" s="151"/>
      <c r="AE129" s="151"/>
      <c r="AF129" s="151"/>
      <c r="AG129" s="151" t="s">
        <v>263</v>
      </c>
      <c r="AH129" s="151">
        <v>0</v>
      </c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1" x14ac:dyDescent="0.2">
      <c r="A130" s="176">
        <v>41</v>
      </c>
      <c r="B130" s="177" t="s">
        <v>1738</v>
      </c>
      <c r="C130" s="185" t="s">
        <v>1739</v>
      </c>
      <c r="D130" s="178" t="s">
        <v>333</v>
      </c>
      <c r="E130" s="179">
        <v>1</v>
      </c>
      <c r="F130" s="180"/>
      <c r="G130" s="181">
        <f>ROUND(E130*F130,2)</f>
        <v>0</v>
      </c>
      <c r="H130" s="180"/>
      <c r="I130" s="181">
        <f>ROUND(E130*H130,2)</f>
        <v>0</v>
      </c>
      <c r="J130" s="180"/>
      <c r="K130" s="181">
        <f>ROUND(E130*J130,2)</f>
        <v>0</v>
      </c>
      <c r="L130" s="181">
        <v>21</v>
      </c>
      <c r="M130" s="181">
        <f>G130*(1+L130/100)</f>
        <v>0</v>
      </c>
      <c r="N130" s="179">
        <v>2.1000000000000001E-2</v>
      </c>
      <c r="O130" s="179">
        <f>ROUND(E130*N130,2)</f>
        <v>0.02</v>
      </c>
      <c r="P130" s="179">
        <v>0</v>
      </c>
      <c r="Q130" s="179">
        <f>ROUND(E130*P130,2)</f>
        <v>0</v>
      </c>
      <c r="R130" s="181"/>
      <c r="S130" s="181" t="s">
        <v>209</v>
      </c>
      <c r="T130" s="182" t="s">
        <v>210</v>
      </c>
      <c r="U130" s="161">
        <v>0</v>
      </c>
      <c r="V130" s="161">
        <f>ROUND(E130*U130,2)</f>
        <v>0</v>
      </c>
      <c r="W130" s="161"/>
      <c r="X130" s="161" t="s">
        <v>306</v>
      </c>
      <c r="Y130" s="161" t="s">
        <v>211</v>
      </c>
      <c r="Z130" s="151"/>
      <c r="AA130" s="151"/>
      <c r="AB130" s="151"/>
      <c r="AC130" s="151"/>
      <c r="AD130" s="151"/>
      <c r="AE130" s="151"/>
      <c r="AF130" s="151"/>
      <c r="AG130" s="151" t="s">
        <v>337</v>
      </c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2" x14ac:dyDescent="0.2">
      <c r="A131" s="158"/>
      <c r="B131" s="159"/>
      <c r="C131" s="262" t="s">
        <v>1740</v>
      </c>
      <c r="D131" s="263"/>
      <c r="E131" s="263"/>
      <c r="F131" s="263"/>
      <c r="G131" s="263"/>
      <c r="H131" s="161"/>
      <c r="I131" s="161"/>
      <c r="J131" s="161"/>
      <c r="K131" s="161"/>
      <c r="L131" s="161"/>
      <c r="M131" s="161"/>
      <c r="N131" s="160"/>
      <c r="O131" s="160"/>
      <c r="P131" s="160"/>
      <c r="Q131" s="160"/>
      <c r="R131" s="161"/>
      <c r="S131" s="161"/>
      <c r="T131" s="161"/>
      <c r="U131" s="161"/>
      <c r="V131" s="161"/>
      <c r="W131" s="161"/>
      <c r="X131" s="161"/>
      <c r="Y131" s="161"/>
      <c r="Z131" s="151"/>
      <c r="AA131" s="151"/>
      <c r="AB131" s="151"/>
      <c r="AC131" s="151"/>
      <c r="AD131" s="151"/>
      <c r="AE131" s="151"/>
      <c r="AF131" s="151"/>
      <c r="AG131" s="151" t="s">
        <v>214</v>
      </c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2" x14ac:dyDescent="0.2">
      <c r="A132" s="158"/>
      <c r="B132" s="159"/>
      <c r="C132" s="196" t="s">
        <v>1632</v>
      </c>
      <c r="D132" s="190"/>
      <c r="E132" s="191"/>
      <c r="F132" s="161"/>
      <c r="G132" s="161"/>
      <c r="H132" s="161"/>
      <c r="I132" s="161"/>
      <c r="J132" s="161"/>
      <c r="K132" s="161"/>
      <c r="L132" s="161"/>
      <c r="M132" s="161"/>
      <c r="N132" s="160"/>
      <c r="O132" s="160"/>
      <c r="P132" s="160"/>
      <c r="Q132" s="160"/>
      <c r="R132" s="161"/>
      <c r="S132" s="161"/>
      <c r="T132" s="161"/>
      <c r="U132" s="161"/>
      <c r="V132" s="161"/>
      <c r="W132" s="161"/>
      <c r="X132" s="161"/>
      <c r="Y132" s="161"/>
      <c r="Z132" s="151"/>
      <c r="AA132" s="151"/>
      <c r="AB132" s="151"/>
      <c r="AC132" s="151"/>
      <c r="AD132" s="151"/>
      <c r="AE132" s="151"/>
      <c r="AF132" s="151"/>
      <c r="AG132" s="151" t="s">
        <v>263</v>
      </c>
      <c r="AH132" s="151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3" x14ac:dyDescent="0.2">
      <c r="A133" s="158"/>
      <c r="B133" s="159"/>
      <c r="C133" s="196" t="s">
        <v>1741</v>
      </c>
      <c r="D133" s="190"/>
      <c r="E133" s="191">
        <v>1</v>
      </c>
      <c r="F133" s="161"/>
      <c r="G133" s="161"/>
      <c r="H133" s="161"/>
      <c r="I133" s="161"/>
      <c r="J133" s="161"/>
      <c r="K133" s="161"/>
      <c r="L133" s="161"/>
      <c r="M133" s="161"/>
      <c r="N133" s="160"/>
      <c r="O133" s="160"/>
      <c r="P133" s="160"/>
      <c r="Q133" s="160"/>
      <c r="R133" s="161"/>
      <c r="S133" s="161"/>
      <c r="T133" s="161"/>
      <c r="U133" s="161"/>
      <c r="V133" s="161"/>
      <c r="W133" s="161"/>
      <c r="X133" s="161"/>
      <c r="Y133" s="161"/>
      <c r="Z133" s="151"/>
      <c r="AA133" s="151"/>
      <c r="AB133" s="151"/>
      <c r="AC133" s="151"/>
      <c r="AD133" s="151"/>
      <c r="AE133" s="151"/>
      <c r="AF133" s="151"/>
      <c r="AG133" s="151" t="s">
        <v>263</v>
      </c>
      <c r="AH133" s="151">
        <v>0</v>
      </c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1" x14ac:dyDescent="0.2">
      <c r="A134" s="176">
        <v>42</v>
      </c>
      <c r="B134" s="177" t="s">
        <v>1742</v>
      </c>
      <c r="C134" s="185" t="s">
        <v>1743</v>
      </c>
      <c r="D134" s="178" t="s">
        <v>333</v>
      </c>
      <c r="E134" s="179">
        <v>13</v>
      </c>
      <c r="F134" s="180"/>
      <c r="G134" s="181">
        <f>ROUND(E134*F134,2)</f>
        <v>0</v>
      </c>
      <c r="H134" s="180"/>
      <c r="I134" s="181">
        <f>ROUND(E134*H134,2)</f>
        <v>0</v>
      </c>
      <c r="J134" s="180"/>
      <c r="K134" s="181">
        <f>ROUND(E134*J134,2)</f>
        <v>0</v>
      </c>
      <c r="L134" s="181">
        <v>21</v>
      </c>
      <c r="M134" s="181">
        <f>G134*(1+L134/100)</f>
        <v>0</v>
      </c>
      <c r="N134" s="179">
        <v>8.0000000000000004E-4</v>
      </c>
      <c r="O134" s="179">
        <f>ROUND(E134*N134,2)</f>
        <v>0.01</v>
      </c>
      <c r="P134" s="179">
        <v>0</v>
      </c>
      <c r="Q134" s="179">
        <f>ROUND(E134*P134,2)</f>
        <v>0</v>
      </c>
      <c r="R134" s="181"/>
      <c r="S134" s="181" t="s">
        <v>209</v>
      </c>
      <c r="T134" s="182" t="s">
        <v>210</v>
      </c>
      <c r="U134" s="161">
        <v>0</v>
      </c>
      <c r="V134" s="161">
        <f>ROUND(E134*U134,2)</f>
        <v>0</v>
      </c>
      <c r="W134" s="161"/>
      <c r="X134" s="161" t="s">
        <v>306</v>
      </c>
      <c r="Y134" s="161" t="s">
        <v>211</v>
      </c>
      <c r="Z134" s="151"/>
      <c r="AA134" s="151"/>
      <c r="AB134" s="151"/>
      <c r="AC134" s="151"/>
      <c r="AD134" s="151"/>
      <c r="AE134" s="151"/>
      <c r="AF134" s="151"/>
      <c r="AG134" s="151" t="s">
        <v>337</v>
      </c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2" x14ac:dyDescent="0.2">
      <c r="A135" s="158"/>
      <c r="B135" s="159"/>
      <c r="C135" s="196" t="s">
        <v>1632</v>
      </c>
      <c r="D135" s="190"/>
      <c r="E135" s="191"/>
      <c r="F135" s="161"/>
      <c r="G135" s="161"/>
      <c r="H135" s="161"/>
      <c r="I135" s="161"/>
      <c r="J135" s="161"/>
      <c r="K135" s="161"/>
      <c r="L135" s="161"/>
      <c r="M135" s="161"/>
      <c r="N135" s="160"/>
      <c r="O135" s="160"/>
      <c r="P135" s="160"/>
      <c r="Q135" s="160"/>
      <c r="R135" s="161"/>
      <c r="S135" s="161"/>
      <c r="T135" s="161"/>
      <c r="U135" s="161"/>
      <c r="V135" s="161"/>
      <c r="W135" s="161"/>
      <c r="X135" s="161"/>
      <c r="Y135" s="161"/>
      <c r="Z135" s="151"/>
      <c r="AA135" s="151"/>
      <c r="AB135" s="151"/>
      <c r="AC135" s="151"/>
      <c r="AD135" s="151"/>
      <c r="AE135" s="151"/>
      <c r="AF135" s="151"/>
      <c r="AG135" s="151" t="s">
        <v>263</v>
      </c>
      <c r="AH135" s="151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3" x14ac:dyDescent="0.2">
      <c r="A136" s="158"/>
      <c r="B136" s="159"/>
      <c r="C136" s="196" t="s">
        <v>1744</v>
      </c>
      <c r="D136" s="190"/>
      <c r="E136" s="191">
        <v>13</v>
      </c>
      <c r="F136" s="161"/>
      <c r="G136" s="161"/>
      <c r="H136" s="161"/>
      <c r="I136" s="161"/>
      <c r="J136" s="161"/>
      <c r="K136" s="161"/>
      <c r="L136" s="161"/>
      <c r="M136" s="161"/>
      <c r="N136" s="160"/>
      <c r="O136" s="160"/>
      <c r="P136" s="160"/>
      <c r="Q136" s="160"/>
      <c r="R136" s="161"/>
      <c r="S136" s="161"/>
      <c r="T136" s="161"/>
      <c r="U136" s="161"/>
      <c r="V136" s="161"/>
      <c r="W136" s="161"/>
      <c r="X136" s="161"/>
      <c r="Y136" s="161"/>
      <c r="Z136" s="151"/>
      <c r="AA136" s="151"/>
      <c r="AB136" s="151"/>
      <c r="AC136" s="151"/>
      <c r="AD136" s="151"/>
      <c r="AE136" s="151"/>
      <c r="AF136" s="151"/>
      <c r="AG136" s="151" t="s">
        <v>263</v>
      </c>
      <c r="AH136" s="151">
        <v>0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 outlineLevel="1" x14ac:dyDescent="0.2">
      <c r="A137" s="176">
        <v>43</v>
      </c>
      <c r="B137" s="177" t="s">
        <v>1745</v>
      </c>
      <c r="C137" s="185" t="s">
        <v>1746</v>
      </c>
      <c r="D137" s="178" t="s">
        <v>333</v>
      </c>
      <c r="E137" s="179">
        <v>6</v>
      </c>
      <c r="F137" s="180"/>
      <c r="G137" s="181">
        <f>ROUND(E137*F137,2)</f>
        <v>0</v>
      </c>
      <c r="H137" s="180"/>
      <c r="I137" s="181">
        <f>ROUND(E137*H137,2)</f>
        <v>0</v>
      </c>
      <c r="J137" s="180"/>
      <c r="K137" s="181">
        <f>ROUND(E137*J137,2)</f>
        <v>0</v>
      </c>
      <c r="L137" s="181">
        <v>21</v>
      </c>
      <c r="M137" s="181">
        <f>G137*(1+L137/100)</f>
        <v>0</v>
      </c>
      <c r="N137" s="179">
        <v>2.1800000000000001E-3</v>
      </c>
      <c r="O137" s="179">
        <f>ROUND(E137*N137,2)</f>
        <v>0.01</v>
      </c>
      <c r="P137" s="179">
        <v>0</v>
      </c>
      <c r="Q137" s="179">
        <f>ROUND(E137*P137,2)</f>
        <v>0</v>
      </c>
      <c r="R137" s="181"/>
      <c r="S137" s="181" t="s">
        <v>209</v>
      </c>
      <c r="T137" s="182" t="s">
        <v>210</v>
      </c>
      <c r="U137" s="161">
        <v>0.42</v>
      </c>
      <c r="V137" s="161">
        <f>ROUND(E137*U137,2)</f>
        <v>2.52</v>
      </c>
      <c r="W137" s="161"/>
      <c r="X137" s="161" t="s">
        <v>258</v>
      </c>
      <c r="Y137" s="161" t="s">
        <v>211</v>
      </c>
      <c r="Z137" s="151"/>
      <c r="AA137" s="151"/>
      <c r="AB137" s="151"/>
      <c r="AC137" s="151"/>
      <c r="AD137" s="151"/>
      <c r="AE137" s="151"/>
      <c r="AF137" s="151"/>
      <c r="AG137" s="151" t="s">
        <v>259</v>
      </c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</row>
    <row r="138" spans="1:60" outlineLevel="2" x14ac:dyDescent="0.2">
      <c r="A138" s="158"/>
      <c r="B138" s="159"/>
      <c r="C138" s="196" t="s">
        <v>1632</v>
      </c>
      <c r="D138" s="190"/>
      <c r="E138" s="191"/>
      <c r="F138" s="161"/>
      <c r="G138" s="161"/>
      <c r="H138" s="161"/>
      <c r="I138" s="161"/>
      <c r="J138" s="161"/>
      <c r="K138" s="161"/>
      <c r="L138" s="161"/>
      <c r="M138" s="161"/>
      <c r="N138" s="160"/>
      <c r="O138" s="160"/>
      <c r="P138" s="160"/>
      <c r="Q138" s="160"/>
      <c r="R138" s="161"/>
      <c r="S138" s="161"/>
      <c r="T138" s="161"/>
      <c r="U138" s="161"/>
      <c r="V138" s="161"/>
      <c r="W138" s="161"/>
      <c r="X138" s="161"/>
      <c r="Y138" s="161"/>
      <c r="Z138" s="151"/>
      <c r="AA138" s="151"/>
      <c r="AB138" s="151"/>
      <c r="AC138" s="151"/>
      <c r="AD138" s="151"/>
      <c r="AE138" s="151"/>
      <c r="AF138" s="151"/>
      <c r="AG138" s="151" t="s">
        <v>263</v>
      </c>
      <c r="AH138" s="151">
        <v>0</v>
      </c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3" x14ac:dyDescent="0.2">
      <c r="A139" s="158"/>
      <c r="B139" s="159"/>
      <c r="C139" s="196" t="s">
        <v>1747</v>
      </c>
      <c r="D139" s="190"/>
      <c r="E139" s="191">
        <v>6</v>
      </c>
      <c r="F139" s="161"/>
      <c r="G139" s="161"/>
      <c r="H139" s="161"/>
      <c r="I139" s="161"/>
      <c r="J139" s="161"/>
      <c r="K139" s="161"/>
      <c r="L139" s="161"/>
      <c r="M139" s="161"/>
      <c r="N139" s="160"/>
      <c r="O139" s="160"/>
      <c r="P139" s="160"/>
      <c r="Q139" s="160"/>
      <c r="R139" s="161"/>
      <c r="S139" s="161"/>
      <c r="T139" s="161"/>
      <c r="U139" s="161"/>
      <c r="V139" s="161"/>
      <c r="W139" s="161"/>
      <c r="X139" s="161"/>
      <c r="Y139" s="161"/>
      <c r="Z139" s="151"/>
      <c r="AA139" s="151"/>
      <c r="AB139" s="151"/>
      <c r="AC139" s="151"/>
      <c r="AD139" s="151"/>
      <c r="AE139" s="151"/>
      <c r="AF139" s="151"/>
      <c r="AG139" s="151" t="s">
        <v>263</v>
      </c>
      <c r="AH139" s="151">
        <v>0</v>
      </c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1" x14ac:dyDescent="0.2">
      <c r="A140" s="176">
        <v>44</v>
      </c>
      <c r="B140" s="177" t="s">
        <v>1748</v>
      </c>
      <c r="C140" s="185" t="s">
        <v>1749</v>
      </c>
      <c r="D140" s="178" t="s">
        <v>333</v>
      </c>
      <c r="E140" s="179">
        <v>2</v>
      </c>
      <c r="F140" s="180"/>
      <c r="G140" s="181">
        <f>ROUND(E140*F140,2)</f>
        <v>0</v>
      </c>
      <c r="H140" s="180"/>
      <c r="I140" s="181">
        <f>ROUND(E140*H140,2)</f>
        <v>0</v>
      </c>
      <c r="J140" s="180"/>
      <c r="K140" s="181">
        <f>ROUND(E140*J140,2)</f>
        <v>0</v>
      </c>
      <c r="L140" s="181">
        <v>21</v>
      </c>
      <c r="M140" s="181">
        <f>G140*(1+L140/100)</f>
        <v>0</v>
      </c>
      <c r="N140" s="179">
        <v>3.6000000000000002E-4</v>
      </c>
      <c r="O140" s="179">
        <f>ROUND(E140*N140,2)</f>
        <v>0</v>
      </c>
      <c r="P140" s="179">
        <v>0</v>
      </c>
      <c r="Q140" s="179">
        <f>ROUND(E140*P140,2)</f>
        <v>0</v>
      </c>
      <c r="R140" s="181"/>
      <c r="S140" s="181" t="s">
        <v>209</v>
      </c>
      <c r="T140" s="182" t="s">
        <v>210</v>
      </c>
      <c r="U140" s="161">
        <v>0.21</v>
      </c>
      <c r="V140" s="161">
        <f>ROUND(E140*U140,2)</f>
        <v>0.42</v>
      </c>
      <c r="W140" s="161"/>
      <c r="X140" s="161" t="s">
        <v>258</v>
      </c>
      <c r="Y140" s="161" t="s">
        <v>211</v>
      </c>
      <c r="Z140" s="151"/>
      <c r="AA140" s="151"/>
      <c r="AB140" s="151"/>
      <c r="AC140" s="151"/>
      <c r="AD140" s="151"/>
      <c r="AE140" s="151"/>
      <c r="AF140" s="151"/>
      <c r="AG140" s="151" t="s">
        <v>259</v>
      </c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2" x14ac:dyDescent="0.2">
      <c r="A141" s="158"/>
      <c r="B141" s="159"/>
      <c r="C141" s="196" t="s">
        <v>1632</v>
      </c>
      <c r="D141" s="190"/>
      <c r="E141" s="191"/>
      <c r="F141" s="161"/>
      <c r="G141" s="161"/>
      <c r="H141" s="161"/>
      <c r="I141" s="161"/>
      <c r="J141" s="161"/>
      <c r="K141" s="161"/>
      <c r="L141" s="161"/>
      <c r="M141" s="161"/>
      <c r="N141" s="160"/>
      <c r="O141" s="160"/>
      <c r="P141" s="160"/>
      <c r="Q141" s="160"/>
      <c r="R141" s="161"/>
      <c r="S141" s="161"/>
      <c r="T141" s="161"/>
      <c r="U141" s="161"/>
      <c r="V141" s="161"/>
      <c r="W141" s="161"/>
      <c r="X141" s="161"/>
      <c r="Y141" s="161"/>
      <c r="Z141" s="151"/>
      <c r="AA141" s="151"/>
      <c r="AB141" s="151"/>
      <c r="AC141" s="151"/>
      <c r="AD141" s="151"/>
      <c r="AE141" s="151"/>
      <c r="AF141" s="151"/>
      <c r="AG141" s="151" t="s">
        <v>263</v>
      </c>
      <c r="AH141" s="151">
        <v>0</v>
      </c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outlineLevel="3" x14ac:dyDescent="0.2">
      <c r="A142" s="158"/>
      <c r="B142" s="159"/>
      <c r="C142" s="196" t="s">
        <v>1750</v>
      </c>
      <c r="D142" s="190"/>
      <c r="E142" s="191">
        <v>2</v>
      </c>
      <c r="F142" s="161"/>
      <c r="G142" s="161"/>
      <c r="H142" s="161"/>
      <c r="I142" s="161"/>
      <c r="J142" s="161"/>
      <c r="K142" s="161"/>
      <c r="L142" s="161"/>
      <c r="M142" s="161"/>
      <c r="N142" s="160"/>
      <c r="O142" s="160"/>
      <c r="P142" s="160"/>
      <c r="Q142" s="160"/>
      <c r="R142" s="161"/>
      <c r="S142" s="161"/>
      <c r="T142" s="161"/>
      <c r="U142" s="161"/>
      <c r="V142" s="161"/>
      <c r="W142" s="161"/>
      <c r="X142" s="161"/>
      <c r="Y142" s="161"/>
      <c r="Z142" s="151"/>
      <c r="AA142" s="151"/>
      <c r="AB142" s="151"/>
      <c r="AC142" s="151"/>
      <c r="AD142" s="151"/>
      <c r="AE142" s="151"/>
      <c r="AF142" s="151"/>
      <c r="AG142" s="151" t="s">
        <v>263</v>
      </c>
      <c r="AH142" s="151">
        <v>0</v>
      </c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1" x14ac:dyDescent="0.2">
      <c r="A143" s="176">
        <v>45</v>
      </c>
      <c r="B143" s="177" t="s">
        <v>1751</v>
      </c>
      <c r="C143" s="185" t="s">
        <v>1752</v>
      </c>
      <c r="D143" s="178" t="s">
        <v>333</v>
      </c>
      <c r="E143" s="179">
        <v>2</v>
      </c>
      <c r="F143" s="180"/>
      <c r="G143" s="181">
        <f>ROUND(E143*F143,2)</f>
        <v>0</v>
      </c>
      <c r="H143" s="180"/>
      <c r="I143" s="181">
        <f>ROUND(E143*H143,2)</f>
        <v>0</v>
      </c>
      <c r="J143" s="180"/>
      <c r="K143" s="181">
        <f>ROUND(E143*J143,2)</f>
        <v>0</v>
      </c>
      <c r="L143" s="181">
        <v>21</v>
      </c>
      <c r="M143" s="181">
        <f>G143*(1+L143/100)</f>
        <v>0</v>
      </c>
      <c r="N143" s="179">
        <v>1.6000000000000001E-4</v>
      </c>
      <c r="O143" s="179">
        <f>ROUND(E143*N143,2)</f>
        <v>0</v>
      </c>
      <c r="P143" s="179">
        <v>0</v>
      </c>
      <c r="Q143" s="179">
        <f>ROUND(E143*P143,2)</f>
        <v>0</v>
      </c>
      <c r="R143" s="181"/>
      <c r="S143" s="181" t="s">
        <v>209</v>
      </c>
      <c r="T143" s="182" t="s">
        <v>210</v>
      </c>
      <c r="U143" s="161">
        <v>0.17</v>
      </c>
      <c r="V143" s="161">
        <f>ROUND(E143*U143,2)</f>
        <v>0.34</v>
      </c>
      <c r="W143" s="161"/>
      <c r="X143" s="161" t="s">
        <v>258</v>
      </c>
      <c r="Y143" s="161" t="s">
        <v>211</v>
      </c>
      <c r="Z143" s="151"/>
      <c r="AA143" s="151"/>
      <c r="AB143" s="151"/>
      <c r="AC143" s="151"/>
      <c r="AD143" s="151"/>
      <c r="AE143" s="151"/>
      <c r="AF143" s="151"/>
      <c r="AG143" s="151" t="s">
        <v>259</v>
      </c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outlineLevel="2" x14ac:dyDescent="0.2">
      <c r="A144" s="158"/>
      <c r="B144" s="159"/>
      <c r="C144" s="196" t="s">
        <v>1632</v>
      </c>
      <c r="D144" s="190"/>
      <c r="E144" s="191"/>
      <c r="F144" s="161"/>
      <c r="G144" s="161"/>
      <c r="H144" s="161"/>
      <c r="I144" s="161"/>
      <c r="J144" s="161"/>
      <c r="K144" s="161"/>
      <c r="L144" s="161"/>
      <c r="M144" s="161"/>
      <c r="N144" s="160"/>
      <c r="O144" s="160"/>
      <c r="P144" s="160"/>
      <c r="Q144" s="160"/>
      <c r="R144" s="161"/>
      <c r="S144" s="161"/>
      <c r="T144" s="161"/>
      <c r="U144" s="161"/>
      <c r="V144" s="161"/>
      <c r="W144" s="161"/>
      <c r="X144" s="161"/>
      <c r="Y144" s="161"/>
      <c r="Z144" s="151"/>
      <c r="AA144" s="151"/>
      <c r="AB144" s="151"/>
      <c r="AC144" s="151"/>
      <c r="AD144" s="151"/>
      <c r="AE144" s="151"/>
      <c r="AF144" s="151"/>
      <c r="AG144" s="151" t="s">
        <v>263</v>
      </c>
      <c r="AH144" s="151">
        <v>0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3" x14ac:dyDescent="0.2">
      <c r="A145" s="158"/>
      <c r="B145" s="159"/>
      <c r="C145" s="196" t="s">
        <v>1750</v>
      </c>
      <c r="D145" s="190"/>
      <c r="E145" s="191">
        <v>2</v>
      </c>
      <c r="F145" s="161"/>
      <c r="G145" s="161"/>
      <c r="H145" s="161"/>
      <c r="I145" s="161"/>
      <c r="J145" s="161"/>
      <c r="K145" s="161"/>
      <c r="L145" s="161"/>
      <c r="M145" s="161"/>
      <c r="N145" s="160"/>
      <c r="O145" s="160"/>
      <c r="P145" s="160"/>
      <c r="Q145" s="160"/>
      <c r="R145" s="161"/>
      <c r="S145" s="161"/>
      <c r="T145" s="161"/>
      <c r="U145" s="161"/>
      <c r="V145" s="161"/>
      <c r="W145" s="161"/>
      <c r="X145" s="161"/>
      <c r="Y145" s="161"/>
      <c r="Z145" s="151"/>
      <c r="AA145" s="151"/>
      <c r="AB145" s="151"/>
      <c r="AC145" s="151"/>
      <c r="AD145" s="151"/>
      <c r="AE145" s="151"/>
      <c r="AF145" s="151"/>
      <c r="AG145" s="151" t="s">
        <v>263</v>
      </c>
      <c r="AH145" s="151">
        <v>0</v>
      </c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outlineLevel="1" x14ac:dyDescent="0.2">
      <c r="A146" s="176">
        <v>46</v>
      </c>
      <c r="B146" s="177" t="s">
        <v>1753</v>
      </c>
      <c r="C146" s="185" t="s">
        <v>1754</v>
      </c>
      <c r="D146" s="178" t="s">
        <v>1755</v>
      </c>
      <c r="E146" s="179">
        <v>2</v>
      </c>
      <c r="F146" s="180"/>
      <c r="G146" s="181">
        <f>ROUND(E146*F146,2)</f>
        <v>0</v>
      </c>
      <c r="H146" s="180"/>
      <c r="I146" s="181">
        <f>ROUND(E146*H146,2)</f>
        <v>0</v>
      </c>
      <c r="J146" s="180"/>
      <c r="K146" s="181">
        <f>ROUND(E146*J146,2)</f>
        <v>0</v>
      </c>
      <c r="L146" s="181">
        <v>21</v>
      </c>
      <c r="M146" s="181">
        <f>G146*(1+L146/100)</f>
        <v>0</v>
      </c>
      <c r="N146" s="179">
        <v>0</v>
      </c>
      <c r="O146" s="179">
        <f>ROUND(E146*N146,2)</f>
        <v>0</v>
      </c>
      <c r="P146" s="179">
        <v>0</v>
      </c>
      <c r="Q146" s="179">
        <f>ROUND(E146*P146,2)</f>
        <v>0</v>
      </c>
      <c r="R146" s="181"/>
      <c r="S146" s="181" t="s">
        <v>209</v>
      </c>
      <c r="T146" s="182" t="s">
        <v>210</v>
      </c>
      <c r="U146" s="161">
        <v>0</v>
      </c>
      <c r="V146" s="161">
        <f>ROUND(E146*U146,2)</f>
        <v>0</v>
      </c>
      <c r="W146" s="161"/>
      <c r="X146" s="161" t="s">
        <v>258</v>
      </c>
      <c r="Y146" s="161" t="s">
        <v>211</v>
      </c>
      <c r="Z146" s="151"/>
      <c r="AA146" s="151"/>
      <c r="AB146" s="151"/>
      <c r="AC146" s="151"/>
      <c r="AD146" s="151"/>
      <c r="AE146" s="151"/>
      <c r="AF146" s="151"/>
      <c r="AG146" s="151" t="s">
        <v>259</v>
      </c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2" x14ac:dyDescent="0.2">
      <c r="A147" s="158"/>
      <c r="B147" s="159"/>
      <c r="C147" s="262" t="s">
        <v>1826</v>
      </c>
      <c r="D147" s="263"/>
      <c r="E147" s="263"/>
      <c r="F147" s="263"/>
      <c r="G147" s="263"/>
      <c r="H147" s="161"/>
      <c r="I147" s="161"/>
      <c r="J147" s="161"/>
      <c r="K147" s="161"/>
      <c r="L147" s="161"/>
      <c r="M147" s="161"/>
      <c r="N147" s="160"/>
      <c r="O147" s="160"/>
      <c r="P147" s="160"/>
      <c r="Q147" s="160"/>
      <c r="R147" s="161"/>
      <c r="S147" s="161"/>
      <c r="T147" s="161"/>
      <c r="U147" s="161"/>
      <c r="V147" s="161"/>
      <c r="W147" s="161"/>
      <c r="X147" s="161"/>
      <c r="Y147" s="161"/>
      <c r="Z147" s="151"/>
      <c r="AA147" s="151"/>
      <c r="AB147" s="151"/>
      <c r="AC147" s="151"/>
      <c r="AD147" s="151"/>
      <c r="AE147" s="151"/>
      <c r="AF147" s="151"/>
      <c r="AG147" s="151" t="s">
        <v>214</v>
      </c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3" x14ac:dyDescent="0.2">
      <c r="A148" s="158"/>
      <c r="B148" s="159"/>
      <c r="C148" s="264" t="s">
        <v>1756</v>
      </c>
      <c r="D148" s="265"/>
      <c r="E148" s="265"/>
      <c r="F148" s="265"/>
      <c r="G148" s="265"/>
      <c r="H148" s="161"/>
      <c r="I148" s="161"/>
      <c r="J148" s="161"/>
      <c r="K148" s="161"/>
      <c r="L148" s="161"/>
      <c r="M148" s="161"/>
      <c r="N148" s="160"/>
      <c r="O148" s="160"/>
      <c r="P148" s="160"/>
      <c r="Q148" s="160"/>
      <c r="R148" s="161"/>
      <c r="S148" s="161"/>
      <c r="T148" s="161"/>
      <c r="U148" s="161"/>
      <c r="V148" s="161"/>
      <c r="W148" s="161"/>
      <c r="X148" s="161"/>
      <c r="Y148" s="161"/>
      <c r="Z148" s="151"/>
      <c r="AA148" s="151"/>
      <c r="AB148" s="151"/>
      <c r="AC148" s="151"/>
      <c r="AD148" s="151"/>
      <c r="AE148" s="151"/>
      <c r="AF148" s="151"/>
      <c r="AG148" s="151" t="s">
        <v>214</v>
      </c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3" x14ac:dyDescent="0.2">
      <c r="A149" s="158"/>
      <c r="B149" s="159"/>
      <c r="C149" s="264" t="s">
        <v>1757</v>
      </c>
      <c r="D149" s="265"/>
      <c r="E149" s="265"/>
      <c r="F149" s="265"/>
      <c r="G149" s="265"/>
      <c r="H149" s="161"/>
      <c r="I149" s="161"/>
      <c r="J149" s="161"/>
      <c r="K149" s="161"/>
      <c r="L149" s="161"/>
      <c r="M149" s="161"/>
      <c r="N149" s="160"/>
      <c r="O149" s="160"/>
      <c r="P149" s="160"/>
      <c r="Q149" s="160"/>
      <c r="R149" s="161"/>
      <c r="S149" s="161"/>
      <c r="T149" s="161"/>
      <c r="U149" s="161"/>
      <c r="V149" s="161"/>
      <c r="W149" s="161"/>
      <c r="X149" s="161"/>
      <c r="Y149" s="161"/>
      <c r="Z149" s="151"/>
      <c r="AA149" s="151"/>
      <c r="AB149" s="151"/>
      <c r="AC149" s="151"/>
      <c r="AD149" s="151"/>
      <c r="AE149" s="151"/>
      <c r="AF149" s="151"/>
      <c r="AG149" s="151" t="s">
        <v>214</v>
      </c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outlineLevel="2" x14ac:dyDescent="0.2">
      <c r="A150" s="158"/>
      <c r="B150" s="159"/>
      <c r="C150" s="196" t="s">
        <v>1632</v>
      </c>
      <c r="D150" s="190"/>
      <c r="E150" s="191"/>
      <c r="F150" s="161"/>
      <c r="G150" s="161"/>
      <c r="H150" s="161"/>
      <c r="I150" s="161"/>
      <c r="J150" s="161"/>
      <c r="K150" s="161"/>
      <c r="L150" s="161"/>
      <c r="M150" s="161"/>
      <c r="N150" s="160"/>
      <c r="O150" s="160"/>
      <c r="P150" s="160"/>
      <c r="Q150" s="160"/>
      <c r="R150" s="161"/>
      <c r="S150" s="161"/>
      <c r="T150" s="161"/>
      <c r="U150" s="161"/>
      <c r="V150" s="161"/>
      <c r="W150" s="161"/>
      <c r="X150" s="161"/>
      <c r="Y150" s="161"/>
      <c r="Z150" s="151"/>
      <c r="AA150" s="151"/>
      <c r="AB150" s="151"/>
      <c r="AC150" s="151"/>
      <c r="AD150" s="151"/>
      <c r="AE150" s="151"/>
      <c r="AF150" s="151"/>
      <c r="AG150" s="151" t="s">
        <v>263</v>
      </c>
      <c r="AH150" s="151">
        <v>0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outlineLevel="3" x14ac:dyDescent="0.2">
      <c r="A151" s="158"/>
      <c r="B151" s="159"/>
      <c r="C151" s="196" t="s">
        <v>1758</v>
      </c>
      <c r="D151" s="190"/>
      <c r="E151" s="191">
        <v>2</v>
      </c>
      <c r="F151" s="161"/>
      <c r="G151" s="161"/>
      <c r="H151" s="161"/>
      <c r="I151" s="161"/>
      <c r="J151" s="161"/>
      <c r="K151" s="161"/>
      <c r="L151" s="161"/>
      <c r="M151" s="161"/>
      <c r="N151" s="160"/>
      <c r="O151" s="160"/>
      <c r="P151" s="160"/>
      <c r="Q151" s="160"/>
      <c r="R151" s="161"/>
      <c r="S151" s="161"/>
      <c r="T151" s="161"/>
      <c r="U151" s="161"/>
      <c r="V151" s="161"/>
      <c r="W151" s="161"/>
      <c r="X151" s="161"/>
      <c r="Y151" s="161"/>
      <c r="Z151" s="151"/>
      <c r="AA151" s="151"/>
      <c r="AB151" s="151"/>
      <c r="AC151" s="151"/>
      <c r="AD151" s="151"/>
      <c r="AE151" s="151"/>
      <c r="AF151" s="151"/>
      <c r="AG151" s="151" t="s">
        <v>263</v>
      </c>
      <c r="AH151" s="151">
        <v>0</v>
      </c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outlineLevel="1" x14ac:dyDescent="0.2">
      <c r="A152" s="176">
        <v>47</v>
      </c>
      <c r="B152" s="177" t="s">
        <v>1759</v>
      </c>
      <c r="C152" s="185" t="s">
        <v>1760</v>
      </c>
      <c r="D152" s="178" t="s">
        <v>1755</v>
      </c>
      <c r="E152" s="179">
        <v>1</v>
      </c>
      <c r="F152" s="180"/>
      <c r="G152" s="181">
        <f>ROUND(E152*F152,2)</f>
        <v>0</v>
      </c>
      <c r="H152" s="180"/>
      <c r="I152" s="181">
        <f>ROUND(E152*H152,2)</f>
        <v>0</v>
      </c>
      <c r="J152" s="180"/>
      <c r="K152" s="181">
        <f>ROUND(E152*J152,2)</f>
        <v>0</v>
      </c>
      <c r="L152" s="181">
        <v>21</v>
      </c>
      <c r="M152" s="181">
        <f>G152*(1+L152/100)</f>
        <v>0</v>
      </c>
      <c r="N152" s="179">
        <v>0</v>
      </c>
      <c r="O152" s="179">
        <f>ROUND(E152*N152,2)</f>
        <v>0</v>
      </c>
      <c r="P152" s="179">
        <v>0</v>
      </c>
      <c r="Q152" s="179">
        <f>ROUND(E152*P152,2)</f>
        <v>0</v>
      </c>
      <c r="R152" s="181"/>
      <c r="S152" s="181" t="s">
        <v>209</v>
      </c>
      <c r="T152" s="182" t="s">
        <v>210</v>
      </c>
      <c r="U152" s="161">
        <v>0</v>
      </c>
      <c r="V152" s="161">
        <f>ROUND(E152*U152,2)</f>
        <v>0</v>
      </c>
      <c r="W152" s="161"/>
      <c r="X152" s="161" t="s">
        <v>258</v>
      </c>
      <c r="Y152" s="161" t="s">
        <v>211</v>
      </c>
      <c r="Z152" s="151"/>
      <c r="AA152" s="151"/>
      <c r="AB152" s="151"/>
      <c r="AC152" s="151"/>
      <c r="AD152" s="151"/>
      <c r="AE152" s="151"/>
      <c r="AF152" s="151"/>
      <c r="AG152" s="151" t="s">
        <v>259</v>
      </c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outlineLevel="2" x14ac:dyDescent="0.2">
      <c r="A153" s="158"/>
      <c r="B153" s="159"/>
      <c r="C153" s="262" t="s">
        <v>1761</v>
      </c>
      <c r="D153" s="263"/>
      <c r="E153" s="263"/>
      <c r="F153" s="263"/>
      <c r="G153" s="263"/>
      <c r="H153" s="161"/>
      <c r="I153" s="161"/>
      <c r="J153" s="161"/>
      <c r="K153" s="161"/>
      <c r="L153" s="161"/>
      <c r="M153" s="161"/>
      <c r="N153" s="160"/>
      <c r="O153" s="160"/>
      <c r="P153" s="160"/>
      <c r="Q153" s="160"/>
      <c r="R153" s="161"/>
      <c r="S153" s="161"/>
      <c r="T153" s="161"/>
      <c r="U153" s="161"/>
      <c r="V153" s="161"/>
      <c r="W153" s="161"/>
      <c r="X153" s="161"/>
      <c r="Y153" s="161"/>
      <c r="Z153" s="151"/>
      <c r="AA153" s="151"/>
      <c r="AB153" s="151"/>
      <c r="AC153" s="151"/>
      <c r="AD153" s="151"/>
      <c r="AE153" s="151"/>
      <c r="AF153" s="151"/>
      <c r="AG153" s="151" t="s">
        <v>214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3" x14ac:dyDescent="0.2">
      <c r="A154" s="158"/>
      <c r="B154" s="159"/>
      <c r="C154" s="264" t="s">
        <v>1827</v>
      </c>
      <c r="D154" s="265"/>
      <c r="E154" s="265"/>
      <c r="F154" s="265"/>
      <c r="G154" s="265"/>
      <c r="H154" s="161"/>
      <c r="I154" s="161"/>
      <c r="J154" s="161"/>
      <c r="K154" s="161"/>
      <c r="L154" s="161"/>
      <c r="M154" s="161"/>
      <c r="N154" s="160"/>
      <c r="O154" s="160"/>
      <c r="P154" s="160"/>
      <c r="Q154" s="160"/>
      <c r="R154" s="161"/>
      <c r="S154" s="161"/>
      <c r="T154" s="161"/>
      <c r="U154" s="161"/>
      <c r="V154" s="161"/>
      <c r="W154" s="161"/>
      <c r="X154" s="161"/>
      <c r="Y154" s="161"/>
      <c r="Z154" s="151"/>
      <c r="AA154" s="151"/>
      <c r="AB154" s="151"/>
      <c r="AC154" s="151"/>
      <c r="AD154" s="151"/>
      <c r="AE154" s="151"/>
      <c r="AF154" s="151"/>
      <c r="AG154" s="151" t="s">
        <v>214</v>
      </c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3" x14ac:dyDescent="0.2">
      <c r="A155" s="158"/>
      <c r="B155" s="159"/>
      <c r="C155" s="264" t="s">
        <v>1762</v>
      </c>
      <c r="D155" s="265"/>
      <c r="E155" s="265"/>
      <c r="F155" s="265"/>
      <c r="G155" s="265"/>
      <c r="H155" s="161"/>
      <c r="I155" s="161"/>
      <c r="J155" s="161"/>
      <c r="K155" s="161"/>
      <c r="L155" s="161"/>
      <c r="M155" s="161"/>
      <c r="N155" s="160"/>
      <c r="O155" s="160"/>
      <c r="P155" s="160"/>
      <c r="Q155" s="160"/>
      <c r="R155" s="161"/>
      <c r="S155" s="161"/>
      <c r="T155" s="161"/>
      <c r="U155" s="161"/>
      <c r="V155" s="161"/>
      <c r="W155" s="161"/>
      <c r="X155" s="161"/>
      <c r="Y155" s="161"/>
      <c r="Z155" s="151"/>
      <c r="AA155" s="151"/>
      <c r="AB155" s="151"/>
      <c r="AC155" s="151"/>
      <c r="AD155" s="151"/>
      <c r="AE155" s="151"/>
      <c r="AF155" s="151"/>
      <c r="AG155" s="151" t="s">
        <v>214</v>
      </c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2" x14ac:dyDescent="0.2">
      <c r="A156" s="158"/>
      <c r="B156" s="159"/>
      <c r="C156" s="196" t="s">
        <v>1632</v>
      </c>
      <c r="D156" s="190"/>
      <c r="E156" s="191"/>
      <c r="F156" s="161"/>
      <c r="G156" s="161"/>
      <c r="H156" s="161"/>
      <c r="I156" s="161"/>
      <c r="J156" s="161"/>
      <c r="K156" s="161"/>
      <c r="L156" s="161"/>
      <c r="M156" s="161"/>
      <c r="N156" s="160"/>
      <c r="O156" s="160"/>
      <c r="P156" s="160"/>
      <c r="Q156" s="160"/>
      <c r="R156" s="161"/>
      <c r="S156" s="161"/>
      <c r="T156" s="161"/>
      <c r="U156" s="161"/>
      <c r="V156" s="161"/>
      <c r="W156" s="161"/>
      <c r="X156" s="161"/>
      <c r="Y156" s="161"/>
      <c r="Z156" s="151"/>
      <c r="AA156" s="151"/>
      <c r="AB156" s="151"/>
      <c r="AC156" s="151"/>
      <c r="AD156" s="151"/>
      <c r="AE156" s="151"/>
      <c r="AF156" s="151"/>
      <c r="AG156" s="151" t="s">
        <v>263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3" x14ac:dyDescent="0.2">
      <c r="A157" s="158"/>
      <c r="B157" s="159"/>
      <c r="C157" s="196" t="s">
        <v>1763</v>
      </c>
      <c r="D157" s="190"/>
      <c r="E157" s="191">
        <v>1</v>
      </c>
      <c r="F157" s="161"/>
      <c r="G157" s="161"/>
      <c r="H157" s="161"/>
      <c r="I157" s="161"/>
      <c r="J157" s="161"/>
      <c r="K157" s="161"/>
      <c r="L157" s="161"/>
      <c r="M157" s="161"/>
      <c r="N157" s="160"/>
      <c r="O157" s="160"/>
      <c r="P157" s="160"/>
      <c r="Q157" s="160"/>
      <c r="R157" s="161"/>
      <c r="S157" s="161"/>
      <c r="T157" s="161"/>
      <c r="U157" s="161"/>
      <c r="V157" s="161"/>
      <c r="W157" s="161"/>
      <c r="X157" s="161"/>
      <c r="Y157" s="161"/>
      <c r="Z157" s="151"/>
      <c r="AA157" s="151"/>
      <c r="AB157" s="151"/>
      <c r="AC157" s="151"/>
      <c r="AD157" s="151"/>
      <c r="AE157" s="151"/>
      <c r="AF157" s="151"/>
      <c r="AG157" s="151" t="s">
        <v>263</v>
      </c>
      <c r="AH157" s="151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1" x14ac:dyDescent="0.2">
      <c r="A158" s="176">
        <v>48</v>
      </c>
      <c r="B158" s="177" t="s">
        <v>1764</v>
      </c>
      <c r="C158" s="185" t="s">
        <v>1765</v>
      </c>
      <c r="D158" s="178" t="s">
        <v>1755</v>
      </c>
      <c r="E158" s="179">
        <v>1</v>
      </c>
      <c r="F158" s="180"/>
      <c r="G158" s="181">
        <f>ROUND(E158*F158,2)</f>
        <v>0</v>
      </c>
      <c r="H158" s="180"/>
      <c r="I158" s="181">
        <f>ROUND(E158*H158,2)</f>
        <v>0</v>
      </c>
      <c r="J158" s="180"/>
      <c r="K158" s="181">
        <f>ROUND(E158*J158,2)</f>
        <v>0</v>
      </c>
      <c r="L158" s="181">
        <v>21</v>
      </c>
      <c r="M158" s="181">
        <f>G158*(1+L158/100)</f>
        <v>0</v>
      </c>
      <c r="N158" s="179">
        <v>0</v>
      </c>
      <c r="O158" s="179">
        <f>ROUND(E158*N158,2)</f>
        <v>0</v>
      </c>
      <c r="P158" s="179">
        <v>0</v>
      </c>
      <c r="Q158" s="179">
        <f>ROUND(E158*P158,2)</f>
        <v>0</v>
      </c>
      <c r="R158" s="181"/>
      <c r="S158" s="181" t="s">
        <v>209</v>
      </c>
      <c r="T158" s="182" t="s">
        <v>210</v>
      </c>
      <c r="U158" s="161">
        <v>0</v>
      </c>
      <c r="V158" s="161">
        <f>ROUND(E158*U158,2)</f>
        <v>0</v>
      </c>
      <c r="W158" s="161"/>
      <c r="X158" s="161" t="s">
        <v>258</v>
      </c>
      <c r="Y158" s="161" t="s">
        <v>211</v>
      </c>
      <c r="Z158" s="151"/>
      <c r="AA158" s="151"/>
      <c r="AB158" s="151"/>
      <c r="AC158" s="151"/>
      <c r="AD158" s="151"/>
      <c r="AE158" s="151"/>
      <c r="AF158" s="151"/>
      <c r="AG158" s="151" t="s">
        <v>259</v>
      </c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ht="22.5" outlineLevel="2" x14ac:dyDescent="0.2">
      <c r="A159" s="158"/>
      <c r="B159" s="159"/>
      <c r="C159" s="262" t="s">
        <v>1828</v>
      </c>
      <c r="D159" s="263"/>
      <c r="E159" s="263"/>
      <c r="F159" s="263"/>
      <c r="G159" s="263"/>
      <c r="H159" s="161"/>
      <c r="I159" s="161"/>
      <c r="J159" s="161"/>
      <c r="K159" s="161"/>
      <c r="L159" s="161"/>
      <c r="M159" s="161"/>
      <c r="N159" s="160"/>
      <c r="O159" s="160"/>
      <c r="P159" s="160"/>
      <c r="Q159" s="160"/>
      <c r="R159" s="161"/>
      <c r="S159" s="161"/>
      <c r="T159" s="161"/>
      <c r="U159" s="161"/>
      <c r="V159" s="161"/>
      <c r="W159" s="161"/>
      <c r="X159" s="161"/>
      <c r="Y159" s="161"/>
      <c r="Z159" s="151"/>
      <c r="AA159" s="151"/>
      <c r="AB159" s="151"/>
      <c r="AC159" s="151"/>
      <c r="AD159" s="151"/>
      <c r="AE159" s="151"/>
      <c r="AF159" s="151"/>
      <c r="AG159" s="151" t="s">
        <v>214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83" t="str">
        <f>C159</f>
        <v>Mechanický manometr O 100mm, těleso nerez ocel, průzor sklo, měř.mech. bronz, spodní přípoj, závit G1/2“, tř.př. 1%, rozsah 0-10 bar, 2 x manometrický kohout 1/2" PN 10, 2x T-kus 1/2", kulový kohout výtokový 1/2" s napojením na hadici.</v>
      </c>
      <c r="BB159" s="151"/>
      <c r="BC159" s="151"/>
      <c r="BD159" s="151"/>
      <c r="BE159" s="151"/>
      <c r="BF159" s="151"/>
      <c r="BG159" s="151"/>
      <c r="BH159" s="151"/>
    </row>
    <row r="160" spans="1:60" outlineLevel="3" x14ac:dyDescent="0.2">
      <c r="A160" s="158"/>
      <c r="B160" s="159"/>
      <c r="C160" s="264" t="s">
        <v>1827</v>
      </c>
      <c r="D160" s="265"/>
      <c r="E160" s="265"/>
      <c r="F160" s="265"/>
      <c r="G160" s="265"/>
      <c r="H160" s="161"/>
      <c r="I160" s="161"/>
      <c r="J160" s="161"/>
      <c r="K160" s="161"/>
      <c r="L160" s="161"/>
      <c r="M160" s="161"/>
      <c r="N160" s="160"/>
      <c r="O160" s="160"/>
      <c r="P160" s="160"/>
      <c r="Q160" s="160"/>
      <c r="R160" s="161"/>
      <c r="S160" s="161"/>
      <c r="T160" s="161"/>
      <c r="U160" s="161"/>
      <c r="V160" s="161"/>
      <c r="W160" s="161"/>
      <c r="X160" s="161"/>
      <c r="Y160" s="161"/>
      <c r="Z160" s="151"/>
      <c r="AA160" s="151"/>
      <c r="AB160" s="151"/>
      <c r="AC160" s="151"/>
      <c r="AD160" s="151"/>
      <c r="AE160" s="151"/>
      <c r="AF160" s="151"/>
      <c r="AG160" s="151" t="s">
        <v>214</v>
      </c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</row>
    <row r="161" spans="1:60" outlineLevel="3" x14ac:dyDescent="0.2">
      <c r="A161" s="158"/>
      <c r="B161" s="159"/>
      <c r="C161" s="264" t="s">
        <v>1762</v>
      </c>
      <c r="D161" s="265"/>
      <c r="E161" s="265"/>
      <c r="F161" s="265"/>
      <c r="G161" s="265"/>
      <c r="H161" s="161"/>
      <c r="I161" s="161"/>
      <c r="J161" s="161"/>
      <c r="K161" s="161"/>
      <c r="L161" s="161"/>
      <c r="M161" s="161"/>
      <c r="N161" s="160"/>
      <c r="O161" s="160"/>
      <c r="P161" s="160"/>
      <c r="Q161" s="160"/>
      <c r="R161" s="161"/>
      <c r="S161" s="161"/>
      <c r="T161" s="161"/>
      <c r="U161" s="161"/>
      <c r="V161" s="161"/>
      <c r="W161" s="161"/>
      <c r="X161" s="161"/>
      <c r="Y161" s="161"/>
      <c r="Z161" s="151"/>
      <c r="AA161" s="151"/>
      <c r="AB161" s="151"/>
      <c r="AC161" s="151"/>
      <c r="AD161" s="151"/>
      <c r="AE161" s="151"/>
      <c r="AF161" s="151"/>
      <c r="AG161" s="151" t="s">
        <v>214</v>
      </c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outlineLevel="2" x14ac:dyDescent="0.2">
      <c r="A162" s="158"/>
      <c r="B162" s="159"/>
      <c r="C162" s="196" t="s">
        <v>1632</v>
      </c>
      <c r="D162" s="190"/>
      <c r="E162" s="191"/>
      <c r="F162" s="161"/>
      <c r="G162" s="161"/>
      <c r="H162" s="161"/>
      <c r="I162" s="161"/>
      <c r="J162" s="161"/>
      <c r="K162" s="161"/>
      <c r="L162" s="161"/>
      <c r="M162" s="161"/>
      <c r="N162" s="160"/>
      <c r="O162" s="160"/>
      <c r="P162" s="160"/>
      <c r="Q162" s="160"/>
      <c r="R162" s="161"/>
      <c r="S162" s="161"/>
      <c r="T162" s="161"/>
      <c r="U162" s="161"/>
      <c r="V162" s="161"/>
      <c r="W162" s="161"/>
      <c r="X162" s="161"/>
      <c r="Y162" s="161"/>
      <c r="Z162" s="151"/>
      <c r="AA162" s="151"/>
      <c r="AB162" s="151"/>
      <c r="AC162" s="151"/>
      <c r="AD162" s="151"/>
      <c r="AE162" s="151"/>
      <c r="AF162" s="151"/>
      <c r="AG162" s="151" t="s">
        <v>263</v>
      </c>
      <c r="AH162" s="151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3" x14ac:dyDescent="0.2">
      <c r="A163" s="158"/>
      <c r="B163" s="159"/>
      <c r="C163" s="196" t="s">
        <v>1766</v>
      </c>
      <c r="D163" s="190"/>
      <c r="E163" s="191">
        <v>1</v>
      </c>
      <c r="F163" s="161"/>
      <c r="G163" s="161"/>
      <c r="H163" s="161"/>
      <c r="I163" s="161"/>
      <c r="J163" s="161"/>
      <c r="K163" s="161"/>
      <c r="L163" s="161"/>
      <c r="M163" s="161"/>
      <c r="N163" s="160"/>
      <c r="O163" s="160"/>
      <c r="P163" s="160"/>
      <c r="Q163" s="160"/>
      <c r="R163" s="161"/>
      <c r="S163" s="161"/>
      <c r="T163" s="161"/>
      <c r="U163" s="161"/>
      <c r="V163" s="161"/>
      <c r="W163" s="161"/>
      <c r="X163" s="161"/>
      <c r="Y163" s="161"/>
      <c r="Z163" s="151"/>
      <c r="AA163" s="151"/>
      <c r="AB163" s="151"/>
      <c r="AC163" s="151"/>
      <c r="AD163" s="151"/>
      <c r="AE163" s="151"/>
      <c r="AF163" s="151"/>
      <c r="AG163" s="151" t="s">
        <v>263</v>
      </c>
      <c r="AH163" s="151">
        <v>0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</row>
    <row r="164" spans="1:60" outlineLevel="1" x14ac:dyDescent="0.2">
      <c r="A164" s="176">
        <v>49</v>
      </c>
      <c r="B164" s="177" t="s">
        <v>1767</v>
      </c>
      <c r="C164" s="185" t="s">
        <v>1768</v>
      </c>
      <c r="D164" s="178" t="s">
        <v>1755</v>
      </c>
      <c r="E164" s="179">
        <v>1</v>
      </c>
      <c r="F164" s="180"/>
      <c r="G164" s="181">
        <f>ROUND(E164*F164,2)</f>
        <v>0</v>
      </c>
      <c r="H164" s="180"/>
      <c r="I164" s="181">
        <f>ROUND(E164*H164,2)</f>
        <v>0</v>
      </c>
      <c r="J164" s="180"/>
      <c r="K164" s="181">
        <f>ROUND(E164*J164,2)</f>
        <v>0</v>
      </c>
      <c r="L164" s="181">
        <v>21</v>
      </c>
      <c r="M164" s="181">
        <f>G164*(1+L164/100)</f>
        <v>0</v>
      </c>
      <c r="N164" s="179">
        <v>3.7990000000000003E-2</v>
      </c>
      <c r="O164" s="179">
        <f>ROUND(E164*N164,2)</f>
        <v>0.04</v>
      </c>
      <c r="P164" s="179">
        <v>0</v>
      </c>
      <c r="Q164" s="179">
        <f>ROUND(E164*P164,2)</f>
        <v>0</v>
      </c>
      <c r="R164" s="181"/>
      <c r="S164" s="181" t="s">
        <v>209</v>
      </c>
      <c r="T164" s="182" t="s">
        <v>210</v>
      </c>
      <c r="U164" s="161">
        <v>6.3</v>
      </c>
      <c r="V164" s="161">
        <f>ROUND(E164*U164,2)</f>
        <v>6.3</v>
      </c>
      <c r="W164" s="161"/>
      <c r="X164" s="161" t="s">
        <v>258</v>
      </c>
      <c r="Y164" s="161" t="s">
        <v>211</v>
      </c>
      <c r="Z164" s="151"/>
      <c r="AA164" s="151"/>
      <c r="AB164" s="151"/>
      <c r="AC164" s="151"/>
      <c r="AD164" s="151"/>
      <c r="AE164" s="151"/>
      <c r="AF164" s="151"/>
      <c r="AG164" s="151" t="s">
        <v>259</v>
      </c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2" x14ac:dyDescent="0.2">
      <c r="A165" s="158"/>
      <c r="B165" s="159"/>
      <c r="C165" s="262" t="s">
        <v>1829</v>
      </c>
      <c r="D165" s="263"/>
      <c r="E165" s="263"/>
      <c r="F165" s="263"/>
      <c r="G165" s="263"/>
      <c r="H165" s="161"/>
      <c r="I165" s="161"/>
      <c r="J165" s="161"/>
      <c r="K165" s="161"/>
      <c r="L165" s="161"/>
      <c r="M165" s="161"/>
      <c r="N165" s="160"/>
      <c r="O165" s="160"/>
      <c r="P165" s="160"/>
      <c r="Q165" s="160"/>
      <c r="R165" s="161"/>
      <c r="S165" s="161"/>
      <c r="T165" s="161"/>
      <c r="U165" s="161"/>
      <c r="V165" s="161"/>
      <c r="W165" s="161"/>
      <c r="X165" s="161"/>
      <c r="Y165" s="161"/>
      <c r="Z165" s="151"/>
      <c r="AA165" s="151"/>
      <c r="AB165" s="151"/>
      <c r="AC165" s="151"/>
      <c r="AD165" s="151"/>
      <c r="AE165" s="151"/>
      <c r="AF165" s="151"/>
      <c r="AG165" s="151" t="s">
        <v>214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3" x14ac:dyDescent="0.2">
      <c r="A166" s="158"/>
      <c r="B166" s="159"/>
      <c r="C166" s="264" t="s">
        <v>1830</v>
      </c>
      <c r="D166" s="265"/>
      <c r="E166" s="265"/>
      <c r="F166" s="265"/>
      <c r="G166" s="265"/>
      <c r="H166" s="161"/>
      <c r="I166" s="161"/>
      <c r="J166" s="161"/>
      <c r="K166" s="161"/>
      <c r="L166" s="161"/>
      <c r="M166" s="161"/>
      <c r="N166" s="160"/>
      <c r="O166" s="160"/>
      <c r="P166" s="160"/>
      <c r="Q166" s="160"/>
      <c r="R166" s="161"/>
      <c r="S166" s="161"/>
      <c r="T166" s="161"/>
      <c r="U166" s="161"/>
      <c r="V166" s="161"/>
      <c r="W166" s="161"/>
      <c r="X166" s="161"/>
      <c r="Y166" s="161"/>
      <c r="Z166" s="151"/>
      <c r="AA166" s="151"/>
      <c r="AB166" s="151"/>
      <c r="AC166" s="151"/>
      <c r="AD166" s="151"/>
      <c r="AE166" s="151"/>
      <c r="AF166" s="151"/>
      <c r="AG166" s="151" t="s">
        <v>214</v>
      </c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83" t="str">
        <f>C166</f>
        <v>Parametry 1 čerpadla: Qč = cca 1 l/s, při Hč = 74 m v.s.; 2.2 kW, 4,65 A, 2 890 -2910 ot/min, IP 55, hmotnost 45.4 kg.</v>
      </c>
      <c r="BB166" s="151"/>
      <c r="BC166" s="151"/>
      <c r="BD166" s="151"/>
      <c r="BE166" s="151"/>
      <c r="BF166" s="151"/>
      <c r="BG166" s="151"/>
      <c r="BH166" s="151"/>
    </row>
    <row r="167" spans="1:60" outlineLevel="3" x14ac:dyDescent="0.2">
      <c r="A167" s="158"/>
      <c r="B167" s="159"/>
      <c r="C167" s="264" t="s">
        <v>1769</v>
      </c>
      <c r="D167" s="265"/>
      <c r="E167" s="265"/>
      <c r="F167" s="265"/>
      <c r="G167" s="265"/>
      <c r="H167" s="161"/>
      <c r="I167" s="161"/>
      <c r="J167" s="161"/>
      <c r="K167" s="161"/>
      <c r="L167" s="161"/>
      <c r="M167" s="161"/>
      <c r="N167" s="160"/>
      <c r="O167" s="160"/>
      <c r="P167" s="160"/>
      <c r="Q167" s="160"/>
      <c r="R167" s="161"/>
      <c r="S167" s="161"/>
      <c r="T167" s="161"/>
      <c r="U167" s="161"/>
      <c r="V167" s="161"/>
      <c r="W167" s="161"/>
      <c r="X167" s="161"/>
      <c r="Y167" s="161"/>
      <c r="Z167" s="151"/>
      <c r="AA167" s="151"/>
      <c r="AB167" s="151"/>
      <c r="AC167" s="151"/>
      <c r="AD167" s="151"/>
      <c r="AE167" s="151"/>
      <c r="AF167" s="151"/>
      <c r="AG167" s="151" t="s">
        <v>214</v>
      </c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2" x14ac:dyDescent="0.2">
      <c r="A168" s="158"/>
      <c r="B168" s="159"/>
      <c r="C168" s="196" t="s">
        <v>1632</v>
      </c>
      <c r="D168" s="190"/>
      <c r="E168" s="191"/>
      <c r="F168" s="161"/>
      <c r="G168" s="161"/>
      <c r="H168" s="161"/>
      <c r="I168" s="161"/>
      <c r="J168" s="161"/>
      <c r="K168" s="161"/>
      <c r="L168" s="161"/>
      <c r="M168" s="161"/>
      <c r="N168" s="160"/>
      <c r="O168" s="160"/>
      <c r="P168" s="160"/>
      <c r="Q168" s="160"/>
      <c r="R168" s="161"/>
      <c r="S168" s="161"/>
      <c r="T168" s="161"/>
      <c r="U168" s="161"/>
      <c r="V168" s="161"/>
      <c r="W168" s="161"/>
      <c r="X168" s="161"/>
      <c r="Y168" s="161"/>
      <c r="Z168" s="151"/>
      <c r="AA168" s="151"/>
      <c r="AB168" s="151"/>
      <c r="AC168" s="151"/>
      <c r="AD168" s="151"/>
      <c r="AE168" s="151"/>
      <c r="AF168" s="151"/>
      <c r="AG168" s="151" t="s">
        <v>263</v>
      </c>
      <c r="AH168" s="151">
        <v>0</v>
      </c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3" x14ac:dyDescent="0.2">
      <c r="A169" s="158"/>
      <c r="B169" s="159"/>
      <c r="C169" s="196" t="s">
        <v>1770</v>
      </c>
      <c r="D169" s="190"/>
      <c r="E169" s="191">
        <v>1</v>
      </c>
      <c r="F169" s="161"/>
      <c r="G169" s="161"/>
      <c r="H169" s="161"/>
      <c r="I169" s="161"/>
      <c r="J169" s="161"/>
      <c r="K169" s="161"/>
      <c r="L169" s="161"/>
      <c r="M169" s="161"/>
      <c r="N169" s="160"/>
      <c r="O169" s="160"/>
      <c r="P169" s="160"/>
      <c r="Q169" s="160"/>
      <c r="R169" s="161"/>
      <c r="S169" s="161"/>
      <c r="T169" s="161"/>
      <c r="U169" s="161"/>
      <c r="V169" s="161"/>
      <c r="W169" s="161"/>
      <c r="X169" s="161"/>
      <c r="Y169" s="161"/>
      <c r="Z169" s="151"/>
      <c r="AA169" s="151"/>
      <c r="AB169" s="151"/>
      <c r="AC169" s="151"/>
      <c r="AD169" s="151"/>
      <c r="AE169" s="151"/>
      <c r="AF169" s="151"/>
      <c r="AG169" s="151" t="s">
        <v>263</v>
      </c>
      <c r="AH169" s="151">
        <v>0</v>
      </c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1" x14ac:dyDescent="0.2">
      <c r="A170" s="176">
        <v>50</v>
      </c>
      <c r="B170" s="177" t="s">
        <v>1771</v>
      </c>
      <c r="C170" s="185" t="s">
        <v>1772</v>
      </c>
      <c r="D170" s="178" t="s">
        <v>1755</v>
      </c>
      <c r="E170" s="179">
        <v>1</v>
      </c>
      <c r="F170" s="180"/>
      <c r="G170" s="181">
        <f>ROUND(E170*F170,2)</f>
        <v>0</v>
      </c>
      <c r="H170" s="180"/>
      <c r="I170" s="181">
        <f>ROUND(E170*H170,2)</f>
        <v>0</v>
      </c>
      <c r="J170" s="180"/>
      <c r="K170" s="181">
        <f>ROUND(E170*J170,2)</f>
        <v>0</v>
      </c>
      <c r="L170" s="181">
        <v>21</v>
      </c>
      <c r="M170" s="181">
        <f>G170*(1+L170/100)</f>
        <v>0</v>
      </c>
      <c r="N170" s="179">
        <v>0</v>
      </c>
      <c r="O170" s="179">
        <f>ROUND(E170*N170,2)</f>
        <v>0</v>
      </c>
      <c r="P170" s="179">
        <v>0</v>
      </c>
      <c r="Q170" s="179">
        <f>ROUND(E170*P170,2)</f>
        <v>0</v>
      </c>
      <c r="R170" s="181"/>
      <c r="S170" s="181" t="s">
        <v>209</v>
      </c>
      <c r="T170" s="182" t="s">
        <v>210</v>
      </c>
      <c r="U170" s="161">
        <v>0</v>
      </c>
      <c r="V170" s="161">
        <f>ROUND(E170*U170,2)</f>
        <v>0</v>
      </c>
      <c r="W170" s="161"/>
      <c r="X170" s="161" t="s">
        <v>258</v>
      </c>
      <c r="Y170" s="161" t="s">
        <v>211</v>
      </c>
      <c r="Z170" s="151"/>
      <c r="AA170" s="151"/>
      <c r="AB170" s="151"/>
      <c r="AC170" s="151"/>
      <c r="AD170" s="151"/>
      <c r="AE170" s="151"/>
      <c r="AF170" s="151"/>
      <c r="AG170" s="151" t="s">
        <v>259</v>
      </c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ht="22.5" outlineLevel="2" x14ac:dyDescent="0.2">
      <c r="A171" s="158"/>
      <c r="B171" s="159"/>
      <c r="C171" s="262" t="s">
        <v>1831</v>
      </c>
      <c r="D171" s="263"/>
      <c r="E171" s="263"/>
      <c r="F171" s="263"/>
      <c r="G171" s="263"/>
      <c r="H171" s="161"/>
      <c r="I171" s="161"/>
      <c r="J171" s="161"/>
      <c r="K171" s="161"/>
      <c r="L171" s="161"/>
      <c r="M171" s="161"/>
      <c r="N171" s="160"/>
      <c r="O171" s="160"/>
      <c r="P171" s="160"/>
      <c r="Q171" s="160"/>
      <c r="R171" s="161"/>
      <c r="S171" s="161"/>
      <c r="T171" s="161"/>
      <c r="U171" s="161"/>
      <c r="V171" s="161"/>
      <c r="W171" s="161"/>
      <c r="X171" s="161"/>
      <c r="Y171" s="161"/>
      <c r="Z171" s="151"/>
      <c r="AA171" s="151"/>
      <c r="AB171" s="151"/>
      <c r="AC171" s="151"/>
      <c r="AD171" s="151"/>
      <c r="AE171" s="151"/>
      <c r="AF171" s="151"/>
      <c r="AG171" s="151" t="s">
        <v>214</v>
      </c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83" t="str">
        <f>C171</f>
        <v>2x Membránové dávkovací čerpadlo s příslušenstvím, regulace frekvence dávky přímo na čerpadle, pohon solenoid, dávkování ze zásobníkuu o objemu 10 l.</v>
      </c>
      <c r="BB171" s="151"/>
      <c r="BC171" s="151"/>
      <c r="BD171" s="151"/>
      <c r="BE171" s="151"/>
      <c r="BF171" s="151"/>
      <c r="BG171" s="151"/>
      <c r="BH171" s="151"/>
    </row>
    <row r="172" spans="1:60" outlineLevel="3" x14ac:dyDescent="0.2">
      <c r="A172" s="158"/>
      <c r="B172" s="159"/>
      <c r="C172" s="264" t="s">
        <v>1773</v>
      </c>
      <c r="D172" s="265"/>
      <c r="E172" s="265"/>
      <c r="F172" s="265"/>
      <c r="G172" s="265"/>
      <c r="H172" s="161"/>
      <c r="I172" s="161"/>
      <c r="J172" s="161"/>
      <c r="K172" s="161"/>
      <c r="L172" s="161"/>
      <c r="M172" s="161"/>
      <c r="N172" s="160"/>
      <c r="O172" s="160"/>
      <c r="P172" s="160"/>
      <c r="Q172" s="160"/>
      <c r="R172" s="161"/>
      <c r="S172" s="161"/>
      <c r="T172" s="161"/>
      <c r="U172" s="161"/>
      <c r="V172" s="161"/>
      <c r="W172" s="161"/>
      <c r="X172" s="161"/>
      <c r="Y172" s="161"/>
      <c r="Z172" s="151"/>
      <c r="AA172" s="151"/>
      <c r="AB172" s="151"/>
      <c r="AC172" s="151"/>
      <c r="AD172" s="151"/>
      <c r="AE172" s="151"/>
      <c r="AF172" s="151"/>
      <c r="AG172" s="151" t="s">
        <v>214</v>
      </c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ht="22.5" outlineLevel="3" x14ac:dyDescent="0.2">
      <c r="A173" s="158"/>
      <c r="B173" s="159"/>
      <c r="C173" s="264" t="s">
        <v>1832</v>
      </c>
      <c r="D173" s="265"/>
      <c r="E173" s="265"/>
      <c r="F173" s="265"/>
      <c r="G173" s="265"/>
      <c r="H173" s="161"/>
      <c r="I173" s="161"/>
      <c r="J173" s="161"/>
      <c r="K173" s="161"/>
      <c r="L173" s="161"/>
      <c r="M173" s="161"/>
      <c r="N173" s="160"/>
      <c r="O173" s="160"/>
      <c r="P173" s="160"/>
      <c r="Q173" s="160"/>
      <c r="R173" s="161"/>
      <c r="S173" s="161"/>
      <c r="T173" s="161"/>
      <c r="U173" s="161"/>
      <c r="V173" s="161"/>
      <c r="W173" s="161"/>
      <c r="X173" s="161"/>
      <c r="Y173" s="161"/>
      <c r="Z173" s="151"/>
      <c r="AA173" s="151"/>
      <c r="AB173" s="151"/>
      <c r="AC173" s="151"/>
      <c r="AD173" s="151"/>
      <c r="AE173" s="151"/>
      <c r="AF173" s="151"/>
      <c r="AG173" s="151" t="s">
        <v>214</v>
      </c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83" t="str">
        <f>C173</f>
        <v>Příslušenství: odvzdušňovací ventil, sací ventil, dávkovací ventil, sací a výtlačná hadička, konzola pro uchycení na stěnu, univerzální řídící kabel, plovákový spínač, zásobní nádrž PE objem 10l, záchytné vany 10l a dalšího příslušenství</v>
      </c>
      <c r="BB173" s="151"/>
      <c r="BC173" s="151"/>
      <c r="BD173" s="151"/>
      <c r="BE173" s="151"/>
      <c r="BF173" s="151"/>
      <c r="BG173" s="151"/>
      <c r="BH173" s="151"/>
    </row>
    <row r="174" spans="1:60" outlineLevel="3" x14ac:dyDescent="0.2">
      <c r="A174" s="158"/>
      <c r="B174" s="159"/>
      <c r="C174" s="264" t="s">
        <v>1833</v>
      </c>
      <c r="D174" s="265"/>
      <c r="E174" s="265"/>
      <c r="F174" s="265"/>
      <c r="G174" s="265"/>
      <c r="H174" s="161"/>
      <c r="I174" s="161"/>
      <c r="J174" s="161"/>
      <c r="K174" s="161"/>
      <c r="L174" s="161"/>
      <c r="M174" s="161"/>
      <c r="N174" s="160"/>
      <c r="O174" s="160"/>
      <c r="P174" s="160"/>
      <c r="Q174" s="160"/>
      <c r="R174" s="161"/>
      <c r="S174" s="161"/>
      <c r="T174" s="161"/>
      <c r="U174" s="161"/>
      <c r="V174" s="161"/>
      <c r="W174" s="161"/>
      <c r="X174" s="161"/>
      <c r="Y174" s="161"/>
      <c r="Z174" s="151"/>
      <c r="AA174" s="151"/>
      <c r="AB174" s="151"/>
      <c r="AC174" s="151"/>
      <c r="AD174" s="151"/>
      <c r="AE174" s="151"/>
      <c r="AF174" s="151"/>
      <c r="AG174" s="151" t="s">
        <v>214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outlineLevel="3" x14ac:dyDescent="0.2">
      <c r="A175" s="158"/>
      <c r="B175" s="159"/>
      <c r="C175" s="264" t="s">
        <v>1774</v>
      </c>
      <c r="D175" s="265"/>
      <c r="E175" s="265"/>
      <c r="F175" s="265"/>
      <c r="G175" s="265"/>
      <c r="H175" s="161"/>
      <c r="I175" s="161"/>
      <c r="J175" s="161"/>
      <c r="K175" s="161"/>
      <c r="L175" s="161"/>
      <c r="M175" s="161"/>
      <c r="N175" s="160"/>
      <c r="O175" s="160"/>
      <c r="P175" s="160"/>
      <c r="Q175" s="160"/>
      <c r="R175" s="161"/>
      <c r="S175" s="161"/>
      <c r="T175" s="161"/>
      <c r="U175" s="161"/>
      <c r="V175" s="161"/>
      <c r="W175" s="161"/>
      <c r="X175" s="161"/>
      <c r="Y175" s="161"/>
      <c r="Z175" s="151"/>
      <c r="AA175" s="151"/>
      <c r="AB175" s="151"/>
      <c r="AC175" s="151"/>
      <c r="AD175" s="151"/>
      <c r="AE175" s="151"/>
      <c r="AF175" s="151"/>
      <c r="AG175" s="151" t="s">
        <v>214</v>
      </c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</row>
    <row r="176" spans="1:60" outlineLevel="2" x14ac:dyDescent="0.2">
      <c r="A176" s="158"/>
      <c r="B176" s="159"/>
      <c r="C176" s="196" t="s">
        <v>1632</v>
      </c>
      <c r="D176" s="190"/>
      <c r="E176" s="191"/>
      <c r="F176" s="161"/>
      <c r="G176" s="161"/>
      <c r="H176" s="161"/>
      <c r="I176" s="161"/>
      <c r="J176" s="161"/>
      <c r="K176" s="161"/>
      <c r="L176" s="161"/>
      <c r="M176" s="161"/>
      <c r="N176" s="160"/>
      <c r="O176" s="160"/>
      <c r="P176" s="160"/>
      <c r="Q176" s="160"/>
      <c r="R176" s="161"/>
      <c r="S176" s="161"/>
      <c r="T176" s="161"/>
      <c r="U176" s="161"/>
      <c r="V176" s="161"/>
      <c r="W176" s="161"/>
      <c r="X176" s="161"/>
      <c r="Y176" s="161"/>
      <c r="Z176" s="151"/>
      <c r="AA176" s="151"/>
      <c r="AB176" s="151"/>
      <c r="AC176" s="151"/>
      <c r="AD176" s="151"/>
      <c r="AE176" s="151"/>
      <c r="AF176" s="151"/>
      <c r="AG176" s="151" t="s">
        <v>263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3" x14ac:dyDescent="0.2">
      <c r="A177" s="158"/>
      <c r="B177" s="159"/>
      <c r="C177" s="196" t="s">
        <v>1775</v>
      </c>
      <c r="D177" s="190"/>
      <c r="E177" s="191">
        <v>1</v>
      </c>
      <c r="F177" s="161"/>
      <c r="G177" s="161"/>
      <c r="H177" s="161"/>
      <c r="I177" s="161"/>
      <c r="J177" s="161"/>
      <c r="K177" s="161"/>
      <c r="L177" s="161"/>
      <c r="M177" s="161"/>
      <c r="N177" s="160"/>
      <c r="O177" s="160"/>
      <c r="P177" s="160"/>
      <c r="Q177" s="160"/>
      <c r="R177" s="161"/>
      <c r="S177" s="161"/>
      <c r="T177" s="161"/>
      <c r="U177" s="161"/>
      <c r="V177" s="161"/>
      <c r="W177" s="161"/>
      <c r="X177" s="161"/>
      <c r="Y177" s="161"/>
      <c r="Z177" s="151"/>
      <c r="AA177" s="151"/>
      <c r="AB177" s="151"/>
      <c r="AC177" s="151"/>
      <c r="AD177" s="151"/>
      <c r="AE177" s="151"/>
      <c r="AF177" s="151"/>
      <c r="AG177" s="151" t="s">
        <v>263</v>
      </c>
      <c r="AH177" s="151">
        <v>0</v>
      </c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ht="22.5" outlineLevel="1" x14ac:dyDescent="0.2">
      <c r="A178" s="176">
        <v>51</v>
      </c>
      <c r="B178" s="177" t="s">
        <v>1776</v>
      </c>
      <c r="C178" s="185" t="s">
        <v>1777</v>
      </c>
      <c r="D178" s="178" t="s">
        <v>333</v>
      </c>
      <c r="E178" s="179">
        <v>1</v>
      </c>
      <c r="F178" s="180"/>
      <c r="G178" s="181">
        <f>ROUND(E178*F178,2)</f>
        <v>0</v>
      </c>
      <c r="H178" s="180"/>
      <c r="I178" s="181">
        <f>ROUND(E178*H178,2)</f>
        <v>0</v>
      </c>
      <c r="J178" s="180"/>
      <c r="K178" s="181">
        <f>ROUND(E178*J178,2)</f>
        <v>0</v>
      </c>
      <c r="L178" s="181">
        <v>21</v>
      </c>
      <c r="M178" s="181">
        <f>G178*(1+L178/100)</f>
        <v>0</v>
      </c>
      <c r="N178" s="179">
        <v>0</v>
      </c>
      <c r="O178" s="179">
        <f>ROUND(E178*N178,2)</f>
        <v>0</v>
      </c>
      <c r="P178" s="179">
        <v>2.8700000000000002E-3</v>
      </c>
      <c r="Q178" s="179">
        <f>ROUND(E178*P178,2)</f>
        <v>0</v>
      </c>
      <c r="R178" s="181"/>
      <c r="S178" s="181" t="s">
        <v>209</v>
      </c>
      <c r="T178" s="182" t="s">
        <v>210</v>
      </c>
      <c r="U178" s="161">
        <v>7.1</v>
      </c>
      <c r="V178" s="161">
        <f>ROUND(E178*U178,2)</f>
        <v>7.1</v>
      </c>
      <c r="W178" s="161"/>
      <c r="X178" s="161" t="s">
        <v>258</v>
      </c>
      <c r="Y178" s="161" t="s">
        <v>211</v>
      </c>
      <c r="Z178" s="151"/>
      <c r="AA178" s="151"/>
      <c r="AB178" s="151"/>
      <c r="AC178" s="151"/>
      <c r="AD178" s="151"/>
      <c r="AE178" s="151"/>
      <c r="AF178" s="151"/>
      <c r="AG178" s="151" t="s">
        <v>259</v>
      </c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2" x14ac:dyDescent="0.2">
      <c r="A179" s="158"/>
      <c r="B179" s="159"/>
      <c r="C179" s="196" t="s">
        <v>1632</v>
      </c>
      <c r="D179" s="190"/>
      <c r="E179" s="191"/>
      <c r="F179" s="161"/>
      <c r="G179" s="161"/>
      <c r="H179" s="161"/>
      <c r="I179" s="161"/>
      <c r="J179" s="161"/>
      <c r="K179" s="161"/>
      <c r="L179" s="161"/>
      <c r="M179" s="161"/>
      <c r="N179" s="160"/>
      <c r="O179" s="160"/>
      <c r="P179" s="160"/>
      <c r="Q179" s="160"/>
      <c r="R179" s="161"/>
      <c r="S179" s="161"/>
      <c r="T179" s="161"/>
      <c r="U179" s="161"/>
      <c r="V179" s="161"/>
      <c r="W179" s="161"/>
      <c r="X179" s="161"/>
      <c r="Y179" s="161"/>
      <c r="Z179" s="151"/>
      <c r="AA179" s="151"/>
      <c r="AB179" s="151"/>
      <c r="AC179" s="151"/>
      <c r="AD179" s="151"/>
      <c r="AE179" s="151"/>
      <c r="AF179" s="151"/>
      <c r="AG179" s="151" t="s">
        <v>263</v>
      </c>
      <c r="AH179" s="151">
        <v>0</v>
      </c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3" x14ac:dyDescent="0.2">
      <c r="A180" s="158"/>
      <c r="B180" s="159"/>
      <c r="C180" s="196" t="s">
        <v>1778</v>
      </c>
      <c r="D180" s="190"/>
      <c r="E180" s="191">
        <v>1</v>
      </c>
      <c r="F180" s="161"/>
      <c r="G180" s="161"/>
      <c r="H180" s="161"/>
      <c r="I180" s="161"/>
      <c r="J180" s="161"/>
      <c r="K180" s="161"/>
      <c r="L180" s="161"/>
      <c r="M180" s="161"/>
      <c r="N180" s="160"/>
      <c r="O180" s="160"/>
      <c r="P180" s="160"/>
      <c r="Q180" s="160"/>
      <c r="R180" s="161"/>
      <c r="S180" s="161"/>
      <c r="T180" s="161"/>
      <c r="U180" s="161"/>
      <c r="V180" s="161"/>
      <c r="W180" s="161"/>
      <c r="X180" s="161"/>
      <c r="Y180" s="161"/>
      <c r="Z180" s="151"/>
      <c r="AA180" s="151"/>
      <c r="AB180" s="151"/>
      <c r="AC180" s="151"/>
      <c r="AD180" s="151"/>
      <c r="AE180" s="151"/>
      <c r="AF180" s="151"/>
      <c r="AG180" s="151" t="s">
        <v>263</v>
      </c>
      <c r="AH180" s="151">
        <v>0</v>
      </c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ht="22.5" outlineLevel="1" x14ac:dyDescent="0.2">
      <c r="A181" s="176">
        <v>52</v>
      </c>
      <c r="B181" s="177" t="s">
        <v>1779</v>
      </c>
      <c r="C181" s="185" t="s">
        <v>1780</v>
      </c>
      <c r="D181" s="178" t="s">
        <v>333</v>
      </c>
      <c r="E181" s="179">
        <v>1</v>
      </c>
      <c r="F181" s="180"/>
      <c r="G181" s="181">
        <f>ROUND(E181*F181,2)</f>
        <v>0</v>
      </c>
      <c r="H181" s="180"/>
      <c r="I181" s="181">
        <f>ROUND(E181*H181,2)</f>
        <v>0</v>
      </c>
      <c r="J181" s="180"/>
      <c r="K181" s="181">
        <f>ROUND(E181*J181,2)</f>
        <v>0</v>
      </c>
      <c r="L181" s="181">
        <v>21</v>
      </c>
      <c r="M181" s="181">
        <f>G181*(1+L181/100)</f>
        <v>0</v>
      </c>
      <c r="N181" s="179">
        <v>0</v>
      </c>
      <c r="O181" s="179">
        <f>ROUND(E181*N181,2)</f>
        <v>0</v>
      </c>
      <c r="P181" s="179">
        <v>2.8700000000000002E-3</v>
      </c>
      <c r="Q181" s="179">
        <f>ROUND(E181*P181,2)</f>
        <v>0</v>
      </c>
      <c r="R181" s="181"/>
      <c r="S181" s="181" t="s">
        <v>209</v>
      </c>
      <c r="T181" s="182" t="s">
        <v>210</v>
      </c>
      <c r="U181" s="161">
        <v>6.2</v>
      </c>
      <c r="V181" s="161">
        <f>ROUND(E181*U181,2)</f>
        <v>6.2</v>
      </c>
      <c r="W181" s="161"/>
      <c r="X181" s="161" t="s">
        <v>258</v>
      </c>
      <c r="Y181" s="161" t="s">
        <v>211</v>
      </c>
      <c r="Z181" s="151"/>
      <c r="AA181" s="151"/>
      <c r="AB181" s="151"/>
      <c r="AC181" s="151"/>
      <c r="AD181" s="151"/>
      <c r="AE181" s="151"/>
      <c r="AF181" s="151"/>
      <c r="AG181" s="151" t="s">
        <v>259</v>
      </c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2" x14ac:dyDescent="0.2">
      <c r="A182" s="158"/>
      <c r="B182" s="159"/>
      <c r="C182" s="196" t="s">
        <v>1632</v>
      </c>
      <c r="D182" s="190"/>
      <c r="E182" s="191"/>
      <c r="F182" s="161"/>
      <c r="G182" s="161"/>
      <c r="H182" s="161"/>
      <c r="I182" s="161"/>
      <c r="J182" s="161"/>
      <c r="K182" s="161"/>
      <c r="L182" s="161"/>
      <c r="M182" s="161"/>
      <c r="N182" s="160"/>
      <c r="O182" s="160"/>
      <c r="P182" s="160"/>
      <c r="Q182" s="160"/>
      <c r="R182" s="161"/>
      <c r="S182" s="161"/>
      <c r="T182" s="161"/>
      <c r="U182" s="161"/>
      <c r="V182" s="161"/>
      <c r="W182" s="161"/>
      <c r="X182" s="161"/>
      <c r="Y182" s="161"/>
      <c r="Z182" s="151"/>
      <c r="AA182" s="151"/>
      <c r="AB182" s="151"/>
      <c r="AC182" s="151"/>
      <c r="AD182" s="151"/>
      <c r="AE182" s="151"/>
      <c r="AF182" s="151"/>
      <c r="AG182" s="151" t="s">
        <v>263</v>
      </c>
      <c r="AH182" s="151">
        <v>0</v>
      </c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3" x14ac:dyDescent="0.2">
      <c r="A183" s="158"/>
      <c r="B183" s="159"/>
      <c r="C183" s="196" t="s">
        <v>1778</v>
      </c>
      <c r="D183" s="190"/>
      <c r="E183" s="191">
        <v>1</v>
      </c>
      <c r="F183" s="161"/>
      <c r="G183" s="161"/>
      <c r="H183" s="161"/>
      <c r="I183" s="161"/>
      <c r="J183" s="161"/>
      <c r="K183" s="161"/>
      <c r="L183" s="161"/>
      <c r="M183" s="161"/>
      <c r="N183" s="160"/>
      <c r="O183" s="160"/>
      <c r="P183" s="160"/>
      <c r="Q183" s="160"/>
      <c r="R183" s="161"/>
      <c r="S183" s="161"/>
      <c r="T183" s="161"/>
      <c r="U183" s="161"/>
      <c r="V183" s="161"/>
      <c r="W183" s="161"/>
      <c r="X183" s="161"/>
      <c r="Y183" s="161"/>
      <c r="Z183" s="151"/>
      <c r="AA183" s="151"/>
      <c r="AB183" s="151"/>
      <c r="AC183" s="151"/>
      <c r="AD183" s="151"/>
      <c r="AE183" s="151"/>
      <c r="AF183" s="151"/>
      <c r="AG183" s="151" t="s">
        <v>263</v>
      </c>
      <c r="AH183" s="151">
        <v>0</v>
      </c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ht="22.5" outlineLevel="1" x14ac:dyDescent="0.2">
      <c r="A184" s="176">
        <v>53</v>
      </c>
      <c r="B184" s="177" t="s">
        <v>1781</v>
      </c>
      <c r="C184" s="185" t="s">
        <v>1782</v>
      </c>
      <c r="D184" s="178" t="s">
        <v>333</v>
      </c>
      <c r="E184" s="179">
        <v>12</v>
      </c>
      <c r="F184" s="180"/>
      <c r="G184" s="181">
        <f>ROUND(E184*F184,2)</f>
        <v>0</v>
      </c>
      <c r="H184" s="180"/>
      <c r="I184" s="181">
        <f>ROUND(E184*H184,2)</f>
        <v>0</v>
      </c>
      <c r="J184" s="180"/>
      <c r="K184" s="181">
        <f>ROUND(E184*J184,2)</f>
        <v>0</v>
      </c>
      <c r="L184" s="181">
        <v>21</v>
      </c>
      <c r="M184" s="181">
        <f>G184*(1+L184/100)</f>
        <v>0</v>
      </c>
      <c r="N184" s="179">
        <v>2.0400000000000001E-3</v>
      </c>
      <c r="O184" s="179">
        <f>ROUND(E184*N184,2)</f>
        <v>0.02</v>
      </c>
      <c r="P184" s="179">
        <v>3.6170000000000001E-2</v>
      </c>
      <c r="Q184" s="179">
        <f>ROUND(E184*P184,2)</f>
        <v>0.43</v>
      </c>
      <c r="R184" s="181"/>
      <c r="S184" s="181" t="s">
        <v>209</v>
      </c>
      <c r="T184" s="182" t="s">
        <v>210</v>
      </c>
      <c r="U184" s="161">
        <v>4</v>
      </c>
      <c r="V184" s="161">
        <f>ROUND(E184*U184,2)</f>
        <v>48</v>
      </c>
      <c r="W184" s="161"/>
      <c r="X184" s="161" t="s">
        <v>258</v>
      </c>
      <c r="Y184" s="161" t="s">
        <v>211</v>
      </c>
      <c r="Z184" s="151"/>
      <c r="AA184" s="151"/>
      <c r="AB184" s="151"/>
      <c r="AC184" s="151"/>
      <c r="AD184" s="151"/>
      <c r="AE184" s="151"/>
      <c r="AF184" s="151"/>
      <c r="AG184" s="151" t="s">
        <v>259</v>
      </c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 outlineLevel="2" x14ac:dyDescent="0.2">
      <c r="A185" s="158"/>
      <c r="B185" s="159"/>
      <c r="C185" s="196" t="s">
        <v>1632</v>
      </c>
      <c r="D185" s="190"/>
      <c r="E185" s="191"/>
      <c r="F185" s="161"/>
      <c r="G185" s="161"/>
      <c r="H185" s="161"/>
      <c r="I185" s="161"/>
      <c r="J185" s="161"/>
      <c r="K185" s="161"/>
      <c r="L185" s="161"/>
      <c r="M185" s="161"/>
      <c r="N185" s="160"/>
      <c r="O185" s="160"/>
      <c r="P185" s="160"/>
      <c r="Q185" s="160"/>
      <c r="R185" s="161"/>
      <c r="S185" s="161"/>
      <c r="T185" s="161"/>
      <c r="U185" s="161"/>
      <c r="V185" s="161"/>
      <c r="W185" s="161"/>
      <c r="X185" s="161"/>
      <c r="Y185" s="161"/>
      <c r="Z185" s="151"/>
      <c r="AA185" s="151"/>
      <c r="AB185" s="151"/>
      <c r="AC185" s="151"/>
      <c r="AD185" s="151"/>
      <c r="AE185" s="151"/>
      <c r="AF185" s="151"/>
      <c r="AG185" s="151" t="s">
        <v>263</v>
      </c>
      <c r="AH185" s="151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</row>
    <row r="186" spans="1:60" outlineLevel="3" x14ac:dyDescent="0.2">
      <c r="A186" s="158"/>
      <c r="B186" s="159"/>
      <c r="C186" s="196" t="s">
        <v>1783</v>
      </c>
      <c r="D186" s="190"/>
      <c r="E186" s="191">
        <v>12</v>
      </c>
      <c r="F186" s="161"/>
      <c r="G186" s="161"/>
      <c r="H186" s="161"/>
      <c r="I186" s="161"/>
      <c r="J186" s="161"/>
      <c r="K186" s="161"/>
      <c r="L186" s="161"/>
      <c r="M186" s="161"/>
      <c r="N186" s="160"/>
      <c r="O186" s="160"/>
      <c r="P186" s="160"/>
      <c r="Q186" s="160"/>
      <c r="R186" s="161"/>
      <c r="S186" s="161"/>
      <c r="T186" s="161"/>
      <c r="U186" s="161"/>
      <c r="V186" s="161"/>
      <c r="W186" s="161"/>
      <c r="X186" s="161"/>
      <c r="Y186" s="161"/>
      <c r="Z186" s="151"/>
      <c r="AA186" s="151"/>
      <c r="AB186" s="151"/>
      <c r="AC186" s="151"/>
      <c r="AD186" s="151"/>
      <c r="AE186" s="151"/>
      <c r="AF186" s="151"/>
      <c r="AG186" s="151" t="s">
        <v>263</v>
      </c>
      <c r="AH186" s="151">
        <v>0</v>
      </c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ht="22.5" outlineLevel="1" x14ac:dyDescent="0.2">
      <c r="A187" s="176">
        <v>54</v>
      </c>
      <c r="B187" s="177" t="s">
        <v>1784</v>
      </c>
      <c r="C187" s="185" t="s">
        <v>1785</v>
      </c>
      <c r="D187" s="178" t="s">
        <v>333</v>
      </c>
      <c r="E187" s="179">
        <v>2</v>
      </c>
      <c r="F187" s="180"/>
      <c r="G187" s="181">
        <f>ROUND(E187*F187,2)</f>
        <v>0</v>
      </c>
      <c r="H187" s="180"/>
      <c r="I187" s="181">
        <f>ROUND(E187*H187,2)</f>
        <v>0</v>
      </c>
      <c r="J187" s="180"/>
      <c r="K187" s="181">
        <f>ROUND(E187*J187,2)</f>
        <v>0</v>
      </c>
      <c r="L187" s="181">
        <v>21</v>
      </c>
      <c r="M187" s="181">
        <f>G187*(1+L187/100)</f>
        <v>0</v>
      </c>
      <c r="N187" s="179">
        <v>1.4499999999999999E-3</v>
      </c>
      <c r="O187" s="179">
        <f>ROUND(E187*N187,2)</f>
        <v>0</v>
      </c>
      <c r="P187" s="179">
        <v>9.0399999999999994E-3</v>
      </c>
      <c r="Q187" s="179">
        <f>ROUND(E187*P187,2)</f>
        <v>0.02</v>
      </c>
      <c r="R187" s="181"/>
      <c r="S187" s="181" t="s">
        <v>209</v>
      </c>
      <c r="T187" s="182" t="s">
        <v>210</v>
      </c>
      <c r="U187" s="161">
        <v>2.4500000000000002</v>
      </c>
      <c r="V187" s="161">
        <f>ROUND(E187*U187,2)</f>
        <v>4.9000000000000004</v>
      </c>
      <c r="W187" s="161"/>
      <c r="X187" s="161" t="s">
        <v>258</v>
      </c>
      <c r="Y187" s="161" t="s">
        <v>211</v>
      </c>
      <c r="Z187" s="151"/>
      <c r="AA187" s="151"/>
      <c r="AB187" s="151"/>
      <c r="AC187" s="151"/>
      <c r="AD187" s="151"/>
      <c r="AE187" s="151"/>
      <c r="AF187" s="151"/>
      <c r="AG187" s="151" t="s">
        <v>259</v>
      </c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2" x14ac:dyDescent="0.2">
      <c r="A188" s="158"/>
      <c r="B188" s="159"/>
      <c r="C188" s="196" t="s">
        <v>1632</v>
      </c>
      <c r="D188" s="190"/>
      <c r="E188" s="191"/>
      <c r="F188" s="161"/>
      <c r="G188" s="161"/>
      <c r="H188" s="161"/>
      <c r="I188" s="161"/>
      <c r="J188" s="161"/>
      <c r="K188" s="161"/>
      <c r="L188" s="161"/>
      <c r="M188" s="161"/>
      <c r="N188" s="160"/>
      <c r="O188" s="160"/>
      <c r="P188" s="160"/>
      <c r="Q188" s="160"/>
      <c r="R188" s="161"/>
      <c r="S188" s="161"/>
      <c r="T188" s="161"/>
      <c r="U188" s="161"/>
      <c r="V188" s="161"/>
      <c r="W188" s="161"/>
      <c r="X188" s="161"/>
      <c r="Y188" s="161"/>
      <c r="Z188" s="151"/>
      <c r="AA188" s="151"/>
      <c r="AB188" s="151"/>
      <c r="AC188" s="151"/>
      <c r="AD188" s="151"/>
      <c r="AE188" s="151"/>
      <c r="AF188" s="151"/>
      <c r="AG188" s="151" t="s">
        <v>263</v>
      </c>
      <c r="AH188" s="151">
        <v>0</v>
      </c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outlineLevel="3" x14ac:dyDescent="0.2">
      <c r="A189" s="158"/>
      <c r="B189" s="159"/>
      <c r="C189" s="196" t="s">
        <v>1786</v>
      </c>
      <c r="D189" s="190"/>
      <c r="E189" s="191">
        <v>2</v>
      </c>
      <c r="F189" s="161"/>
      <c r="G189" s="161"/>
      <c r="H189" s="161"/>
      <c r="I189" s="161"/>
      <c r="J189" s="161"/>
      <c r="K189" s="161"/>
      <c r="L189" s="161"/>
      <c r="M189" s="161"/>
      <c r="N189" s="160"/>
      <c r="O189" s="160"/>
      <c r="P189" s="160"/>
      <c r="Q189" s="160"/>
      <c r="R189" s="161"/>
      <c r="S189" s="161"/>
      <c r="T189" s="161"/>
      <c r="U189" s="161"/>
      <c r="V189" s="161"/>
      <c r="W189" s="161"/>
      <c r="X189" s="161"/>
      <c r="Y189" s="161"/>
      <c r="Z189" s="151"/>
      <c r="AA189" s="151"/>
      <c r="AB189" s="151"/>
      <c r="AC189" s="151"/>
      <c r="AD189" s="151"/>
      <c r="AE189" s="151"/>
      <c r="AF189" s="151"/>
      <c r="AG189" s="151" t="s">
        <v>263</v>
      </c>
      <c r="AH189" s="151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 outlineLevel="1" x14ac:dyDescent="0.2">
      <c r="A190" s="176">
        <v>55</v>
      </c>
      <c r="B190" s="177" t="s">
        <v>1787</v>
      </c>
      <c r="C190" s="185" t="s">
        <v>1788</v>
      </c>
      <c r="D190" s="178" t="s">
        <v>1755</v>
      </c>
      <c r="E190" s="179">
        <v>1</v>
      </c>
      <c r="F190" s="180"/>
      <c r="G190" s="181">
        <f>ROUND(E190*F190,2)</f>
        <v>0</v>
      </c>
      <c r="H190" s="180"/>
      <c r="I190" s="181">
        <f>ROUND(E190*H190,2)</f>
        <v>0</v>
      </c>
      <c r="J190" s="180"/>
      <c r="K190" s="181">
        <f>ROUND(E190*J190,2)</f>
        <v>0</v>
      </c>
      <c r="L190" s="181">
        <v>21</v>
      </c>
      <c r="M190" s="181">
        <f>G190*(1+L190/100)</f>
        <v>0</v>
      </c>
      <c r="N190" s="179">
        <v>1.558E-2</v>
      </c>
      <c r="O190" s="179">
        <f>ROUND(E190*N190,2)</f>
        <v>0.02</v>
      </c>
      <c r="P190" s="179">
        <v>0</v>
      </c>
      <c r="Q190" s="179">
        <f>ROUND(E190*P190,2)</f>
        <v>0</v>
      </c>
      <c r="R190" s="181"/>
      <c r="S190" s="181" t="s">
        <v>209</v>
      </c>
      <c r="T190" s="182" t="s">
        <v>210</v>
      </c>
      <c r="U190" s="161">
        <v>0</v>
      </c>
      <c r="V190" s="161">
        <f>ROUND(E190*U190,2)</f>
        <v>0</v>
      </c>
      <c r="W190" s="161"/>
      <c r="X190" s="161" t="s">
        <v>258</v>
      </c>
      <c r="Y190" s="161" t="s">
        <v>211</v>
      </c>
      <c r="Z190" s="151"/>
      <c r="AA190" s="151"/>
      <c r="AB190" s="151"/>
      <c r="AC190" s="151"/>
      <c r="AD190" s="151"/>
      <c r="AE190" s="151"/>
      <c r="AF190" s="151"/>
      <c r="AG190" s="151" t="s">
        <v>1789</v>
      </c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</row>
    <row r="191" spans="1:60" outlineLevel="2" x14ac:dyDescent="0.2">
      <c r="A191" s="158"/>
      <c r="B191" s="159"/>
      <c r="C191" s="262" t="s">
        <v>1790</v>
      </c>
      <c r="D191" s="263"/>
      <c r="E191" s="263"/>
      <c r="F191" s="263"/>
      <c r="G191" s="263"/>
      <c r="H191" s="161"/>
      <c r="I191" s="161"/>
      <c r="J191" s="161"/>
      <c r="K191" s="161"/>
      <c r="L191" s="161"/>
      <c r="M191" s="161"/>
      <c r="N191" s="160"/>
      <c r="O191" s="160"/>
      <c r="P191" s="160"/>
      <c r="Q191" s="160"/>
      <c r="R191" s="161"/>
      <c r="S191" s="161"/>
      <c r="T191" s="161"/>
      <c r="U191" s="161"/>
      <c r="V191" s="161"/>
      <c r="W191" s="161"/>
      <c r="X191" s="161"/>
      <c r="Y191" s="161"/>
      <c r="Z191" s="151"/>
      <c r="AA191" s="151"/>
      <c r="AB191" s="151"/>
      <c r="AC191" s="151"/>
      <c r="AD191" s="151"/>
      <c r="AE191" s="151"/>
      <c r="AF191" s="151"/>
      <c r="AG191" s="151" t="s">
        <v>214</v>
      </c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 outlineLevel="2" x14ac:dyDescent="0.2">
      <c r="A192" s="158"/>
      <c r="B192" s="159"/>
      <c r="C192" s="196" t="s">
        <v>1632</v>
      </c>
      <c r="D192" s="190"/>
      <c r="E192" s="191"/>
      <c r="F192" s="161"/>
      <c r="G192" s="161"/>
      <c r="H192" s="161"/>
      <c r="I192" s="161"/>
      <c r="J192" s="161"/>
      <c r="K192" s="161"/>
      <c r="L192" s="161"/>
      <c r="M192" s="161"/>
      <c r="N192" s="160"/>
      <c r="O192" s="160"/>
      <c r="P192" s="160"/>
      <c r="Q192" s="160"/>
      <c r="R192" s="161"/>
      <c r="S192" s="161"/>
      <c r="T192" s="161"/>
      <c r="U192" s="161"/>
      <c r="V192" s="161"/>
      <c r="W192" s="161"/>
      <c r="X192" s="161"/>
      <c r="Y192" s="161"/>
      <c r="Z192" s="151"/>
      <c r="AA192" s="151"/>
      <c r="AB192" s="151"/>
      <c r="AC192" s="151"/>
      <c r="AD192" s="151"/>
      <c r="AE192" s="151"/>
      <c r="AF192" s="151"/>
      <c r="AG192" s="151" t="s">
        <v>263</v>
      </c>
      <c r="AH192" s="151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</row>
    <row r="193" spans="1:60" outlineLevel="3" x14ac:dyDescent="0.2">
      <c r="A193" s="158"/>
      <c r="B193" s="159"/>
      <c r="C193" s="196" t="s">
        <v>1791</v>
      </c>
      <c r="D193" s="190"/>
      <c r="E193" s="191">
        <v>1</v>
      </c>
      <c r="F193" s="161"/>
      <c r="G193" s="161"/>
      <c r="H193" s="161"/>
      <c r="I193" s="161"/>
      <c r="J193" s="161"/>
      <c r="K193" s="161"/>
      <c r="L193" s="161"/>
      <c r="M193" s="161"/>
      <c r="N193" s="160"/>
      <c r="O193" s="160"/>
      <c r="P193" s="160"/>
      <c r="Q193" s="160"/>
      <c r="R193" s="161"/>
      <c r="S193" s="161"/>
      <c r="T193" s="161"/>
      <c r="U193" s="161"/>
      <c r="V193" s="161"/>
      <c r="W193" s="161"/>
      <c r="X193" s="161"/>
      <c r="Y193" s="161"/>
      <c r="Z193" s="151"/>
      <c r="AA193" s="151"/>
      <c r="AB193" s="151"/>
      <c r="AC193" s="151"/>
      <c r="AD193" s="151"/>
      <c r="AE193" s="151"/>
      <c r="AF193" s="151"/>
      <c r="AG193" s="151" t="s">
        <v>263</v>
      </c>
      <c r="AH193" s="151">
        <v>0</v>
      </c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1" x14ac:dyDescent="0.2">
      <c r="A194" s="176">
        <v>56</v>
      </c>
      <c r="B194" s="177" t="s">
        <v>1792</v>
      </c>
      <c r="C194" s="185" t="s">
        <v>1793</v>
      </c>
      <c r="D194" s="178" t="s">
        <v>1755</v>
      </c>
      <c r="E194" s="179">
        <v>1</v>
      </c>
      <c r="F194" s="180"/>
      <c r="G194" s="181">
        <f>ROUND(E194*F194,2)</f>
        <v>0</v>
      </c>
      <c r="H194" s="180"/>
      <c r="I194" s="181">
        <f>ROUND(E194*H194,2)</f>
        <v>0</v>
      </c>
      <c r="J194" s="180"/>
      <c r="K194" s="181">
        <f>ROUND(E194*J194,2)</f>
        <v>0</v>
      </c>
      <c r="L194" s="181">
        <v>21</v>
      </c>
      <c r="M194" s="181">
        <f>G194*(1+L194/100)</f>
        <v>0</v>
      </c>
      <c r="N194" s="179">
        <v>8.0000000000000002E-3</v>
      </c>
      <c r="O194" s="179">
        <f>ROUND(E194*N194,2)</f>
        <v>0.01</v>
      </c>
      <c r="P194" s="179">
        <v>0</v>
      </c>
      <c r="Q194" s="179">
        <f>ROUND(E194*P194,2)</f>
        <v>0</v>
      </c>
      <c r="R194" s="181"/>
      <c r="S194" s="181" t="s">
        <v>209</v>
      </c>
      <c r="T194" s="182" t="s">
        <v>210</v>
      </c>
      <c r="U194" s="161">
        <v>1.35</v>
      </c>
      <c r="V194" s="161">
        <f>ROUND(E194*U194,2)</f>
        <v>1.35</v>
      </c>
      <c r="W194" s="161"/>
      <c r="X194" s="161" t="s">
        <v>258</v>
      </c>
      <c r="Y194" s="161" t="s">
        <v>211</v>
      </c>
      <c r="Z194" s="151"/>
      <c r="AA194" s="151"/>
      <c r="AB194" s="151"/>
      <c r="AC194" s="151"/>
      <c r="AD194" s="151"/>
      <c r="AE194" s="151"/>
      <c r="AF194" s="151"/>
      <c r="AG194" s="151" t="s">
        <v>259</v>
      </c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 outlineLevel="2" x14ac:dyDescent="0.2">
      <c r="A195" s="158"/>
      <c r="B195" s="159"/>
      <c r="C195" s="262" t="s">
        <v>1794</v>
      </c>
      <c r="D195" s="263"/>
      <c r="E195" s="263"/>
      <c r="F195" s="263"/>
      <c r="G195" s="263"/>
      <c r="H195" s="161"/>
      <c r="I195" s="161"/>
      <c r="J195" s="161"/>
      <c r="K195" s="161"/>
      <c r="L195" s="161"/>
      <c r="M195" s="161"/>
      <c r="N195" s="160"/>
      <c r="O195" s="160"/>
      <c r="P195" s="160"/>
      <c r="Q195" s="160"/>
      <c r="R195" s="161"/>
      <c r="S195" s="161"/>
      <c r="T195" s="161"/>
      <c r="U195" s="161"/>
      <c r="V195" s="161"/>
      <c r="W195" s="161"/>
      <c r="X195" s="161"/>
      <c r="Y195" s="161"/>
      <c r="Z195" s="151"/>
      <c r="AA195" s="151"/>
      <c r="AB195" s="151"/>
      <c r="AC195" s="151"/>
      <c r="AD195" s="151"/>
      <c r="AE195" s="151"/>
      <c r="AF195" s="151"/>
      <c r="AG195" s="151" t="s">
        <v>214</v>
      </c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</row>
    <row r="196" spans="1:60" outlineLevel="2" x14ac:dyDescent="0.2">
      <c r="A196" s="158"/>
      <c r="B196" s="159"/>
      <c r="C196" s="196" t="s">
        <v>1632</v>
      </c>
      <c r="D196" s="190"/>
      <c r="E196" s="191"/>
      <c r="F196" s="161"/>
      <c r="G196" s="161"/>
      <c r="H196" s="161"/>
      <c r="I196" s="161"/>
      <c r="J196" s="161"/>
      <c r="K196" s="161"/>
      <c r="L196" s="161"/>
      <c r="M196" s="161"/>
      <c r="N196" s="160"/>
      <c r="O196" s="160"/>
      <c r="P196" s="160"/>
      <c r="Q196" s="160"/>
      <c r="R196" s="161"/>
      <c r="S196" s="161"/>
      <c r="T196" s="161"/>
      <c r="U196" s="161"/>
      <c r="V196" s="161"/>
      <c r="W196" s="161"/>
      <c r="X196" s="161"/>
      <c r="Y196" s="161"/>
      <c r="Z196" s="151"/>
      <c r="AA196" s="151"/>
      <c r="AB196" s="151"/>
      <c r="AC196" s="151"/>
      <c r="AD196" s="151"/>
      <c r="AE196" s="151"/>
      <c r="AF196" s="151"/>
      <c r="AG196" s="151" t="s">
        <v>263</v>
      </c>
      <c r="AH196" s="151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3" x14ac:dyDescent="0.2">
      <c r="A197" s="158"/>
      <c r="B197" s="159"/>
      <c r="C197" s="196" t="s">
        <v>1795</v>
      </c>
      <c r="D197" s="190"/>
      <c r="E197" s="191">
        <v>1</v>
      </c>
      <c r="F197" s="161"/>
      <c r="G197" s="161"/>
      <c r="H197" s="161"/>
      <c r="I197" s="161"/>
      <c r="J197" s="161"/>
      <c r="K197" s="161"/>
      <c r="L197" s="161"/>
      <c r="M197" s="161"/>
      <c r="N197" s="160"/>
      <c r="O197" s="160"/>
      <c r="P197" s="160"/>
      <c r="Q197" s="160"/>
      <c r="R197" s="161"/>
      <c r="S197" s="161"/>
      <c r="T197" s="161"/>
      <c r="U197" s="161"/>
      <c r="V197" s="161"/>
      <c r="W197" s="161"/>
      <c r="X197" s="161"/>
      <c r="Y197" s="161"/>
      <c r="Z197" s="151"/>
      <c r="AA197" s="151"/>
      <c r="AB197" s="151"/>
      <c r="AC197" s="151"/>
      <c r="AD197" s="151"/>
      <c r="AE197" s="151"/>
      <c r="AF197" s="151"/>
      <c r="AG197" s="151" t="s">
        <v>263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1" x14ac:dyDescent="0.2">
      <c r="A198" s="176">
        <v>57</v>
      </c>
      <c r="B198" s="177" t="s">
        <v>1796</v>
      </c>
      <c r="C198" s="185" t="s">
        <v>1797</v>
      </c>
      <c r="D198" s="178" t="s">
        <v>1755</v>
      </c>
      <c r="E198" s="179">
        <v>1</v>
      </c>
      <c r="F198" s="180"/>
      <c r="G198" s="181">
        <f>ROUND(E198*F198,2)</f>
        <v>0</v>
      </c>
      <c r="H198" s="180"/>
      <c r="I198" s="181">
        <f>ROUND(E198*H198,2)</f>
        <v>0</v>
      </c>
      <c r="J198" s="180"/>
      <c r="K198" s="181">
        <f>ROUND(E198*J198,2)</f>
        <v>0</v>
      </c>
      <c r="L198" s="181">
        <v>21</v>
      </c>
      <c r="M198" s="181">
        <f>G198*(1+L198/100)</f>
        <v>0</v>
      </c>
      <c r="N198" s="179">
        <v>0</v>
      </c>
      <c r="O198" s="179">
        <f>ROUND(E198*N198,2)</f>
        <v>0</v>
      </c>
      <c r="P198" s="179">
        <v>0</v>
      </c>
      <c r="Q198" s="179">
        <f>ROUND(E198*P198,2)</f>
        <v>0</v>
      </c>
      <c r="R198" s="181"/>
      <c r="S198" s="181" t="s">
        <v>209</v>
      </c>
      <c r="T198" s="182" t="s">
        <v>210</v>
      </c>
      <c r="U198" s="161">
        <v>1.1499999999999999</v>
      </c>
      <c r="V198" s="161">
        <f>ROUND(E198*U198,2)</f>
        <v>1.1499999999999999</v>
      </c>
      <c r="W198" s="161"/>
      <c r="X198" s="161" t="s">
        <v>258</v>
      </c>
      <c r="Y198" s="161" t="s">
        <v>211</v>
      </c>
      <c r="Z198" s="151"/>
      <c r="AA198" s="151"/>
      <c r="AB198" s="151"/>
      <c r="AC198" s="151"/>
      <c r="AD198" s="151"/>
      <c r="AE198" s="151"/>
      <c r="AF198" s="151"/>
      <c r="AG198" s="151" t="s">
        <v>259</v>
      </c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2" x14ac:dyDescent="0.2">
      <c r="A199" s="158"/>
      <c r="B199" s="159"/>
      <c r="C199" s="196" t="s">
        <v>1632</v>
      </c>
      <c r="D199" s="190"/>
      <c r="E199" s="191"/>
      <c r="F199" s="161"/>
      <c r="G199" s="161"/>
      <c r="H199" s="161"/>
      <c r="I199" s="161"/>
      <c r="J199" s="161"/>
      <c r="K199" s="161"/>
      <c r="L199" s="161"/>
      <c r="M199" s="161"/>
      <c r="N199" s="160"/>
      <c r="O199" s="160"/>
      <c r="P199" s="160"/>
      <c r="Q199" s="160"/>
      <c r="R199" s="161"/>
      <c r="S199" s="161"/>
      <c r="T199" s="161"/>
      <c r="U199" s="161"/>
      <c r="V199" s="161"/>
      <c r="W199" s="161"/>
      <c r="X199" s="161"/>
      <c r="Y199" s="161"/>
      <c r="Z199" s="151"/>
      <c r="AA199" s="151"/>
      <c r="AB199" s="151"/>
      <c r="AC199" s="151"/>
      <c r="AD199" s="151"/>
      <c r="AE199" s="151"/>
      <c r="AF199" s="151"/>
      <c r="AG199" s="151" t="s">
        <v>263</v>
      </c>
      <c r="AH199" s="151">
        <v>0</v>
      </c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3" x14ac:dyDescent="0.2">
      <c r="A200" s="158"/>
      <c r="B200" s="159"/>
      <c r="C200" s="196" t="s">
        <v>1798</v>
      </c>
      <c r="D200" s="190"/>
      <c r="E200" s="191">
        <v>1</v>
      </c>
      <c r="F200" s="161"/>
      <c r="G200" s="161"/>
      <c r="H200" s="161"/>
      <c r="I200" s="161"/>
      <c r="J200" s="161"/>
      <c r="K200" s="161"/>
      <c r="L200" s="161"/>
      <c r="M200" s="161"/>
      <c r="N200" s="160"/>
      <c r="O200" s="160"/>
      <c r="P200" s="160"/>
      <c r="Q200" s="160"/>
      <c r="R200" s="161"/>
      <c r="S200" s="161"/>
      <c r="T200" s="161"/>
      <c r="U200" s="161"/>
      <c r="V200" s="161"/>
      <c r="W200" s="161"/>
      <c r="X200" s="161"/>
      <c r="Y200" s="161"/>
      <c r="Z200" s="151"/>
      <c r="AA200" s="151"/>
      <c r="AB200" s="151"/>
      <c r="AC200" s="151"/>
      <c r="AD200" s="151"/>
      <c r="AE200" s="151"/>
      <c r="AF200" s="151"/>
      <c r="AG200" s="151" t="s">
        <v>263</v>
      </c>
      <c r="AH200" s="151">
        <v>0</v>
      </c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1" x14ac:dyDescent="0.2">
      <c r="A201" s="176">
        <v>58</v>
      </c>
      <c r="B201" s="177" t="s">
        <v>1799</v>
      </c>
      <c r="C201" s="185" t="s">
        <v>1800</v>
      </c>
      <c r="D201" s="178" t="s">
        <v>1755</v>
      </c>
      <c r="E201" s="179">
        <v>1</v>
      </c>
      <c r="F201" s="180"/>
      <c r="G201" s="181">
        <f>ROUND(E201*F201,2)</f>
        <v>0</v>
      </c>
      <c r="H201" s="180"/>
      <c r="I201" s="181">
        <f>ROUND(E201*H201,2)</f>
        <v>0</v>
      </c>
      <c r="J201" s="180"/>
      <c r="K201" s="181">
        <f>ROUND(E201*J201,2)</f>
        <v>0</v>
      </c>
      <c r="L201" s="181">
        <v>21</v>
      </c>
      <c r="M201" s="181">
        <f>G201*(1+L201/100)</f>
        <v>0</v>
      </c>
      <c r="N201" s="179">
        <v>0</v>
      </c>
      <c r="O201" s="179">
        <f>ROUND(E201*N201,2)</f>
        <v>0</v>
      </c>
      <c r="P201" s="179">
        <v>0.44800000000000001</v>
      </c>
      <c r="Q201" s="179">
        <f>ROUND(E201*P201,2)</f>
        <v>0.45</v>
      </c>
      <c r="R201" s="181"/>
      <c r="S201" s="181" t="s">
        <v>209</v>
      </c>
      <c r="T201" s="182" t="s">
        <v>210</v>
      </c>
      <c r="U201" s="161">
        <v>3.74</v>
      </c>
      <c r="V201" s="161">
        <f>ROUND(E201*U201,2)</f>
        <v>3.74</v>
      </c>
      <c r="W201" s="161"/>
      <c r="X201" s="161" t="s">
        <v>258</v>
      </c>
      <c r="Y201" s="161" t="s">
        <v>211</v>
      </c>
      <c r="Z201" s="151"/>
      <c r="AA201" s="151"/>
      <c r="AB201" s="151"/>
      <c r="AC201" s="151"/>
      <c r="AD201" s="151"/>
      <c r="AE201" s="151"/>
      <c r="AF201" s="151"/>
      <c r="AG201" s="151" t="s">
        <v>259</v>
      </c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2" x14ac:dyDescent="0.2">
      <c r="A202" s="158"/>
      <c r="B202" s="159"/>
      <c r="C202" s="262" t="s">
        <v>1801</v>
      </c>
      <c r="D202" s="263"/>
      <c r="E202" s="263"/>
      <c r="F202" s="263"/>
      <c r="G202" s="263"/>
      <c r="H202" s="161"/>
      <c r="I202" s="161"/>
      <c r="J202" s="161"/>
      <c r="K202" s="161"/>
      <c r="L202" s="161"/>
      <c r="M202" s="161"/>
      <c r="N202" s="160"/>
      <c r="O202" s="160"/>
      <c r="P202" s="160"/>
      <c r="Q202" s="160"/>
      <c r="R202" s="161"/>
      <c r="S202" s="161"/>
      <c r="T202" s="161"/>
      <c r="U202" s="161"/>
      <c r="V202" s="161"/>
      <c r="W202" s="161"/>
      <c r="X202" s="161"/>
      <c r="Y202" s="161"/>
      <c r="Z202" s="151"/>
      <c r="AA202" s="151"/>
      <c r="AB202" s="151"/>
      <c r="AC202" s="151"/>
      <c r="AD202" s="151"/>
      <c r="AE202" s="151"/>
      <c r="AF202" s="151"/>
      <c r="AG202" s="151" t="s">
        <v>214</v>
      </c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 outlineLevel="3" x14ac:dyDescent="0.2">
      <c r="A203" s="158"/>
      <c r="B203" s="159"/>
      <c r="C203" s="264" t="s">
        <v>1834</v>
      </c>
      <c r="D203" s="265"/>
      <c r="E203" s="265"/>
      <c r="F203" s="265"/>
      <c r="G203" s="265"/>
      <c r="H203" s="161"/>
      <c r="I203" s="161"/>
      <c r="J203" s="161"/>
      <c r="K203" s="161"/>
      <c r="L203" s="161"/>
      <c r="M203" s="161"/>
      <c r="N203" s="160"/>
      <c r="O203" s="160"/>
      <c r="P203" s="160"/>
      <c r="Q203" s="160"/>
      <c r="R203" s="161"/>
      <c r="S203" s="161"/>
      <c r="T203" s="161"/>
      <c r="U203" s="161"/>
      <c r="V203" s="161"/>
      <c r="W203" s="161"/>
      <c r="X203" s="161"/>
      <c r="Y203" s="161"/>
      <c r="Z203" s="151"/>
      <c r="AA203" s="151"/>
      <c r="AB203" s="151"/>
      <c r="AC203" s="151"/>
      <c r="AD203" s="151"/>
      <c r="AE203" s="151"/>
      <c r="AF203" s="151"/>
      <c r="AG203" s="151" t="s">
        <v>214</v>
      </c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</row>
    <row r="204" spans="1:60" outlineLevel="3" x14ac:dyDescent="0.2">
      <c r="A204" s="158"/>
      <c r="B204" s="159"/>
      <c r="C204" s="264" t="s">
        <v>1802</v>
      </c>
      <c r="D204" s="265"/>
      <c r="E204" s="265"/>
      <c r="F204" s="265"/>
      <c r="G204" s="265"/>
      <c r="H204" s="161"/>
      <c r="I204" s="161"/>
      <c r="J204" s="161"/>
      <c r="K204" s="161"/>
      <c r="L204" s="161"/>
      <c r="M204" s="161"/>
      <c r="N204" s="160"/>
      <c r="O204" s="160"/>
      <c r="P204" s="160"/>
      <c r="Q204" s="160"/>
      <c r="R204" s="161"/>
      <c r="S204" s="161"/>
      <c r="T204" s="161"/>
      <c r="U204" s="161"/>
      <c r="V204" s="161"/>
      <c r="W204" s="161"/>
      <c r="X204" s="161"/>
      <c r="Y204" s="161"/>
      <c r="Z204" s="151"/>
      <c r="AA204" s="151"/>
      <c r="AB204" s="151"/>
      <c r="AC204" s="151"/>
      <c r="AD204" s="151"/>
      <c r="AE204" s="151"/>
      <c r="AF204" s="151"/>
      <c r="AG204" s="151" t="s">
        <v>214</v>
      </c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2" x14ac:dyDescent="0.2">
      <c r="A205" s="158"/>
      <c r="B205" s="159"/>
      <c r="C205" s="196" t="s">
        <v>1632</v>
      </c>
      <c r="D205" s="190"/>
      <c r="E205" s="191"/>
      <c r="F205" s="161"/>
      <c r="G205" s="161"/>
      <c r="H205" s="161"/>
      <c r="I205" s="161"/>
      <c r="J205" s="161"/>
      <c r="K205" s="161"/>
      <c r="L205" s="161"/>
      <c r="M205" s="161"/>
      <c r="N205" s="160"/>
      <c r="O205" s="160"/>
      <c r="P205" s="160"/>
      <c r="Q205" s="160"/>
      <c r="R205" s="161"/>
      <c r="S205" s="161"/>
      <c r="T205" s="161"/>
      <c r="U205" s="161"/>
      <c r="V205" s="161"/>
      <c r="W205" s="161"/>
      <c r="X205" s="161"/>
      <c r="Y205" s="161"/>
      <c r="Z205" s="151"/>
      <c r="AA205" s="151"/>
      <c r="AB205" s="151"/>
      <c r="AC205" s="151"/>
      <c r="AD205" s="151"/>
      <c r="AE205" s="151"/>
      <c r="AF205" s="151"/>
      <c r="AG205" s="151" t="s">
        <v>263</v>
      </c>
      <c r="AH205" s="151">
        <v>0</v>
      </c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</row>
    <row r="206" spans="1:60" outlineLevel="3" x14ac:dyDescent="0.2">
      <c r="A206" s="158"/>
      <c r="B206" s="159"/>
      <c r="C206" s="196" t="s">
        <v>1803</v>
      </c>
      <c r="D206" s="190"/>
      <c r="E206" s="191">
        <v>1</v>
      </c>
      <c r="F206" s="161"/>
      <c r="G206" s="161"/>
      <c r="H206" s="161"/>
      <c r="I206" s="161"/>
      <c r="J206" s="161"/>
      <c r="K206" s="161"/>
      <c r="L206" s="161"/>
      <c r="M206" s="161"/>
      <c r="N206" s="160"/>
      <c r="O206" s="160"/>
      <c r="P206" s="160"/>
      <c r="Q206" s="160"/>
      <c r="R206" s="161"/>
      <c r="S206" s="161"/>
      <c r="T206" s="161"/>
      <c r="U206" s="161"/>
      <c r="V206" s="161"/>
      <c r="W206" s="161"/>
      <c r="X206" s="161"/>
      <c r="Y206" s="161"/>
      <c r="Z206" s="151"/>
      <c r="AA206" s="151"/>
      <c r="AB206" s="151"/>
      <c r="AC206" s="151"/>
      <c r="AD206" s="151"/>
      <c r="AE206" s="151"/>
      <c r="AF206" s="151"/>
      <c r="AG206" s="151" t="s">
        <v>263</v>
      </c>
      <c r="AH206" s="151">
        <v>0</v>
      </c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1" x14ac:dyDescent="0.2">
      <c r="A207" s="176">
        <v>59</v>
      </c>
      <c r="B207" s="177" t="s">
        <v>1804</v>
      </c>
      <c r="C207" s="185" t="s">
        <v>1805</v>
      </c>
      <c r="D207" s="178" t="s">
        <v>1755</v>
      </c>
      <c r="E207" s="179">
        <v>1</v>
      </c>
      <c r="F207" s="180"/>
      <c r="G207" s="181">
        <f>ROUND(E207*F207,2)</f>
        <v>0</v>
      </c>
      <c r="H207" s="180"/>
      <c r="I207" s="181">
        <f>ROUND(E207*H207,2)</f>
        <v>0</v>
      </c>
      <c r="J207" s="180"/>
      <c r="K207" s="181">
        <f>ROUND(E207*J207,2)</f>
        <v>0</v>
      </c>
      <c r="L207" s="181">
        <v>21</v>
      </c>
      <c r="M207" s="181">
        <f>G207*(1+L207/100)</f>
        <v>0</v>
      </c>
      <c r="N207" s="179">
        <v>6.7499999999999999E-3</v>
      </c>
      <c r="O207" s="179">
        <f>ROUND(E207*N207,2)</f>
        <v>0.01</v>
      </c>
      <c r="P207" s="179">
        <v>0</v>
      </c>
      <c r="Q207" s="179">
        <f>ROUND(E207*P207,2)</f>
        <v>0</v>
      </c>
      <c r="R207" s="181"/>
      <c r="S207" s="181" t="s">
        <v>209</v>
      </c>
      <c r="T207" s="182" t="s">
        <v>210</v>
      </c>
      <c r="U207" s="161">
        <v>0.35</v>
      </c>
      <c r="V207" s="161">
        <f>ROUND(E207*U207,2)</f>
        <v>0.35</v>
      </c>
      <c r="W207" s="161"/>
      <c r="X207" s="161" t="s">
        <v>258</v>
      </c>
      <c r="Y207" s="161" t="s">
        <v>211</v>
      </c>
      <c r="Z207" s="151"/>
      <c r="AA207" s="151"/>
      <c r="AB207" s="151"/>
      <c r="AC207" s="151"/>
      <c r="AD207" s="151"/>
      <c r="AE207" s="151"/>
      <c r="AF207" s="151"/>
      <c r="AG207" s="151" t="s">
        <v>259</v>
      </c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2" x14ac:dyDescent="0.2">
      <c r="A208" s="158"/>
      <c r="B208" s="159"/>
      <c r="C208" s="262" t="s">
        <v>1806</v>
      </c>
      <c r="D208" s="263"/>
      <c r="E208" s="263"/>
      <c r="F208" s="263"/>
      <c r="G208" s="263"/>
      <c r="H208" s="161"/>
      <c r="I208" s="161"/>
      <c r="J208" s="161"/>
      <c r="K208" s="161"/>
      <c r="L208" s="161"/>
      <c r="M208" s="161"/>
      <c r="N208" s="160"/>
      <c r="O208" s="160"/>
      <c r="P208" s="160"/>
      <c r="Q208" s="160"/>
      <c r="R208" s="161"/>
      <c r="S208" s="161"/>
      <c r="T208" s="161"/>
      <c r="U208" s="161"/>
      <c r="V208" s="161"/>
      <c r="W208" s="161"/>
      <c r="X208" s="161"/>
      <c r="Y208" s="161"/>
      <c r="Z208" s="151"/>
      <c r="AA208" s="151"/>
      <c r="AB208" s="151"/>
      <c r="AC208" s="151"/>
      <c r="AD208" s="151"/>
      <c r="AE208" s="151"/>
      <c r="AF208" s="151"/>
      <c r="AG208" s="151" t="s">
        <v>214</v>
      </c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outlineLevel="2" x14ac:dyDescent="0.2">
      <c r="A209" s="158"/>
      <c r="B209" s="159"/>
      <c r="C209" s="196" t="s">
        <v>1632</v>
      </c>
      <c r="D209" s="190"/>
      <c r="E209" s="191"/>
      <c r="F209" s="161"/>
      <c r="G209" s="161"/>
      <c r="H209" s="161"/>
      <c r="I209" s="161"/>
      <c r="J209" s="161"/>
      <c r="K209" s="161"/>
      <c r="L209" s="161"/>
      <c r="M209" s="161"/>
      <c r="N209" s="160"/>
      <c r="O209" s="160"/>
      <c r="P209" s="160"/>
      <c r="Q209" s="160"/>
      <c r="R209" s="161"/>
      <c r="S209" s="161"/>
      <c r="T209" s="161"/>
      <c r="U209" s="161"/>
      <c r="V209" s="161"/>
      <c r="W209" s="161"/>
      <c r="X209" s="161"/>
      <c r="Y209" s="161"/>
      <c r="Z209" s="151"/>
      <c r="AA209" s="151"/>
      <c r="AB209" s="151"/>
      <c r="AC209" s="151"/>
      <c r="AD209" s="151"/>
      <c r="AE209" s="151"/>
      <c r="AF209" s="151"/>
      <c r="AG209" s="151" t="s">
        <v>263</v>
      </c>
      <c r="AH209" s="151">
        <v>0</v>
      </c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</row>
    <row r="210" spans="1:60" outlineLevel="3" x14ac:dyDescent="0.2">
      <c r="A210" s="158"/>
      <c r="B210" s="159"/>
      <c r="C210" s="196" t="s">
        <v>1807</v>
      </c>
      <c r="D210" s="190"/>
      <c r="E210" s="191">
        <v>1</v>
      </c>
      <c r="F210" s="161"/>
      <c r="G210" s="161"/>
      <c r="H210" s="161"/>
      <c r="I210" s="161"/>
      <c r="J210" s="161"/>
      <c r="K210" s="161"/>
      <c r="L210" s="161"/>
      <c r="M210" s="161"/>
      <c r="N210" s="160"/>
      <c r="O210" s="160"/>
      <c r="P210" s="160"/>
      <c r="Q210" s="160"/>
      <c r="R210" s="161"/>
      <c r="S210" s="161"/>
      <c r="T210" s="161"/>
      <c r="U210" s="161"/>
      <c r="V210" s="161"/>
      <c r="W210" s="161"/>
      <c r="X210" s="161"/>
      <c r="Y210" s="161"/>
      <c r="Z210" s="151"/>
      <c r="AA210" s="151"/>
      <c r="AB210" s="151"/>
      <c r="AC210" s="151"/>
      <c r="AD210" s="151"/>
      <c r="AE210" s="151"/>
      <c r="AF210" s="151"/>
      <c r="AG210" s="151" t="s">
        <v>263</v>
      </c>
      <c r="AH210" s="151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ht="22.5" outlineLevel="1" x14ac:dyDescent="0.2">
      <c r="A211" s="176">
        <v>60</v>
      </c>
      <c r="B211" s="177" t="s">
        <v>1808</v>
      </c>
      <c r="C211" s="185" t="s">
        <v>1809</v>
      </c>
      <c r="D211" s="178" t="s">
        <v>1755</v>
      </c>
      <c r="E211" s="179">
        <v>1</v>
      </c>
      <c r="F211" s="180"/>
      <c r="G211" s="181">
        <f>ROUND(E211*F211,2)</f>
        <v>0</v>
      </c>
      <c r="H211" s="180"/>
      <c r="I211" s="181">
        <f>ROUND(E211*H211,2)</f>
        <v>0</v>
      </c>
      <c r="J211" s="180"/>
      <c r="K211" s="181">
        <f>ROUND(E211*J211,2)</f>
        <v>0</v>
      </c>
      <c r="L211" s="181">
        <v>21</v>
      </c>
      <c r="M211" s="181">
        <f>G211*(1+L211/100)</f>
        <v>0</v>
      </c>
      <c r="N211" s="179">
        <v>0</v>
      </c>
      <c r="O211" s="179">
        <f>ROUND(E211*N211,2)</f>
        <v>0</v>
      </c>
      <c r="P211" s="179">
        <v>0</v>
      </c>
      <c r="Q211" s="179">
        <f>ROUND(E211*P211,2)</f>
        <v>0</v>
      </c>
      <c r="R211" s="181"/>
      <c r="S211" s="181" t="s">
        <v>209</v>
      </c>
      <c r="T211" s="182" t="s">
        <v>210</v>
      </c>
      <c r="U211" s="161">
        <v>0.27</v>
      </c>
      <c r="V211" s="161">
        <f>ROUND(E211*U211,2)</f>
        <v>0.27</v>
      </c>
      <c r="W211" s="161"/>
      <c r="X211" s="161" t="s">
        <v>258</v>
      </c>
      <c r="Y211" s="161" t="s">
        <v>211</v>
      </c>
      <c r="Z211" s="151"/>
      <c r="AA211" s="151"/>
      <c r="AB211" s="151"/>
      <c r="AC211" s="151"/>
      <c r="AD211" s="151"/>
      <c r="AE211" s="151"/>
      <c r="AF211" s="151"/>
      <c r="AG211" s="151" t="s">
        <v>259</v>
      </c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2" x14ac:dyDescent="0.2">
      <c r="A212" s="158"/>
      <c r="B212" s="159"/>
      <c r="C212" s="196" t="s">
        <v>1632</v>
      </c>
      <c r="D212" s="190"/>
      <c r="E212" s="191"/>
      <c r="F212" s="161"/>
      <c r="G212" s="161"/>
      <c r="H212" s="161"/>
      <c r="I212" s="161"/>
      <c r="J212" s="161"/>
      <c r="K212" s="161"/>
      <c r="L212" s="161"/>
      <c r="M212" s="161"/>
      <c r="N212" s="160"/>
      <c r="O212" s="160"/>
      <c r="P212" s="160"/>
      <c r="Q212" s="160"/>
      <c r="R212" s="161"/>
      <c r="S212" s="161"/>
      <c r="T212" s="161"/>
      <c r="U212" s="161"/>
      <c r="V212" s="161"/>
      <c r="W212" s="161"/>
      <c r="X212" s="161"/>
      <c r="Y212" s="161"/>
      <c r="Z212" s="151"/>
      <c r="AA212" s="151"/>
      <c r="AB212" s="151"/>
      <c r="AC212" s="151"/>
      <c r="AD212" s="151"/>
      <c r="AE212" s="151"/>
      <c r="AF212" s="151"/>
      <c r="AG212" s="151" t="s">
        <v>263</v>
      </c>
      <c r="AH212" s="151">
        <v>0</v>
      </c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outlineLevel="3" x14ac:dyDescent="0.2">
      <c r="A213" s="158"/>
      <c r="B213" s="159"/>
      <c r="C213" s="196" t="s">
        <v>1810</v>
      </c>
      <c r="D213" s="190"/>
      <c r="E213" s="191">
        <v>1</v>
      </c>
      <c r="F213" s="161"/>
      <c r="G213" s="161"/>
      <c r="H213" s="161"/>
      <c r="I213" s="161"/>
      <c r="J213" s="161"/>
      <c r="K213" s="161"/>
      <c r="L213" s="161"/>
      <c r="M213" s="161"/>
      <c r="N213" s="160"/>
      <c r="O213" s="160"/>
      <c r="P213" s="160"/>
      <c r="Q213" s="160"/>
      <c r="R213" s="161"/>
      <c r="S213" s="161"/>
      <c r="T213" s="161"/>
      <c r="U213" s="161"/>
      <c r="V213" s="161"/>
      <c r="W213" s="161"/>
      <c r="X213" s="161"/>
      <c r="Y213" s="161"/>
      <c r="Z213" s="151"/>
      <c r="AA213" s="151"/>
      <c r="AB213" s="151"/>
      <c r="AC213" s="151"/>
      <c r="AD213" s="151"/>
      <c r="AE213" s="151"/>
      <c r="AF213" s="151"/>
      <c r="AG213" s="151" t="s">
        <v>263</v>
      </c>
      <c r="AH213" s="151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</row>
    <row r="214" spans="1:60" ht="22.5" outlineLevel="1" x14ac:dyDescent="0.2">
      <c r="A214" s="176">
        <v>61</v>
      </c>
      <c r="B214" s="177" t="s">
        <v>1811</v>
      </c>
      <c r="C214" s="185" t="s">
        <v>1812</v>
      </c>
      <c r="D214" s="178" t="s">
        <v>1755</v>
      </c>
      <c r="E214" s="179">
        <v>1</v>
      </c>
      <c r="F214" s="180"/>
      <c r="G214" s="181">
        <f>ROUND(E214*F214,2)</f>
        <v>0</v>
      </c>
      <c r="H214" s="180"/>
      <c r="I214" s="181">
        <f>ROUND(E214*H214,2)</f>
        <v>0</v>
      </c>
      <c r="J214" s="180"/>
      <c r="K214" s="181">
        <f>ROUND(E214*J214,2)</f>
        <v>0</v>
      </c>
      <c r="L214" s="181">
        <v>21</v>
      </c>
      <c r="M214" s="181">
        <f>G214*(1+L214/100)</f>
        <v>0</v>
      </c>
      <c r="N214" s="179">
        <v>1.7569999999999999E-2</v>
      </c>
      <c r="O214" s="179">
        <f>ROUND(E214*N214,2)</f>
        <v>0.02</v>
      </c>
      <c r="P214" s="179">
        <v>0</v>
      </c>
      <c r="Q214" s="179">
        <f>ROUND(E214*P214,2)</f>
        <v>0</v>
      </c>
      <c r="R214" s="181"/>
      <c r="S214" s="181" t="s">
        <v>209</v>
      </c>
      <c r="T214" s="182" t="s">
        <v>210</v>
      </c>
      <c r="U214" s="161">
        <v>1.5</v>
      </c>
      <c r="V214" s="161">
        <f>ROUND(E214*U214,2)</f>
        <v>1.5</v>
      </c>
      <c r="W214" s="161"/>
      <c r="X214" s="161" t="s">
        <v>258</v>
      </c>
      <c r="Y214" s="161" t="s">
        <v>211</v>
      </c>
      <c r="Z214" s="151"/>
      <c r="AA214" s="151"/>
      <c r="AB214" s="151"/>
      <c r="AC214" s="151"/>
      <c r="AD214" s="151"/>
      <c r="AE214" s="151"/>
      <c r="AF214" s="151"/>
      <c r="AG214" s="151" t="s">
        <v>259</v>
      </c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</row>
    <row r="215" spans="1:60" outlineLevel="2" x14ac:dyDescent="0.2">
      <c r="A215" s="158"/>
      <c r="B215" s="159"/>
      <c r="C215" s="196" t="s">
        <v>1632</v>
      </c>
      <c r="D215" s="190"/>
      <c r="E215" s="191"/>
      <c r="F215" s="161"/>
      <c r="G215" s="161"/>
      <c r="H215" s="161"/>
      <c r="I215" s="161"/>
      <c r="J215" s="161"/>
      <c r="K215" s="161"/>
      <c r="L215" s="161"/>
      <c r="M215" s="161"/>
      <c r="N215" s="160"/>
      <c r="O215" s="160"/>
      <c r="P215" s="160"/>
      <c r="Q215" s="160"/>
      <c r="R215" s="161"/>
      <c r="S215" s="161"/>
      <c r="T215" s="161"/>
      <c r="U215" s="161"/>
      <c r="V215" s="161"/>
      <c r="W215" s="161"/>
      <c r="X215" s="161"/>
      <c r="Y215" s="161"/>
      <c r="Z215" s="151"/>
      <c r="AA215" s="151"/>
      <c r="AB215" s="151"/>
      <c r="AC215" s="151"/>
      <c r="AD215" s="151"/>
      <c r="AE215" s="151"/>
      <c r="AF215" s="151"/>
      <c r="AG215" s="151" t="s">
        <v>263</v>
      </c>
      <c r="AH215" s="151">
        <v>0</v>
      </c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outlineLevel="3" x14ac:dyDescent="0.2">
      <c r="A216" s="158"/>
      <c r="B216" s="159"/>
      <c r="C216" s="196" t="s">
        <v>1813</v>
      </c>
      <c r="D216" s="190"/>
      <c r="E216" s="191">
        <v>1</v>
      </c>
      <c r="F216" s="161"/>
      <c r="G216" s="161"/>
      <c r="H216" s="161"/>
      <c r="I216" s="161"/>
      <c r="J216" s="161"/>
      <c r="K216" s="161"/>
      <c r="L216" s="161"/>
      <c r="M216" s="161"/>
      <c r="N216" s="160"/>
      <c r="O216" s="160"/>
      <c r="P216" s="160"/>
      <c r="Q216" s="160"/>
      <c r="R216" s="161"/>
      <c r="S216" s="161"/>
      <c r="T216" s="161"/>
      <c r="U216" s="161"/>
      <c r="V216" s="161"/>
      <c r="W216" s="161"/>
      <c r="X216" s="161"/>
      <c r="Y216" s="161"/>
      <c r="Z216" s="151"/>
      <c r="AA216" s="151"/>
      <c r="AB216" s="151"/>
      <c r="AC216" s="151"/>
      <c r="AD216" s="151"/>
      <c r="AE216" s="151"/>
      <c r="AF216" s="151"/>
      <c r="AG216" s="151" t="s">
        <v>263</v>
      </c>
      <c r="AH216" s="151">
        <v>0</v>
      </c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</row>
    <row r="217" spans="1:60" outlineLevel="1" x14ac:dyDescent="0.2">
      <c r="A217" s="176">
        <v>62</v>
      </c>
      <c r="B217" s="177" t="s">
        <v>1814</v>
      </c>
      <c r="C217" s="185" t="s">
        <v>1815</v>
      </c>
      <c r="D217" s="178" t="s">
        <v>1755</v>
      </c>
      <c r="E217" s="179">
        <v>1</v>
      </c>
      <c r="F217" s="180"/>
      <c r="G217" s="181">
        <f>ROUND(E217*F217,2)</f>
        <v>0</v>
      </c>
      <c r="H217" s="180"/>
      <c r="I217" s="181">
        <f>ROUND(E217*H217,2)</f>
        <v>0</v>
      </c>
      <c r="J217" s="180"/>
      <c r="K217" s="181">
        <f>ROUND(E217*J217,2)</f>
        <v>0</v>
      </c>
      <c r="L217" s="181">
        <v>21</v>
      </c>
      <c r="M217" s="181">
        <f>G217*(1+L217/100)</f>
        <v>0</v>
      </c>
      <c r="N217" s="179">
        <v>1.7780000000000001E-2</v>
      </c>
      <c r="O217" s="179">
        <f>ROUND(E217*N217,2)</f>
        <v>0.02</v>
      </c>
      <c r="P217" s="179">
        <v>0</v>
      </c>
      <c r="Q217" s="179">
        <f>ROUND(E217*P217,2)</f>
        <v>0</v>
      </c>
      <c r="R217" s="181"/>
      <c r="S217" s="181" t="s">
        <v>209</v>
      </c>
      <c r="T217" s="182" t="s">
        <v>210</v>
      </c>
      <c r="U217" s="161">
        <v>0.05</v>
      </c>
      <c r="V217" s="161">
        <f>ROUND(E217*U217,2)</f>
        <v>0.05</v>
      </c>
      <c r="W217" s="161"/>
      <c r="X217" s="161" t="s">
        <v>258</v>
      </c>
      <c r="Y217" s="161" t="s">
        <v>211</v>
      </c>
      <c r="Z217" s="151"/>
      <c r="AA217" s="151"/>
      <c r="AB217" s="151"/>
      <c r="AC217" s="151"/>
      <c r="AD217" s="151"/>
      <c r="AE217" s="151"/>
      <c r="AF217" s="151"/>
      <c r="AG217" s="151" t="s">
        <v>259</v>
      </c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2" x14ac:dyDescent="0.2">
      <c r="A218" s="158"/>
      <c r="B218" s="159"/>
      <c r="C218" s="196" t="s">
        <v>1632</v>
      </c>
      <c r="D218" s="190"/>
      <c r="E218" s="191"/>
      <c r="F218" s="161"/>
      <c r="G218" s="161"/>
      <c r="H218" s="161"/>
      <c r="I218" s="161"/>
      <c r="J218" s="161"/>
      <c r="K218" s="161"/>
      <c r="L218" s="161"/>
      <c r="M218" s="161"/>
      <c r="N218" s="160"/>
      <c r="O218" s="160"/>
      <c r="P218" s="160"/>
      <c r="Q218" s="160"/>
      <c r="R218" s="161"/>
      <c r="S218" s="161"/>
      <c r="T218" s="161"/>
      <c r="U218" s="161"/>
      <c r="V218" s="161"/>
      <c r="W218" s="161"/>
      <c r="X218" s="161"/>
      <c r="Y218" s="161"/>
      <c r="Z218" s="151"/>
      <c r="AA218" s="151"/>
      <c r="AB218" s="151"/>
      <c r="AC218" s="151"/>
      <c r="AD218" s="151"/>
      <c r="AE218" s="151"/>
      <c r="AF218" s="151"/>
      <c r="AG218" s="151" t="s">
        <v>263</v>
      </c>
      <c r="AH218" s="151">
        <v>0</v>
      </c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</row>
    <row r="219" spans="1:60" outlineLevel="3" x14ac:dyDescent="0.2">
      <c r="A219" s="158"/>
      <c r="B219" s="159"/>
      <c r="C219" s="196" t="s">
        <v>1816</v>
      </c>
      <c r="D219" s="190"/>
      <c r="E219" s="191">
        <v>1</v>
      </c>
      <c r="F219" s="161"/>
      <c r="G219" s="161"/>
      <c r="H219" s="161"/>
      <c r="I219" s="161"/>
      <c r="J219" s="161"/>
      <c r="K219" s="161"/>
      <c r="L219" s="161"/>
      <c r="M219" s="161"/>
      <c r="N219" s="160"/>
      <c r="O219" s="160"/>
      <c r="P219" s="160"/>
      <c r="Q219" s="160"/>
      <c r="R219" s="161"/>
      <c r="S219" s="161"/>
      <c r="T219" s="161"/>
      <c r="U219" s="161"/>
      <c r="V219" s="161"/>
      <c r="W219" s="161"/>
      <c r="X219" s="161"/>
      <c r="Y219" s="161"/>
      <c r="Z219" s="151"/>
      <c r="AA219" s="151"/>
      <c r="AB219" s="151"/>
      <c r="AC219" s="151"/>
      <c r="AD219" s="151"/>
      <c r="AE219" s="151"/>
      <c r="AF219" s="151"/>
      <c r="AG219" s="151" t="s">
        <v>263</v>
      </c>
      <c r="AH219" s="151">
        <v>0</v>
      </c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outlineLevel="1" x14ac:dyDescent="0.2">
      <c r="A220" s="176">
        <v>63</v>
      </c>
      <c r="B220" s="177" t="s">
        <v>1817</v>
      </c>
      <c r="C220" s="185" t="s">
        <v>1818</v>
      </c>
      <c r="D220" s="178" t="s">
        <v>1755</v>
      </c>
      <c r="E220" s="179">
        <v>1</v>
      </c>
      <c r="F220" s="180"/>
      <c r="G220" s="181">
        <f>ROUND(E220*F220,2)</f>
        <v>0</v>
      </c>
      <c r="H220" s="180"/>
      <c r="I220" s="181">
        <f>ROUND(E220*H220,2)</f>
        <v>0</v>
      </c>
      <c r="J220" s="180"/>
      <c r="K220" s="181">
        <f>ROUND(E220*J220,2)</f>
        <v>0</v>
      </c>
      <c r="L220" s="181">
        <v>21</v>
      </c>
      <c r="M220" s="181">
        <f>G220*(1+L220/100)</f>
        <v>0</v>
      </c>
      <c r="N220" s="179">
        <v>0</v>
      </c>
      <c r="O220" s="179">
        <f>ROUND(E220*N220,2)</f>
        <v>0</v>
      </c>
      <c r="P220" s="179">
        <v>0</v>
      </c>
      <c r="Q220" s="179">
        <f>ROUND(E220*P220,2)</f>
        <v>0</v>
      </c>
      <c r="R220" s="181"/>
      <c r="S220" s="181" t="s">
        <v>209</v>
      </c>
      <c r="T220" s="182" t="s">
        <v>210</v>
      </c>
      <c r="U220" s="161">
        <v>0</v>
      </c>
      <c r="V220" s="161">
        <f>ROUND(E220*U220,2)</f>
        <v>0</v>
      </c>
      <c r="W220" s="161"/>
      <c r="X220" s="161" t="s">
        <v>258</v>
      </c>
      <c r="Y220" s="161" t="s">
        <v>211</v>
      </c>
      <c r="Z220" s="151"/>
      <c r="AA220" s="151"/>
      <c r="AB220" s="151"/>
      <c r="AC220" s="151"/>
      <c r="AD220" s="151"/>
      <c r="AE220" s="151"/>
      <c r="AF220" s="151"/>
      <c r="AG220" s="151" t="s">
        <v>259</v>
      </c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</row>
    <row r="221" spans="1:60" outlineLevel="2" x14ac:dyDescent="0.2">
      <c r="A221" s="158"/>
      <c r="B221" s="159"/>
      <c r="C221" s="196" t="s">
        <v>1632</v>
      </c>
      <c r="D221" s="190"/>
      <c r="E221" s="191"/>
      <c r="F221" s="161"/>
      <c r="G221" s="161"/>
      <c r="H221" s="161"/>
      <c r="I221" s="161"/>
      <c r="J221" s="161"/>
      <c r="K221" s="161"/>
      <c r="L221" s="161"/>
      <c r="M221" s="161"/>
      <c r="N221" s="160"/>
      <c r="O221" s="160"/>
      <c r="P221" s="160"/>
      <c r="Q221" s="160"/>
      <c r="R221" s="161"/>
      <c r="S221" s="161"/>
      <c r="T221" s="161"/>
      <c r="U221" s="161"/>
      <c r="V221" s="161"/>
      <c r="W221" s="161"/>
      <c r="X221" s="161"/>
      <c r="Y221" s="161"/>
      <c r="Z221" s="151"/>
      <c r="AA221" s="151"/>
      <c r="AB221" s="151"/>
      <c r="AC221" s="151"/>
      <c r="AD221" s="151"/>
      <c r="AE221" s="151"/>
      <c r="AF221" s="151"/>
      <c r="AG221" s="151" t="s">
        <v>263</v>
      </c>
      <c r="AH221" s="151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</row>
    <row r="222" spans="1:60" outlineLevel="3" x14ac:dyDescent="0.2">
      <c r="A222" s="158"/>
      <c r="B222" s="159"/>
      <c r="C222" s="196" t="s">
        <v>1819</v>
      </c>
      <c r="D222" s="190"/>
      <c r="E222" s="191">
        <v>1</v>
      </c>
      <c r="F222" s="161"/>
      <c r="G222" s="161"/>
      <c r="H222" s="161"/>
      <c r="I222" s="161"/>
      <c r="J222" s="161"/>
      <c r="K222" s="161"/>
      <c r="L222" s="161"/>
      <c r="M222" s="161"/>
      <c r="N222" s="160"/>
      <c r="O222" s="160"/>
      <c r="P222" s="160"/>
      <c r="Q222" s="160"/>
      <c r="R222" s="161"/>
      <c r="S222" s="161"/>
      <c r="T222" s="161"/>
      <c r="U222" s="161"/>
      <c r="V222" s="161"/>
      <c r="W222" s="161"/>
      <c r="X222" s="161"/>
      <c r="Y222" s="161"/>
      <c r="Z222" s="151"/>
      <c r="AA222" s="151"/>
      <c r="AB222" s="151"/>
      <c r="AC222" s="151"/>
      <c r="AD222" s="151"/>
      <c r="AE222" s="151"/>
      <c r="AF222" s="151"/>
      <c r="AG222" s="151" t="s">
        <v>263</v>
      </c>
      <c r="AH222" s="151">
        <v>0</v>
      </c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</row>
    <row r="223" spans="1:60" outlineLevel="1" x14ac:dyDescent="0.2">
      <c r="A223" s="176">
        <v>64</v>
      </c>
      <c r="B223" s="177" t="s">
        <v>1820</v>
      </c>
      <c r="C223" s="185" t="s">
        <v>1821</v>
      </c>
      <c r="D223" s="178" t="s">
        <v>1755</v>
      </c>
      <c r="E223" s="179">
        <v>1</v>
      </c>
      <c r="F223" s="180"/>
      <c r="G223" s="181">
        <f>ROUND(E223*F223,2)</f>
        <v>0</v>
      </c>
      <c r="H223" s="180"/>
      <c r="I223" s="181">
        <f>ROUND(E223*H223,2)</f>
        <v>0</v>
      </c>
      <c r="J223" s="180"/>
      <c r="K223" s="181">
        <f>ROUND(E223*J223,2)</f>
        <v>0</v>
      </c>
      <c r="L223" s="181">
        <v>21</v>
      </c>
      <c r="M223" s="181">
        <f>G223*(1+L223/100)</f>
        <v>0</v>
      </c>
      <c r="N223" s="179">
        <v>0</v>
      </c>
      <c r="O223" s="179">
        <f>ROUND(E223*N223,2)</f>
        <v>0</v>
      </c>
      <c r="P223" s="179">
        <v>0</v>
      </c>
      <c r="Q223" s="179">
        <f>ROUND(E223*P223,2)</f>
        <v>0</v>
      </c>
      <c r="R223" s="181"/>
      <c r="S223" s="181" t="s">
        <v>209</v>
      </c>
      <c r="T223" s="182" t="s">
        <v>210</v>
      </c>
      <c r="U223" s="161">
        <v>0.06</v>
      </c>
      <c r="V223" s="161">
        <f>ROUND(E223*U223,2)</f>
        <v>0.06</v>
      </c>
      <c r="W223" s="161"/>
      <c r="X223" s="161" t="s">
        <v>258</v>
      </c>
      <c r="Y223" s="161" t="s">
        <v>211</v>
      </c>
      <c r="Z223" s="151"/>
      <c r="AA223" s="151"/>
      <c r="AB223" s="151"/>
      <c r="AC223" s="151"/>
      <c r="AD223" s="151"/>
      <c r="AE223" s="151"/>
      <c r="AF223" s="151"/>
      <c r="AG223" s="151" t="s">
        <v>259</v>
      </c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</row>
    <row r="224" spans="1:60" outlineLevel="2" x14ac:dyDescent="0.2">
      <c r="A224" s="158"/>
      <c r="B224" s="159"/>
      <c r="C224" s="196" t="s">
        <v>1632</v>
      </c>
      <c r="D224" s="190"/>
      <c r="E224" s="191"/>
      <c r="F224" s="161"/>
      <c r="G224" s="161"/>
      <c r="H224" s="161"/>
      <c r="I224" s="161"/>
      <c r="J224" s="161"/>
      <c r="K224" s="161"/>
      <c r="L224" s="161"/>
      <c r="M224" s="161"/>
      <c r="N224" s="160"/>
      <c r="O224" s="160"/>
      <c r="P224" s="160"/>
      <c r="Q224" s="160"/>
      <c r="R224" s="161"/>
      <c r="S224" s="161"/>
      <c r="T224" s="161"/>
      <c r="U224" s="161"/>
      <c r="V224" s="161"/>
      <c r="W224" s="161"/>
      <c r="X224" s="161"/>
      <c r="Y224" s="161"/>
      <c r="Z224" s="151"/>
      <c r="AA224" s="151"/>
      <c r="AB224" s="151"/>
      <c r="AC224" s="151"/>
      <c r="AD224" s="151"/>
      <c r="AE224" s="151"/>
      <c r="AF224" s="151"/>
      <c r="AG224" s="151" t="s">
        <v>263</v>
      </c>
      <c r="AH224" s="151">
        <v>0</v>
      </c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</row>
    <row r="225" spans="1:60" outlineLevel="3" x14ac:dyDescent="0.2">
      <c r="A225" s="158"/>
      <c r="B225" s="159"/>
      <c r="C225" s="196" t="s">
        <v>1822</v>
      </c>
      <c r="D225" s="190"/>
      <c r="E225" s="191">
        <v>1</v>
      </c>
      <c r="F225" s="161"/>
      <c r="G225" s="161"/>
      <c r="H225" s="161"/>
      <c r="I225" s="161"/>
      <c r="J225" s="161"/>
      <c r="K225" s="161"/>
      <c r="L225" s="161"/>
      <c r="M225" s="161"/>
      <c r="N225" s="160"/>
      <c r="O225" s="160"/>
      <c r="P225" s="160"/>
      <c r="Q225" s="160"/>
      <c r="R225" s="161"/>
      <c r="S225" s="161"/>
      <c r="T225" s="161"/>
      <c r="U225" s="161"/>
      <c r="V225" s="161"/>
      <c r="W225" s="161"/>
      <c r="X225" s="161"/>
      <c r="Y225" s="161"/>
      <c r="Z225" s="151"/>
      <c r="AA225" s="151"/>
      <c r="AB225" s="151"/>
      <c r="AC225" s="151"/>
      <c r="AD225" s="151"/>
      <c r="AE225" s="151"/>
      <c r="AF225" s="151"/>
      <c r="AG225" s="151" t="s">
        <v>263</v>
      </c>
      <c r="AH225" s="151">
        <v>0</v>
      </c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</row>
    <row r="226" spans="1:60" ht="22.5" outlineLevel="1" x14ac:dyDescent="0.2">
      <c r="A226" s="176">
        <v>65</v>
      </c>
      <c r="B226" s="177" t="s">
        <v>1823</v>
      </c>
      <c r="C226" s="185" t="s">
        <v>1824</v>
      </c>
      <c r="D226" s="178" t="s">
        <v>1755</v>
      </c>
      <c r="E226" s="179">
        <v>1</v>
      </c>
      <c r="F226" s="180"/>
      <c r="G226" s="181">
        <f>ROUND(E226*F226,2)</f>
        <v>0</v>
      </c>
      <c r="H226" s="180"/>
      <c r="I226" s="181">
        <f>ROUND(E226*H226,2)</f>
        <v>0</v>
      </c>
      <c r="J226" s="180"/>
      <c r="K226" s="181">
        <f>ROUND(E226*J226,2)</f>
        <v>0</v>
      </c>
      <c r="L226" s="181">
        <v>21</v>
      </c>
      <c r="M226" s="181">
        <f>G226*(1+L226/100)</f>
        <v>0</v>
      </c>
      <c r="N226" s="179">
        <v>0</v>
      </c>
      <c r="O226" s="179">
        <f>ROUND(E226*N226,2)</f>
        <v>0</v>
      </c>
      <c r="P226" s="179">
        <v>0</v>
      </c>
      <c r="Q226" s="179">
        <f>ROUND(E226*P226,2)</f>
        <v>0</v>
      </c>
      <c r="R226" s="181"/>
      <c r="S226" s="181" t="s">
        <v>209</v>
      </c>
      <c r="T226" s="182" t="s">
        <v>210</v>
      </c>
      <c r="U226" s="161">
        <v>0.4</v>
      </c>
      <c r="V226" s="161">
        <f>ROUND(E226*U226,2)</f>
        <v>0.4</v>
      </c>
      <c r="W226" s="161"/>
      <c r="X226" s="161" t="s">
        <v>258</v>
      </c>
      <c r="Y226" s="161" t="s">
        <v>211</v>
      </c>
      <c r="Z226" s="151"/>
      <c r="AA226" s="151"/>
      <c r="AB226" s="151"/>
      <c r="AC226" s="151"/>
      <c r="AD226" s="151"/>
      <c r="AE226" s="151"/>
      <c r="AF226" s="151"/>
      <c r="AG226" s="151" t="s">
        <v>259</v>
      </c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</row>
    <row r="227" spans="1:60" outlineLevel="2" x14ac:dyDescent="0.2">
      <c r="A227" s="158"/>
      <c r="B227" s="159"/>
      <c r="C227" s="196" t="s">
        <v>1632</v>
      </c>
      <c r="D227" s="190"/>
      <c r="E227" s="191"/>
      <c r="F227" s="161"/>
      <c r="G227" s="161"/>
      <c r="H227" s="161"/>
      <c r="I227" s="161"/>
      <c r="J227" s="161"/>
      <c r="K227" s="161"/>
      <c r="L227" s="161"/>
      <c r="M227" s="161"/>
      <c r="N227" s="160"/>
      <c r="O227" s="160"/>
      <c r="P227" s="160"/>
      <c r="Q227" s="160"/>
      <c r="R227" s="161"/>
      <c r="S227" s="161"/>
      <c r="T227" s="161"/>
      <c r="U227" s="161"/>
      <c r="V227" s="161"/>
      <c r="W227" s="161"/>
      <c r="X227" s="161"/>
      <c r="Y227" s="161"/>
      <c r="Z227" s="151"/>
      <c r="AA227" s="151"/>
      <c r="AB227" s="151"/>
      <c r="AC227" s="151"/>
      <c r="AD227" s="151"/>
      <c r="AE227" s="151"/>
      <c r="AF227" s="151"/>
      <c r="AG227" s="151" t="s">
        <v>263</v>
      </c>
      <c r="AH227" s="151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</row>
    <row r="228" spans="1:60" outlineLevel="3" x14ac:dyDescent="0.2">
      <c r="A228" s="158"/>
      <c r="B228" s="159"/>
      <c r="C228" s="196" t="s">
        <v>1825</v>
      </c>
      <c r="D228" s="190"/>
      <c r="E228" s="191">
        <v>1</v>
      </c>
      <c r="F228" s="161"/>
      <c r="G228" s="161"/>
      <c r="H228" s="161"/>
      <c r="I228" s="161"/>
      <c r="J228" s="161"/>
      <c r="K228" s="161"/>
      <c r="L228" s="161"/>
      <c r="M228" s="161"/>
      <c r="N228" s="160"/>
      <c r="O228" s="160"/>
      <c r="P228" s="160"/>
      <c r="Q228" s="160"/>
      <c r="R228" s="161"/>
      <c r="S228" s="161"/>
      <c r="T228" s="161"/>
      <c r="U228" s="161"/>
      <c r="V228" s="161"/>
      <c r="W228" s="161"/>
      <c r="X228" s="161"/>
      <c r="Y228" s="161"/>
      <c r="Z228" s="151"/>
      <c r="AA228" s="151"/>
      <c r="AB228" s="151"/>
      <c r="AC228" s="151"/>
      <c r="AD228" s="151"/>
      <c r="AE228" s="151"/>
      <c r="AF228" s="151"/>
      <c r="AG228" s="151" t="s">
        <v>263</v>
      </c>
      <c r="AH228" s="151">
        <v>0</v>
      </c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</row>
    <row r="229" spans="1:60" x14ac:dyDescent="0.2">
      <c r="A229" s="3"/>
      <c r="B229" s="4"/>
      <c r="C229" s="187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AE229">
        <v>12</v>
      </c>
      <c r="AF229">
        <v>21</v>
      </c>
      <c r="AG229" t="s">
        <v>190</v>
      </c>
    </row>
    <row r="230" spans="1:60" x14ac:dyDescent="0.2">
      <c r="A230" s="154"/>
      <c r="B230" s="155" t="s">
        <v>29</v>
      </c>
      <c r="C230" s="188"/>
      <c r="D230" s="156"/>
      <c r="E230" s="157"/>
      <c r="F230" s="157"/>
      <c r="G230" s="175">
        <f>G8</f>
        <v>0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AE230">
        <f>SUMIF(L7:L228,AE229,G7:G228)</f>
        <v>0</v>
      </c>
      <c r="AF230">
        <f>SUMIF(L7:L228,AF229,G7:G228)</f>
        <v>0</v>
      </c>
      <c r="AG230" t="s">
        <v>248</v>
      </c>
    </row>
    <row r="231" spans="1:60" x14ac:dyDescent="0.2">
      <c r="A231" s="275" t="s">
        <v>748</v>
      </c>
      <c r="B231" s="275"/>
      <c r="C231" s="187"/>
      <c r="D231" s="6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</row>
    <row r="232" spans="1:60" x14ac:dyDescent="0.2">
      <c r="A232" s="3"/>
      <c r="B232" s="4" t="s">
        <v>749</v>
      </c>
      <c r="C232" s="187" t="s">
        <v>750</v>
      </c>
      <c r="D232" s="6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AG232" t="s">
        <v>751</v>
      </c>
    </row>
    <row r="233" spans="1:60" x14ac:dyDescent="0.2">
      <c r="A233" s="3"/>
      <c r="B233" s="4" t="s">
        <v>752</v>
      </c>
      <c r="C233" s="187" t="s">
        <v>753</v>
      </c>
      <c r="D233" s="6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AG233" t="s">
        <v>754</v>
      </c>
    </row>
    <row r="234" spans="1:60" x14ac:dyDescent="0.2">
      <c r="A234" s="3"/>
      <c r="B234" s="4"/>
      <c r="C234" s="187" t="s">
        <v>755</v>
      </c>
      <c r="D234" s="6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AG234" t="s">
        <v>756</v>
      </c>
    </row>
    <row r="235" spans="1:60" x14ac:dyDescent="0.2">
      <c r="A235" s="3"/>
      <c r="B235" s="4"/>
      <c r="C235" s="187"/>
      <c r="D235" s="6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60" x14ac:dyDescent="0.2">
      <c r="C236" s="189"/>
      <c r="D236" s="10"/>
      <c r="AG236" t="s">
        <v>250</v>
      </c>
    </row>
    <row r="237" spans="1:60" x14ac:dyDescent="0.2">
      <c r="D237" s="10"/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8QXf+37jiB8/ZPTD9yHFnK6JuoJpGwMSb/xTh33B2IkKWvriG/dnzFuzhHZFMubslttf+zQ5Eyp/ro0nxrUF1A==" saltValue="0V5uNJcqkdlv96A3nx8Ntg==" spinCount="100000" sheet="1" formatRows="0"/>
  <mergeCells count="30">
    <mergeCell ref="A1:G1"/>
    <mergeCell ref="C2:G2"/>
    <mergeCell ref="C3:G3"/>
    <mergeCell ref="C4:G4"/>
    <mergeCell ref="A231:B231"/>
    <mergeCell ref="C127:G127"/>
    <mergeCell ref="C131:G131"/>
    <mergeCell ref="C147:G147"/>
    <mergeCell ref="C148:G148"/>
    <mergeCell ref="C149:G149"/>
    <mergeCell ref="C173:G173"/>
    <mergeCell ref="C153:G153"/>
    <mergeCell ref="C154:G154"/>
    <mergeCell ref="C155:G155"/>
    <mergeCell ref="C159:G159"/>
    <mergeCell ref="C160:G160"/>
    <mergeCell ref="C161:G161"/>
    <mergeCell ref="C165:G165"/>
    <mergeCell ref="C166:G166"/>
    <mergeCell ref="C167:G167"/>
    <mergeCell ref="C171:G171"/>
    <mergeCell ref="C172:G172"/>
    <mergeCell ref="C204:G204"/>
    <mergeCell ref="C208:G208"/>
    <mergeCell ref="C174:G174"/>
    <mergeCell ref="C175:G175"/>
    <mergeCell ref="C191:G191"/>
    <mergeCell ref="C195:G195"/>
    <mergeCell ref="C202:G202"/>
    <mergeCell ref="C203:G20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Stavba</vt:lpstr>
      <vt:lpstr>VzorPolozky</vt:lpstr>
      <vt:lpstr>Pokyny pro vyplnění</vt:lpstr>
      <vt:lpstr>VRN 99.01 Naklady</vt:lpstr>
      <vt:lpstr>SO-01 01.1 Pol</vt:lpstr>
      <vt:lpstr>SO-02 02.1 Pol</vt:lpstr>
      <vt:lpstr>SO-03 03.1 Pol</vt:lpstr>
      <vt:lpstr>SO-04 04.1 Pol</vt:lpstr>
      <vt:lpstr>PS-01 PS-01.1 Pol</vt:lpstr>
      <vt:lpstr>PS-01 PS-01.2 Pol</vt:lpstr>
      <vt:lpstr>PS-02 PS-02.1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'PS-01 PS-01.1 Pol'!Názvy_tisku</vt:lpstr>
      <vt:lpstr>'PS-01 PS-01.2 Pol'!Názvy_tisku</vt:lpstr>
      <vt:lpstr>'PS-02 PS-02.1 Pol'!Názvy_tisku</vt:lpstr>
      <vt:lpstr>'SO-01 01.1 Pol'!Názvy_tisku</vt:lpstr>
      <vt:lpstr>'SO-02 02.1 Pol'!Názvy_tisku</vt:lpstr>
      <vt:lpstr>'SO-03 03.1 Pol'!Názvy_tisku</vt:lpstr>
      <vt:lpstr>'SO-04 04.1 Pol'!Názvy_tisku</vt:lpstr>
      <vt:lpstr>'VRN 99.01 Naklady'!Názvy_tisku</vt:lpstr>
      <vt:lpstr>oadresa</vt:lpstr>
      <vt:lpstr>Stavba!Objednatel</vt:lpstr>
      <vt:lpstr>Stavba!Objekt</vt:lpstr>
      <vt:lpstr>'PS-01 PS-01.1 Pol'!Oblast_tisku</vt:lpstr>
      <vt:lpstr>'PS-01 PS-01.2 Pol'!Oblast_tisku</vt:lpstr>
      <vt:lpstr>'PS-02 PS-02.1 Pol'!Oblast_tisku</vt:lpstr>
      <vt:lpstr>'SO-01 01.1 Pol'!Oblast_tisku</vt:lpstr>
      <vt:lpstr>'SO-02 02.1 Pol'!Oblast_tisku</vt:lpstr>
      <vt:lpstr>'SO-03 03.1 Pol'!Oblast_tisku</vt:lpstr>
      <vt:lpstr>'SO-04 04.1 Pol'!Oblast_tisku</vt:lpstr>
      <vt:lpstr>Stavba!Oblast_tisku</vt:lpstr>
      <vt:lpstr>'VRN 99.01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Heřmanská Iveta</dc:creator>
  <cp:lastModifiedBy>Bc. Vojtěch Regál</cp:lastModifiedBy>
  <cp:lastPrinted>2019-03-19T12:27:02Z</cp:lastPrinted>
  <dcterms:created xsi:type="dcterms:W3CDTF">2009-04-08T07:15:50Z</dcterms:created>
  <dcterms:modified xsi:type="dcterms:W3CDTF">2024-10-22T07:34:45Z</dcterms:modified>
</cp:coreProperties>
</file>