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/>
  <mc:AlternateContent xmlns:mc="http://schemas.openxmlformats.org/markup-compatibility/2006">
    <mc:Choice Requires="x15">
      <x15ac:absPath xmlns:x15ac="http://schemas.microsoft.com/office/spreadsheetml/2010/11/ac" url="C:\Users\Lukáš Lamač\Documents\12_Jilemnice\03_Kozinec vodojemy a přivaděč\SOUTĚŽ\"/>
    </mc:Choice>
  </mc:AlternateContent>
  <xr:revisionPtr revIDLastSave="0" documentId="13_ncr:1_{7A83A907-0E82-4436-BEE4-798BFE050576}" xr6:coauthVersionLast="47" xr6:coauthVersionMax="47" xr10:uidLastSave="{00000000-0000-0000-0000-000000000000}"/>
  <bookViews>
    <workbookView xWindow="28680" yWindow="-120" windowWidth="38640" windowHeight="21120" xr2:uid="{00000000-000D-0000-FFFF-FFFF00000000}"/>
  </bookViews>
  <sheets>
    <sheet name="Rekapitulace stavby" sheetId="1" r:id="rId1"/>
    <sheet name="D.1.1.a - Bourací práce a..." sheetId="2" r:id="rId2"/>
    <sheet name="D.1.1.b - Stavební úpravy" sheetId="3" r:id="rId3"/>
    <sheet name="D.2.1 - Strojní část" sheetId="4" r:id="rId4"/>
    <sheet name="D.1.1.a - Bourací práce a..._01" sheetId="5" r:id="rId5"/>
    <sheet name="D.1.1.b - Stavební úpravy_01" sheetId="6" r:id="rId6"/>
    <sheet name="D.1.4.1 - Zdravotně techn..." sheetId="7" r:id="rId7"/>
    <sheet name="D.1.4.3 - Vzduchotechnika" sheetId="8" r:id="rId8"/>
    <sheet name="D.1.4.4.a - Elektroinstal..." sheetId="9" r:id="rId9"/>
    <sheet name="D.1.4.4.b - Elektroinstal..." sheetId="10" r:id="rId10"/>
    <sheet name="D.2.1 - Strojní část_01" sheetId="11" r:id="rId11"/>
    <sheet name="03 - Elektroinstalace Koz..." sheetId="12" r:id="rId12"/>
    <sheet name="04 - Trubní propoje Kozin..." sheetId="13" r:id="rId13"/>
    <sheet name="SO 03 - Oplocení" sheetId="14" r:id="rId14"/>
    <sheet name="SO 04 - Zpevněné plochy a..." sheetId="15" r:id="rId15"/>
    <sheet name="VRN - Vedlejší rozpočtové..." sheetId="16" r:id="rId16"/>
    <sheet name="FR - Finanční rezerva" sheetId="17" r:id="rId17"/>
    <sheet name="Pokyny pro vyplnění" sheetId="18" r:id="rId18"/>
  </sheets>
  <definedNames>
    <definedName name="_xlnm._FilterDatabase" localSheetId="11" hidden="1">'03 - Elektroinstalace Koz...'!$C$82:$K$136</definedName>
    <definedName name="_xlnm._FilterDatabase" localSheetId="12" hidden="1">'04 - Trubní propoje Kozin...'!$C$83:$K$212</definedName>
    <definedName name="_xlnm._FilterDatabase" localSheetId="1" hidden="1">'D.1.1.a - Bourací práce a...'!$C$95:$K$457</definedName>
    <definedName name="_xlnm._FilterDatabase" localSheetId="4" hidden="1">'D.1.1.a - Bourací práce a..._01'!$C$97:$K$593</definedName>
    <definedName name="_xlnm._FilterDatabase" localSheetId="2" hidden="1">'D.1.1.b - Stavební úpravy'!$C$106:$K$946</definedName>
    <definedName name="_xlnm._FilterDatabase" localSheetId="5" hidden="1">'D.1.1.b - Stavební úpravy_01'!$C$106:$K$1779</definedName>
    <definedName name="_xlnm._FilterDatabase" localSheetId="6" hidden="1">'D.1.4.1 - Zdravotně techn...'!$C$99:$K$684</definedName>
    <definedName name="_xlnm._FilterDatabase" localSheetId="7" hidden="1">'D.1.4.3 - Vzduchotechnika'!$C$90:$K$173</definedName>
    <definedName name="_xlnm._FilterDatabase" localSheetId="8" hidden="1">'D.1.4.4.a - Elektroinstal...'!$C$87:$K$234</definedName>
    <definedName name="_xlnm._FilterDatabase" localSheetId="9" hidden="1">'D.1.4.4.b - Elektroinstal...'!$C$100:$K$183</definedName>
    <definedName name="_xlnm._FilterDatabase" localSheetId="3" hidden="1">'D.2.1 - Strojní část'!$C$85:$K$110</definedName>
    <definedName name="_xlnm._FilterDatabase" localSheetId="10" hidden="1">'D.2.1 - Strojní část_01'!$C$85:$K$115</definedName>
    <definedName name="_xlnm._FilterDatabase" localSheetId="16" hidden="1">'FR - Finanční rezerva'!$C$80:$K$85</definedName>
    <definedName name="_xlnm._FilterDatabase" localSheetId="13" hidden="1">'SO 03 - Oplocení'!$C$86:$K$272</definedName>
    <definedName name="_xlnm._FilterDatabase" localSheetId="14" hidden="1">'SO 04 - Zpevněné plochy a...'!$C$87:$K$437</definedName>
    <definedName name="_xlnm._FilterDatabase" localSheetId="15" hidden="1">'VRN - Vedlejší rozpočtové...'!$C$84:$K$115</definedName>
    <definedName name="_xlnm.Print_Titles" localSheetId="11">'03 - Elektroinstalace Koz...'!$82:$82</definedName>
    <definedName name="_xlnm.Print_Titles" localSheetId="12">'04 - Trubní propoje Kozin...'!$83:$83</definedName>
    <definedName name="_xlnm.Print_Titles" localSheetId="1">'D.1.1.a - Bourací práce a...'!$95:$95</definedName>
    <definedName name="_xlnm.Print_Titles" localSheetId="4">'D.1.1.a - Bourací práce a..._01'!$97:$97</definedName>
    <definedName name="_xlnm.Print_Titles" localSheetId="2">'D.1.1.b - Stavební úpravy'!$106:$106</definedName>
    <definedName name="_xlnm.Print_Titles" localSheetId="5">'D.1.1.b - Stavební úpravy_01'!$106:$106</definedName>
    <definedName name="_xlnm.Print_Titles" localSheetId="6">'D.1.4.1 - Zdravotně techn...'!$99:$99</definedName>
    <definedName name="_xlnm.Print_Titles" localSheetId="7">'D.1.4.3 - Vzduchotechnika'!$90:$90</definedName>
    <definedName name="_xlnm.Print_Titles" localSheetId="8">'D.1.4.4.a - Elektroinstal...'!$87:$87</definedName>
    <definedName name="_xlnm.Print_Titles" localSheetId="9">'D.1.4.4.b - Elektroinstal...'!$100:$100</definedName>
    <definedName name="_xlnm.Print_Titles" localSheetId="3">'D.2.1 - Strojní část'!$85:$85</definedName>
    <definedName name="_xlnm.Print_Titles" localSheetId="10">'D.2.1 - Strojní část_01'!$85:$85</definedName>
    <definedName name="_xlnm.Print_Titles" localSheetId="16">'FR - Finanční rezerva'!$80:$80</definedName>
    <definedName name="_xlnm.Print_Titles" localSheetId="0">'Rekapitulace stavby'!$52:$52</definedName>
    <definedName name="_xlnm.Print_Titles" localSheetId="13">'SO 03 - Oplocení'!$86:$86</definedName>
    <definedName name="_xlnm.Print_Titles" localSheetId="14">'SO 04 - Zpevněné plochy a...'!$87:$87</definedName>
    <definedName name="_xlnm.Print_Titles" localSheetId="15">'VRN - Vedlejší rozpočtové...'!$84:$84</definedName>
    <definedName name="_xlnm.Print_Area" localSheetId="11">'03 - Elektroinstalace Koz...'!$C$4:$J$39,'03 - Elektroinstalace Koz...'!$C$45:$J$64,'03 - Elektroinstalace Koz...'!$C$70:$K$136</definedName>
    <definedName name="_xlnm.Print_Area" localSheetId="12">'04 - Trubní propoje Kozin...'!$C$4:$J$39,'04 - Trubní propoje Kozin...'!$C$45:$J$65,'04 - Trubní propoje Kozin...'!$C$71:$K$212</definedName>
    <definedName name="_xlnm.Print_Area" localSheetId="1">'D.1.1.a - Bourací práce a...'!$C$4:$J$41,'D.1.1.a - Bourací práce a...'!$C$47:$J$75,'D.1.1.a - Bourací práce a...'!$C$81:$K$457</definedName>
    <definedName name="_xlnm.Print_Area" localSheetId="4">'D.1.1.a - Bourací práce a..._01'!$C$4:$J$41,'D.1.1.a - Bourací práce a..._01'!$C$47:$J$77,'D.1.1.a - Bourací práce a..._01'!$C$83:$K$593</definedName>
    <definedName name="_xlnm.Print_Area" localSheetId="2">'D.1.1.b - Stavební úpravy'!$C$4:$J$41,'D.1.1.b - Stavební úpravy'!$C$47:$J$86,'D.1.1.b - Stavební úpravy'!$C$92:$K$946</definedName>
    <definedName name="_xlnm.Print_Area" localSheetId="5">'D.1.1.b - Stavební úpravy_01'!$C$4:$J$41,'D.1.1.b - Stavební úpravy_01'!$C$47:$J$86,'D.1.1.b - Stavební úpravy_01'!$C$92:$K$1779</definedName>
    <definedName name="_xlnm.Print_Area" localSheetId="6">'D.1.4.1 - Zdravotně techn...'!$C$4:$J$41,'D.1.4.1 - Zdravotně techn...'!$C$47:$J$79,'D.1.4.1 - Zdravotně techn...'!$C$85:$K$684</definedName>
    <definedName name="_xlnm.Print_Area" localSheetId="7">'D.1.4.3 - Vzduchotechnika'!$C$4:$J$41,'D.1.4.3 - Vzduchotechnika'!$C$47:$J$70,'D.1.4.3 - Vzduchotechnika'!$C$76:$K$173</definedName>
    <definedName name="_xlnm.Print_Area" localSheetId="8">'D.1.4.4.a - Elektroinstal...'!$C$4:$J$41,'D.1.4.4.a - Elektroinstal...'!$C$47:$J$67,'D.1.4.4.a - Elektroinstal...'!$C$73:$K$234</definedName>
    <definedName name="_xlnm.Print_Area" localSheetId="9">'D.1.4.4.b - Elektroinstal...'!$C$4:$J$41,'D.1.4.4.b - Elektroinstal...'!$C$47:$J$80,'D.1.4.4.b - Elektroinstal...'!$C$86:$K$183</definedName>
    <definedName name="_xlnm.Print_Area" localSheetId="3">'D.2.1 - Strojní část'!$C$4:$J$41,'D.2.1 - Strojní část'!$C$47:$J$65,'D.2.1 - Strojní část'!$C$71:$K$110</definedName>
    <definedName name="_xlnm.Print_Area" localSheetId="10">'D.2.1 - Strojní část_01'!$C$4:$J$41,'D.2.1 - Strojní část_01'!$C$47:$J$65,'D.2.1 - Strojní část_01'!$C$71:$K$115</definedName>
    <definedName name="_xlnm.Print_Area" localSheetId="16">'FR - Finanční rezerva'!$C$4:$J$39,'FR - Finanční rezerva'!$C$45:$J$62,'FR - Finanční rezerva'!$C$68:$K$85</definedName>
    <definedName name="_xlnm.Print_Area" localSheetId="17">'Pokyny pro vyplnění'!$B$2:$K$71,'Pokyny pro vyplnění'!$B$74:$K$118,'Pokyny pro vyplnění'!$B$121:$K$161,'Pokyny pro vyplnění'!$B$164:$K$219</definedName>
    <definedName name="_xlnm.Print_Area" localSheetId="0">'Rekapitulace stavby'!$D$4:$AO$36,'Rekapitulace stavby'!$C$42:$AQ$73</definedName>
    <definedName name="_xlnm.Print_Area" localSheetId="13">'SO 03 - Oplocení'!$C$4:$J$39,'SO 03 - Oplocení'!$C$45:$J$68,'SO 03 - Oplocení'!$C$74:$K$272</definedName>
    <definedName name="_xlnm.Print_Area" localSheetId="14">'SO 04 - Zpevněné plochy a...'!$C$4:$J$39,'SO 04 - Zpevněné plochy a...'!$C$45:$J$69,'SO 04 - Zpevněné plochy a...'!$C$75:$K$437</definedName>
    <definedName name="_xlnm.Print_Area" localSheetId="15">'VRN - Vedlejší rozpočtové...'!$C$4:$J$39,'VRN - Vedlejší rozpočtové...'!$C$45:$J$66,'VRN - Vedlejší rozpočtové...'!$C$72:$K$115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" i="17" l="1"/>
  <c r="J36" i="17"/>
  <c r="AY72" i="1" s="1"/>
  <c r="J35" i="17"/>
  <c r="AX72" i="1"/>
  <c r="BI84" i="17"/>
  <c r="BH84" i="17"/>
  <c r="BG84" i="17"/>
  <c r="BF84" i="17"/>
  <c r="T84" i="17"/>
  <c r="T83" i="17" s="1"/>
  <c r="T82" i="17" s="1"/>
  <c r="T81" i="17" s="1"/>
  <c r="R84" i="17"/>
  <c r="R83" i="17" s="1"/>
  <c r="R82" i="17" s="1"/>
  <c r="R81" i="17" s="1"/>
  <c r="P84" i="17"/>
  <c r="P83" i="17" s="1"/>
  <c r="P82" i="17" s="1"/>
  <c r="P81" i="17" s="1"/>
  <c r="AU72" i="1" s="1"/>
  <c r="J78" i="17"/>
  <c r="J77" i="17"/>
  <c r="F77" i="17"/>
  <c r="F75" i="17"/>
  <c r="E73" i="17"/>
  <c r="J55" i="17"/>
  <c r="J54" i="17"/>
  <c r="F54" i="17"/>
  <c r="F52" i="17"/>
  <c r="E50" i="17"/>
  <c r="J18" i="17"/>
  <c r="E18" i="17"/>
  <c r="F55" i="17" s="1"/>
  <c r="J17" i="17"/>
  <c r="J12" i="17"/>
  <c r="J75" i="17" s="1"/>
  <c r="E7" i="17"/>
  <c r="E48" i="17" s="1"/>
  <c r="J37" i="16"/>
  <c r="J36" i="16"/>
  <c r="AY71" i="1" s="1"/>
  <c r="J35" i="16"/>
  <c r="AX71" i="1"/>
  <c r="BI114" i="16"/>
  <c r="BH114" i="16"/>
  <c r="BG114" i="16"/>
  <c r="BF114" i="16"/>
  <c r="T114" i="16"/>
  <c r="T113" i="16" s="1"/>
  <c r="R114" i="16"/>
  <c r="R113" i="16"/>
  <c r="P114" i="16"/>
  <c r="P113" i="16" s="1"/>
  <c r="BI111" i="16"/>
  <c r="BH111" i="16"/>
  <c r="BG111" i="16"/>
  <c r="BF111" i="16"/>
  <c r="T111" i="16"/>
  <c r="R111" i="16"/>
  <c r="P111" i="16"/>
  <c r="BI109" i="16"/>
  <c r="BH109" i="16"/>
  <c r="BG109" i="16"/>
  <c r="BF109" i="16"/>
  <c r="T109" i="16"/>
  <c r="R109" i="16"/>
  <c r="P109" i="16"/>
  <c r="BI107" i="16"/>
  <c r="BH107" i="16"/>
  <c r="BG107" i="16"/>
  <c r="BF107" i="16"/>
  <c r="T107" i="16"/>
  <c r="R107" i="16"/>
  <c r="P107" i="16"/>
  <c r="BI105" i="16"/>
  <c r="BH105" i="16"/>
  <c r="BG105" i="16"/>
  <c r="BF105" i="16"/>
  <c r="T105" i="16"/>
  <c r="R105" i="16"/>
  <c r="P105" i="16"/>
  <c r="BI102" i="16"/>
  <c r="BH102" i="16"/>
  <c r="BG102" i="16"/>
  <c r="BF102" i="16"/>
  <c r="T102" i="16"/>
  <c r="R102" i="16"/>
  <c r="P102" i="16"/>
  <c r="BI100" i="16"/>
  <c r="BH100" i="16"/>
  <c r="BG100" i="16"/>
  <c r="BF100" i="16"/>
  <c r="T100" i="16"/>
  <c r="R100" i="16"/>
  <c r="P100" i="16"/>
  <c r="BI97" i="16"/>
  <c r="BH97" i="16"/>
  <c r="BG97" i="16"/>
  <c r="BF97" i="16"/>
  <c r="T97" i="16"/>
  <c r="T96" i="16" s="1"/>
  <c r="R97" i="16"/>
  <c r="R96" i="16"/>
  <c r="P97" i="16"/>
  <c r="P96" i="16" s="1"/>
  <c r="BI94" i="16"/>
  <c r="BH94" i="16"/>
  <c r="BG94" i="16"/>
  <c r="BF94" i="16"/>
  <c r="T94" i="16"/>
  <c r="R94" i="16"/>
  <c r="P94" i="16"/>
  <c r="BI92" i="16"/>
  <c r="BH92" i="16"/>
  <c r="BG92" i="16"/>
  <c r="BF92" i="16"/>
  <c r="T92" i="16"/>
  <c r="R92" i="16"/>
  <c r="P92" i="16"/>
  <c r="BI90" i="16"/>
  <c r="BH90" i="16"/>
  <c r="BG90" i="16"/>
  <c r="BF90" i="16"/>
  <c r="T90" i="16"/>
  <c r="R90" i="16"/>
  <c r="P90" i="16"/>
  <c r="BI88" i="16"/>
  <c r="BH88" i="16"/>
  <c r="BG88" i="16"/>
  <c r="BF88" i="16"/>
  <c r="T88" i="16"/>
  <c r="R88" i="16"/>
  <c r="P88" i="16"/>
  <c r="J82" i="16"/>
  <c r="J81" i="16"/>
  <c r="F81" i="16"/>
  <c r="F79" i="16"/>
  <c r="E77" i="16"/>
  <c r="J55" i="16"/>
  <c r="J54" i="16"/>
  <c r="F54" i="16"/>
  <c r="F52" i="16"/>
  <c r="E50" i="16"/>
  <c r="J18" i="16"/>
  <c r="E18" i="16"/>
  <c r="F55" i="16" s="1"/>
  <c r="J17" i="16"/>
  <c r="J12" i="16"/>
  <c r="J52" i="16" s="1"/>
  <c r="E7" i="16"/>
  <c r="E75" i="16"/>
  <c r="J37" i="15"/>
  <c r="J36" i="15"/>
  <c r="AY70" i="1" s="1"/>
  <c r="J35" i="15"/>
  <c r="AX70" i="1" s="1"/>
  <c r="BI436" i="15"/>
  <c r="BH436" i="15"/>
  <c r="BG436" i="15"/>
  <c r="BF436" i="15"/>
  <c r="T436" i="15"/>
  <c r="T435" i="15" s="1"/>
  <c r="R436" i="15"/>
  <c r="R435" i="15" s="1"/>
  <c r="P436" i="15"/>
  <c r="P435" i="15" s="1"/>
  <c r="BI433" i="15"/>
  <c r="BH433" i="15"/>
  <c r="BG433" i="15"/>
  <c r="BF433" i="15"/>
  <c r="T433" i="15"/>
  <c r="R433" i="15"/>
  <c r="P433" i="15"/>
  <c r="BI431" i="15"/>
  <c r="BH431" i="15"/>
  <c r="BG431" i="15"/>
  <c r="BF431" i="15"/>
  <c r="T431" i="15"/>
  <c r="R431" i="15"/>
  <c r="P431" i="15"/>
  <c r="BI429" i="15"/>
  <c r="BH429" i="15"/>
  <c r="BG429" i="15"/>
  <c r="BF429" i="15"/>
  <c r="T429" i="15"/>
  <c r="R429" i="15"/>
  <c r="P429" i="15"/>
  <c r="BI426" i="15"/>
  <c r="BH426" i="15"/>
  <c r="BG426" i="15"/>
  <c r="BF426" i="15"/>
  <c r="T426" i="15"/>
  <c r="R426" i="15"/>
  <c r="P426" i="15"/>
  <c r="BI424" i="15"/>
  <c r="BH424" i="15"/>
  <c r="BG424" i="15"/>
  <c r="BF424" i="15"/>
  <c r="T424" i="15"/>
  <c r="R424" i="15"/>
  <c r="P424" i="15"/>
  <c r="BI419" i="15"/>
  <c r="BH419" i="15"/>
  <c r="BG419" i="15"/>
  <c r="BF419" i="15"/>
  <c r="T419" i="15"/>
  <c r="R419" i="15"/>
  <c r="P419" i="15"/>
  <c r="BI415" i="15"/>
  <c r="BH415" i="15"/>
  <c r="BG415" i="15"/>
  <c r="BF415" i="15"/>
  <c r="T415" i="15"/>
  <c r="R415" i="15"/>
  <c r="P415" i="15"/>
  <c r="BI410" i="15"/>
  <c r="BH410" i="15"/>
  <c r="BG410" i="15"/>
  <c r="BF410" i="15"/>
  <c r="T410" i="15"/>
  <c r="R410" i="15"/>
  <c r="P410" i="15"/>
  <c r="BI405" i="15"/>
  <c r="BH405" i="15"/>
  <c r="BG405" i="15"/>
  <c r="BF405" i="15"/>
  <c r="T405" i="15"/>
  <c r="R405" i="15"/>
  <c r="P405" i="15"/>
  <c r="BI399" i="15"/>
  <c r="BH399" i="15"/>
  <c r="BG399" i="15"/>
  <c r="BF399" i="15"/>
  <c r="T399" i="15"/>
  <c r="R399" i="15"/>
  <c r="P399" i="15"/>
  <c r="BI395" i="15"/>
  <c r="BH395" i="15"/>
  <c r="BG395" i="15"/>
  <c r="BF395" i="15"/>
  <c r="T395" i="15"/>
  <c r="R395" i="15"/>
  <c r="P395" i="15"/>
  <c r="BI390" i="15"/>
  <c r="BH390" i="15"/>
  <c r="BG390" i="15"/>
  <c r="BF390" i="15"/>
  <c r="T390" i="15"/>
  <c r="R390" i="15"/>
  <c r="P390" i="15"/>
  <c r="BI386" i="15"/>
  <c r="BH386" i="15"/>
  <c r="BG386" i="15"/>
  <c r="BF386" i="15"/>
  <c r="T386" i="15"/>
  <c r="R386" i="15"/>
  <c r="P386" i="15"/>
  <c r="BI381" i="15"/>
  <c r="BH381" i="15"/>
  <c r="BG381" i="15"/>
  <c r="BF381" i="15"/>
  <c r="T381" i="15"/>
  <c r="R381" i="15"/>
  <c r="P381" i="15"/>
  <c r="BI376" i="15"/>
  <c r="BH376" i="15"/>
  <c r="BG376" i="15"/>
  <c r="BF376" i="15"/>
  <c r="T376" i="15"/>
  <c r="R376" i="15"/>
  <c r="P376" i="15"/>
  <c r="BI368" i="15"/>
  <c r="BH368" i="15"/>
  <c r="BG368" i="15"/>
  <c r="BF368" i="15"/>
  <c r="T368" i="15"/>
  <c r="R368" i="15"/>
  <c r="P368" i="15"/>
  <c r="BI361" i="15"/>
  <c r="BH361" i="15"/>
  <c r="BG361" i="15"/>
  <c r="BF361" i="15"/>
  <c r="T361" i="15"/>
  <c r="R361" i="15"/>
  <c r="P361" i="15"/>
  <c r="BI354" i="15"/>
  <c r="BH354" i="15"/>
  <c r="BG354" i="15"/>
  <c r="BF354" i="15"/>
  <c r="T354" i="15"/>
  <c r="R354" i="15"/>
  <c r="P354" i="15"/>
  <c r="BI348" i="15"/>
  <c r="BH348" i="15"/>
  <c r="BG348" i="15"/>
  <c r="BF348" i="15"/>
  <c r="T348" i="15"/>
  <c r="R348" i="15"/>
  <c r="P348" i="15"/>
  <c r="BI343" i="15"/>
  <c r="BH343" i="15"/>
  <c r="BG343" i="15"/>
  <c r="BF343" i="15"/>
  <c r="T343" i="15"/>
  <c r="R343" i="15"/>
  <c r="P343" i="15"/>
  <c r="BI337" i="15"/>
  <c r="BH337" i="15"/>
  <c r="BG337" i="15"/>
  <c r="BF337" i="15"/>
  <c r="T337" i="15"/>
  <c r="R337" i="15"/>
  <c r="P337" i="15"/>
  <c r="BI332" i="15"/>
  <c r="BH332" i="15"/>
  <c r="BG332" i="15"/>
  <c r="BF332" i="15"/>
  <c r="T332" i="15"/>
  <c r="R332" i="15"/>
  <c r="P332" i="15"/>
  <c r="BI327" i="15"/>
  <c r="BH327" i="15"/>
  <c r="BG327" i="15"/>
  <c r="BF327" i="15"/>
  <c r="T327" i="15"/>
  <c r="R327" i="15"/>
  <c r="P327" i="15"/>
  <c r="BI322" i="15"/>
  <c r="BH322" i="15"/>
  <c r="BG322" i="15"/>
  <c r="BF322" i="15"/>
  <c r="T322" i="15"/>
  <c r="R322" i="15"/>
  <c r="P322" i="15"/>
  <c r="BI316" i="15"/>
  <c r="BH316" i="15"/>
  <c r="BG316" i="15"/>
  <c r="BF316" i="15"/>
  <c r="T316" i="15"/>
  <c r="R316" i="15"/>
  <c r="P316" i="15"/>
  <c r="BI310" i="15"/>
  <c r="BH310" i="15"/>
  <c r="BG310" i="15"/>
  <c r="BF310" i="15"/>
  <c r="T310" i="15"/>
  <c r="R310" i="15"/>
  <c r="P310" i="15"/>
  <c r="BI304" i="15"/>
  <c r="BH304" i="15"/>
  <c r="BG304" i="15"/>
  <c r="BF304" i="15"/>
  <c r="T304" i="15"/>
  <c r="R304" i="15"/>
  <c r="P304" i="15"/>
  <c r="BI298" i="15"/>
  <c r="BH298" i="15"/>
  <c r="BG298" i="15"/>
  <c r="BF298" i="15"/>
  <c r="T298" i="15"/>
  <c r="R298" i="15"/>
  <c r="P298" i="15"/>
  <c r="BI291" i="15"/>
  <c r="BH291" i="15"/>
  <c r="BG291" i="15"/>
  <c r="BF291" i="15"/>
  <c r="T291" i="15"/>
  <c r="R291" i="15"/>
  <c r="P291" i="15"/>
  <c r="BI284" i="15"/>
  <c r="BH284" i="15"/>
  <c r="BG284" i="15"/>
  <c r="BF284" i="15"/>
  <c r="T284" i="15"/>
  <c r="R284" i="15"/>
  <c r="P284" i="15"/>
  <c r="BI277" i="15"/>
  <c r="BH277" i="15"/>
  <c r="BG277" i="15"/>
  <c r="BF277" i="15"/>
  <c r="T277" i="15"/>
  <c r="R277" i="15"/>
  <c r="P277" i="15"/>
  <c r="BI270" i="15"/>
  <c r="BH270" i="15"/>
  <c r="BG270" i="15"/>
  <c r="BF270" i="15"/>
  <c r="T270" i="15"/>
  <c r="R270" i="15"/>
  <c r="P270" i="15"/>
  <c r="BI263" i="15"/>
  <c r="BH263" i="15"/>
  <c r="BG263" i="15"/>
  <c r="BF263" i="15"/>
  <c r="T263" i="15"/>
  <c r="R263" i="15"/>
  <c r="P263" i="15"/>
  <c r="BI256" i="15"/>
  <c r="BH256" i="15"/>
  <c r="BG256" i="15"/>
  <c r="BF256" i="15"/>
  <c r="T256" i="15"/>
  <c r="R256" i="15"/>
  <c r="P256" i="15"/>
  <c r="BI250" i="15"/>
  <c r="BH250" i="15"/>
  <c r="BG250" i="15"/>
  <c r="BF250" i="15"/>
  <c r="T250" i="15"/>
  <c r="R250" i="15"/>
  <c r="P250" i="15"/>
  <c r="BI244" i="15"/>
  <c r="BH244" i="15"/>
  <c r="BG244" i="15"/>
  <c r="BF244" i="15"/>
  <c r="T244" i="15"/>
  <c r="R244" i="15"/>
  <c r="P244" i="15"/>
  <c r="BI239" i="15"/>
  <c r="BH239" i="15"/>
  <c r="BG239" i="15"/>
  <c r="BF239" i="15"/>
  <c r="T239" i="15"/>
  <c r="R239" i="15"/>
  <c r="P239" i="15"/>
  <c r="BI234" i="15"/>
  <c r="BH234" i="15"/>
  <c r="BG234" i="15"/>
  <c r="BF234" i="15"/>
  <c r="T234" i="15"/>
  <c r="R234" i="15"/>
  <c r="P234" i="15"/>
  <c r="BI229" i="15"/>
  <c r="BH229" i="15"/>
  <c r="BG229" i="15"/>
  <c r="BF229" i="15"/>
  <c r="T229" i="15"/>
  <c r="R229" i="15"/>
  <c r="P229" i="15"/>
  <c r="BI223" i="15"/>
  <c r="BH223" i="15"/>
  <c r="BG223" i="15"/>
  <c r="BF223" i="15"/>
  <c r="T223" i="15"/>
  <c r="R223" i="15"/>
  <c r="P223" i="15"/>
  <c r="BI217" i="15"/>
  <c r="BH217" i="15"/>
  <c r="BG217" i="15"/>
  <c r="BF217" i="15"/>
  <c r="T217" i="15"/>
  <c r="R217" i="15"/>
  <c r="P217" i="15"/>
  <c r="BI211" i="15"/>
  <c r="BH211" i="15"/>
  <c r="BG211" i="15"/>
  <c r="BF211" i="15"/>
  <c r="T211" i="15"/>
  <c r="R211" i="15"/>
  <c r="P211" i="15"/>
  <c r="BI205" i="15"/>
  <c r="BH205" i="15"/>
  <c r="BG205" i="15"/>
  <c r="BF205" i="15"/>
  <c r="T205" i="15"/>
  <c r="R205" i="15"/>
  <c r="P205" i="15"/>
  <c r="BI199" i="15"/>
  <c r="BH199" i="15"/>
  <c r="BG199" i="15"/>
  <c r="BF199" i="15"/>
  <c r="T199" i="15"/>
  <c r="R199" i="15"/>
  <c r="P199" i="15"/>
  <c r="BI193" i="15"/>
  <c r="BH193" i="15"/>
  <c r="BG193" i="15"/>
  <c r="BF193" i="15"/>
  <c r="T193" i="15"/>
  <c r="R193" i="15"/>
  <c r="P193" i="15"/>
  <c r="BI188" i="15"/>
  <c r="BH188" i="15"/>
  <c r="BG188" i="15"/>
  <c r="BF188" i="15"/>
  <c r="T188" i="15"/>
  <c r="R188" i="15"/>
  <c r="P188" i="15"/>
  <c r="BI183" i="15"/>
  <c r="BH183" i="15"/>
  <c r="BG183" i="15"/>
  <c r="BF183" i="15"/>
  <c r="T183" i="15"/>
  <c r="R183" i="15"/>
  <c r="P183" i="15"/>
  <c r="BI178" i="15"/>
  <c r="BH178" i="15"/>
  <c r="BG178" i="15"/>
  <c r="BF178" i="15"/>
  <c r="T178" i="15"/>
  <c r="R178" i="15"/>
  <c r="P178" i="15"/>
  <c r="BI173" i="15"/>
  <c r="BH173" i="15"/>
  <c r="BG173" i="15"/>
  <c r="BF173" i="15"/>
  <c r="T173" i="15"/>
  <c r="R173" i="15"/>
  <c r="P173" i="15"/>
  <c r="BI167" i="15"/>
  <c r="BH167" i="15"/>
  <c r="BG167" i="15"/>
  <c r="BF167" i="15"/>
  <c r="T167" i="15"/>
  <c r="R167" i="15"/>
  <c r="P167" i="15"/>
  <c r="BI160" i="15"/>
  <c r="BH160" i="15"/>
  <c r="BG160" i="15"/>
  <c r="BF160" i="15"/>
  <c r="T160" i="15"/>
  <c r="R160" i="15"/>
  <c r="P160" i="15"/>
  <c r="BI152" i="15"/>
  <c r="BH152" i="15"/>
  <c r="BG152" i="15"/>
  <c r="BF152" i="15"/>
  <c r="T152" i="15"/>
  <c r="R152" i="15"/>
  <c r="P152" i="15"/>
  <c r="BI145" i="15"/>
  <c r="BH145" i="15"/>
  <c r="BG145" i="15"/>
  <c r="BF145" i="15"/>
  <c r="T145" i="15"/>
  <c r="R145" i="15"/>
  <c r="P145" i="15"/>
  <c r="BI138" i="15"/>
  <c r="BH138" i="15"/>
  <c r="BG138" i="15"/>
  <c r="BF138" i="15"/>
  <c r="T138" i="15"/>
  <c r="R138" i="15"/>
  <c r="P138" i="15"/>
  <c r="BI131" i="15"/>
  <c r="BH131" i="15"/>
  <c r="BG131" i="15"/>
  <c r="BF131" i="15"/>
  <c r="T131" i="15"/>
  <c r="R131" i="15"/>
  <c r="P131" i="15"/>
  <c r="BI124" i="15"/>
  <c r="BH124" i="15"/>
  <c r="BG124" i="15"/>
  <c r="BF124" i="15"/>
  <c r="T124" i="15"/>
  <c r="R124" i="15"/>
  <c r="P124" i="15"/>
  <c r="BI118" i="15"/>
  <c r="BH118" i="15"/>
  <c r="BG118" i="15"/>
  <c r="BF118" i="15"/>
  <c r="T118" i="15"/>
  <c r="R118" i="15"/>
  <c r="P118" i="15"/>
  <c r="BI110" i="15"/>
  <c r="BH110" i="15"/>
  <c r="BG110" i="15"/>
  <c r="BF110" i="15"/>
  <c r="T110" i="15"/>
  <c r="R110" i="15"/>
  <c r="P110" i="15"/>
  <c r="BI102" i="15"/>
  <c r="BH102" i="15"/>
  <c r="BG102" i="15"/>
  <c r="BF102" i="15"/>
  <c r="T102" i="15"/>
  <c r="R102" i="15"/>
  <c r="P102" i="15"/>
  <c r="BI96" i="15"/>
  <c r="BH96" i="15"/>
  <c r="BG96" i="15"/>
  <c r="BF96" i="15"/>
  <c r="T96" i="15"/>
  <c r="R96" i="15"/>
  <c r="P96" i="15"/>
  <c r="BI91" i="15"/>
  <c r="BH91" i="15"/>
  <c r="BG91" i="15"/>
  <c r="BF91" i="15"/>
  <c r="T91" i="15"/>
  <c r="R91" i="15"/>
  <c r="P91" i="15"/>
  <c r="J85" i="15"/>
  <c r="J84" i="15"/>
  <c r="F84" i="15"/>
  <c r="F82" i="15"/>
  <c r="E80" i="15"/>
  <c r="J55" i="15"/>
  <c r="J54" i="15"/>
  <c r="F54" i="15"/>
  <c r="F52" i="15"/>
  <c r="E50" i="15"/>
  <c r="J18" i="15"/>
  <c r="E18" i="15"/>
  <c r="F55" i="15" s="1"/>
  <c r="J17" i="15"/>
  <c r="J12" i="15"/>
  <c r="J52" i="15" s="1"/>
  <c r="E7" i="15"/>
  <c r="E78" i="15"/>
  <c r="J37" i="14"/>
  <c r="J36" i="14"/>
  <c r="AY69" i="1" s="1"/>
  <c r="J35" i="14"/>
  <c r="AX69" i="1" s="1"/>
  <c r="BI260" i="14"/>
  <c r="BH260" i="14"/>
  <c r="BG260" i="14"/>
  <c r="BF260" i="14"/>
  <c r="T260" i="14"/>
  <c r="T259" i="14" s="1"/>
  <c r="T258" i="14" s="1"/>
  <c r="R260" i="14"/>
  <c r="R259" i="14" s="1"/>
  <c r="R258" i="14" s="1"/>
  <c r="P260" i="14"/>
  <c r="P259" i="14" s="1"/>
  <c r="P258" i="14" s="1"/>
  <c r="BI256" i="14"/>
  <c r="BH256" i="14"/>
  <c r="BG256" i="14"/>
  <c r="BF256" i="14"/>
  <c r="T256" i="14"/>
  <c r="T255" i="14"/>
  <c r="R256" i="14"/>
  <c r="R255" i="14" s="1"/>
  <c r="P256" i="14"/>
  <c r="P255" i="14"/>
  <c r="BI253" i="14"/>
  <c r="BH253" i="14"/>
  <c r="BG253" i="14"/>
  <c r="BF253" i="14"/>
  <c r="T253" i="14"/>
  <c r="R253" i="14"/>
  <c r="P253" i="14"/>
  <c r="BI250" i="14"/>
  <c r="BH250" i="14"/>
  <c r="BG250" i="14"/>
  <c r="BF250" i="14"/>
  <c r="T250" i="14"/>
  <c r="R250" i="14"/>
  <c r="P250" i="14"/>
  <c r="BI248" i="14"/>
  <c r="BH248" i="14"/>
  <c r="BG248" i="14"/>
  <c r="BF248" i="14"/>
  <c r="T248" i="14"/>
  <c r="R248" i="14"/>
  <c r="P248" i="14"/>
  <c r="BI246" i="14"/>
  <c r="BH246" i="14"/>
  <c r="BG246" i="14"/>
  <c r="BF246" i="14"/>
  <c r="T246" i="14"/>
  <c r="R246" i="14"/>
  <c r="P246" i="14"/>
  <c r="BI238" i="14"/>
  <c r="BH238" i="14"/>
  <c r="BG238" i="14"/>
  <c r="BF238" i="14"/>
  <c r="T238" i="14"/>
  <c r="R238" i="14"/>
  <c r="P238" i="14"/>
  <c r="BI231" i="14"/>
  <c r="BH231" i="14"/>
  <c r="BG231" i="14"/>
  <c r="BF231" i="14"/>
  <c r="T231" i="14"/>
  <c r="R231" i="14"/>
  <c r="P231" i="14"/>
  <c r="BI226" i="14"/>
  <c r="BH226" i="14"/>
  <c r="BG226" i="14"/>
  <c r="BF226" i="14"/>
  <c r="T226" i="14"/>
  <c r="R226" i="14"/>
  <c r="P226" i="14"/>
  <c r="BI214" i="14"/>
  <c r="BH214" i="14"/>
  <c r="BG214" i="14"/>
  <c r="BF214" i="14"/>
  <c r="T214" i="14"/>
  <c r="R214" i="14"/>
  <c r="P214" i="14"/>
  <c r="BI208" i="14"/>
  <c r="BH208" i="14"/>
  <c r="BG208" i="14"/>
  <c r="BF208" i="14"/>
  <c r="T208" i="14"/>
  <c r="R208" i="14"/>
  <c r="P208" i="14"/>
  <c r="BI204" i="14"/>
  <c r="BH204" i="14"/>
  <c r="BG204" i="14"/>
  <c r="BF204" i="14"/>
  <c r="T204" i="14"/>
  <c r="R204" i="14"/>
  <c r="P204" i="14"/>
  <c r="BI199" i="14"/>
  <c r="BH199" i="14"/>
  <c r="BG199" i="14"/>
  <c r="BF199" i="14"/>
  <c r="T199" i="14"/>
  <c r="R199" i="14"/>
  <c r="P199" i="14"/>
  <c r="BI194" i="14"/>
  <c r="BH194" i="14"/>
  <c r="BG194" i="14"/>
  <c r="BF194" i="14"/>
  <c r="T194" i="14"/>
  <c r="R194" i="14"/>
  <c r="P194" i="14"/>
  <c r="BI189" i="14"/>
  <c r="BH189" i="14"/>
  <c r="BG189" i="14"/>
  <c r="BF189" i="14"/>
  <c r="T189" i="14"/>
  <c r="R189" i="14"/>
  <c r="P189" i="14"/>
  <c r="BI185" i="14"/>
  <c r="BH185" i="14"/>
  <c r="BG185" i="14"/>
  <c r="BF185" i="14"/>
  <c r="T185" i="14"/>
  <c r="R185" i="14"/>
  <c r="P185" i="14"/>
  <c r="BI184" i="14"/>
  <c r="BH184" i="14"/>
  <c r="BG184" i="14"/>
  <c r="BF184" i="14"/>
  <c r="T184" i="14"/>
  <c r="R184" i="14"/>
  <c r="P184" i="14"/>
  <c r="BI178" i="14"/>
  <c r="BH178" i="14"/>
  <c r="BG178" i="14"/>
  <c r="BF178" i="14"/>
  <c r="T178" i="14"/>
  <c r="R178" i="14"/>
  <c r="P178" i="14"/>
  <c r="BI171" i="14"/>
  <c r="BH171" i="14"/>
  <c r="BG171" i="14"/>
  <c r="BF171" i="14"/>
  <c r="T171" i="14"/>
  <c r="R171" i="14"/>
  <c r="P171" i="14"/>
  <c r="BI166" i="14"/>
  <c r="BH166" i="14"/>
  <c r="BG166" i="14"/>
  <c r="BF166" i="14"/>
  <c r="T166" i="14"/>
  <c r="R166" i="14"/>
  <c r="P166" i="14"/>
  <c r="BI162" i="14"/>
  <c r="BH162" i="14"/>
  <c r="BG162" i="14"/>
  <c r="BF162" i="14"/>
  <c r="T162" i="14"/>
  <c r="R162" i="14"/>
  <c r="P162" i="14"/>
  <c r="BI158" i="14"/>
  <c r="BH158" i="14"/>
  <c r="BG158" i="14"/>
  <c r="BF158" i="14"/>
  <c r="T158" i="14"/>
  <c r="R158" i="14"/>
  <c r="P158" i="14"/>
  <c r="BI153" i="14"/>
  <c r="BH153" i="14"/>
  <c r="BG153" i="14"/>
  <c r="BF153" i="14"/>
  <c r="T153" i="14"/>
  <c r="R153" i="14"/>
  <c r="P153" i="14"/>
  <c r="BI149" i="14"/>
  <c r="BH149" i="14"/>
  <c r="BG149" i="14"/>
  <c r="BF149" i="14"/>
  <c r="T149" i="14"/>
  <c r="R149" i="14"/>
  <c r="P149" i="14"/>
  <c r="BI145" i="14"/>
  <c r="BH145" i="14"/>
  <c r="BG145" i="14"/>
  <c r="BF145" i="14"/>
  <c r="T145" i="14"/>
  <c r="R145" i="14"/>
  <c r="P145" i="14"/>
  <c r="BI140" i="14"/>
  <c r="BH140" i="14"/>
  <c r="BG140" i="14"/>
  <c r="BF140" i="14"/>
  <c r="T140" i="14"/>
  <c r="R140" i="14"/>
  <c r="P140" i="14"/>
  <c r="BI135" i="14"/>
  <c r="BH135" i="14"/>
  <c r="BG135" i="14"/>
  <c r="BF135" i="14"/>
  <c r="T135" i="14"/>
  <c r="R135" i="14"/>
  <c r="P135" i="14"/>
  <c r="BI130" i="14"/>
  <c r="BH130" i="14"/>
  <c r="BG130" i="14"/>
  <c r="BF130" i="14"/>
  <c r="T130" i="14"/>
  <c r="R130" i="14"/>
  <c r="P130" i="14"/>
  <c r="BI125" i="14"/>
  <c r="BH125" i="14"/>
  <c r="BG125" i="14"/>
  <c r="BF125" i="14"/>
  <c r="T125" i="14"/>
  <c r="R125" i="14"/>
  <c r="P125" i="14"/>
  <c r="BI120" i="14"/>
  <c r="BH120" i="14"/>
  <c r="BG120" i="14"/>
  <c r="BF120" i="14"/>
  <c r="T120" i="14"/>
  <c r="R120" i="14"/>
  <c r="P120" i="14"/>
  <c r="BI108" i="14"/>
  <c r="BH108" i="14"/>
  <c r="BG108" i="14"/>
  <c r="BF108" i="14"/>
  <c r="T108" i="14"/>
  <c r="R108" i="14"/>
  <c r="P108" i="14"/>
  <c r="BI99" i="14"/>
  <c r="BH99" i="14"/>
  <c r="BG99" i="14"/>
  <c r="BF99" i="14"/>
  <c r="T99" i="14"/>
  <c r="R99" i="14"/>
  <c r="P99" i="14"/>
  <c r="BI90" i="14"/>
  <c r="BH90" i="14"/>
  <c r="BG90" i="14"/>
  <c r="BF90" i="14"/>
  <c r="T90" i="14"/>
  <c r="R90" i="14"/>
  <c r="P90" i="14"/>
  <c r="J84" i="14"/>
  <c r="J83" i="14"/>
  <c r="F83" i="14"/>
  <c r="F81" i="14"/>
  <c r="E79" i="14"/>
  <c r="J55" i="14"/>
  <c r="J54" i="14"/>
  <c r="F54" i="14"/>
  <c r="F52" i="14"/>
  <c r="E50" i="14"/>
  <c r="J18" i="14"/>
  <c r="E18" i="14"/>
  <c r="F84" i="14" s="1"/>
  <c r="J17" i="14"/>
  <c r="J12" i="14"/>
  <c r="J81" i="14" s="1"/>
  <c r="E7" i="14"/>
  <c r="E48" i="14" s="1"/>
  <c r="J37" i="13"/>
  <c r="J36" i="13"/>
  <c r="AY68" i="1" s="1"/>
  <c r="J35" i="13"/>
  <c r="AX68" i="1"/>
  <c r="BI211" i="13"/>
  <c r="BH211" i="13"/>
  <c r="BG211" i="13"/>
  <c r="BF211" i="13"/>
  <c r="T211" i="13"/>
  <c r="R211" i="13"/>
  <c r="P211" i="13"/>
  <c r="BI209" i="13"/>
  <c r="BH209" i="13"/>
  <c r="BG209" i="13"/>
  <c r="BF209" i="13"/>
  <c r="T209" i="13"/>
  <c r="R209" i="13"/>
  <c r="P209" i="13"/>
  <c r="BI207" i="13"/>
  <c r="BH207" i="13"/>
  <c r="BG207" i="13"/>
  <c r="BF207" i="13"/>
  <c r="T207" i="13"/>
  <c r="R207" i="13"/>
  <c r="P207" i="13"/>
  <c r="BI205" i="13"/>
  <c r="BH205" i="13"/>
  <c r="BG205" i="13"/>
  <c r="BF205" i="13"/>
  <c r="T205" i="13"/>
  <c r="R205" i="13"/>
  <c r="P205" i="13"/>
  <c r="BI204" i="13"/>
  <c r="BH204" i="13"/>
  <c r="BG204" i="13"/>
  <c r="BF204" i="13"/>
  <c r="T204" i="13"/>
  <c r="R204" i="13"/>
  <c r="P204" i="13"/>
  <c r="BI202" i="13"/>
  <c r="BH202" i="13"/>
  <c r="BG202" i="13"/>
  <c r="BF202" i="13"/>
  <c r="T202" i="13"/>
  <c r="R202" i="13"/>
  <c r="P202" i="13"/>
  <c r="BI201" i="13"/>
  <c r="BH201" i="13"/>
  <c r="BG201" i="13"/>
  <c r="BF201" i="13"/>
  <c r="T201" i="13"/>
  <c r="R201" i="13"/>
  <c r="P201" i="13"/>
  <c r="BI200" i="13"/>
  <c r="BH200" i="13"/>
  <c r="BG200" i="13"/>
  <c r="BF200" i="13"/>
  <c r="T200" i="13"/>
  <c r="R200" i="13"/>
  <c r="P200" i="13"/>
  <c r="BI198" i="13"/>
  <c r="BH198" i="13"/>
  <c r="BG198" i="13"/>
  <c r="BF198" i="13"/>
  <c r="T198" i="13"/>
  <c r="R198" i="13"/>
  <c r="P198" i="13"/>
  <c r="BI197" i="13"/>
  <c r="BH197" i="13"/>
  <c r="BG197" i="13"/>
  <c r="BF197" i="13"/>
  <c r="T197" i="13"/>
  <c r="R197" i="13"/>
  <c r="P197" i="13"/>
  <c r="BI195" i="13"/>
  <c r="BH195" i="13"/>
  <c r="BG195" i="13"/>
  <c r="BF195" i="13"/>
  <c r="T195" i="13"/>
  <c r="R195" i="13"/>
  <c r="P195" i="13"/>
  <c r="BI194" i="13"/>
  <c r="BH194" i="13"/>
  <c r="BG194" i="13"/>
  <c r="BF194" i="13"/>
  <c r="T194" i="13"/>
  <c r="R194" i="13"/>
  <c r="P194" i="13"/>
  <c r="BI193" i="13"/>
  <c r="BH193" i="13"/>
  <c r="BG193" i="13"/>
  <c r="BF193" i="13"/>
  <c r="T193" i="13"/>
  <c r="R193" i="13"/>
  <c r="P193" i="13"/>
  <c r="BI192" i="13"/>
  <c r="BH192" i="13"/>
  <c r="BG192" i="13"/>
  <c r="BF192" i="13"/>
  <c r="T192" i="13"/>
  <c r="R192" i="13"/>
  <c r="P192" i="13"/>
  <c r="BI191" i="13"/>
  <c r="BH191" i="13"/>
  <c r="BG191" i="13"/>
  <c r="BF191" i="13"/>
  <c r="T191" i="13"/>
  <c r="R191" i="13"/>
  <c r="P191" i="13"/>
  <c r="BI189" i="13"/>
  <c r="BH189" i="13"/>
  <c r="BG189" i="13"/>
  <c r="BF189" i="13"/>
  <c r="T189" i="13"/>
  <c r="R189" i="13"/>
  <c r="P189" i="13"/>
  <c r="BI188" i="13"/>
  <c r="BH188" i="13"/>
  <c r="BG188" i="13"/>
  <c r="BF188" i="13"/>
  <c r="T188" i="13"/>
  <c r="R188" i="13"/>
  <c r="P188" i="13"/>
  <c r="BI187" i="13"/>
  <c r="BH187" i="13"/>
  <c r="BG187" i="13"/>
  <c r="BF187" i="13"/>
  <c r="T187" i="13"/>
  <c r="R187" i="13"/>
  <c r="P187" i="13"/>
  <c r="BI186" i="13"/>
  <c r="BH186" i="13"/>
  <c r="BG186" i="13"/>
  <c r="BF186" i="13"/>
  <c r="T186" i="13"/>
  <c r="R186" i="13"/>
  <c r="P186" i="13"/>
  <c r="BI184" i="13"/>
  <c r="BH184" i="13"/>
  <c r="BG184" i="13"/>
  <c r="BF184" i="13"/>
  <c r="T184" i="13"/>
  <c r="R184" i="13"/>
  <c r="P184" i="13"/>
  <c r="BI183" i="13"/>
  <c r="BH183" i="13"/>
  <c r="BG183" i="13"/>
  <c r="BF183" i="13"/>
  <c r="T183" i="13"/>
  <c r="R183" i="13"/>
  <c r="P183" i="13"/>
  <c r="BI182" i="13"/>
  <c r="BH182" i="13"/>
  <c r="BG182" i="13"/>
  <c r="BF182" i="13"/>
  <c r="T182" i="13"/>
  <c r="R182" i="13"/>
  <c r="P182" i="13"/>
  <c r="BI181" i="13"/>
  <c r="BH181" i="13"/>
  <c r="BG181" i="13"/>
  <c r="BF181" i="13"/>
  <c r="T181" i="13"/>
  <c r="R181" i="13"/>
  <c r="P181" i="13"/>
  <c r="BI179" i="13"/>
  <c r="BH179" i="13"/>
  <c r="BG179" i="13"/>
  <c r="BF179" i="13"/>
  <c r="T179" i="13"/>
  <c r="R179" i="13"/>
  <c r="P179" i="13"/>
  <c r="BI177" i="13"/>
  <c r="BH177" i="13"/>
  <c r="BG177" i="13"/>
  <c r="BF177" i="13"/>
  <c r="T177" i="13"/>
  <c r="R177" i="13"/>
  <c r="P177" i="13"/>
  <c r="BI175" i="13"/>
  <c r="BH175" i="13"/>
  <c r="BG175" i="13"/>
  <c r="BF175" i="13"/>
  <c r="T175" i="13"/>
  <c r="R175" i="13"/>
  <c r="P175" i="13"/>
  <c r="BI173" i="13"/>
  <c r="BH173" i="13"/>
  <c r="BG173" i="13"/>
  <c r="BF173" i="13"/>
  <c r="T173" i="13"/>
  <c r="R173" i="13"/>
  <c r="P173" i="13"/>
  <c r="BI171" i="13"/>
  <c r="BH171" i="13"/>
  <c r="BG171" i="13"/>
  <c r="BF171" i="13"/>
  <c r="T171" i="13"/>
  <c r="R171" i="13"/>
  <c r="P171" i="13"/>
  <c r="BI169" i="13"/>
  <c r="BH169" i="13"/>
  <c r="BG169" i="13"/>
  <c r="BF169" i="13"/>
  <c r="T169" i="13"/>
  <c r="R169" i="13"/>
  <c r="P169" i="13"/>
  <c r="BI167" i="13"/>
  <c r="BH167" i="13"/>
  <c r="BG167" i="13"/>
  <c r="BF167" i="13"/>
  <c r="T167" i="13"/>
  <c r="R167" i="13"/>
  <c r="P167" i="13"/>
  <c r="BI165" i="13"/>
  <c r="BH165" i="13"/>
  <c r="BG165" i="13"/>
  <c r="BF165" i="13"/>
  <c r="T165" i="13"/>
  <c r="R165" i="13"/>
  <c r="P165" i="13"/>
  <c r="BI163" i="13"/>
  <c r="BH163" i="13"/>
  <c r="BG163" i="13"/>
  <c r="BF163" i="13"/>
  <c r="T163" i="13"/>
  <c r="R163" i="13"/>
  <c r="P163" i="13"/>
  <c r="BI161" i="13"/>
  <c r="BH161" i="13"/>
  <c r="BG161" i="13"/>
  <c r="BF161" i="13"/>
  <c r="T161" i="13"/>
  <c r="R161" i="13"/>
  <c r="P161" i="13"/>
  <c r="BI158" i="13"/>
  <c r="BH158" i="13"/>
  <c r="BG158" i="13"/>
  <c r="BF158" i="13"/>
  <c r="T158" i="13"/>
  <c r="R158" i="13"/>
  <c r="P158" i="13"/>
  <c r="BI155" i="13"/>
  <c r="BH155" i="13"/>
  <c r="BG155" i="13"/>
  <c r="BF155" i="13"/>
  <c r="T155" i="13"/>
  <c r="R155" i="13"/>
  <c r="P155" i="13"/>
  <c r="BI151" i="13"/>
  <c r="BH151" i="13"/>
  <c r="BG151" i="13"/>
  <c r="BF151" i="13"/>
  <c r="T151" i="13"/>
  <c r="R151" i="13"/>
  <c r="P151" i="13"/>
  <c r="BI147" i="13"/>
  <c r="BH147" i="13"/>
  <c r="BG147" i="13"/>
  <c r="BF147" i="13"/>
  <c r="T147" i="13"/>
  <c r="R147" i="13"/>
  <c r="P147" i="13"/>
  <c r="BI144" i="13"/>
  <c r="BH144" i="13"/>
  <c r="BG144" i="13"/>
  <c r="BF144" i="13"/>
  <c r="T144" i="13"/>
  <c r="R144" i="13"/>
  <c r="P144" i="13"/>
  <c r="BI141" i="13"/>
  <c r="BH141" i="13"/>
  <c r="BG141" i="13"/>
  <c r="BF141" i="13"/>
  <c r="T141" i="13"/>
  <c r="R141" i="13"/>
  <c r="P141" i="13"/>
  <c r="BI137" i="13"/>
  <c r="BH137" i="13"/>
  <c r="BG137" i="13"/>
  <c r="BF137" i="13"/>
  <c r="T137" i="13"/>
  <c r="R137" i="13"/>
  <c r="P137" i="13"/>
  <c r="BI133" i="13"/>
  <c r="BH133" i="13"/>
  <c r="BG133" i="13"/>
  <c r="BF133" i="13"/>
  <c r="T133" i="13"/>
  <c r="R133" i="13"/>
  <c r="P133" i="13"/>
  <c r="BI130" i="13"/>
  <c r="BH130" i="13"/>
  <c r="BG130" i="13"/>
  <c r="BF130" i="13"/>
  <c r="T130" i="13"/>
  <c r="R130" i="13"/>
  <c r="P130" i="13"/>
  <c r="BI126" i="13"/>
  <c r="BH126" i="13"/>
  <c r="BG126" i="13"/>
  <c r="BF126" i="13"/>
  <c r="T126" i="13"/>
  <c r="R126" i="13"/>
  <c r="P126" i="13"/>
  <c r="BI122" i="13"/>
  <c r="BH122" i="13"/>
  <c r="BG122" i="13"/>
  <c r="BF122" i="13"/>
  <c r="T122" i="13"/>
  <c r="R122" i="13"/>
  <c r="P122" i="13"/>
  <c r="BI118" i="13"/>
  <c r="BH118" i="13"/>
  <c r="BG118" i="13"/>
  <c r="BF118" i="13"/>
  <c r="T118" i="13"/>
  <c r="R118" i="13"/>
  <c r="P118" i="13"/>
  <c r="BI107" i="13"/>
  <c r="BH107" i="13"/>
  <c r="BG107" i="13"/>
  <c r="BF107" i="13"/>
  <c r="T107" i="13"/>
  <c r="T106" i="13" s="1"/>
  <c r="R107" i="13"/>
  <c r="R106" i="13" s="1"/>
  <c r="P107" i="13"/>
  <c r="P106" i="13" s="1"/>
  <c r="BI97" i="13"/>
  <c r="BH97" i="13"/>
  <c r="BG97" i="13"/>
  <c r="BF97" i="13"/>
  <c r="T97" i="13"/>
  <c r="R97" i="13"/>
  <c r="P97" i="13"/>
  <c r="BI87" i="13"/>
  <c r="BH87" i="13"/>
  <c r="BG87" i="13"/>
  <c r="BF87" i="13"/>
  <c r="T87" i="13"/>
  <c r="R87" i="13"/>
  <c r="P87" i="13"/>
  <c r="J81" i="13"/>
  <c r="F80" i="13"/>
  <c r="F78" i="13"/>
  <c r="E76" i="13"/>
  <c r="J55" i="13"/>
  <c r="F54" i="13"/>
  <c r="F52" i="13"/>
  <c r="E50" i="13"/>
  <c r="J21" i="13"/>
  <c r="E21" i="13"/>
  <c r="J80" i="13" s="1"/>
  <c r="J20" i="13"/>
  <c r="J18" i="13"/>
  <c r="E18" i="13"/>
  <c r="F81" i="13" s="1"/>
  <c r="J17" i="13"/>
  <c r="J12" i="13"/>
  <c r="J52" i="13" s="1"/>
  <c r="E7" i="13"/>
  <c r="E48" i="13" s="1"/>
  <c r="J37" i="12"/>
  <c r="J36" i="12"/>
  <c r="AY67" i="1" s="1"/>
  <c r="J35" i="12"/>
  <c r="AX67" i="1"/>
  <c r="BI136" i="12"/>
  <c r="BH136" i="12"/>
  <c r="BG136" i="12"/>
  <c r="BF136" i="12"/>
  <c r="T136" i="12"/>
  <c r="R136" i="12"/>
  <c r="P136" i="12"/>
  <c r="BI135" i="12"/>
  <c r="BH135" i="12"/>
  <c r="BG135" i="12"/>
  <c r="BF135" i="12"/>
  <c r="T135" i="12"/>
  <c r="R135" i="12"/>
  <c r="P135" i="12"/>
  <c r="BI134" i="12"/>
  <c r="BH134" i="12"/>
  <c r="BG134" i="12"/>
  <c r="BF134" i="12"/>
  <c r="T134" i="12"/>
  <c r="R134" i="12"/>
  <c r="P134" i="12"/>
  <c r="BI133" i="12"/>
  <c r="BH133" i="12"/>
  <c r="BG133" i="12"/>
  <c r="BF133" i="12"/>
  <c r="T133" i="12"/>
  <c r="R133" i="12"/>
  <c r="P133" i="12"/>
  <c r="BI132" i="12"/>
  <c r="BH132" i="12"/>
  <c r="BG132" i="12"/>
  <c r="BF132" i="12"/>
  <c r="T132" i="12"/>
  <c r="R132" i="12"/>
  <c r="P132" i="12"/>
  <c r="BI131" i="12"/>
  <c r="BH131" i="12"/>
  <c r="BG131" i="12"/>
  <c r="BF131" i="12"/>
  <c r="T131" i="12"/>
  <c r="R131" i="12"/>
  <c r="P131" i="12"/>
  <c r="BI129" i="12"/>
  <c r="BH129" i="12"/>
  <c r="BG129" i="12"/>
  <c r="BF129" i="12"/>
  <c r="T129" i="12"/>
  <c r="R129" i="12"/>
  <c r="P129" i="12"/>
  <c r="BI128" i="12"/>
  <c r="BH128" i="12"/>
  <c r="BG128" i="12"/>
  <c r="BF128" i="12"/>
  <c r="T128" i="12"/>
  <c r="R128" i="12"/>
  <c r="P128" i="12"/>
  <c r="BI127" i="12"/>
  <c r="BH127" i="12"/>
  <c r="BG127" i="12"/>
  <c r="BF127" i="12"/>
  <c r="T127" i="12"/>
  <c r="R127" i="12"/>
  <c r="P127" i="12"/>
  <c r="BI126" i="12"/>
  <c r="BH126" i="12"/>
  <c r="BG126" i="12"/>
  <c r="BF126" i="12"/>
  <c r="T126" i="12"/>
  <c r="R126" i="12"/>
  <c r="P126" i="12"/>
  <c r="BI125" i="12"/>
  <c r="BH125" i="12"/>
  <c r="BG125" i="12"/>
  <c r="BF125" i="12"/>
  <c r="T125" i="12"/>
  <c r="R125" i="12"/>
  <c r="P125" i="12"/>
  <c r="BI124" i="12"/>
  <c r="BH124" i="12"/>
  <c r="BG124" i="12"/>
  <c r="BF124" i="12"/>
  <c r="T124" i="12"/>
  <c r="R124" i="12"/>
  <c r="P124" i="12"/>
  <c r="BI123" i="12"/>
  <c r="BH123" i="12"/>
  <c r="BG123" i="12"/>
  <c r="BF123" i="12"/>
  <c r="T123" i="12"/>
  <c r="R123" i="12"/>
  <c r="P123" i="12"/>
  <c r="BI122" i="12"/>
  <c r="BH122" i="12"/>
  <c r="BG122" i="12"/>
  <c r="BF122" i="12"/>
  <c r="T122" i="12"/>
  <c r="R122" i="12"/>
  <c r="P122" i="12"/>
  <c r="BI120" i="12"/>
  <c r="BH120" i="12"/>
  <c r="BG120" i="12"/>
  <c r="BF120" i="12"/>
  <c r="T120" i="12"/>
  <c r="R120" i="12"/>
  <c r="P120" i="12"/>
  <c r="BI119" i="12"/>
  <c r="BH119" i="12"/>
  <c r="BG119" i="12"/>
  <c r="BF119" i="12"/>
  <c r="T119" i="12"/>
  <c r="R119" i="12"/>
  <c r="P119" i="12"/>
  <c r="BI118" i="12"/>
  <c r="BH118" i="12"/>
  <c r="BG118" i="12"/>
  <c r="BF118" i="12"/>
  <c r="T118" i="12"/>
  <c r="R118" i="12"/>
  <c r="P118" i="12"/>
  <c r="BI117" i="12"/>
  <c r="BH117" i="12"/>
  <c r="BG117" i="12"/>
  <c r="BF117" i="12"/>
  <c r="T117" i="12"/>
  <c r="R117" i="12"/>
  <c r="P117" i="12"/>
  <c r="BI116" i="12"/>
  <c r="BH116" i="12"/>
  <c r="BG116" i="12"/>
  <c r="BF116" i="12"/>
  <c r="T116" i="12"/>
  <c r="R116" i="12"/>
  <c r="P116" i="12"/>
  <c r="BI115" i="12"/>
  <c r="BH115" i="12"/>
  <c r="BG115" i="12"/>
  <c r="BF115" i="12"/>
  <c r="T115" i="12"/>
  <c r="R115" i="12"/>
  <c r="P115" i="12"/>
  <c r="BI114" i="12"/>
  <c r="BH114" i="12"/>
  <c r="BG114" i="12"/>
  <c r="BF114" i="12"/>
  <c r="T114" i="12"/>
  <c r="R114" i="12"/>
  <c r="P114" i="12"/>
  <c r="BI113" i="12"/>
  <c r="BH113" i="12"/>
  <c r="BG113" i="12"/>
  <c r="BF113" i="12"/>
  <c r="T113" i="12"/>
  <c r="R113" i="12"/>
  <c r="P113" i="12"/>
  <c r="BI112" i="12"/>
  <c r="BH112" i="12"/>
  <c r="BG112" i="12"/>
  <c r="BF112" i="12"/>
  <c r="T112" i="12"/>
  <c r="R112" i="12"/>
  <c r="P112" i="12"/>
  <c r="BI111" i="12"/>
  <c r="BH111" i="12"/>
  <c r="BG111" i="12"/>
  <c r="BF111" i="12"/>
  <c r="T111" i="12"/>
  <c r="R111" i="12"/>
  <c r="P111" i="12"/>
  <c r="BI110" i="12"/>
  <c r="BH110" i="12"/>
  <c r="BG110" i="12"/>
  <c r="BF110" i="12"/>
  <c r="T110" i="12"/>
  <c r="R110" i="12"/>
  <c r="P110" i="12"/>
  <c r="BI109" i="12"/>
  <c r="BH109" i="12"/>
  <c r="BG109" i="12"/>
  <c r="BF109" i="12"/>
  <c r="T109" i="12"/>
  <c r="R109" i="12"/>
  <c r="P109" i="12"/>
  <c r="BI108" i="12"/>
  <c r="BH108" i="12"/>
  <c r="BG108" i="12"/>
  <c r="BF108" i="12"/>
  <c r="T108" i="12"/>
  <c r="R108" i="12"/>
  <c r="P108" i="12"/>
  <c r="BI107" i="12"/>
  <c r="BH107" i="12"/>
  <c r="BG107" i="12"/>
  <c r="BF107" i="12"/>
  <c r="T107" i="12"/>
  <c r="R107" i="12"/>
  <c r="P107" i="12"/>
  <c r="BI106" i="12"/>
  <c r="BH106" i="12"/>
  <c r="BG106" i="12"/>
  <c r="BF106" i="12"/>
  <c r="T106" i="12"/>
  <c r="R106" i="12"/>
  <c r="P106" i="12"/>
  <c r="BI105" i="12"/>
  <c r="BH105" i="12"/>
  <c r="BG105" i="12"/>
  <c r="BF105" i="12"/>
  <c r="T105" i="12"/>
  <c r="R105" i="12"/>
  <c r="P105" i="12"/>
  <c r="BI104" i="12"/>
  <c r="BH104" i="12"/>
  <c r="BG104" i="12"/>
  <c r="BF104" i="12"/>
  <c r="T104" i="12"/>
  <c r="R104" i="12"/>
  <c r="P104" i="12"/>
  <c r="BI103" i="12"/>
  <c r="BH103" i="12"/>
  <c r="BG103" i="12"/>
  <c r="BF103" i="12"/>
  <c r="T103" i="12"/>
  <c r="R103" i="12"/>
  <c r="P103" i="12"/>
  <c r="BI101" i="12"/>
  <c r="BH101" i="12"/>
  <c r="BG101" i="12"/>
  <c r="BF101" i="12"/>
  <c r="T101" i="12"/>
  <c r="R101" i="12"/>
  <c r="P101" i="12"/>
  <c r="BI100" i="12"/>
  <c r="BH100" i="12"/>
  <c r="BG100" i="12"/>
  <c r="BF100" i="12"/>
  <c r="T100" i="12"/>
  <c r="R100" i="12"/>
  <c r="P100" i="12"/>
  <c r="BI99" i="12"/>
  <c r="BH99" i="12"/>
  <c r="BG99" i="12"/>
  <c r="BF99" i="12"/>
  <c r="T99" i="12"/>
  <c r="R99" i="12"/>
  <c r="P99" i="12"/>
  <c r="BI98" i="12"/>
  <c r="BH98" i="12"/>
  <c r="BG98" i="12"/>
  <c r="BF98" i="12"/>
  <c r="T98" i="12"/>
  <c r="R98" i="12"/>
  <c r="P98" i="12"/>
  <c r="BI97" i="12"/>
  <c r="BH97" i="12"/>
  <c r="BG97" i="12"/>
  <c r="BF97" i="12"/>
  <c r="T97" i="12"/>
  <c r="R97" i="12"/>
  <c r="P97" i="12"/>
  <c r="BI96" i="12"/>
  <c r="BH96" i="12"/>
  <c r="BG96" i="12"/>
  <c r="BF96" i="12"/>
  <c r="T96" i="12"/>
  <c r="R96" i="12"/>
  <c r="P96" i="12"/>
  <c r="BI95" i="12"/>
  <c r="BH95" i="12"/>
  <c r="BG95" i="12"/>
  <c r="BF95" i="12"/>
  <c r="T95" i="12"/>
  <c r="R95" i="12"/>
  <c r="P95" i="12"/>
  <c r="BI94" i="12"/>
  <c r="BH94" i="12"/>
  <c r="BG94" i="12"/>
  <c r="BF94" i="12"/>
  <c r="T94" i="12"/>
  <c r="R94" i="12"/>
  <c r="P94" i="12"/>
  <c r="BI93" i="12"/>
  <c r="BH93" i="12"/>
  <c r="BG93" i="12"/>
  <c r="BF93" i="12"/>
  <c r="T93" i="12"/>
  <c r="R93" i="12"/>
  <c r="P93" i="12"/>
  <c r="BI92" i="12"/>
  <c r="BH92" i="12"/>
  <c r="BG92" i="12"/>
  <c r="BF92" i="12"/>
  <c r="T92" i="12"/>
  <c r="R92" i="12"/>
  <c r="P92" i="12"/>
  <c r="BI91" i="12"/>
  <c r="BH91" i="12"/>
  <c r="BG91" i="12"/>
  <c r="BF91" i="12"/>
  <c r="T91" i="12"/>
  <c r="R91" i="12"/>
  <c r="P91" i="12"/>
  <c r="BI90" i="12"/>
  <c r="BH90" i="12"/>
  <c r="BG90" i="12"/>
  <c r="BF90" i="12"/>
  <c r="T90" i="12"/>
  <c r="R90" i="12"/>
  <c r="P90" i="12"/>
  <c r="BI89" i="12"/>
  <c r="BH89" i="12"/>
  <c r="BG89" i="12"/>
  <c r="BF89" i="12"/>
  <c r="T89" i="12"/>
  <c r="R89" i="12"/>
  <c r="P89" i="12"/>
  <c r="BI88" i="12"/>
  <c r="BH88" i="12"/>
  <c r="BG88" i="12"/>
  <c r="BF88" i="12"/>
  <c r="T88" i="12"/>
  <c r="R88" i="12"/>
  <c r="P88" i="12"/>
  <c r="BI87" i="12"/>
  <c r="BH87" i="12"/>
  <c r="BG87" i="12"/>
  <c r="BF87" i="12"/>
  <c r="T87" i="12"/>
  <c r="R87" i="12"/>
  <c r="P87" i="12"/>
  <c r="BI86" i="12"/>
  <c r="BH86" i="12"/>
  <c r="BG86" i="12"/>
  <c r="BF86" i="12"/>
  <c r="T86" i="12"/>
  <c r="R86" i="12"/>
  <c r="P86" i="12"/>
  <c r="BI85" i="12"/>
  <c r="BH85" i="12"/>
  <c r="BG85" i="12"/>
  <c r="BF85" i="12"/>
  <c r="T85" i="12"/>
  <c r="R85" i="12"/>
  <c r="P85" i="12"/>
  <c r="J80" i="12"/>
  <c r="F79" i="12"/>
  <c r="F77" i="12"/>
  <c r="E75" i="12"/>
  <c r="J55" i="12"/>
  <c r="F54" i="12"/>
  <c r="F52" i="12"/>
  <c r="E50" i="12"/>
  <c r="J21" i="12"/>
  <c r="E21" i="12"/>
  <c r="J79" i="12" s="1"/>
  <c r="J20" i="12"/>
  <c r="J18" i="12"/>
  <c r="E18" i="12"/>
  <c r="F55" i="12" s="1"/>
  <c r="J17" i="12"/>
  <c r="J12" i="12"/>
  <c r="J77" i="12" s="1"/>
  <c r="E7" i="12"/>
  <c r="E48" i="12"/>
  <c r="J39" i="11"/>
  <c r="J38" i="11"/>
  <c r="AY66" i="1" s="1"/>
  <c r="J37" i="11"/>
  <c r="AX66" i="1"/>
  <c r="BI115" i="11"/>
  <c r="BH115" i="11"/>
  <c r="BG115" i="11"/>
  <c r="BF115" i="11"/>
  <c r="T115" i="11"/>
  <c r="R115" i="11"/>
  <c r="P115" i="11"/>
  <c r="BI114" i="11"/>
  <c r="BH114" i="11"/>
  <c r="BG114" i="11"/>
  <c r="BF114" i="11"/>
  <c r="T114" i="11"/>
  <c r="R114" i="11"/>
  <c r="P114" i="11"/>
  <c r="BI113" i="11"/>
  <c r="BH113" i="11"/>
  <c r="BG113" i="11"/>
  <c r="BF113" i="11"/>
  <c r="T113" i="11"/>
  <c r="R113" i="11"/>
  <c r="P113" i="11"/>
  <c r="BI112" i="11"/>
  <c r="BH112" i="11"/>
  <c r="BG112" i="11"/>
  <c r="BF112" i="11"/>
  <c r="T112" i="11"/>
  <c r="R112" i="11"/>
  <c r="P112" i="11"/>
  <c r="BI111" i="11"/>
  <c r="BH111" i="11"/>
  <c r="BG111" i="11"/>
  <c r="BF111" i="11"/>
  <c r="T111" i="11"/>
  <c r="R111" i="11"/>
  <c r="P111" i="11"/>
  <c r="BI110" i="11"/>
  <c r="BH110" i="11"/>
  <c r="BG110" i="11"/>
  <c r="BF110" i="11"/>
  <c r="T110" i="11"/>
  <c r="R110" i="11"/>
  <c r="P110" i="11"/>
  <c r="BI109" i="11"/>
  <c r="BH109" i="11"/>
  <c r="BG109" i="11"/>
  <c r="BF109" i="11"/>
  <c r="T109" i="11"/>
  <c r="R109" i="11"/>
  <c r="P109" i="11"/>
  <c r="BI108" i="11"/>
  <c r="BH108" i="11"/>
  <c r="BG108" i="11"/>
  <c r="BF108" i="11"/>
  <c r="T108" i="11"/>
  <c r="R108" i="11"/>
  <c r="P108" i="11"/>
  <c r="BI107" i="11"/>
  <c r="BH107" i="11"/>
  <c r="BG107" i="11"/>
  <c r="BF107" i="11"/>
  <c r="T107" i="11"/>
  <c r="R107" i="11"/>
  <c r="P107" i="11"/>
  <c r="BI106" i="11"/>
  <c r="BH106" i="11"/>
  <c r="BG106" i="11"/>
  <c r="BF106" i="11"/>
  <c r="T106" i="11"/>
  <c r="R106" i="11"/>
  <c r="P106" i="11"/>
  <c r="BI105" i="11"/>
  <c r="BH105" i="11"/>
  <c r="BG105" i="11"/>
  <c r="BF105" i="11"/>
  <c r="T105" i="11"/>
  <c r="R105" i="11"/>
  <c r="P105" i="11"/>
  <c r="BI104" i="11"/>
  <c r="BH104" i="11"/>
  <c r="BG104" i="11"/>
  <c r="BF104" i="11"/>
  <c r="T104" i="11"/>
  <c r="R104" i="11"/>
  <c r="P104" i="11"/>
  <c r="BI103" i="11"/>
  <c r="BH103" i="11"/>
  <c r="BG103" i="11"/>
  <c r="BF103" i="11"/>
  <c r="T103" i="11"/>
  <c r="R103" i="11"/>
  <c r="P103" i="11"/>
  <c r="BI101" i="11"/>
  <c r="BH101" i="11"/>
  <c r="BG101" i="11"/>
  <c r="BF101" i="11"/>
  <c r="T101" i="11"/>
  <c r="R101" i="11"/>
  <c r="P101" i="11"/>
  <c r="BI100" i="11"/>
  <c r="BH100" i="11"/>
  <c r="BG100" i="11"/>
  <c r="BF100" i="11"/>
  <c r="T100" i="11"/>
  <c r="R100" i="11"/>
  <c r="P100" i="11"/>
  <c r="BI99" i="11"/>
  <c r="BH99" i="11"/>
  <c r="BG99" i="11"/>
  <c r="BF99" i="11"/>
  <c r="T99" i="11"/>
  <c r="R99" i="11"/>
  <c r="P99" i="11"/>
  <c r="BI98" i="11"/>
  <c r="BH98" i="11"/>
  <c r="BG98" i="11"/>
  <c r="BF98" i="11"/>
  <c r="T98" i="11"/>
  <c r="R98" i="11"/>
  <c r="P98" i="11"/>
  <c r="BI97" i="11"/>
  <c r="BH97" i="11"/>
  <c r="BG97" i="11"/>
  <c r="BF97" i="11"/>
  <c r="T97" i="11"/>
  <c r="R97" i="11"/>
  <c r="P97" i="11"/>
  <c r="BI96" i="11"/>
  <c r="BH96" i="11"/>
  <c r="BG96" i="11"/>
  <c r="BF96" i="11"/>
  <c r="T96" i="11"/>
  <c r="R96" i="11"/>
  <c r="P96" i="11"/>
  <c r="BI95" i="11"/>
  <c r="BH95" i="11"/>
  <c r="BG95" i="11"/>
  <c r="BF95" i="11"/>
  <c r="T95" i="11"/>
  <c r="R95" i="11"/>
  <c r="P95" i="11"/>
  <c r="BI94" i="11"/>
  <c r="BH94" i="11"/>
  <c r="BG94" i="11"/>
  <c r="BF94" i="11"/>
  <c r="T94" i="11"/>
  <c r="R94" i="11"/>
  <c r="P94" i="11"/>
  <c r="BI93" i="11"/>
  <c r="BH93" i="11"/>
  <c r="BG93" i="11"/>
  <c r="BF93" i="11"/>
  <c r="T93" i="11"/>
  <c r="R93" i="11"/>
  <c r="P93" i="11"/>
  <c r="BI92" i="11"/>
  <c r="BH92" i="11"/>
  <c r="BG92" i="11"/>
  <c r="BF92" i="11"/>
  <c r="T92" i="11"/>
  <c r="R92" i="11"/>
  <c r="P92" i="11"/>
  <c r="BI91" i="11"/>
  <c r="BH91" i="11"/>
  <c r="BG91" i="11"/>
  <c r="BF91" i="11"/>
  <c r="T91" i="11"/>
  <c r="R91" i="11"/>
  <c r="P91" i="11"/>
  <c r="BI90" i="11"/>
  <c r="BH90" i="11"/>
  <c r="BG90" i="11"/>
  <c r="BF90" i="11"/>
  <c r="T90" i="11"/>
  <c r="R90" i="11"/>
  <c r="P90" i="11"/>
  <c r="BI89" i="11"/>
  <c r="BH89" i="11"/>
  <c r="BG89" i="11"/>
  <c r="BF89" i="11"/>
  <c r="T89" i="11"/>
  <c r="R89" i="11"/>
  <c r="P89" i="11"/>
  <c r="BI88" i="11"/>
  <c r="BH88" i="11"/>
  <c r="BG88" i="11"/>
  <c r="BF88" i="11"/>
  <c r="T88" i="11"/>
  <c r="R88" i="11"/>
  <c r="P88" i="11"/>
  <c r="J83" i="11"/>
  <c r="J82" i="11"/>
  <c r="F82" i="11"/>
  <c r="F80" i="11"/>
  <c r="E78" i="11"/>
  <c r="J59" i="11"/>
  <c r="J58" i="11"/>
  <c r="F58" i="11"/>
  <c r="F56" i="11"/>
  <c r="E54" i="11"/>
  <c r="J20" i="11"/>
  <c r="E20" i="11"/>
  <c r="F59" i="11" s="1"/>
  <c r="J19" i="11"/>
  <c r="J14" i="11"/>
  <c r="J80" i="11" s="1"/>
  <c r="E7" i="11"/>
  <c r="E50" i="11" s="1"/>
  <c r="J39" i="10"/>
  <c r="J38" i="10"/>
  <c r="AY65" i="1" s="1"/>
  <c r="J37" i="10"/>
  <c r="AX65" i="1"/>
  <c r="BI183" i="10"/>
  <c r="BH183" i="10"/>
  <c r="BG183" i="10"/>
  <c r="BF183" i="10"/>
  <c r="T183" i="10"/>
  <c r="T182" i="10"/>
  <c r="R183" i="10"/>
  <c r="R182" i="10"/>
  <c r="P183" i="10"/>
  <c r="P182" i="10" s="1"/>
  <c r="BI181" i="10"/>
  <c r="BH181" i="10"/>
  <c r="BG181" i="10"/>
  <c r="BF181" i="10"/>
  <c r="T181" i="10"/>
  <c r="T180" i="10"/>
  <c r="R181" i="10"/>
  <c r="R180" i="10"/>
  <c r="P181" i="10"/>
  <c r="P180" i="10"/>
  <c r="BI179" i="10"/>
  <c r="BH179" i="10"/>
  <c r="BG179" i="10"/>
  <c r="BF179" i="10"/>
  <c r="T179" i="10"/>
  <c r="T178" i="10" s="1"/>
  <c r="R179" i="10"/>
  <c r="R178" i="10"/>
  <c r="P179" i="10"/>
  <c r="P178" i="10"/>
  <c r="BI177" i="10"/>
  <c r="BH177" i="10"/>
  <c r="BG177" i="10"/>
  <c r="BF177" i="10"/>
  <c r="T177" i="10"/>
  <c r="R177" i="10"/>
  <c r="P177" i="10"/>
  <c r="BI176" i="10"/>
  <c r="BH176" i="10"/>
  <c r="BG176" i="10"/>
  <c r="BF176" i="10"/>
  <c r="T176" i="10"/>
  <c r="R176" i="10"/>
  <c r="P176" i="10"/>
  <c r="BI175" i="10"/>
  <c r="BH175" i="10"/>
  <c r="BG175" i="10"/>
  <c r="BF175" i="10"/>
  <c r="T175" i="10"/>
  <c r="R175" i="10"/>
  <c r="P175" i="10"/>
  <c r="BI173" i="10"/>
  <c r="BH173" i="10"/>
  <c r="BG173" i="10"/>
  <c r="BF173" i="10"/>
  <c r="T173" i="10"/>
  <c r="R173" i="10"/>
  <c r="P173" i="10"/>
  <c r="BI172" i="10"/>
  <c r="BH172" i="10"/>
  <c r="BG172" i="10"/>
  <c r="BF172" i="10"/>
  <c r="T172" i="10"/>
  <c r="R172" i="10"/>
  <c r="P172" i="10"/>
  <c r="BI170" i="10"/>
  <c r="BH170" i="10"/>
  <c r="BG170" i="10"/>
  <c r="BF170" i="10"/>
  <c r="T170" i="10"/>
  <c r="R170" i="10"/>
  <c r="P170" i="10"/>
  <c r="BI169" i="10"/>
  <c r="BH169" i="10"/>
  <c r="BG169" i="10"/>
  <c r="BF169" i="10"/>
  <c r="T169" i="10"/>
  <c r="R169" i="10"/>
  <c r="P169" i="10"/>
  <c r="BI168" i="10"/>
  <c r="BH168" i="10"/>
  <c r="BG168" i="10"/>
  <c r="BF168" i="10"/>
  <c r="T168" i="10"/>
  <c r="R168" i="10"/>
  <c r="P168" i="10"/>
  <c r="BI167" i="10"/>
  <c r="BH167" i="10"/>
  <c r="BG167" i="10"/>
  <c r="BF167" i="10"/>
  <c r="T167" i="10"/>
  <c r="R167" i="10"/>
  <c r="P167" i="10"/>
  <c r="BI166" i="10"/>
  <c r="BH166" i="10"/>
  <c r="BG166" i="10"/>
  <c r="BF166" i="10"/>
  <c r="T166" i="10"/>
  <c r="R166" i="10"/>
  <c r="P166" i="10"/>
  <c r="BI165" i="10"/>
  <c r="BH165" i="10"/>
  <c r="BG165" i="10"/>
  <c r="BF165" i="10"/>
  <c r="T165" i="10"/>
  <c r="R165" i="10"/>
  <c r="P165" i="10"/>
  <c r="BI163" i="10"/>
  <c r="BH163" i="10"/>
  <c r="BG163" i="10"/>
  <c r="BF163" i="10"/>
  <c r="T163" i="10"/>
  <c r="R163" i="10"/>
  <c r="P163" i="10"/>
  <c r="BI162" i="10"/>
  <c r="BH162" i="10"/>
  <c r="BG162" i="10"/>
  <c r="BF162" i="10"/>
  <c r="T162" i="10"/>
  <c r="R162" i="10"/>
  <c r="P162" i="10"/>
  <c r="BI160" i="10"/>
  <c r="BH160" i="10"/>
  <c r="BG160" i="10"/>
  <c r="BF160" i="10"/>
  <c r="T160" i="10"/>
  <c r="R160" i="10"/>
  <c r="P160" i="10"/>
  <c r="BI159" i="10"/>
  <c r="BH159" i="10"/>
  <c r="BG159" i="10"/>
  <c r="BF159" i="10"/>
  <c r="T159" i="10"/>
  <c r="R159" i="10"/>
  <c r="P159" i="10"/>
  <c r="BI158" i="10"/>
  <c r="BH158" i="10"/>
  <c r="BG158" i="10"/>
  <c r="BF158" i="10"/>
  <c r="T158" i="10"/>
  <c r="R158" i="10"/>
  <c r="P158" i="10"/>
  <c r="BI157" i="10"/>
  <c r="BH157" i="10"/>
  <c r="BG157" i="10"/>
  <c r="BF157" i="10"/>
  <c r="T157" i="10"/>
  <c r="R157" i="10"/>
  <c r="P157" i="10"/>
  <c r="BI156" i="10"/>
  <c r="BH156" i="10"/>
  <c r="BG156" i="10"/>
  <c r="BF156" i="10"/>
  <c r="T156" i="10"/>
  <c r="R156" i="10"/>
  <c r="P156" i="10"/>
  <c r="BI155" i="10"/>
  <c r="BH155" i="10"/>
  <c r="BG155" i="10"/>
  <c r="BF155" i="10"/>
  <c r="T155" i="10"/>
  <c r="R155" i="10"/>
  <c r="P155" i="10"/>
  <c r="BI154" i="10"/>
  <c r="BH154" i="10"/>
  <c r="BG154" i="10"/>
  <c r="BF154" i="10"/>
  <c r="T154" i="10"/>
  <c r="R154" i="10"/>
  <c r="P154" i="10"/>
  <c r="BI153" i="10"/>
  <c r="BH153" i="10"/>
  <c r="BG153" i="10"/>
  <c r="BF153" i="10"/>
  <c r="T153" i="10"/>
  <c r="R153" i="10"/>
  <c r="P153" i="10"/>
  <c r="BI152" i="10"/>
  <c r="BH152" i="10"/>
  <c r="BG152" i="10"/>
  <c r="BF152" i="10"/>
  <c r="T152" i="10"/>
  <c r="R152" i="10"/>
  <c r="P152" i="10"/>
  <c r="BI151" i="10"/>
  <c r="BH151" i="10"/>
  <c r="BG151" i="10"/>
  <c r="BF151" i="10"/>
  <c r="T151" i="10"/>
  <c r="R151" i="10"/>
  <c r="P151" i="10"/>
  <c r="BI150" i="10"/>
  <c r="BH150" i="10"/>
  <c r="BG150" i="10"/>
  <c r="BF150" i="10"/>
  <c r="T150" i="10"/>
  <c r="R150" i="10"/>
  <c r="P150" i="10"/>
  <c r="BI147" i="10"/>
  <c r="BH147" i="10"/>
  <c r="BG147" i="10"/>
  <c r="BF147" i="10"/>
  <c r="T147" i="10"/>
  <c r="R147" i="10"/>
  <c r="P147" i="10"/>
  <c r="BI146" i="10"/>
  <c r="BH146" i="10"/>
  <c r="BG146" i="10"/>
  <c r="BF146" i="10"/>
  <c r="T146" i="10"/>
  <c r="R146" i="10"/>
  <c r="P146" i="10"/>
  <c r="BI145" i="10"/>
  <c r="BH145" i="10"/>
  <c r="BG145" i="10"/>
  <c r="BF145" i="10"/>
  <c r="T145" i="10"/>
  <c r="R145" i="10"/>
  <c r="P145" i="10"/>
  <c r="BI144" i="10"/>
  <c r="BH144" i="10"/>
  <c r="BG144" i="10"/>
  <c r="BF144" i="10"/>
  <c r="T144" i="10"/>
  <c r="R144" i="10"/>
  <c r="P144" i="10"/>
  <c r="BI141" i="10"/>
  <c r="BH141" i="10"/>
  <c r="BG141" i="10"/>
  <c r="BF141" i="10"/>
  <c r="T141" i="10"/>
  <c r="R141" i="10"/>
  <c r="P141" i="10"/>
  <c r="BI139" i="10"/>
  <c r="BH139" i="10"/>
  <c r="BG139" i="10"/>
  <c r="BF139" i="10"/>
  <c r="T139" i="10"/>
  <c r="R139" i="10"/>
  <c r="P139" i="10"/>
  <c r="BI137" i="10"/>
  <c r="BH137" i="10"/>
  <c r="BG137" i="10"/>
  <c r="BF137" i="10"/>
  <c r="T137" i="10"/>
  <c r="R137" i="10"/>
  <c r="P137" i="10"/>
  <c r="BI135" i="10"/>
  <c r="BH135" i="10"/>
  <c r="BG135" i="10"/>
  <c r="BF135" i="10"/>
  <c r="T135" i="10"/>
  <c r="R135" i="10"/>
  <c r="P135" i="10"/>
  <c r="BI134" i="10"/>
  <c r="BH134" i="10"/>
  <c r="BG134" i="10"/>
  <c r="BF134" i="10"/>
  <c r="T134" i="10"/>
  <c r="R134" i="10"/>
  <c r="P134" i="10"/>
  <c r="BI132" i="10"/>
  <c r="BH132" i="10"/>
  <c r="BG132" i="10"/>
  <c r="BF132" i="10"/>
  <c r="T132" i="10"/>
  <c r="R132" i="10"/>
  <c r="P132" i="10"/>
  <c r="BI131" i="10"/>
  <c r="BH131" i="10"/>
  <c r="BG131" i="10"/>
  <c r="BF131" i="10"/>
  <c r="T131" i="10"/>
  <c r="R131" i="10"/>
  <c r="P131" i="10"/>
  <c r="BI130" i="10"/>
  <c r="BH130" i="10"/>
  <c r="BG130" i="10"/>
  <c r="BF130" i="10"/>
  <c r="T130" i="10"/>
  <c r="R130" i="10"/>
  <c r="P130" i="10"/>
  <c r="BI129" i="10"/>
  <c r="BH129" i="10"/>
  <c r="BG129" i="10"/>
  <c r="BF129" i="10"/>
  <c r="T129" i="10"/>
  <c r="R129" i="10"/>
  <c r="P129" i="10"/>
  <c r="BI128" i="10"/>
  <c r="BH128" i="10"/>
  <c r="BG128" i="10"/>
  <c r="BF128" i="10"/>
  <c r="T128" i="10"/>
  <c r="R128" i="10"/>
  <c r="P128" i="10"/>
  <c r="BI127" i="10"/>
  <c r="BH127" i="10"/>
  <c r="BG127" i="10"/>
  <c r="BF127" i="10"/>
  <c r="T127" i="10"/>
  <c r="R127" i="10"/>
  <c r="P127" i="10"/>
  <c r="BI126" i="10"/>
  <c r="BH126" i="10"/>
  <c r="BG126" i="10"/>
  <c r="BF126" i="10"/>
  <c r="T126" i="10"/>
  <c r="R126" i="10"/>
  <c r="P126" i="10"/>
  <c r="BI125" i="10"/>
  <c r="BH125" i="10"/>
  <c r="BG125" i="10"/>
  <c r="BF125" i="10"/>
  <c r="T125" i="10"/>
  <c r="R125" i="10"/>
  <c r="P125" i="10"/>
  <c r="BI123" i="10"/>
  <c r="BH123" i="10"/>
  <c r="BG123" i="10"/>
  <c r="BF123" i="10"/>
  <c r="T123" i="10"/>
  <c r="T122" i="10" s="1"/>
  <c r="R123" i="10"/>
  <c r="R122" i="10" s="1"/>
  <c r="P123" i="10"/>
  <c r="P122" i="10" s="1"/>
  <c r="BI121" i="10"/>
  <c r="BH121" i="10"/>
  <c r="BG121" i="10"/>
  <c r="BF121" i="10"/>
  <c r="T121" i="10"/>
  <c r="R121" i="10"/>
  <c r="P121" i="10"/>
  <c r="BI120" i="10"/>
  <c r="BH120" i="10"/>
  <c r="BG120" i="10"/>
  <c r="BF120" i="10"/>
  <c r="T120" i="10"/>
  <c r="R120" i="10"/>
  <c r="P120" i="10"/>
  <c r="BI119" i="10"/>
  <c r="BH119" i="10"/>
  <c r="BG119" i="10"/>
  <c r="BF119" i="10"/>
  <c r="T119" i="10"/>
  <c r="R119" i="10"/>
  <c r="P119" i="10"/>
  <c r="BI118" i="10"/>
  <c r="BH118" i="10"/>
  <c r="BG118" i="10"/>
  <c r="BF118" i="10"/>
  <c r="T118" i="10"/>
  <c r="R118" i="10"/>
  <c r="P118" i="10"/>
  <c r="BI117" i="10"/>
  <c r="BH117" i="10"/>
  <c r="BG117" i="10"/>
  <c r="BF117" i="10"/>
  <c r="T117" i="10"/>
  <c r="R117" i="10"/>
  <c r="P117" i="10"/>
  <c r="BI116" i="10"/>
  <c r="BH116" i="10"/>
  <c r="BG116" i="10"/>
  <c r="BF116" i="10"/>
  <c r="T116" i="10"/>
  <c r="R116" i="10"/>
  <c r="P116" i="10"/>
  <c r="BI115" i="10"/>
  <c r="BH115" i="10"/>
  <c r="BG115" i="10"/>
  <c r="BF115" i="10"/>
  <c r="T115" i="10"/>
  <c r="R115" i="10"/>
  <c r="P115" i="10"/>
  <c r="BI114" i="10"/>
  <c r="BH114" i="10"/>
  <c r="BG114" i="10"/>
  <c r="BF114" i="10"/>
  <c r="T114" i="10"/>
  <c r="R114" i="10"/>
  <c r="P114" i="10"/>
  <c r="BI113" i="10"/>
  <c r="BH113" i="10"/>
  <c r="BG113" i="10"/>
  <c r="BF113" i="10"/>
  <c r="T113" i="10"/>
  <c r="R113" i="10"/>
  <c r="P113" i="10"/>
  <c r="BI112" i="10"/>
  <c r="BH112" i="10"/>
  <c r="BG112" i="10"/>
  <c r="BF112" i="10"/>
  <c r="T112" i="10"/>
  <c r="R112" i="10"/>
  <c r="P112" i="10"/>
  <c r="BI111" i="10"/>
  <c r="BH111" i="10"/>
  <c r="BG111" i="10"/>
  <c r="BF111" i="10"/>
  <c r="T111" i="10"/>
  <c r="R111" i="10"/>
  <c r="P111" i="10"/>
  <c r="BI110" i="10"/>
  <c r="BH110" i="10"/>
  <c r="BG110" i="10"/>
  <c r="BF110" i="10"/>
  <c r="T110" i="10"/>
  <c r="R110" i="10"/>
  <c r="P110" i="10"/>
  <c r="BI109" i="10"/>
  <c r="BH109" i="10"/>
  <c r="BG109" i="10"/>
  <c r="BF109" i="10"/>
  <c r="T109" i="10"/>
  <c r="R109" i="10"/>
  <c r="P109" i="10"/>
  <c r="BI108" i="10"/>
  <c r="BH108" i="10"/>
  <c r="BG108" i="10"/>
  <c r="BF108" i="10"/>
  <c r="T108" i="10"/>
  <c r="R108" i="10"/>
  <c r="P108" i="10"/>
  <c r="BI107" i="10"/>
  <c r="BH107" i="10"/>
  <c r="BG107" i="10"/>
  <c r="BF107" i="10"/>
  <c r="T107" i="10"/>
  <c r="R107" i="10"/>
  <c r="P107" i="10"/>
  <c r="BI106" i="10"/>
  <c r="BH106" i="10"/>
  <c r="BG106" i="10"/>
  <c r="BF106" i="10"/>
  <c r="T106" i="10"/>
  <c r="R106" i="10"/>
  <c r="P106" i="10"/>
  <c r="BI105" i="10"/>
  <c r="BH105" i="10"/>
  <c r="BG105" i="10"/>
  <c r="BF105" i="10"/>
  <c r="T105" i="10"/>
  <c r="R105" i="10"/>
  <c r="P105" i="10"/>
  <c r="BI104" i="10"/>
  <c r="BH104" i="10"/>
  <c r="BG104" i="10"/>
  <c r="BF104" i="10"/>
  <c r="T104" i="10"/>
  <c r="R104" i="10"/>
  <c r="P104" i="10"/>
  <c r="J98" i="10"/>
  <c r="F97" i="10"/>
  <c r="F95" i="10"/>
  <c r="E93" i="10"/>
  <c r="J59" i="10"/>
  <c r="F58" i="10"/>
  <c r="F56" i="10"/>
  <c r="E54" i="10"/>
  <c r="J23" i="10"/>
  <c r="E23" i="10"/>
  <c r="J97" i="10"/>
  <c r="J22" i="10"/>
  <c r="J20" i="10"/>
  <c r="E20" i="10"/>
  <c r="F59" i="10"/>
  <c r="J19" i="10"/>
  <c r="J14" i="10"/>
  <c r="J56" i="10"/>
  <c r="E7" i="10"/>
  <c r="E50" i="10" s="1"/>
  <c r="J39" i="9"/>
  <c r="J38" i="9"/>
  <c r="AY64" i="1"/>
  <c r="J37" i="9"/>
  <c r="AX64" i="1" s="1"/>
  <c r="BI234" i="9"/>
  <c r="BH234" i="9"/>
  <c r="BG234" i="9"/>
  <c r="BF234" i="9"/>
  <c r="T234" i="9"/>
  <c r="R234" i="9"/>
  <c r="P234" i="9"/>
  <c r="BI233" i="9"/>
  <c r="BH233" i="9"/>
  <c r="BG233" i="9"/>
  <c r="BF233" i="9"/>
  <c r="T233" i="9"/>
  <c r="R233" i="9"/>
  <c r="P233" i="9"/>
  <c r="BI231" i="9"/>
  <c r="BH231" i="9"/>
  <c r="BG231" i="9"/>
  <c r="BF231" i="9"/>
  <c r="T231" i="9"/>
  <c r="R231" i="9"/>
  <c r="P231" i="9"/>
  <c r="BI230" i="9"/>
  <c r="BH230" i="9"/>
  <c r="BG230" i="9"/>
  <c r="BF230" i="9"/>
  <c r="T230" i="9"/>
  <c r="R230" i="9"/>
  <c r="P230" i="9"/>
  <c r="BI229" i="9"/>
  <c r="BH229" i="9"/>
  <c r="BG229" i="9"/>
  <c r="BF229" i="9"/>
  <c r="T229" i="9"/>
  <c r="R229" i="9"/>
  <c r="P229" i="9"/>
  <c r="BI228" i="9"/>
  <c r="BH228" i="9"/>
  <c r="BG228" i="9"/>
  <c r="BF228" i="9"/>
  <c r="T228" i="9"/>
  <c r="R228" i="9"/>
  <c r="P228" i="9"/>
  <c r="BI227" i="9"/>
  <c r="BH227" i="9"/>
  <c r="BG227" i="9"/>
  <c r="BF227" i="9"/>
  <c r="T227" i="9"/>
  <c r="R227" i="9"/>
  <c r="P227" i="9"/>
  <c r="BI226" i="9"/>
  <c r="BH226" i="9"/>
  <c r="BG226" i="9"/>
  <c r="BF226" i="9"/>
  <c r="T226" i="9"/>
  <c r="R226" i="9"/>
  <c r="P226" i="9"/>
  <c r="BI225" i="9"/>
  <c r="BH225" i="9"/>
  <c r="BG225" i="9"/>
  <c r="BF225" i="9"/>
  <c r="T225" i="9"/>
  <c r="R225" i="9"/>
  <c r="P225" i="9"/>
  <c r="BI224" i="9"/>
  <c r="BH224" i="9"/>
  <c r="BG224" i="9"/>
  <c r="BF224" i="9"/>
  <c r="T224" i="9"/>
  <c r="R224" i="9"/>
  <c r="P224" i="9"/>
  <c r="BI223" i="9"/>
  <c r="BH223" i="9"/>
  <c r="BG223" i="9"/>
  <c r="BF223" i="9"/>
  <c r="T223" i="9"/>
  <c r="R223" i="9"/>
  <c r="P223" i="9"/>
  <c r="BI222" i="9"/>
  <c r="BH222" i="9"/>
  <c r="BG222" i="9"/>
  <c r="BF222" i="9"/>
  <c r="T222" i="9"/>
  <c r="R222" i="9"/>
  <c r="P222" i="9"/>
  <c r="BI221" i="9"/>
  <c r="BH221" i="9"/>
  <c r="BG221" i="9"/>
  <c r="BF221" i="9"/>
  <c r="T221" i="9"/>
  <c r="R221" i="9"/>
  <c r="P221" i="9"/>
  <c r="BI220" i="9"/>
  <c r="BH220" i="9"/>
  <c r="BG220" i="9"/>
  <c r="BF220" i="9"/>
  <c r="T220" i="9"/>
  <c r="R220" i="9"/>
  <c r="P220" i="9"/>
  <c r="BI219" i="9"/>
  <c r="BH219" i="9"/>
  <c r="BG219" i="9"/>
  <c r="BF219" i="9"/>
  <c r="T219" i="9"/>
  <c r="R219" i="9"/>
  <c r="P219" i="9"/>
  <c r="BI218" i="9"/>
  <c r="BH218" i="9"/>
  <c r="BG218" i="9"/>
  <c r="BF218" i="9"/>
  <c r="T218" i="9"/>
  <c r="R218" i="9"/>
  <c r="P218" i="9"/>
  <c r="BI217" i="9"/>
  <c r="BH217" i="9"/>
  <c r="BG217" i="9"/>
  <c r="BF217" i="9"/>
  <c r="T217" i="9"/>
  <c r="R217" i="9"/>
  <c r="P217" i="9"/>
  <c r="BI216" i="9"/>
  <c r="BH216" i="9"/>
  <c r="BG216" i="9"/>
  <c r="BF216" i="9"/>
  <c r="T216" i="9"/>
  <c r="R216" i="9"/>
  <c r="P216" i="9"/>
  <c r="BI215" i="9"/>
  <c r="BH215" i="9"/>
  <c r="BG215" i="9"/>
  <c r="BF215" i="9"/>
  <c r="T215" i="9"/>
  <c r="R215" i="9"/>
  <c r="P215" i="9"/>
  <c r="BI214" i="9"/>
  <c r="BH214" i="9"/>
  <c r="BG214" i="9"/>
  <c r="BF214" i="9"/>
  <c r="T214" i="9"/>
  <c r="R214" i="9"/>
  <c r="P214" i="9"/>
  <c r="BI213" i="9"/>
  <c r="BH213" i="9"/>
  <c r="BG213" i="9"/>
  <c r="BF213" i="9"/>
  <c r="T213" i="9"/>
  <c r="R213" i="9"/>
  <c r="P213" i="9"/>
  <c r="BI212" i="9"/>
  <c r="BH212" i="9"/>
  <c r="BG212" i="9"/>
  <c r="BF212" i="9"/>
  <c r="T212" i="9"/>
  <c r="R212" i="9"/>
  <c r="P212" i="9"/>
  <c r="BI211" i="9"/>
  <c r="BH211" i="9"/>
  <c r="BG211" i="9"/>
  <c r="BF211" i="9"/>
  <c r="T211" i="9"/>
  <c r="R211" i="9"/>
  <c r="P211" i="9"/>
  <c r="BI210" i="9"/>
  <c r="BH210" i="9"/>
  <c r="BG210" i="9"/>
  <c r="BF210" i="9"/>
  <c r="T210" i="9"/>
  <c r="R210" i="9"/>
  <c r="P210" i="9"/>
  <c r="BI209" i="9"/>
  <c r="BH209" i="9"/>
  <c r="BG209" i="9"/>
  <c r="BF209" i="9"/>
  <c r="T209" i="9"/>
  <c r="R209" i="9"/>
  <c r="P209" i="9"/>
  <c r="BI208" i="9"/>
  <c r="BH208" i="9"/>
  <c r="BG208" i="9"/>
  <c r="BF208" i="9"/>
  <c r="T208" i="9"/>
  <c r="R208" i="9"/>
  <c r="P208" i="9"/>
  <c r="BI207" i="9"/>
  <c r="BH207" i="9"/>
  <c r="BG207" i="9"/>
  <c r="BF207" i="9"/>
  <c r="T207" i="9"/>
  <c r="R207" i="9"/>
  <c r="P207" i="9"/>
  <c r="BI206" i="9"/>
  <c r="BH206" i="9"/>
  <c r="BG206" i="9"/>
  <c r="BF206" i="9"/>
  <c r="T206" i="9"/>
  <c r="R206" i="9"/>
  <c r="P206" i="9"/>
  <c r="BI205" i="9"/>
  <c r="BH205" i="9"/>
  <c r="BG205" i="9"/>
  <c r="BF205" i="9"/>
  <c r="T205" i="9"/>
  <c r="R205" i="9"/>
  <c r="P205" i="9"/>
  <c r="BI204" i="9"/>
  <c r="BH204" i="9"/>
  <c r="BG204" i="9"/>
  <c r="BF204" i="9"/>
  <c r="T204" i="9"/>
  <c r="R204" i="9"/>
  <c r="P204" i="9"/>
  <c r="BI203" i="9"/>
  <c r="BH203" i="9"/>
  <c r="BG203" i="9"/>
  <c r="BF203" i="9"/>
  <c r="T203" i="9"/>
  <c r="R203" i="9"/>
  <c r="P203" i="9"/>
  <c r="BI202" i="9"/>
  <c r="BH202" i="9"/>
  <c r="BG202" i="9"/>
  <c r="BF202" i="9"/>
  <c r="T202" i="9"/>
  <c r="R202" i="9"/>
  <c r="P202" i="9"/>
  <c r="BI201" i="9"/>
  <c r="BH201" i="9"/>
  <c r="BG201" i="9"/>
  <c r="BF201" i="9"/>
  <c r="T201" i="9"/>
  <c r="R201" i="9"/>
  <c r="P201" i="9"/>
  <c r="BI200" i="9"/>
  <c r="BH200" i="9"/>
  <c r="BG200" i="9"/>
  <c r="BF200" i="9"/>
  <c r="T200" i="9"/>
  <c r="R200" i="9"/>
  <c r="P200" i="9"/>
  <c r="BI199" i="9"/>
  <c r="BH199" i="9"/>
  <c r="BG199" i="9"/>
  <c r="BF199" i="9"/>
  <c r="T199" i="9"/>
  <c r="R199" i="9"/>
  <c r="P199" i="9"/>
  <c r="BI198" i="9"/>
  <c r="BH198" i="9"/>
  <c r="BG198" i="9"/>
  <c r="BF198" i="9"/>
  <c r="T198" i="9"/>
  <c r="R198" i="9"/>
  <c r="P198" i="9"/>
  <c r="BI197" i="9"/>
  <c r="BH197" i="9"/>
  <c r="BG197" i="9"/>
  <c r="BF197" i="9"/>
  <c r="T197" i="9"/>
  <c r="R197" i="9"/>
  <c r="P197" i="9"/>
  <c r="BI196" i="9"/>
  <c r="BH196" i="9"/>
  <c r="BG196" i="9"/>
  <c r="BF196" i="9"/>
  <c r="T196" i="9"/>
  <c r="R196" i="9"/>
  <c r="P196" i="9"/>
  <c r="BI195" i="9"/>
  <c r="BH195" i="9"/>
  <c r="BG195" i="9"/>
  <c r="BF195" i="9"/>
  <c r="T195" i="9"/>
  <c r="R195" i="9"/>
  <c r="P195" i="9"/>
  <c r="BI194" i="9"/>
  <c r="BH194" i="9"/>
  <c r="BG194" i="9"/>
  <c r="BF194" i="9"/>
  <c r="T194" i="9"/>
  <c r="R194" i="9"/>
  <c r="P194" i="9"/>
  <c r="BI192" i="9"/>
  <c r="BH192" i="9"/>
  <c r="BG192" i="9"/>
  <c r="BF192" i="9"/>
  <c r="T192" i="9"/>
  <c r="R192" i="9"/>
  <c r="P192" i="9"/>
  <c r="BI191" i="9"/>
  <c r="BH191" i="9"/>
  <c r="BG191" i="9"/>
  <c r="BF191" i="9"/>
  <c r="T191" i="9"/>
  <c r="R191" i="9"/>
  <c r="P191" i="9"/>
  <c r="BI190" i="9"/>
  <c r="BH190" i="9"/>
  <c r="BG190" i="9"/>
  <c r="BF190" i="9"/>
  <c r="T190" i="9"/>
  <c r="R190" i="9"/>
  <c r="P190" i="9"/>
  <c r="BI189" i="9"/>
  <c r="BH189" i="9"/>
  <c r="BG189" i="9"/>
  <c r="BF189" i="9"/>
  <c r="T189" i="9"/>
  <c r="R189" i="9"/>
  <c r="P189" i="9"/>
  <c r="BI188" i="9"/>
  <c r="BH188" i="9"/>
  <c r="BG188" i="9"/>
  <c r="BF188" i="9"/>
  <c r="T188" i="9"/>
  <c r="R188" i="9"/>
  <c r="P188" i="9"/>
  <c r="BI187" i="9"/>
  <c r="BH187" i="9"/>
  <c r="BG187" i="9"/>
  <c r="BF187" i="9"/>
  <c r="T187" i="9"/>
  <c r="R187" i="9"/>
  <c r="P187" i="9"/>
  <c r="BI186" i="9"/>
  <c r="BH186" i="9"/>
  <c r="BG186" i="9"/>
  <c r="BF186" i="9"/>
  <c r="T186" i="9"/>
  <c r="R186" i="9"/>
  <c r="P186" i="9"/>
  <c r="BI185" i="9"/>
  <c r="BH185" i="9"/>
  <c r="BG185" i="9"/>
  <c r="BF185" i="9"/>
  <c r="T185" i="9"/>
  <c r="R185" i="9"/>
  <c r="P185" i="9"/>
  <c r="BI184" i="9"/>
  <c r="BH184" i="9"/>
  <c r="BG184" i="9"/>
  <c r="BF184" i="9"/>
  <c r="T184" i="9"/>
  <c r="R184" i="9"/>
  <c r="P184" i="9"/>
  <c r="BI183" i="9"/>
  <c r="BH183" i="9"/>
  <c r="BG183" i="9"/>
  <c r="BF183" i="9"/>
  <c r="T183" i="9"/>
  <c r="R183" i="9"/>
  <c r="P183" i="9"/>
  <c r="BI182" i="9"/>
  <c r="BH182" i="9"/>
  <c r="BG182" i="9"/>
  <c r="BF182" i="9"/>
  <c r="T182" i="9"/>
  <c r="R182" i="9"/>
  <c r="P182" i="9"/>
  <c r="BI181" i="9"/>
  <c r="BH181" i="9"/>
  <c r="BG181" i="9"/>
  <c r="BF181" i="9"/>
  <c r="T181" i="9"/>
  <c r="R181" i="9"/>
  <c r="P181" i="9"/>
  <c r="BI180" i="9"/>
  <c r="BH180" i="9"/>
  <c r="BG180" i="9"/>
  <c r="BF180" i="9"/>
  <c r="T180" i="9"/>
  <c r="R180" i="9"/>
  <c r="P180" i="9"/>
  <c r="BI179" i="9"/>
  <c r="BH179" i="9"/>
  <c r="BG179" i="9"/>
  <c r="BF179" i="9"/>
  <c r="T179" i="9"/>
  <c r="R179" i="9"/>
  <c r="P179" i="9"/>
  <c r="BI178" i="9"/>
  <c r="BH178" i="9"/>
  <c r="BG178" i="9"/>
  <c r="BF178" i="9"/>
  <c r="T178" i="9"/>
  <c r="R178" i="9"/>
  <c r="P178" i="9"/>
  <c r="BI177" i="9"/>
  <c r="BH177" i="9"/>
  <c r="BG177" i="9"/>
  <c r="BF177" i="9"/>
  <c r="T177" i="9"/>
  <c r="R177" i="9"/>
  <c r="P177" i="9"/>
  <c r="BI176" i="9"/>
  <c r="BH176" i="9"/>
  <c r="BG176" i="9"/>
  <c r="BF176" i="9"/>
  <c r="T176" i="9"/>
  <c r="R176" i="9"/>
  <c r="P176" i="9"/>
  <c r="BI175" i="9"/>
  <c r="BH175" i="9"/>
  <c r="BG175" i="9"/>
  <c r="BF175" i="9"/>
  <c r="T175" i="9"/>
  <c r="R175" i="9"/>
  <c r="P175" i="9"/>
  <c r="BI174" i="9"/>
  <c r="BH174" i="9"/>
  <c r="BG174" i="9"/>
  <c r="BF174" i="9"/>
  <c r="T174" i="9"/>
  <c r="R174" i="9"/>
  <c r="P174" i="9"/>
  <c r="BI173" i="9"/>
  <c r="BH173" i="9"/>
  <c r="BG173" i="9"/>
  <c r="BF173" i="9"/>
  <c r="T173" i="9"/>
  <c r="R173" i="9"/>
  <c r="P173" i="9"/>
  <c r="BI172" i="9"/>
  <c r="BH172" i="9"/>
  <c r="BG172" i="9"/>
  <c r="BF172" i="9"/>
  <c r="T172" i="9"/>
  <c r="R172" i="9"/>
  <c r="P172" i="9"/>
  <c r="BI171" i="9"/>
  <c r="BH171" i="9"/>
  <c r="BG171" i="9"/>
  <c r="BF171" i="9"/>
  <c r="T171" i="9"/>
  <c r="R171" i="9"/>
  <c r="P171" i="9"/>
  <c r="BI170" i="9"/>
  <c r="BH170" i="9"/>
  <c r="BG170" i="9"/>
  <c r="BF170" i="9"/>
  <c r="T170" i="9"/>
  <c r="R170" i="9"/>
  <c r="P170" i="9"/>
  <c r="BI169" i="9"/>
  <c r="BH169" i="9"/>
  <c r="BG169" i="9"/>
  <c r="BF169" i="9"/>
  <c r="T169" i="9"/>
  <c r="R169" i="9"/>
  <c r="P169" i="9"/>
  <c r="BI168" i="9"/>
  <c r="BH168" i="9"/>
  <c r="BG168" i="9"/>
  <c r="BF168" i="9"/>
  <c r="T168" i="9"/>
  <c r="R168" i="9"/>
  <c r="P168" i="9"/>
  <c r="BI167" i="9"/>
  <c r="BH167" i="9"/>
  <c r="BG167" i="9"/>
  <c r="BF167" i="9"/>
  <c r="T167" i="9"/>
  <c r="R167" i="9"/>
  <c r="P167" i="9"/>
  <c r="BI165" i="9"/>
  <c r="BH165" i="9"/>
  <c r="BG165" i="9"/>
  <c r="BF165" i="9"/>
  <c r="T165" i="9"/>
  <c r="R165" i="9"/>
  <c r="P165" i="9"/>
  <c r="BI164" i="9"/>
  <c r="BH164" i="9"/>
  <c r="BG164" i="9"/>
  <c r="BF164" i="9"/>
  <c r="T164" i="9"/>
  <c r="R164" i="9"/>
  <c r="P164" i="9"/>
  <c r="BI163" i="9"/>
  <c r="BH163" i="9"/>
  <c r="BG163" i="9"/>
  <c r="BF163" i="9"/>
  <c r="T163" i="9"/>
  <c r="R163" i="9"/>
  <c r="P163" i="9"/>
  <c r="BI162" i="9"/>
  <c r="BH162" i="9"/>
  <c r="BG162" i="9"/>
  <c r="BF162" i="9"/>
  <c r="T162" i="9"/>
  <c r="R162" i="9"/>
  <c r="P162" i="9"/>
  <c r="BI161" i="9"/>
  <c r="BH161" i="9"/>
  <c r="BG161" i="9"/>
  <c r="BF161" i="9"/>
  <c r="T161" i="9"/>
  <c r="R161" i="9"/>
  <c r="P161" i="9"/>
  <c r="BI160" i="9"/>
  <c r="BH160" i="9"/>
  <c r="BG160" i="9"/>
  <c r="BF160" i="9"/>
  <c r="T160" i="9"/>
  <c r="R160" i="9"/>
  <c r="P160" i="9"/>
  <c r="BI159" i="9"/>
  <c r="BH159" i="9"/>
  <c r="BG159" i="9"/>
  <c r="BF159" i="9"/>
  <c r="T159" i="9"/>
  <c r="R159" i="9"/>
  <c r="P159" i="9"/>
  <c r="BI158" i="9"/>
  <c r="BH158" i="9"/>
  <c r="BG158" i="9"/>
  <c r="BF158" i="9"/>
  <c r="T158" i="9"/>
  <c r="R158" i="9"/>
  <c r="P158" i="9"/>
  <c r="BI157" i="9"/>
  <c r="BH157" i="9"/>
  <c r="BG157" i="9"/>
  <c r="BF157" i="9"/>
  <c r="T157" i="9"/>
  <c r="R157" i="9"/>
  <c r="P157" i="9"/>
  <c r="BI156" i="9"/>
  <c r="BH156" i="9"/>
  <c r="BG156" i="9"/>
  <c r="BF156" i="9"/>
  <c r="T156" i="9"/>
  <c r="R156" i="9"/>
  <c r="P156" i="9"/>
  <c r="BI155" i="9"/>
  <c r="BH155" i="9"/>
  <c r="BG155" i="9"/>
  <c r="BF155" i="9"/>
  <c r="T155" i="9"/>
  <c r="R155" i="9"/>
  <c r="P155" i="9"/>
  <c r="BI154" i="9"/>
  <c r="BH154" i="9"/>
  <c r="BG154" i="9"/>
  <c r="BF154" i="9"/>
  <c r="T154" i="9"/>
  <c r="R154" i="9"/>
  <c r="P154" i="9"/>
  <c r="BI153" i="9"/>
  <c r="BH153" i="9"/>
  <c r="BG153" i="9"/>
  <c r="BF153" i="9"/>
  <c r="T153" i="9"/>
  <c r="R153" i="9"/>
  <c r="P153" i="9"/>
  <c r="BI152" i="9"/>
  <c r="BH152" i="9"/>
  <c r="BG152" i="9"/>
  <c r="BF152" i="9"/>
  <c r="T152" i="9"/>
  <c r="R152" i="9"/>
  <c r="P152" i="9"/>
  <c r="BI151" i="9"/>
  <c r="BH151" i="9"/>
  <c r="BG151" i="9"/>
  <c r="BF151" i="9"/>
  <c r="T151" i="9"/>
  <c r="R151" i="9"/>
  <c r="P151" i="9"/>
  <c r="BI150" i="9"/>
  <c r="BH150" i="9"/>
  <c r="BG150" i="9"/>
  <c r="BF150" i="9"/>
  <c r="T150" i="9"/>
  <c r="R150" i="9"/>
  <c r="P150" i="9"/>
  <c r="BI149" i="9"/>
  <c r="BH149" i="9"/>
  <c r="BG149" i="9"/>
  <c r="BF149" i="9"/>
  <c r="T149" i="9"/>
  <c r="R149" i="9"/>
  <c r="P149" i="9"/>
  <c r="BI148" i="9"/>
  <c r="BH148" i="9"/>
  <c r="BG148" i="9"/>
  <c r="BF148" i="9"/>
  <c r="T148" i="9"/>
  <c r="R148" i="9"/>
  <c r="P148" i="9"/>
  <c r="BI147" i="9"/>
  <c r="BH147" i="9"/>
  <c r="BG147" i="9"/>
  <c r="BF147" i="9"/>
  <c r="T147" i="9"/>
  <c r="R147" i="9"/>
  <c r="P147" i="9"/>
  <c r="BI146" i="9"/>
  <c r="BH146" i="9"/>
  <c r="BG146" i="9"/>
  <c r="BF146" i="9"/>
  <c r="T146" i="9"/>
  <c r="R146" i="9"/>
  <c r="P146" i="9"/>
  <c r="BI145" i="9"/>
  <c r="BH145" i="9"/>
  <c r="BG145" i="9"/>
  <c r="BF145" i="9"/>
  <c r="T145" i="9"/>
  <c r="R145" i="9"/>
  <c r="P145" i="9"/>
  <c r="BI144" i="9"/>
  <c r="BH144" i="9"/>
  <c r="BG144" i="9"/>
  <c r="BF144" i="9"/>
  <c r="T144" i="9"/>
  <c r="R144" i="9"/>
  <c r="P144" i="9"/>
  <c r="BI143" i="9"/>
  <c r="BH143" i="9"/>
  <c r="BG143" i="9"/>
  <c r="BF143" i="9"/>
  <c r="T143" i="9"/>
  <c r="R143" i="9"/>
  <c r="P143" i="9"/>
  <c r="BI142" i="9"/>
  <c r="BH142" i="9"/>
  <c r="BG142" i="9"/>
  <c r="BF142" i="9"/>
  <c r="T142" i="9"/>
  <c r="R142" i="9"/>
  <c r="P142" i="9"/>
  <c r="BI141" i="9"/>
  <c r="BH141" i="9"/>
  <c r="BG141" i="9"/>
  <c r="BF141" i="9"/>
  <c r="T141" i="9"/>
  <c r="R141" i="9"/>
  <c r="P141" i="9"/>
  <c r="BI140" i="9"/>
  <c r="BH140" i="9"/>
  <c r="BG140" i="9"/>
  <c r="BF140" i="9"/>
  <c r="T140" i="9"/>
  <c r="R140" i="9"/>
  <c r="P140" i="9"/>
  <c r="BI139" i="9"/>
  <c r="BH139" i="9"/>
  <c r="BG139" i="9"/>
  <c r="BF139" i="9"/>
  <c r="T139" i="9"/>
  <c r="R139" i="9"/>
  <c r="P139" i="9"/>
  <c r="BI138" i="9"/>
  <c r="BH138" i="9"/>
  <c r="BG138" i="9"/>
  <c r="BF138" i="9"/>
  <c r="T138" i="9"/>
  <c r="R138" i="9"/>
  <c r="P138" i="9"/>
  <c r="BI137" i="9"/>
  <c r="BH137" i="9"/>
  <c r="BG137" i="9"/>
  <c r="BF137" i="9"/>
  <c r="T137" i="9"/>
  <c r="R137" i="9"/>
  <c r="P137" i="9"/>
  <c r="BI136" i="9"/>
  <c r="BH136" i="9"/>
  <c r="BG136" i="9"/>
  <c r="BF136" i="9"/>
  <c r="T136" i="9"/>
  <c r="R136" i="9"/>
  <c r="P136" i="9"/>
  <c r="BI135" i="9"/>
  <c r="BH135" i="9"/>
  <c r="BG135" i="9"/>
  <c r="BF135" i="9"/>
  <c r="T135" i="9"/>
  <c r="R135" i="9"/>
  <c r="P135" i="9"/>
  <c r="BI134" i="9"/>
  <c r="BH134" i="9"/>
  <c r="BG134" i="9"/>
  <c r="BF134" i="9"/>
  <c r="T134" i="9"/>
  <c r="R134" i="9"/>
  <c r="P134" i="9"/>
  <c r="BI133" i="9"/>
  <c r="BH133" i="9"/>
  <c r="BG133" i="9"/>
  <c r="BF133" i="9"/>
  <c r="T133" i="9"/>
  <c r="R133" i="9"/>
  <c r="P133" i="9"/>
  <c r="BI132" i="9"/>
  <c r="BH132" i="9"/>
  <c r="BG132" i="9"/>
  <c r="BF132" i="9"/>
  <c r="T132" i="9"/>
  <c r="R132" i="9"/>
  <c r="P132" i="9"/>
  <c r="BI131" i="9"/>
  <c r="BH131" i="9"/>
  <c r="BG131" i="9"/>
  <c r="BF131" i="9"/>
  <c r="T131" i="9"/>
  <c r="R131" i="9"/>
  <c r="P131" i="9"/>
  <c r="BI130" i="9"/>
  <c r="BH130" i="9"/>
  <c r="BG130" i="9"/>
  <c r="BF130" i="9"/>
  <c r="T130" i="9"/>
  <c r="R130" i="9"/>
  <c r="P130" i="9"/>
  <c r="BI129" i="9"/>
  <c r="BH129" i="9"/>
  <c r="BG129" i="9"/>
  <c r="BF129" i="9"/>
  <c r="T129" i="9"/>
  <c r="R129" i="9"/>
  <c r="P129" i="9"/>
  <c r="BI128" i="9"/>
  <c r="BH128" i="9"/>
  <c r="BG128" i="9"/>
  <c r="BF128" i="9"/>
  <c r="T128" i="9"/>
  <c r="R128" i="9"/>
  <c r="P128" i="9"/>
  <c r="BI127" i="9"/>
  <c r="BH127" i="9"/>
  <c r="BG127" i="9"/>
  <c r="BF127" i="9"/>
  <c r="T127" i="9"/>
  <c r="R127" i="9"/>
  <c r="P127" i="9"/>
  <c r="BI126" i="9"/>
  <c r="BH126" i="9"/>
  <c r="BG126" i="9"/>
  <c r="BF126" i="9"/>
  <c r="T126" i="9"/>
  <c r="R126" i="9"/>
  <c r="P126" i="9"/>
  <c r="BI125" i="9"/>
  <c r="BH125" i="9"/>
  <c r="BG125" i="9"/>
  <c r="BF125" i="9"/>
  <c r="T125" i="9"/>
  <c r="R125" i="9"/>
  <c r="P125" i="9"/>
  <c r="BI124" i="9"/>
  <c r="BH124" i="9"/>
  <c r="BG124" i="9"/>
  <c r="BF124" i="9"/>
  <c r="T124" i="9"/>
  <c r="R124" i="9"/>
  <c r="P124" i="9"/>
  <c r="BI123" i="9"/>
  <c r="BH123" i="9"/>
  <c r="BG123" i="9"/>
  <c r="BF123" i="9"/>
  <c r="T123" i="9"/>
  <c r="R123" i="9"/>
  <c r="P123" i="9"/>
  <c r="BI122" i="9"/>
  <c r="BH122" i="9"/>
  <c r="BG122" i="9"/>
  <c r="BF122" i="9"/>
  <c r="T122" i="9"/>
  <c r="R122" i="9"/>
  <c r="P122" i="9"/>
  <c r="BI121" i="9"/>
  <c r="BH121" i="9"/>
  <c r="BG121" i="9"/>
  <c r="BF121" i="9"/>
  <c r="T121" i="9"/>
  <c r="R121" i="9"/>
  <c r="P121" i="9"/>
  <c r="BI120" i="9"/>
  <c r="BH120" i="9"/>
  <c r="BG120" i="9"/>
  <c r="BF120" i="9"/>
  <c r="T120" i="9"/>
  <c r="R120" i="9"/>
  <c r="P120" i="9"/>
  <c r="BI119" i="9"/>
  <c r="BH119" i="9"/>
  <c r="BG119" i="9"/>
  <c r="BF119" i="9"/>
  <c r="T119" i="9"/>
  <c r="R119" i="9"/>
  <c r="P119" i="9"/>
  <c r="BI118" i="9"/>
  <c r="BH118" i="9"/>
  <c r="BG118" i="9"/>
  <c r="BF118" i="9"/>
  <c r="T118" i="9"/>
  <c r="R118" i="9"/>
  <c r="P118" i="9"/>
  <c r="BI117" i="9"/>
  <c r="BH117" i="9"/>
  <c r="BG117" i="9"/>
  <c r="BF117" i="9"/>
  <c r="T117" i="9"/>
  <c r="R117" i="9"/>
  <c r="P117" i="9"/>
  <c r="BI116" i="9"/>
  <c r="BH116" i="9"/>
  <c r="BG116" i="9"/>
  <c r="BF116" i="9"/>
  <c r="T116" i="9"/>
  <c r="R116" i="9"/>
  <c r="P116" i="9"/>
  <c r="BI115" i="9"/>
  <c r="BH115" i="9"/>
  <c r="BG115" i="9"/>
  <c r="BF115" i="9"/>
  <c r="T115" i="9"/>
  <c r="R115" i="9"/>
  <c r="P115" i="9"/>
  <c r="BI114" i="9"/>
  <c r="BH114" i="9"/>
  <c r="BG114" i="9"/>
  <c r="BF114" i="9"/>
  <c r="T114" i="9"/>
  <c r="R114" i="9"/>
  <c r="P114" i="9"/>
  <c r="BI113" i="9"/>
  <c r="BH113" i="9"/>
  <c r="BG113" i="9"/>
  <c r="BF113" i="9"/>
  <c r="T113" i="9"/>
  <c r="R113" i="9"/>
  <c r="P113" i="9"/>
  <c r="BI112" i="9"/>
  <c r="BH112" i="9"/>
  <c r="BG112" i="9"/>
  <c r="BF112" i="9"/>
  <c r="T112" i="9"/>
  <c r="R112" i="9"/>
  <c r="P112" i="9"/>
  <c r="BI111" i="9"/>
  <c r="BH111" i="9"/>
  <c r="BG111" i="9"/>
  <c r="BF111" i="9"/>
  <c r="T111" i="9"/>
  <c r="R111" i="9"/>
  <c r="P111" i="9"/>
  <c r="BI110" i="9"/>
  <c r="BH110" i="9"/>
  <c r="BG110" i="9"/>
  <c r="BF110" i="9"/>
  <c r="T110" i="9"/>
  <c r="R110" i="9"/>
  <c r="P110" i="9"/>
  <c r="BI109" i="9"/>
  <c r="BH109" i="9"/>
  <c r="BG109" i="9"/>
  <c r="BF109" i="9"/>
  <c r="T109" i="9"/>
  <c r="R109" i="9"/>
  <c r="P109" i="9"/>
  <c r="BI108" i="9"/>
  <c r="BH108" i="9"/>
  <c r="BG108" i="9"/>
  <c r="BF108" i="9"/>
  <c r="T108" i="9"/>
  <c r="R108" i="9"/>
  <c r="P108" i="9"/>
  <c r="BI107" i="9"/>
  <c r="BH107" i="9"/>
  <c r="BG107" i="9"/>
  <c r="BF107" i="9"/>
  <c r="T107" i="9"/>
  <c r="R107" i="9"/>
  <c r="P107" i="9"/>
  <c r="BI106" i="9"/>
  <c r="BH106" i="9"/>
  <c r="BG106" i="9"/>
  <c r="BF106" i="9"/>
  <c r="T106" i="9"/>
  <c r="R106" i="9"/>
  <c r="P106" i="9"/>
  <c r="BI105" i="9"/>
  <c r="BH105" i="9"/>
  <c r="BG105" i="9"/>
  <c r="BF105" i="9"/>
  <c r="T105" i="9"/>
  <c r="R105" i="9"/>
  <c r="P105" i="9"/>
  <c r="BI104" i="9"/>
  <c r="BH104" i="9"/>
  <c r="BG104" i="9"/>
  <c r="BF104" i="9"/>
  <c r="T104" i="9"/>
  <c r="R104" i="9"/>
  <c r="P104" i="9"/>
  <c r="BI103" i="9"/>
  <c r="BH103" i="9"/>
  <c r="BG103" i="9"/>
  <c r="BF103" i="9"/>
  <c r="T103" i="9"/>
  <c r="R103" i="9"/>
  <c r="P103" i="9"/>
  <c r="BI102" i="9"/>
  <c r="BH102" i="9"/>
  <c r="BG102" i="9"/>
  <c r="BF102" i="9"/>
  <c r="T102" i="9"/>
  <c r="R102" i="9"/>
  <c r="P102" i="9"/>
  <c r="BI101" i="9"/>
  <c r="BH101" i="9"/>
  <c r="BG101" i="9"/>
  <c r="BF101" i="9"/>
  <c r="T101" i="9"/>
  <c r="R101" i="9"/>
  <c r="P101" i="9"/>
  <c r="BI100" i="9"/>
  <c r="BH100" i="9"/>
  <c r="BG100" i="9"/>
  <c r="BF100" i="9"/>
  <c r="T100" i="9"/>
  <c r="R100" i="9"/>
  <c r="P100" i="9"/>
  <c r="BI99" i="9"/>
  <c r="BH99" i="9"/>
  <c r="BG99" i="9"/>
  <c r="BF99" i="9"/>
  <c r="T99" i="9"/>
  <c r="R99" i="9"/>
  <c r="P99" i="9"/>
  <c r="BI98" i="9"/>
  <c r="BH98" i="9"/>
  <c r="BG98" i="9"/>
  <c r="BF98" i="9"/>
  <c r="T98" i="9"/>
  <c r="R98" i="9"/>
  <c r="P98" i="9"/>
  <c r="BI97" i="9"/>
  <c r="BH97" i="9"/>
  <c r="BG97" i="9"/>
  <c r="BF97" i="9"/>
  <c r="T97" i="9"/>
  <c r="R97" i="9"/>
  <c r="P97" i="9"/>
  <c r="BI96" i="9"/>
  <c r="BH96" i="9"/>
  <c r="BG96" i="9"/>
  <c r="BF96" i="9"/>
  <c r="T96" i="9"/>
  <c r="R96" i="9"/>
  <c r="P96" i="9"/>
  <c r="BI95" i="9"/>
  <c r="BH95" i="9"/>
  <c r="BG95" i="9"/>
  <c r="BF95" i="9"/>
  <c r="T95" i="9"/>
  <c r="R95" i="9"/>
  <c r="P95" i="9"/>
  <c r="BI94" i="9"/>
  <c r="BH94" i="9"/>
  <c r="BG94" i="9"/>
  <c r="BF94" i="9"/>
  <c r="T94" i="9"/>
  <c r="R94" i="9"/>
  <c r="P94" i="9"/>
  <c r="BI93" i="9"/>
  <c r="BH93" i="9"/>
  <c r="BG93" i="9"/>
  <c r="BF93" i="9"/>
  <c r="T93" i="9"/>
  <c r="R93" i="9"/>
  <c r="P93" i="9"/>
  <c r="BI92" i="9"/>
  <c r="BH92" i="9"/>
  <c r="BG92" i="9"/>
  <c r="BF92" i="9"/>
  <c r="T92" i="9"/>
  <c r="R92" i="9"/>
  <c r="P92" i="9"/>
  <c r="BI91" i="9"/>
  <c r="BH91" i="9"/>
  <c r="BG91" i="9"/>
  <c r="BF91" i="9"/>
  <c r="T91" i="9"/>
  <c r="R91" i="9"/>
  <c r="P91" i="9"/>
  <c r="BI90" i="9"/>
  <c r="BH90" i="9"/>
  <c r="BG90" i="9"/>
  <c r="BF90" i="9"/>
  <c r="T90" i="9"/>
  <c r="R90" i="9"/>
  <c r="P90" i="9"/>
  <c r="J85" i="9"/>
  <c r="F84" i="9"/>
  <c r="F82" i="9"/>
  <c r="E80" i="9"/>
  <c r="J59" i="9"/>
  <c r="F58" i="9"/>
  <c r="F56" i="9"/>
  <c r="E54" i="9"/>
  <c r="J23" i="9"/>
  <c r="E23" i="9"/>
  <c r="J84" i="9" s="1"/>
  <c r="J22" i="9"/>
  <c r="J20" i="9"/>
  <c r="E20" i="9"/>
  <c r="F59" i="9"/>
  <c r="J19" i="9"/>
  <c r="J14" i="9"/>
  <c r="J82" i="9" s="1"/>
  <c r="E7" i="9"/>
  <c r="E50" i="9"/>
  <c r="J39" i="8"/>
  <c r="J38" i="8"/>
  <c r="AY63" i="1"/>
  <c r="J37" i="8"/>
  <c r="AX63" i="1" s="1"/>
  <c r="BI173" i="8"/>
  <c r="BH173" i="8"/>
  <c r="BG173" i="8"/>
  <c r="BF173" i="8"/>
  <c r="T173" i="8"/>
  <c r="R173" i="8"/>
  <c r="P173" i="8"/>
  <c r="BI172" i="8"/>
  <c r="BH172" i="8"/>
  <c r="BG172" i="8"/>
  <c r="BF172" i="8"/>
  <c r="T172" i="8"/>
  <c r="R172" i="8"/>
  <c r="P172" i="8"/>
  <c r="BI171" i="8"/>
  <c r="BH171" i="8"/>
  <c r="BG171" i="8"/>
  <c r="BF171" i="8"/>
  <c r="T171" i="8"/>
  <c r="R171" i="8"/>
  <c r="P171" i="8"/>
  <c r="BI170" i="8"/>
  <c r="BH170" i="8"/>
  <c r="BG170" i="8"/>
  <c r="BF170" i="8"/>
  <c r="T170" i="8"/>
  <c r="R170" i="8"/>
  <c r="P170" i="8"/>
  <c r="BI169" i="8"/>
  <c r="BH169" i="8"/>
  <c r="BG169" i="8"/>
  <c r="BF169" i="8"/>
  <c r="T169" i="8"/>
  <c r="R169" i="8"/>
  <c r="P169" i="8"/>
  <c r="BI168" i="8"/>
  <c r="BH168" i="8"/>
  <c r="BG168" i="8"/>
  <c r="BF168" i="8"/>
  <c r="T168" i="8"/>
  <c r="R168" i="8"/>
  <c r="P168" i="8"/>
  <c r="BI167" i="8"/>
  <c r="BH167" i="8"/>
  <c r="BG167" i="8"/>
  <c r="BF167" i="8"/>
  <c r="T167" i="8"/>
  <c r="R167" i="8"/>
  <c r="P167" i="8"/>
  <c r="BI166" i="8"/>
  <c r="BH166" i="8"/>
  <c r="BG166" i="8"/>
  <c r="BF166" i="8"/>
  <c r="T166" i="8"/>
  <c r="R166" i="8"/>
  <c r="P166" i="8"/>
  <c r="BI164" i="8"/>
  <c r="BH164" i="8"/>
  <c r="BG164" i="8"/>
  <c r="BF164" i="8"/>
  <c r="T164" i="8"/>
  <c r="R164" i="8"/>
  <c r="P164" i="8"/>
  <c r="BI163" i="8"/>
  <c r="BH163" i="8"/>
  <c r="BG163" i="8"/>
  <c r="BF163" i="8"/>
  <c r="T163" i="8"/>
  <c r="R163" i="8"/>
  <c r="P163" i="8"/>
  <c r="BI161" i="8"/>
  <c r="BH161" i="8"/>
  <c r="BG161" i="8"/>
  <c r="BF161" i="8"/>
  <c r="T161" i="8"/>
  <c r="R161" i="8"/>
  <c r="P161" i="8"/>
  <c r="BI160" i="8"/>
  <c r="BH160" i="8"/>
  <c r="BG160" i="8"/>
  <c r="BF160" i="8"/>
  <c r="T160" i="8"/>
  <c r="R160" i="8"/>
  <c r="P160" i="8"/>
  <c r="BI159" i="8"/>
  <c r="BH159" i="8"/>
  <c r="BG159" i="8"/>
  <c r="BF159" i="8"/>
  <c r="T159" i="8"/>
  <c r="R159" i="8"/>
  <c r="P159" i="8"/>
  <c r="BI158" i="8"/>
  <c r="BH158" i="8"/>
  <c r="BG158" i="8"/>
  <c r="BF158" i="8"/>
  <c r="T158" i="8"/>
  <c r="R158" i="8"/>
  <c r="P158" i="8"/>
  <c r="BI157" i="8"/>
  <c r="BH157" i="8"/>
  <c r="BG157" i="8"/>
  <c r="BF157" i="8"/>
  <c r="T157" i="8"/>
  <c r="R157" i="8"/>
  <c r="P157" i="8"/>
  <c r="BI156" i="8"/>
  <c r="BH156" i="8"/>
  <c r="BG156" i="8"/>
  <c r="BF156" i="8"/>
  <c r="T156" i="8"/>
  <c r="R156" i="8"/>
  <c r="P156" i="8"/>
  <c r="BI155" i="8"/>
  <c r="BH155" i="8"/>
  <c r="BG155" i="8"/>
  <c r="BF155" i="8"/>
  <c r="T155" i="8"/>
  <c r="R155" i="8"/>
  <c r="P155" i="8"/>
  <c r="BI154" i="8"/>
  <c r="BH154" i="8"/>
  <c r="BG154" i="8"/>
  <c r="BF154" i="8"/>
  <c r="T154" i="8"/>
  <c r="R154" i="8"/>
  <c r="P154" i="8"/>
  <c r="BI152" i="8"/>
  <c r="BH152" i="8"/>
  <c r="BG152" i="8"/>
  <c r="BF152" i="8"/>
  <c r="T152" i="8"/>
  <c r="R152" i="8"/>
  <c r="P152" i="8"/>
  <c r="BI151" i="8"/>
  <c r="BH151" i="8"/>
  <c r="BG151" i="8"/>
  <c r="BF151" i="8"/>
  <c r="T151" i="8"/>
  <c r="R151" i="8"/>
  <c r="P151" i="8"/>
  <c r="BI150" i="8"/>
  <c r="BH150" i="8"/>
  <c r="BG150" i="8"/>
  <c r="BF150" i="8"/>
  <c r="T150" i="8"/>
  <c r="R150" i="8"/>
  <c r="P150" i="8"/>
  <c r="BI149" i="8"/>
  <c r="BH149" i="8"/>
  <c r="BG149" i="8"/>
  <c r="BF149" i="8"/>
  <c r="T149" i="8"/>
  <c r="R149" i="8"/>
  <c r="P149" i="8"/>
  <c r="BI148" i="8"/>
  <c r="BH148" i="8"/>
  <c r="BG148" i="8"/>
  <c r="BF148" i="8"/>
  <c r="T148" i="8"/>
  <c r="R148" i="8"/>
  <c r="P148" i="8"/>
  <c r="BI147" i="8"/>
  <c r="BH147" i="8"/>
  <c r="BG147" i="8"/>
  <c r="BF147" i="8"/>
  <c r="T147" i="8"/>
  <c r="R147" i="8"/>
  <c r="P147" i="8"/>
  <c r="BI146" i="8"/>
  <c r="BH146" i="8"/>
  <c r="BG146" i="8"/>
  <c r="BF146" i="8"/>
  <c r="T146" i="8"/>
  <c r="R146" i="8"/>
  <c r="P146" i="8"/>
  <c r="BI145" i="8"/>
  <c r="BH145" i="8"/>
  <c r="BG145" i="8"/>
  <c r="BF145" i="8"/>
  <c r="T145" i="8"/>
  <c r="R145" i="8"/>
  <c r="P145" i="8"/>
  <c r="BI144" i="8"/>
  <c r="BH144" i="8"/>
  <c r="BG144" i="8"/>
  <c r="BF144" i="8"/>
  <c r="T144" i="8"/>
  <c r="R144" i="8"/>
  <c r="P144" i="8"/>
  <c r="BI143" i="8"/>
  <c r="BH143" i="8"/>
  <c r="BG143" i="8"/>
  <c r="BF143" i="8"/>
  <c r="T143" i="8"/>
  <c r="R143" i="8"/>
  <c r="P143" i="8"/>
  <c r="BI142" i="8"/>
  <c r="BH142" i="8"/>
  <c r="BG142" i="8"/>
  <c r="BF142" i="8"/>
  <c r="T142" i="8"/>
  <c r="R142" i="8"/>
  <c r="P142" i="8"/>
  <c r="BI141" i="8"/>
  <c r="BH141" i="8"/>
  <c r="BG141" i="8"/>
  <c r="BF141" i="8"/>
  <c r="T141" i="8"/>
  <c r="R141" i="8"/>
  <c r="P141" i="8"/>
  <c r="BI140" i="8"/>
  <c r="BH140" i="8"/>
  <c r="BG140" i="8"/>
  <c r="BF140" i="8"/>
  <c r="T140" i="8"/>
  <c r="R140" i="8"/>
  <c r="P140" i="8"/>
  <c r="BI139" i="8"/>
  <c r="BH139" i="8"/>
  <c r="BG139" i="8"/>
  <c r="BF139" i="8"/>
  <c r="T139" i="8"/>
  <c r="R139" i="8"/>
  <c r="P139" i="8"/>
  <c r="BI138" i="8"/>
  <c r="BH138" i="8"/>
  <c r="BG138" i="8"/>
  <c r="BF138" i="8"/>
  <c r="T138" i="8"/>
  <c r="R138" i="8"/>
  <c r="P138" i="8"/>
  <c r="BI137" i="8"/>
  <c r="BH137" i="8"/>
  <c r="BG137" i="8"/>
  <c r="BF137" i="8"/>
  <c r="T137" i="8"/>
  <c r="R137" i="8"/>
  <c r="P137" i="8"/>
  <c r="BI136" i="8"/>
  <c r="BH136" i="8"/>
  <c r="BG136" i="8"/>
  <c r="BF136" i="8"/>
  <c r="T136" i="8"/>
  <c r="R136" i="8"/>
  <c r="P136" i="8"/>
  <c r="BI135" i="8"/>
  <c r="BH135" i="8"/>
  <c r="BG135" i="8"/>
  <c r="BF135" i="8"/>
  <c r="T135" i="8"/>
  <c r="R135" i="8"/>
  <c r="P135" i="8"/>
  <c r="BI133" i="8"/>
  <c r="BH133" i="8"/>
  <c r="BG133" i="8"/>
  <c r="BF133" i="8"/>
  <c r="T133" i="8"/>
  <c r="R133" i="8"/>
  <c r="P133" i="8"/>
  <c r="BI132" i="8"/>
  <c r="BH132" i="8"/>
  <c r="BG132" i="8"/>
  <c r="BF132" i="8"/>
  <c r="T132" i="8"/>
  <c r="R132" i="8"/>
  <c r="P132" i="8"/>
  <c r="BI131" i="8"/>
  <c r="BH131" i="8"/>
  <c r="BG131" i="8"/>
  <c r="BF131" i="8"/>
  <c r="T131" i="8"/>
  <c r="R131" i="8"/>
  <c r="P131" i="8"/>
  <c r="BI130" i="8"/>
  <c r="BH130" i="8"/>
  <c r="BG130" i="8"/>
  <c r="BF130" i="8"/>
  <c r="T130" i="8"/>
  <c r="R130" i="8"/>
  <c r="P130" i="8"/>
  <c r="BI129" i="8"/>
  <c r="BH129" i="8"/>
  <c r="BG129" i="8"/>
  <c r="BF129" i="8"/>
  <c r="T129" i="8"/>
  <c r="R129" i="8"/>
  <c r="P129" i="8"/>
  <c r="BI128" i="8"/>
  <c r="BH128" i="8"/>
  <c r="BG128" i="8"/>
  <c r="BF128" i="8"/>
  <c r="T128" i="8"/>
  <c r="R128" i="8"/>
  <c r="P128" i="8"/>
  <c r="BI127" i="8"/>
  <c r="BH127" i="8"/>
  <c r="BG127" i="8"/>
  <c r="BF127" i="8"/>
  <c r="T127" i="8"/>
  <c r="R127" i="8"/>
  <c r="P127" i="8"/>
  <c r="BI126" i="8"/>
  <c r="BH126" i="8"/>
  <c r="BG126" i="8"/>
  <c r="BF126" i="8"/>
  <c r="T126" i="8"/>
  <c r="R126" i="8"/>
  <c r="P126" i="8"/>
  <c r="BI125" i="8"/>
  <c r="BH125" i="8"/>
  <c r="BG125" i="8"/>
  <c r="BF125" i="8"/>
  <c r="T125" i="8"/>
  <c r="R125" i="8"/>
  <c r="P125" i="8"/>
  <c r="BI124" i="8"/>
  <c r="BH124" i="8"/>
  <c r="BG124" i="8"/>
  <c r="BF124" i="8"/>
  <c r="T124" i="8"/>
  <c r="R124" i="8"/>
  <c r="P124" i="8"/>
  <c r="BI123" i="8"/>
  <c r="BH123" i="8"/>
  <c r="BG123" i="8"/>
  <c r="BF123" i="8"/>
  <c r="T123" i="8"/>
  <c r="R123" i="8"/>
  <c r="P123" i="8"/>
  <c r="BI122" i="8"/>
  <c r="BH122" i="8"/>
  <c r="BG122" i="8"/>
  <c r="BF122" i="8"/>
  <c r="T122" i="8"/>
  <c r="R122" i="8"/>
  <c r="P122" i="8"/>
  <c r="BI121" i="8"/>
  <c r="BH121" i="8"/>
  <c r="BG121" i="8"/>
  <c r="BF121" i="8"/>
  <c r="T121" i="8"/>
  <c r="R121" i="8"/>
  <c r="P121" i="8"/>
  <c r="BI120" i="8"/>
  <c r="BH120" i="8"/>
  <c r="BG120" i="8"/>
  <c r="BF120" i="8"/>
  <c r="T120" i="8"/>
  <c r="R120" i="8"/>
  <c r="P120" i="8"/>
  <c r="BI119" i="8"/>
  <c r="BH119" i="8"/>
  <c r="BG119" i="8"/>
  <c r="BF119" i="8"/>
  <c r="T119" i="8"/>
  <c r="R119" i="8"/>
  <c r="P119" i="8"/>
  <c r="BI118" i="8"/>
  <c r="BH118" i="8"/>
  <c r="BG118" i="8"/>
  <c r="BF118" i="8"/>
  <c r="T118" i="8"/>
  <c r="R118" i="8"/>
  <c r="P118" i="8"/>
  <c r="BI116" i="8"/>
  <c r="BH116" i="8"/>
  <c r="BG116" i="8"/>
  <c r="BF116" i="8"/>
  <c r="T116" i="8"/>
  <c r="R116" i="8"/>
  <c r="P116" i="8"/>
  <c r="BI115" i="8"/>
  <c r="BH115" i="8"/>
  <c r="BG115" i="8"/>
  <c r="BF115" i="8"/>
  <c r="T115" i="8"/>
  <c r="R115" i="8"/>
  <c r="P115" i="8"/>
  <c r="BI114" i="8"/>
  <c r="BH114" i="8"/>
  <c r="BG114" i="8"/>
  <c r="BF114" i="8"/>
  <c r="T114" i="8"/>
  <c r="R114" i="8"/>
  <c r="P114" i="8"/>
  <c r="BI113" i="8"/>
  <c r="BH113" i="8"/>
  <c r="BG113" i="8"/>
  <c r="BF113" i="8"/>
  <c r="T113" i="8"/>
  <c r="R113" i="8"/>
  <c r="P113" i="8"/>
  <c r="BI112" i="8"/>
  <c r="BH112" i="8"/>
  <c r="BG112" i="8"/>
  <c r="BF112" i="8"/>
  <c r="T112" i="8"/>
  <c r="R112" i="8"/>
  <c r="P112" i="8"/>
  <c r="BI111" i="8"/>
  <c r="BH111" i="8"/>
  <c r="BG111" i="8"/>
  <c r="BF111" i="8"/>
  <c r="T111" i="8"/>
  <c r="R111" i="8"/>
  <c r="P111" i="8"/>
  <c r="BI110" i="8"/>
  <c r="BH110" i="8"/>
  <c r="BG110" i="8"/>
  <c r="BF110" i="8"/>
  <c r="T110" i="8"/>
  <c r="R110" i="8"/>
  <c r="P110" i="8"/>
  <c r="BI109" i="8"/>
  <c r="BH109" i="8"/>
  <c r="BG109" i="8"/>
  <c r="BF109" i="8"/>
  <c r="T109" i="8"/>
  <c r="R109" i="8"/>
  <c r="P109" i="8"/>
  <c r="BI108" i="8"/>
  <c r="BH108" i="8"/>
  <c r="BG108" i="8"/>
  <c r="BF108" i="8"/>
  <c r="T108" i="8"/>
  <c r="R108" i="8"/>
  <c r="P108" i="8"/>
  <c r="BI107" i="8"/>
  <c r="BH107" i="8"/>
  <c r="BG107" i="8"/>
  <c r="BF107" i="8"/>
  <c r="T107" i="8"/>
  <c r="R107" i="8"/>
  <c r="P107" i="8"/>
  <c r="BI106" i="8"/>
  <c r="BH106" i="8"/>
  <c r="BG106" i="8"/>
  <c r="BF106" i="8"/>
  <c r="T106" i="8"/>
  <c r="R106" i="8"/>
  <c r="P106" i="8"/>
  <c r="BI105" i="8"/>
  <c r="BH105" i="8"/>
  <c r="BG105" i="8"/>
  <c r="BF105" i="8"/>
  <c r="T105" i="8"/>
  <c r="R105" i="8"/>
  <c r="P105" i="8"/>
  <c r="BI104" i="8"/>
  <c r="BH104" i="8"/>
  <c r="BG104" i="8"/>
  <c r="BF104" i="8"/>
  <c r="T104" i="8"/>
  <c r="R104" i="8"/>
  <c r="P104" i="8"/>
  <c r="BI103" i="8"/>
  <c r="BH103" i="8"/>
  <c r="BG103" i="8"/>
  <c r="BF103" i="8"/>
  <c r="T103" i="8"/>
  <c r="R103" i="8"/>
  <c r="P103" i="8"/>
  <c r="BI102" i="8"/>
  <c r="BH102" i="8"/>
  <c r="BG102" i="8"/>
  <c r="BF102" i="8"/>
  <c r="T102" i="8"/>
  <c r="R102" i="8"/>
  <c r="P102" i="8"/>
  <c r="BI101" i="8"/>
  <c r="BH101" i="8"/>
  <c r="BG101" i="8"/>
  <c r="BF101" i="8"/>
  <c r="T101" i="8"/>
  <c r="R101" i="8"/>
  <c r="P101" i="8"/>
  <c r="BI100" i="8"/>
  <c r="BH100" i="8"/>
  <c r="BG100" i="8"/>
  <c r="BF100" i="8"/>
  <c r="T100" i="8"/>
  <c r="R100" i="8"/>
  <c r="P100" i="8"/>
  <c r="BI99" i="8"/>
  <c r="BH99" i="8"/>
  <c r="BG99" i="8"/>
  <c r="BF99" i="8"/>
  <c r="T99" i="8"/>
  <c r="R99" i="8"/>
  <c r="P99" i="8"/>
  <c r="BI98" i="8"/>
  <c r="BH98" i="8"/>
  <c r="BG98" i="8"/>
  <c r="BF98" i="8"/>
  <c r="T98" i="8"/>
  <c r="R98" i="8"/>
  <c r="P98" i="8"/>
  <c r="BI97" i="8"/>
  <c r="BH97" i="8"/>
  <c r="BG97" i="8"/>
  <c r="BF97" i="8"/>
  <c r="T97" i="8"/>
  <c r="R97" i="8"/>
  <c r="P97" i="8"/>
  <c r="BI96" i="8"/>
  <c r="BH96" i="8"/>
  <c r="BG96" i="8"/>
  <c r="BF96" i="8"/>
  <c r="T96" i="8"/>
  <c r="R96" i="8"/>
  <c r="P96" i="8"/>
  <c r="BI95" i="8"/>
  <c r="BH95" i="8"/>
  <c r="BG95" i="8"/>
  <c r="BF95" i="8"/>
  <c r="T95" i="8"/>
  <c r="R95" i="8"/>
  <c r="P95" i="8"/>
  <c r="BI94" i="8"/>
  <c r="BH94" i="8"/>
  <c r="BG94" i="8"/>
  <c r="BF94" i="8"/>
  <c r="T94" i="8"/>
  <c r="R94" i="8"/>
  <c r="P94" i="8"/>
  <c r="BI93" i="8"/>
  <c r="BH93" i="8"/>
  <c r="BG93" i="8"/>
  <c r="BF93" i="8"/>
  <c r="T93" i="8"/>
  <c r="R93" i="8"/>
  <c r="P93" i="8"/>
  <c r="J88" i="8"/>
  <c r="F87" i="8"/>
  <c r="F85" i="8"/>
  <c r="E83" i="8"/>
  <c r="J59" i="8"/>
  <c r="F58" i="8"/>
  <c r="F56" i="8"/>
  <c r="E54" i="8"/>
  <c r="J23" i="8"/>
  <c r="E23" i="8"/>
  <c r="J87" i="8"/>
  <c r="J22" i="8"/>
  <c r="J20" i="8"/>
  <c r="E20" i="8"/>
  <c r="F59" i="8"/>
  <c r="J19" i="8"/>
  <c r="J14" i="8"/>
  <c r="J85" i="8"/>
  <c r="E7" i="8"/>
  <c r="E50" i="8" s="1"/>
  <c r="P672" i="7"/>
  <c r="J39" i="7"/>
  <c r="J38" i="7"/>
  <c r="AY62" i="1"/>
  <c r="J37" i="7"/>
  <c r="AX62" i="1"/>
  <c r="BI673" i="7"/>
  <c r="BH673" i="7"/>
  <c r="BG673" i="7"/>
  <c r="BF673" i="7"/>
  <c r="T673" i="7"/>
  <c r="T672" i="7" s="1"/>
  <c r="R673" i="7"/>
  <c r="R672" i="7" s="1"/>
  <c r="P673" i="7"/>
  <c r="BI670" i="7"/>
  <c r="BH670" i="7"/>
  <c r="BG670" i="7"/>
  <c r="BF670" i="7"/>
  <c r="T670" i="7"/>
  <c r="R670" i="7"/>
  <c r="P670" i="7"/>
  <c r="BI665" i="7"/>
  <c r="BH665" i="7"/>
  <c r="BG665" i="7"/>
  <c r="BF665" i="7"/>
  <c r="T665" i="7"/>
  <c r="R665" i="7"/>
  <c r="P665" i="7"/>
  <c r="BI660" i="7"/>
  <c r="BH660" i="7"/>
  <c r="BG660" i="7"/>
  <c r="BF660" i="7"/>
  <c r="T660" i="7"/>
  <c r="R660" i="7"/>
  <c r="P660" i="7"/>
  <c r="BI657" i="7"/>
  <c r="BH657" i="7"/>
  <c r="BG657" i="7"/>
  <c r="BF657" i="7"/>
  <c r="T657" i="7"/>
  <c r="R657" i="7"/>
  <c r="R656" i="7" s="1"/>
  <c r="P657" i="7"/>
  <c r="P656" i="7" s="1"/>
  <c r="BI654" i="7"/>
  <c r="BH654" i="7"/>
  <c r="BG654" i="7"/>
  <c r="BF654" i="7"/>
  <c r="T654" i="7"/>
  <c r="R654" i="7"/>
  <c r="P654" i="7"/>
  <c r="BI649" i="7"/>
  <c r="BH649" i="7"/>
  <c r="BG649" i="7"/>
  <c r="BF649" i="7"/>
  <c r="T649" i="7"/>
  <c r="R649" i="7"/>
  <c r="P649" i="7"/>
  <c r="BI645" i="7"/>
  <c r="BH645" i="7"/>
  <c r="BG645" i="7"/>
  <c r="BF645" i="7"/>
  <c r="T645" i="7"/>
  <c r="R645" i="7"/>
  <c r="P645" i="7"/>
  <c r="BI639" i="7"/>
  <c r="BH639" i="7"/>
  <c r="BG639" i="7"/>
  <c r="BF639" i="7"/>
  <c r="T639" i="7"/>
  <c r="R639" i="7"/>
  <c r="P639" i="7"/>
  <c r="BI637" i="7"/>
  <c r="BH637" i="7"/>
  <c r="BG637" i="7"/>
  <c r="BF637" i="7"/>
  <c r="T637" i="7"/>
  <c r="R637" i="7"/>
  <c r="P637" i="7"/>
  <c r="BI632" i="7"/>
  <c r="BH632" i="7"/>
  <c r="BG632" i="7"/>
  <c r="BF632" i="7"/>
  <c r="T632" i="7"/>
  <c r="R632" i="7"/>
  <c r="P632" i="7"/>
  <c r="BI631" i="7"/>
  <c r="BH631" i="7"/>
  <c r="BG631" i="7"/>
  <c r="BF631" i="7"/>
  <c r="T631" i="7"/>
  <c r="R631" i="7"/>
  <c r="P631" i="7"/>
  <c r="BI626" i="7"/>
  <c r="BH626" i="7"/>
  <c r="BG626" i="7"/>
  <c r="BF626" i="7"/>
  <c r="T626" i="7"/>
  <c r="R626" i="7"/>
  <c r="P626" i="7"/>
  <c r="BI624" i="7"/>
  <c r="BH624" i="7"/>
  <c r="BG624" i="7"/>
  <c r="BF624" i="7"/>
  <c r="T624" i="7"/>
  <c r="R624" i="7"/>
  <c r="P624" i="7"/>
  <c r="BI622" i="7"/>
  <c r="BH622" i="7"/>
  <c r="BG622" i="7"/>
  <c r="BF622" i="7"/>
  <c r="T622" i="7"/>
  <c r="R622" i="7"/>
  <c r="P622" i="7"/>
  <c r="BI617" i="7"/>
  <c r="BH617" i="7"/>
  <c r="BG617" i="7"/>
  <c r="BF617" i="7"/>
  <c r="T617" i="7"/>
  <c r="R617" i="7"/>
  <c r="P617" i="7"/>
  <c r="BI612" i="7"/>
  <c r="BH612" i="7"/>
  <c r="BG612" i="7"/>
  <c r="BF612" i="7"/>
  <c r="T612" i="7"/>
  <c r="R612" i="7"/>
  <c r="P612" i="7"/>
  <c r="BI610" i="7"/>
  <c r="BH610" i="7"/>
  <c r="BG610" i="7"/>
  <c r="BF610" i="7"/>
  <c r="T610" i="7"/>
  <c r="R610" i="7"/>
  <c r="P610" i="7"/>
  <c r="BI599" i="7"/>
  <c r="BH599" i="7"/>
  <c r="BG599" i="7"/>
  <c r="BF599" i="7"/>
  <c r="T599" i="7"/>
  <c r="R599" i="7"/>
  <c r="P599" i="7"/>
  <c r="BI597" i="7"/>
  <c r="BH597" i="7"/>
  <c r="BG597" i="7"/>
  <c r="BF597" i="7"/>
  <c r="T597" i="7"/>
  <c r="R597" i="7"/>
  <c r="P597" i="7"/>
  <c r="BI592" i="7"/>
  <c r="BH592" i="7"/>
  <c r="BG592" i="7"/>
  <c r="BF592" i="7"/>
  <c r="T592" i="7"/>
  <c r="R592" i="7"/>
  <c r="P592" i="7"/>
  <c r="BI587" i="7"/>
  <c r="BH587" i="7"/>
  <c r="BG587" i="7"/>
  <c r="BF587" i="7"/>
  <c r="T587" i="7"/>
  <c r="R587" i="7"/>
  <c r="P587" i="7"/>
  <c r="BI582" i="7"/>
  <c r="BH582" i="7"/>
  <c r="BG582" i="7"/>
  <c r="BF582" i="7"/>
  <c r="T582" i="7"/>
  <c r="R582" i="7"/>
  <c r="P582" i="7"/>
  <c r="BI577" i="7"/>
  <c r="BH577" i="7"/>
  <c r="BG577" i="7"/>
  <c r="BF577" i="7"/>
  <c r="T577" i="7"/>
  <c r="R577" i="7"/>
  <c r="P577" i="7"/>
  <c r="BI572" i="7"/>
  <c r="BH572" i="7"/>
  <c r="BG572" i="7"/>
  <c r="BF572" i="7"/>
  <c r="T572" i="7"/>
  <c r="R572" i="7"/>
  <c r="P572" i="7"/>
  <c r="BI568" i="7"/>
  <c r="BH568" i="7"/>
  <c r="BG568" i="7"/>
  <c r="BF568" i="7"/>
  <c r="T568" i="7"/>
  <c r="R568" i="7"/>
  <c r="P568" i="7"/>
  <c r="BI563" i="7"/>
  <c r="BH563" i="7"/>
  <c r="BG563" i="7"/>
  <c r="BF563" i="7"/>
  <c r="T563" i="7"/>
  <c r="R563" i="7"/>
  <c r="P563" i="7"/>
  <c r="BI558" i="7"/>
  <c r="BH558" i="7"/>
  <c r="BG558" i="7"/>
  <c r="BF558" i="7"/>
  <c r="T558" i="7"/>
  <c r="R558" i="7"/>
  <c r="P558" i="7"/>
  <c r="BI556" i="7"/>
  <c r="BH556" i="7"/>
  <c r="BG556" i="7"/>
  <c r="BF556" i="7"/>
  <c r="T556" i="7"/>
  <c r="R556" i="7"/>
  <c r="P556" i="7"/>
  <c r="BI551" i="7"/>
  <c r="BH551" i="7"/>
  <c r="BG551" i="7"/>
  <c r="BF551" i="7"/>
  <c r="T551" i="7"/>
  <c r="R551" i="7"/>
  <c r="P551" i="7"/>
  <c r="BI546" i="7"/>
  <c r="BH546" i="7"/>
  <c r="BG546" i="7"/>
  <c r="BF546" i="7"/>
  <c r="T546" i="7"/>
  <c r="R546" i="7"/>
  <c r="P546" i="7"/>
  <c r="BI541" i="7"/>
  <c r="BH541" i="7"/>
  <c r="BG541" i="7"/>
  <c r="BF541" i="7"/>
  <c r="T541" i="7"/>
  <c r="R541" i="7"/>
  <c r="P541" i="7"/>
  <c r="BI534" i="7"/>
  <c r="BH534" i="7"/>
  <c r="BG534" i="7"/>
  <c r="BF534" i="7"/>
  <c r="T534" i="7"/>
  <c r="R534" i="7"/>
  <c r="P534" i="7"/>
  <c r="BI529" i="7"/>
  <c r="BH529" i="7"/>
  <c r="BG529" i="7"/>
  <c r="BF529" i="7"/>
  <c r="T529" i="7"/>
  <c r="R529" i="7"/>
  <c r="P529" i="7"/>
  <c r="BI527" i="7"/>
  <c r="BH527" i="7"/>
  <c r="BG527" i="7"/>
  <c r="BF527" i="7"/>
  <c r="T527" i="7"/>
  <c r="R527" i="7"/>
  <c r="P527" i="7"/>
  <c r="BI521" i="7"/>
  <c r="BH521" i="7"/>
  <c r="BG521" i="7"/>
  <c r="BF521" i="7"/>
  <c r="T521" i="7"/>
  <c r="R521" i="7"/>
  <c r="P521" i="7"/>
  <c r="BI519" i="7"/>
  <c r="BH519" i="7"/>
  <c r="BG519" i="7"/>
  <c r="BF519" i="7"/>
  <c r="T519" i="7"/>
  <c r="R519" i="7"/>
  <c r="P519" i="7"/>
  <c r="BI514" i="7"/>
  <c r="BH514" i="7"/>
  <c r="BG514" i="7"/>
  <c r="BF514" i="7"/>
  <c r="T514" i="7"/>
  <c r="R514" i="7"/>
  <c r="P514" i="7"/>
  <c r="BI510" i="7"/>
  <c r="BH510" i="7"/>
  <c r="BG510" i="7"/>
  <c r="BF510" i="7"/>
  <c r="T510" i="7"/>
  <c r="R510" i="7"/>
  <c r="P510" i="7"/>
  <c r="BI505" i="7"/>
  <c r="BH505" i="7"/>
  <c r="BG505" i="7"/>
  <c r="BF505" i="7"/>
  <c r="T505" i="7"/>
  <c r="R505" i="7"/>
  <c r="P505" i="7"/>
  <c r="BI500" i="7"/>
  <c r="BH500" i="7"/>
  <c r="BG500" i="7"/>
  <c r="BF500" i="7"/>
  <c r="T500" i="7"/>
  <c r="R500" i="7"/>
  <c r="P500" i="7"/>
  <c r="BI499" i="7"/>
  <c r="BH499" i="7"/>
  <c r="BG499" i="7"/>
  <c r="BF499" i="7"/>
  <c r="T499" i="7"/>
  <c r="R499" i="7"/>
  <c r="P499" i="7"/>
  <c r="BI494" i="7"/>
  <c r="BH494" i="7"/>
  <c r="BG494" i="7"/>
  <c r="BF494" i="7"/>
  <c r="T494" i="7"/>
  <c r="R494" i="7"/>
  <c r="P494" i="7"/>
  <c r="BI489" i="7"/>
  <c r="BH489" i="7"/>
  <c r="BG489" i="7"/>
  <c r="BF489" i="7"/>
  <c r="T489" i="7"/>
  <c r="R489" i="7"/>
  <c r="P489" i="7"/>
  <c r="BI484" i="7"/>
  <c r="BH484" i="7"/>
  <c r="BG484" i="7"/>
  <c r="BF484" i="7"/>
  <c r="T484" i="7"/>
  <c r="R484" i="7"/>
  <c r="P484" i="7"/>
  <c r="BI477" i="7"/>
  <c r="BH477" i="7"/>
  <c r="BG477" i="7"/>
  <c r="BF477" i="7"/>
  <c r="T477" i="7"/>
  <c r="R477" i="7"/>
  <c r="P477" i="7"/>
  <c r="BI472" i="7"/>
  <c r="BH472" i="7"/>
  <c r="BG472" i="7"/>
  <c r="BF472" i="7"/>
  <c r="T472" i="7"/>
  <c r="R472" i="7"/>
  <c r="P472" i="7"/>
  <c r="BI467" i="7"/>
  <c r="BH467" i="7"/>
  <c r="BG467" i="7"/>
  <c r="BF467" i="7"/>
  <c r="T467" i="7"/>
  <c r="R467" i="7"/>
  <c r="P467" i="7"/>
  <c r="BI465" i="7"/>
  <c r="BH465" i="7"/>
  <c r="BG465" i="7"/>
  <c r="BF465" i="7"/>
  <c r="T465" i="7"/>
  <c r="R465" i="7"/>
  <c r="P465" i="7"/>
  <c r="BI459" i="7"/>
  <c r="BH459" i="7"/>
  <c r="BG459" i="7"/>
  <c r="BF459" i="7"/>
  <c r="T459" i="7"/>
  <c r="T458" i="7" s="1"/>
  <c r="R459" i="7"/>
  <c r="R458" i="7" s="1"/>
  <c r="P459" i="7"/>
  <c r="P458" i="7" s="1"/>
  <c r="BI455" i="7"/>
  <c r="BH455" i="7"/>
  <c r="BG455" i="7"/>
  <c r="BF455" i="7"/>
  <c r="T455" i="7"/>
  <c r="T454" i="7" s="1"/>
  <c r="R455" i="7"/>
  <c r="R454" i="7" s="1"/>
  <c r="P455" i="7"/>
  <c r="P454" i="7" s="1"/>
  <c r="BI452" i="7"/>
  <c r="BH452" i="7"/>
  <c r="BG452" i="7"/>
  <c r="BF452" i="7"/>
  <c r="T452" i="7"/>
  <c r="R452" i="7"/>
  <c r="P452" i="7"/>
  <c r="BI449" i="7"/>
  <c r="BH449" i="7"/>
  <c r="BG449" i="7"/>
  <c r="BF449" i="7"/>
  <c r="T449" i="7"/>
  <c r="R449" i="7"/>
  <c r="P449" i="7"/>
  <c r="BI447" i="7"/>
  <c r="BH447" i="7"/>
  <c r="BG447" i="7"/>
  <c r="BF447" i="7"/>
  <c r="T447" i="7"/>
  <c r="R447" i="7"/>
  <c r="P447" i="7"/>
  <c r="BI445" i="7"/>
  <c r="BH445" i="7"/>
  <c r="BG445" i="7"/>
  <c r="BF445" i="7"/>
  <c r="T445" i="7"/>
  <c r="R445" i="7"/>
  <c r="P445" i="7"/>
  <c r="BI443" i="7"/>
  <c r="BH443" i="7"/>
  <c r="BG443" i="7"/>
  <c r="BF443" i="7"/>
  <c r="T443" i="7"/>
  <c r="R443" i="7"/>
  <c r="P443" i="7"/>
  <c r="BI430" i="7"/>
  <c r="BH430" i="7"/>
  <c r="BG430" i="7"/>
  <c r="BF430" i="7"/>
  <c r="T430" i="7"/>
  <c r="R430" i="7"/>
  <c r="P430" i="7"/>
  <c r="BI415" i="7"/>
  <c r="BH415" i="7"/>
  <c r="BG415" i="7"/>
  <c r="BF415" i="7"/>
  <c r="T415" i="7"/>
  <c r="T414" i="7" s="1"/>
  <c r="R415" i="7"/>
  <c r="P415" i="7"/>
  <c r="P414" i="7" s="1"/>
  <c r="BI405" i="7"/>
  <c r="BH405" i="7"/>
  <c r="BG405" i="7"/>
  <c r="BF405" i="7"/>
  <c r="T405" i="7"/>
  <c r="R405" i="7"/>
  <c r="P405" i="7"/>
  <c r="BI404" i="7"/>
  <c r="BH404" i="7"/>
  <c r="BG404" i="7"/>
  <c r="BF404" i="7"/>
  <c r="T404" i="7"/>
  <c r="R404" i="7"/>
  <c r="P404" i="7"/>
  <c r="BI402" i="7"/>
  <c r="BH402" i="7"/>
  <c r="BG402" i="7"/>
  <c r="BF402" i="7"/>
  <c r="T402" i="7"/>
  <c r="R402" i="7"/>
  <c r="P402" i="7"/>
  <c r="BI398" i="7"/>
  <c r="BH398" i="7"/>
  <c r="BG398" i="7"/>
  <c r="BF398" i="7"/>
  <c r="T398" i="7"/>
  <c r="R398" i="7"/>
  <c r="P398" i="7"/>
  <c r="BI393" i="7"/>
  <c r="BH393" i="7"/>
  <c r="BG393" i="7"/>
  <c r="BF393" i="7"/>
  <c r="T393" i="7"/>
  <c r="R393" i="7"/>
  <c r="P393" i="7"/>
  <c r="BI391" i="7"/>
  <c r="BH391" i="7"/>
  <c r="BG391" i="7"/>
  <c r="BF391" i="7"/>
  <c r="T391" i="7"/>
  <c r="R391" i="7"/>
  <c r="P391" i="7"/>
  <c r="BI386" i="7"/>
  <c r="BH386" i="7"/>
  <c r="BG386" i="7"/>
  <c r="BF386" i="7"/>
  <c r="T386" i="7"/>
  <c r="R386" i="7"/>
  <c r="P386" i="7"/>
  <c r="BI378" i="7"/>
  <c r="BH378" i="7"/>
  <c r="BG378" i="7"/>
  <c r="BF378" i="7"/>
  <c r="T378" i="7"/>
  <c r="R378" i="7"/>
  <c r="P378" i="7"/>
  <c r="BI370" i="7"/>
  <c r="BH370" i="7"/>
  <c r="BG370" i="7"/>
  <c r="BF370" i="7"/>
  <c r="T370" i="7"/>
  <c r="R370" i="7"/>
  <c r="P370" i="7"/>
  <c r="BI362" i="7"/>
  <c r="BH362" i="7"/>
  <c r="BG362" i="7"/>
  <c r="BF362" i="7"/>
  <c r="T362" i="7"/>
  <c r="R362" i="7"/>
  <c r="P362" i="7"/>
  <c r="BI354" i="7"/>
  <c r="BH354" i="7"/>
  <c r="BG354" i="7"/>
  <c r="BF354" i="7"/>
  <c r="T354" i="7"/>
  <c r="R354" i="7"/>
  <c r="P354" i="7"/>
  <c r="BI349" i="7"/>
  <c r="BH349" i="7"/>
  <c r="BG349" i="7"/>
  <c r="BF349" i="7"/>
  <c r="T349" i="7"/>
  <c r="R349" i="7"/>
  <c r="P349" i="7"/>
  <c r="BI347" i="7"/>
  <c r="BH347" i="7"/>
  <c r="BG347" i="7"/>
  <c r="BF347" i="7"/>
  <c r="T347" i="7"/>
  <c r="R347" i="7"/>
  <c r="P347" i="7"/>
  <c r="BI343" i="7"/>
  <c r="BH343" i="7"/>
  <c r="BG343" i="7"/>
  <c r="BF343" i="7"/>
  <c r="T343" i="7"/>
  <c r="R343" i="7"/>
  <c r="P343" i="7"/>
  <c r="BI341" i="7"/>
  <c r="BH341" i="7"/>
  <c r="BG341" i="7"/>
  <c r="BF341" i="7"/>
  <c r="T341" i="7"/>
  <c r="R341" i="7"/>
  <c r="P341" i="7"/>
  <c r="BI337" i="7"/>
  <c r="BH337" i="7"/>
  <c r="BG337" i="7"/>
  <c r="BF337" i="7"/>
  <c r="T337" i="7"/>
  <c r="R337" i="7"/>
  <c r="P337" i="7"/>
  <c r="BI333" i="7"/>
  <c r="BH333" i="7"/>
  <c r="BG333" i="7"/>
  <c r="BF333" i="7"/>
  <c r="T333" i="7"/>
  <c r="R333" i="7"/>
  <c r="P333" i="7"/>
  <c r="BI329" i="7"/>
  <c r="BH329" i="7"/>
  <c r="BG329" i="7"/>
  <c r="BF329" i="7"/>
  <c r="T329" i="7"/>
  <c r="R329" i="7"/>
  <c r="P329" i="7"/>
  <c r="BI328" i="7"/>
  <c r="BH328" i="7"/>
  <c r="BG328" i="7"/>
  <c r="BF328" i="7"/>
  <c r="T328" i="7"/>
  <c r="R328" i="7"/>
  <c r="P328" i="7"/>
  <c r="BI326" i="7"/>
  <c r="BH326" i="7"/>
  <c r="BG326" i="7"/>
  <c r="BF326" i="7"/>
  <c r="T326" i="7"/>
  <c r="R326" i="7"/>
  <c r="P326" i="7"/>
  <c r="BI321" i="7"/>
  <c r="BH321" i="7"/>
  <c r="BG321" i="7"/>
  <c r="BF321" i="7"/>
  <c r="T321" i="7"/>
  <c r="R321" i="7"/>
  <c r="P321" i="7"/>
  <c r="BI314" i="7"/>
  <c r="BH314" i="7"/>
  <c r="BG314" i="7"/>
  <c r="BF314" i="7"/>
  <c r="T314" i="7"/>
  <c r="R314" i="7"/>
  <c r="P314" i="7"/>
  <c r="BI309" i="7"/>
  <c r="BH309" i="7"/>
  <c r="BG309" i="7"/>
  <c r="BF309" i="7"/>
  <c r="T309" i="7"/>
  <c r="R309" i="7"/>
  <c r="P309" i="7"/>
  <c r="BI308" i="7"/>
  <c r="BH308" i="7"/>
  <c r="BG308" i="7"/>
  <c r="BF308" i="7"/>
  <c r="T308" i="7"/>
  <c r="R308" i="7"/>
  <c r="P308" i="7"/>
  <c r="BI306" i="7"/>
  <c r="BH306" i="7"/>
  <c r="BG306" i="7"/>
  <c r="BF306" i="7"/>
  <c r="T306" i="7"/>
  <c r="R306" i="7"/>
  <c r="P306" i="7"/>
  <c r="BI305" i="7"/>
  <c r="BH305" i="7"/>
  <c r="BG305" i="7"/>
  <c r="BF305" i="7"/>
  <c r="T305" i="7"/>
  <c r="R305" i="7"/>
  <c r="P305" i="7"/>
  <c r="BI302" i="7"/>
  <c r="BH302" i="7"/>
  <c r="BG302" i="7"/>
  <c r="BF302" i="7"/>
  <c r="T302" i="7"/>
  <c r="R302" i="7"/>
  <c r="P302" i="7"/>
  <c r="BI300" i="7"/>
  <c r="BH300" i="7"/>
  <c r="BG300" i="7"/>
  <c r="BF300" i="7"/>
  <c r="T300" i="7"/>
  <c r="R300" i="7"/>
  <c r="P300" i="7"/>
  <c r="BI297" i="7"/>
  <c r="BH297" i="7"/>
  <c r="BG297" i="7"/>
  <c r="BF297" i="7"/>
  <c r="T297" i="7"/>
  <c r="R297" i="7"/>
  <c r="P297" i="7"/>
  <c r="BI295" i="7"/>
  <c r="BH295" i="7"/>
  <c r="BG295" i="7"/>
  <c r="BF295" i="7"/>
  <c r="T295" i="7"/>
  <c r="R295" i="7"/>
  <c r="P295" i="7"/>
  <c r="BI292" i="7"/>
  <c r="BH292" i="7"/>
  <c r="BG292" i="7"/>
  <c r="BF292" i="7"/>
  <c r="T292" i="7"/>
  <c r="R292" i="7"/>
  <c r="P292" i="7"/>
  <c r="BI290" i="7"/>
  <c r="BH290" i="7"/>
  <c r="BG290" i="7"/>
  <c r="BF290" i="7"/>
  <c r="T290" i="7"/>
  <c r="R290" i="7"/>
  <c r="P290" i="7"/>
  <c r="BI286" i="7"/>
  <c r="BH286" i="7"/>
  <c r="BG286" i="7"/>
  <c r="BF286" i="7"/>
  <c r="T286" i="7"/>
  <c r="R286" i="7"/>
  <c r="P286" i="7"/>
  <c r="BI282" i="7"/>
  <c r="BH282" i="7"/>
  <c r="BG282" i="7"/>
  <c r="BF282" i="7"/>
  <c r="T282" i="7"/>
  <c r="R282" i="7"/>
  <c r="P282" i="7"/>
  <c r="BI278" i="7"/>
  <c r="BH278" i="7"/>
  <c r="BG278" i="7"/>
  <c r="BF278" i="7"/>
  <c r="T278" i="7"/>
  <c r="R278" i="7"/>
  <c r="P278" i="7"/>
  <c r="BI277" i="7"/>
  <c r="BH277" i="7"/>
  <c r="BG277" i="7"/>
  <c r="BF277" i="7"/>
  <c r="T277" i="7"/>
  <c r="R277" i="7"/>
  <c r="P277" i="7"/>
  <c r="BI272" i="7"/>
  <c r="BH272" i="7"/>
  <c r="BG272" i="7"/>
  <c r="BF272" i="7"/>
  <c r="T272" i="7"/>
  <c r="R272" i="7"/>
  <c r="P272" i="7"/>
  <c r="BI271" i="7"/>
  <c r="BH271" i="7"/>
  <c r="BG271" i="7"/>
  <c r="BF271" i="7"/>
  <c r="T271" i="7"/>
  <c r="R271" i="7"/>
  <c r="P271" i="7"/>
  <c r="BI266" i="7"/>
  <c r="BH266" i="7"/>
  <c r="BG266" i="7"/>
  <c r="BF266" i="7"/>
  <c r="T266" i="7"/>
  <c r="R266" i="7"/>
  <c r="P266" i="7"/>
  <c r="BI264" i="7"/>
  <c r="BH264" i="7"/>
  <c r="BG264" i="7"/>
  <c r="BF264" i="7"/>
  <c r="T264" i="7"/>
  <c r="R264" i="7"/>
  <c r="P264" i="7"/>
  <c r="BI259" i="7"/>
  <c r="BH259" i="7"/>
  <c r="BG259" i="7"/>
  <c r="BF259" i="7"/>
  <c r="T259" i="7"/>
  <c r="R259" i="7"/>
  <c r="P259" i="7"/>
  <c r="BI254" i="7"/>
  <c r="BH254" i="7"/>
  <c r="BG254" i="7"/>
  <c r="BF254" i="7"/>
  <c r="T254" i="7"/>
  <c r="R254" i="7"/>
  <c r="P254" i="7"/>
  <c r="BI223" i="7"/>
  <c r="BH223" i="7"/>
  <c r="BG223" i="7"/>
  <c r="BF223" i="7"/>
  <c r="T223" i="7"/>
  <c r="T222" i="7"/>
  <c r="R223" i="7"/>
  <c r="R222" i="7"/>
  <c r="P223" i="7"/>
  <c r="P222" i="7" s="1"/>
  <c r="BI214" i="7"/>
  <c r="BH214" i="7"/>
  <c r="BG214" i="7"/>
  <c r="BF214" i="7"/>
  <c r="T214" i="7"/>
  <c r="R214" i="7"/>
  <c r="P214" i="7"/>
  <c r="BI209" i="7"/>
  <c r="BH209" i="7"/>
  <c r="BG209" i="7"/>
  <c r="BF209" i="7"/>
  <c r="T209" i="7"/>
  <c r="R209" i="7"/>
  <c r="P209" i="7"/>
  <c r="BI202" i="7"/>
  <c r="BH202" i="7"/>
  <c r="BG202" i="7"/>
  <c r="BF202" i="7"/>
  <c r="T202" i="7"/>
  <c r="R202" i="7"/>
  <c r="P202" i="7"/>
  <c r="BI195" i="7"/>
  <c r="BH195" i="7"/>
  <c r="BG195" i="7"/>
  <c r="BF195" i="7"/>
  <c r="T195" i="7"/>
  <c r="R195" i="7"/>
  <c r="P195" i="7"/>
  <c r="BI180" i="7"/>
  <c r="BH180" i="7"/>
  <c r="BG180" i="7"/>
  <c r="BF180" i="7"/>
  <c r="T180" i="7"/>
  <c r="R180" i="7"/>
  <c r="P180" i="7"/>
  <c r="BI169" i="7"/>
  <c r="BH169" i="7"/>
  <c r="BG169" i="7"/>
  <c r="BF169" i="7"/>
  <c r="T169" i="7"/>
  <c r="R169" i="7"/>
  <c r="P169" i="7"/>
  <c r="BI158" i="7"/>
  <c r="BH158" i="7"/>
  <c r="BG158" i="7"/>
  <c r="BF158" i="7"/>
  <c r="T158" i="7"/>
  <c r="R158" i="7"/>
  <c r="P158" i="7"/>
  <c r="BI147" i="7"/>
  <c r="BH147" i="7"/>
  <c r="BG147" i="7"/>
  <c r="BF147" i="7"/>
  <c r="T147" i="7"/>
  <c r="R147" i="7"/>
  <c r="P147" i="7"/>
  <c r="BI137" i="7"/>
  <c r="BH137" i="7"/>
  <c r="BG137" i="7"/>
  <c r="BF137" i="7"/>
  <c r="T137" i="7"/>
  <c r="R137" i="7"/>
  <c r="P137" i="7"/>
  <c r="BI124" i="7"/>
  <c r="BH124" i="7"/>
  <c r="BG124" i="7"/>
  <c r="BF124" i="7"/>
  <c r="T124" i="7"/>
  <c r="R124" i="7"/>
  <c r="P124" i="7"/>
  <c r="BI113" i="7"/>
  <c r="BH113" i="7"/>
  <c r="BG113" i="7"/>
  <c r="BF113" i="7"/>
  <c r="T113" i="7"/>
  <c r="R113" i="7"/>
  <c r="P113" i="7"/>
  <c r="BI103" i="7"/>
  <c r="BH103" i="7"/>
  <c r="BG103" i="7"/>
  <c r="BF103" i="7"/>
  <c r="T103" i="7"/>
  <c r="R103" i="7"/>
  <c r="P103" i="7"/>
  <c r="J97" i="7"/>
  <c r="F96" i="7"/>
  <c r="F94" i="7"/>
  <c r="E92" i="7"/>
  <c r="J59" i="7"/>
  <c r="F58" i="7"/>
  <c r="F56" i="7"/>
  <c r="E54" i="7"/>
  <c r="J23" i="7"/>
  <c r="E23" i="7"/>
  <c r="J58" i="7" s="1"/>
  <c r="J22" i="7"/>
  <c r="J20" i="7"/>
  <c r="E20" i="7"/>
  <c r="F97" i="7"/>
  <c r="J19" i="7"/>
  <c r="J14" i="7"/>
  <c r="J56" i="7"/>
  <c r="E7" i="7"/>
  <c r="E88" i="7"/>
  <c r="J39" i="6"/>
  <c r="J38" i="6"/>
  <c r="AY61" i="1"/>
  <c r="J37" i="6"/>
  <c r="AX61" i="1"/>
  <c r="BI1775" i="6"/>
  <c r="BH1775" i="6"/>
  <c r="BG1775" i="6"/>
  <c r="BF1775" i="6"/>
  <c r="T1775" i="6"/>
  <c r="T1774" i="6"/>
  <c r="R1775" i="6"/>
  <c r="R1774" i="6" s="1"/>
  <c r="P1775" i="6"/>
  <c r="P1774" i="6" s="1"/>
  <c r="BI1766" i="6"/>
  <c r="BH1766" i="6"/>
  <c r="BG1766" i="6"/>
  <c r="BF1766" i="6"/>
  <c r="T1766" i="6"/>
  <c r="R1766" i="6"/>
  <c r="P1766" i="6"/>
  <c r="BI1758" i="6"/>
  <c r="BH1758" i="6"/>
  <c r="BG1758" i="6"/>
  <c r="BF1758" i="6"/>
  <c r="T1758" i="6"/>
  <c r="R1758" i="6"/>
  <c r="P1758" i="6"/>
  <c r="BI1750" i="6"/>
  <c r="BH1750" i="6"/>
  <c r="BG1750" i="6"/>
  <c r="BF1750" i="6"/>
  <c r="T1750" i="6"/>
  <c r="R1750" i="6"/>
  <c r="P1750" i="6"/>
  <c r="BI1739" i="6"/>
  <c r="BH1739" i="6"/>
  <c r="BG1739" i="6"/>
  <c r="BF1739" i="6"/>
  <c r="T1739" i="6"/>
  <c r="R1739" i="6"/>
  <c r="P1739" i="6"/>
  <c r="BI1730" i="6"/>
  <c r="BH1730" i="6"/>
  <c r="BG1730" i="6"/>
  <c r="BF1730" i="6"/>
  <c r="T1730" i="6"/>
  <c r="R1730" i="6"/>
  <c r="P1730" i="6"/>
  <c r="BI1724" i="6"/>
  <c r="BH1724" i="6"/>
  <c r="BG1724" i="6"/>
  <c r="BF1724" i="6"/>
  <c r="T1724" i="6"/>
  <c r="R1724" i="6"/>
  <c r="P1724" i="6"/>
  <c r="BI1720" i="6"/>
  <c r="BH1720" i="6"/>
  <c r="BG1720" i="6"/>
  <c r="BF1720" i="6"/>
  <c r="T1720" i="6"/>
  <c r="R1720" i="6"/>
  <c r="P1720" i="6"/>
  <c r="BI1715" i="6"/>
  <c r="BH1715" i="6"/>
  <c r="BG1715" i="6"/>
  <c r="BF1715" i="6"/>
  <c r="T1715" i="6"/>
  <c r="R1715" i="6"/>
  <c r="P1715" i="6"/>
  <c r="BI1710" i="6"/>
  <c r="BH1710" i="6"/>
  <c r="BG1710" i="6"/>
  <c r="BF1710" i="6"/>
  <c r="T1710" i="6"/>
  <c r="R1710" i="6"/>
  <c r="P1710" i="6"/>
  <c r="BI1705" i="6"/>
  <c r="BH1705" i="6"/>
  <c r="BG1705" i="6"/>
  <c r="BF1705" i="6"/>
  <c r="T1705" i="6"/>
  <c r="R1705" i="6"/>
  <c r="P1705" i="6"/>
  <c r="BI1702" i="6"/>
  <c r="BH1702" i="6"/>
  <c r="BG1702" i="6"/>
  <c r="BF1702" i="6"/>
  <c r="T1702" i="6"/>
  <c r="R1702" i="6"/>
  <c r="P1702" i="6"/>
  <c r="BI1691" i="6"/>
  <c r="BH1691" i="6"/>
  <c r="BG1691" i="6"/>
  <c r="BF1691" i="6"/>
  <c r="T1691" i="6"/>
  <c r="R1691" i="6"/>
  <c r="P1691" i="6"/>
  <c r="BI1684" i="6"/>
  <c r="BH1684" i="6"/>
  <c r="BG1684" i="6"/>
  <c r="BF1684" i="6"/>
  <c r="T1684" i="6"/>
  <c r="R1684" i="6"/>
  <c r="P1684" i="6"/>
  <c r="BI1677" i="6"/>
  <c r="BH1677" i="6"/>
  <c r="BG1677" i="6"/>
  <c r="BF1677" i="6"/>
  <c r="T1677" i="6"/>
  <c r="R1677" i="6"/>
  <c r="P1677" i="6"/>
  <c r="BI1665" i="6"/>
  <c r="BH1665" i="6"/>
  <c r="BG1665" i="6"/>
  <c r="BF1665" i="6"/>
  <c r="T1665" i="6"/>
  <c r="R1665" i="6"/>
  <c r="P1665" i="6"/>
  <c r="BI1654" i="6"/>
  <c r="BH1654" i="6"/>
  <c r="BG1654" i="6"/>
  <c r="BF1654" i="6"/>
  <c r="T1654" i="6"/>
  <c r="R1654" i="6"/>
  <c r="P1654" i="6"/>
  <c r="BI1643" i="6"/>
  <c r="BH1643" i="6"/>
  <c r="BG1643" i="6"/>
  <c r="BF1643" i="6"/>
  <c r="T1643" i="6"/>
  <c r="R1643" i="6"/>
  <c r="P1643" i="6"/>
  <c r="BI1632" i="6"/>
  <c r="BH1632" i="6"/>
  <c r="BG1632" i="6"/>
  <c r="BF1632" i="6"/>
  <c r="T1632" i="6"/>
  <c r="R1632" i="6"/>
  <c r="P1632" i="6"/>
  <c r="BI1621" i="6"/>
  <c r="BH1621" i="6"/>
  <c r="BG1621" i="6"/>
  <c r="BF1621" i="6"/>
  <c r="T1621" i="6"/>
  <c r="R1621" i="6"/>
  <c r="P1621" i="6"/>
  <c r="BI1610" i="6"/>
  <c r="BH1610" i="6"/>
  <c r="BG1610" i="6"/>
  <c r="BF1610" i="6"/>
  <c r="T1610" i="6"/>
  <c r="R1610" i="6"/>
  <c r="P1610" i="6"/>
  <c r="BI1607" i="6"/>
  <c r="BH1607" i="6"/>
  <c r="BG1607" i="6"/>
  <c r="BF1607" i="6"/>
  <c r="T1607" i="6"/>
  <c r="R1607" i="6"/>
  <c r="P1607" i="6"/>
  <c r="BI1600" i="6"/>
  <c r="BH1600" i="6"/>
  <c r="BG1600" i="6"/>
  <c r="BF1600" i="6"/>
  <c r="T1600" i="6"/>
  <c r="R1600" i="6"/>
  <c r="P1600" i="6"/>
  <c r="BI1593" i="6"/>
  <c r="BH1593" i="6"/>
  <c r="BG1593" i="6"/>
  <c r="BF1593" i="6"/>
  <c r="T1593" i="6"/>
  <c r="R1593" i="6"/>
  <c r="P1593" i="6"/>
  <c r="BI1586" i="6"/>
  <c r="BH1586" i="6"/>
  <c r="BG1586" i="6"/>
  <c r="BF1586" i="6"/>
  <c r="T1586" i="6"/>
  <c r="R1586" i="6"/>
  <c r="P1586" i="6"/>
  <c r="BI1578" i="6"/>
  <c r="BH1578" i="6"/>
  <c r="BG1578" i="6"/>
  <c r="BF1578" i="6"/>
  <c r="T1578" i="6"/>
  <c r="R1578" i="6"/>
  <c r="P1578" i="6"/>
  <c r="BI1575" i="6"/>
  <c r="BH1575" i="6"/>
  <c r="BG1575" i="6"/>
  <c r="BF1575" i="6"/>
  <c r="T1575" i="6"/>
  <c r="R1575" i="6"/>
  <c r="P1575" i="6"/>
  <c r="BI1570" i="6"/>
  <c r="BH1570" i="6"/>
  <c r="BG1570" i="6"/>
  <c r="BF1570" i="6"/>
  <c r="T1570" i="6"/>
  <c r="R1570" i="6"/>
  <c r="P1570" i="6"/>
  <c r="BI1564" i="6"/>
  <c r="BH1564" i="6"/>
  <c r="BG1564" i="6"/>
  <c r="BF1564" i="6"/>
  <c r="T1564" i="6"/>
  <c r="R1564" i="6"/>
  <c r="P1564" i="6"/>
  <c r="BI1563" i="6"/>
  <c r="BH1563" i="6"/>
  <c r="BG1563" i="6"/>
  <c r="BF1563" i="6"/>
  <c r="T1563" i="6"/>
  <c r="R1563" i="6"/>
  <c r="P1563" i="6"/>
  <c r="BI1562" i="6"/>
  <c r="BH1562" i="6"/>
  <c r="BG1562" i="6"/>
  <c r="BF1562" i="6"/>
  <c r="T1562" i="6"/>
  <c r="R1562" i="6"/>
  <c r="P1562" i="6"/>
  <c r="BI1561" i="6"/>
  <c r="BH1561" i="6"/>
  <c r="BG1561" i="6"/>
  <c r="BF1561" i="6"/>
  <c r="T1561" i="6"/>
  <c r="R1561" i="6"/>
  <c r="P1561" i="6"/>
  <c r="BI1560" i="6"/>
  <c r="BH1560" i="6"/>
  <c r="BG1560" i="6"/>
  <c r="BF1560" i="6"/>
  <c r="T1560" i="6"/>
  <c r="R1560" i="6"/>
  <c r="P1560" i="6"/>
  <c r="BI1559" i="6"/>
  <c r="BH1559" i="6"/>
  <c r="BG1559" i="6"/>
  <c r="BF1559" i="6"/>
  <c r="T1559" i="6"/>
  <c r="R1559" i="6"/>
  <c r="P1559" i="6"/>
  <c r="BI1558" i="6"/>
  <c r="BH1558" i="6"/>
  <c r="BG1558" i="6"/>
  <c r="BF1558" i="6"/>
  <c r="T1558" i="6"/>
  <c r="R1558" i="6"/>
  <c r="P1558" i="6"/>
  <c r="BI1557" i="6"/>
  <c r="BH1557" i="6"/>
  <c r="BG1557" i="6"/>
  <c r="BF1557" i="6"/>
  <c r="T1557" i="6"/>
  <c r="R1557" i="6"/>
  <c r="P1557" i="6"/>
  <c r="BI1556" i="6"/>
  <c r="BH1556" i="6"/>
  <c r="BG1556" i="6"/>
  <c r="BF1556" i="6"/>
  <c r="T1556" i="6"/>
  <c r="R1556" i="6"/>
  <c r="P1556" i="6"/>
  <c r="BI1555" i="6"/>
  <c r="BH1555" i="6"/>
  <c r="BG1555" i="6"/>
  <c r="BF1555" i="6"/>
  <c r="T1555" i="6"/>
  <c r="R1555" i="6"/>
  <c r="P1555" i="6"/>
  <c r="BI1554" i="6"/>
  <c r="BH1554" i="6"/>
  <c r="BG1554" i="6"/>
  <c r="BF1554" i="6"/>
  <c r="T1554" i="6"/>
  <c r="R1554" i="6"/>
  <c r="P1554" i="6"/>
  <c r="BI1553" i="6"/>
  <c r="BH1553" i="6"/>
  <c r="BG1553" i="6"/>
  <c r="BF1553" i="6"/>
  <c r="T1553" i="6"/>
  <c r="R1553" i="6"/>
  <c r="P1553" i="6"/>
  <c r="BI1552" i="6"/>
  <c r="BH1552" i="6"/>
  <c r="BG1552" i="6"/>
  <c r="BF1552" i="6"/>
  <c r="T1552" i="6"/>
  <c r="R1552" i="6"/>
  <c r="P1552" i="6"/>
  <c r="BI1551" i="6"/>
  <c r="BH1551" i="6"/>
  <c r="BG1551" i="6"/>
  <c r="BF1551" i="6"/>
  <c r="T1551" i="6"/>
  <c r="R1551" i="6"/>
  <c r="P1551" i="6"/>
  <c r="BI1550" i="6"/>
  <c r="BH1550" i="6"/>
  <c r="BG1550" i="6"/>
  <c r="BF1550" i="6"/>
  <c r="T1550" i="6"/>
  <c r="R1550" i="6"/>
  <c r="P1550" i="6"/>
  <c r="BI1549" i="6"/>
  <c r="BH1549" i="6"/>
  <c r="BG1549" i="6"/>
  <c r="BF1549" i="6"/>
  <c r="T1549" i="6"/>
  <c r="R1549" i="6"/>
  <c r="P1549" i="6"/>
  <c r="BI1548" i="6"/>
  <c r="BH1548" i="6"/>
  <c r="BG1548" i="6"/>
  <c r="BF1548" i="6"/>
  <c r="T1548" i="6"/>
  <c r="R1548" i="6"/>
  <c r="P1548" i="6"/>
  <c r="BI1547" i="6"/>
  <c r="BH1547" i="6"/>
  <c r="BG1547" i="6"/>
  <c r="BF1547" i="6"/>
  <c r="T1547" i="6"/>
  <c r="R1547" i="6"/>
  <c r="P1547" i="6"/>
  <c r="BI1546" i="6"/>
  <c r="BH1546" i="6"/>
  <c r="BG1546" i="6"/>
  <c r="BF1546" i="6"/>
  <c r="T1546" i="6"/>
  <c r="R1546" i="6"/>
  <c r="P1546" i="6"/>
  <c r="BI1543" i="6"/>
  <c r="BH1543" i="6"/>
  <c r="BG1543" i="6"/>
  <c r="BF1543" i="6"/>
  <c r="T1543" i="6"/>
  <c r="R1543" i="6"/>
  <c r="P1543" i="6"/>
  <c r="BI1538" i="6"/>
  <c r="BH1538" i="6"/>
  <c r="BG1538" i="6"/>
  <c r="BF1538" i="6"/>
  <c r="T1538" i="6"/>
  <c r="R1538" i="6"/>
  <c r="P1538" i="6"/>
  <c r="BI1533" i="6"/>
  <c r="BH1533" i="6"/>
  <c r="BG1533" i="6"/>
  <c r="BF1533" i="6"/>
  <c r="T1533" i="6"/>
  <c r="R1533" i="6"/>
  <c r="P1533" i="6"/>
  <c r="BI1528" i="6"/>
  <c r="BH1528" i="6"/>
  <c r="BG1528" i="6"/>
  <c r="BF1528" i="6"/>
  <c r="T1528" i="6"/>
  <c r="R1528" i="6"/>
  <c r="P1528" i="6"/>
  <c r="BI1519" i="6"/>
  <c r="BH1519" i="6"/>
  <c r="BG1519" i="6"/>
  <c r="BF1519" i="6"/>
  <c r="T1519" i="6"/>
  <c r="R1519" i="6"/>
  <c r="P1519" i="6"/>
  <c r="BI1516" i="6"/>
  <c r="BH1516" i="6"/>
  <c r="BG1516" i="6"/>
  <c r="BF1516" i="6"/>
  <c r="T1516" i="6"/>
  <c r="R1516" i="6"/>
  <c r="P1516" i="6"/>
  <c r="BI1509" i="6"/>
  <c r="BH1509" i="6"/>
  <c r="BG1509" i="6"/>
  <c r="BF1509" i="6"/>
  <c r="T1509" i="6"/>
  <c r="R1509" i="6"/>
  <c r="P1509" i="6"/>
  <c r="BI1503" i="6"/>
  <c r="BH1503" i="6"/>
  <c r="BG1503" i="6"/>
  <c r="BF1503" i="6"/>
  <c r="T1503" i="6"/>
  <c r="R1503" i="6"/>
  <c r="P1503" i="6"/>
  <c r="BI1497" i="6"/>
  <c r="BH1497" i="6"/>
  <c r="BG1497" i="6"/>
  <c r="BF1497" i="6"/>
  <c r="T1497" i="6"/>
  <c r="R1497" i="6"/>
  <c r="P1497" i="6"/>
  <c r="BI1491" i="6"/>
  <c r="BH1491" i="6"/>
  <c r="BG1491" i="6"/>
  <c r="BF1491" i="6"/>
  <c r="T1491" i="6"/>
  <c r="R1491" i="6"/>
  <c r="P1491" i="6"/>
  <c r="BI1481" i="6"/>
  <c r="BH1481" i="6"/>
  <c r="BG1481" i="6"/>
  <c r="BF1481" i="6"/>
  <c r="T1481" i="6"/>
  <c r="R1481" i="6"/>
  <c r="P1481" i="6"/>
  <c r="BI1471" i="6"/>
  <c r="BH1471" i="6"/>
  <c r="BG1471" i="6"/>
  <c r="BF1471" i="6"/>
  <c r="T1471" i="6"/>
  <c r="R1471" i="6"/>
  <c r="P1471" i="6"/>
  <c r="BI1468" i="6"/>
  <c r="BH1468" i="6"/>
  <c r="BG1468" i="6"/>
  <c r="BF1468" i="6"/>
  <c r="T1468" i="6"/>
  <c r="R1468" i="6"/>
  <c r="P1468" i="6"/>
  <c r="BI1460" i="6"/>
  <c r="BH1460" i="6"/>
  <c r="BG1460" i="6"/>
  <c r="BF1460" i="6"/>
  <c r="T1460" i="6"/>
  <c r="R1460" i="6"/>
  <c r="P1460" i="6"/>
  <c r="BI1451" i="6"/>
  <c r="BH1451" i="6"/>
  <c r="BG1451" i="6"/>
  <c r="BF1451" i="6"/>
  <c r="T1451" i="6"/>
  <c r="R1451" i="6"/>
  <c r="P1451" i="6"/>
  <c r="BI1443" i="6"/>
  <c r="BH1443" i="6"/>
  <c r="BG1443" i="6"/>
  <c r="BF1443" i="6"/>
  <c r="T1443" i="6"/>
  <c r="R1443" i="6"/>
  <c r="P1443" i="6"/>
  <c r="BI1440" i="6"/>
  <c r="BH1440" i="6"/>
  <c r="BG1440" i="6"/>
  <c r="BF1440" i="6"/>
  <c r="T1440" i="6"/>
  <c r="R1440" i="6"/>
  <c r="P1440" i="6"/>
  <c r="BI1429" i="6"/>
  <c r="BH1429" i="6"/>
  <c r="BG1429" i="6"/>
  <c r="BF1429" i="6"/>
  <c r="T1429" i="6"/>
  <c r="R1429" i="6"/>
  <c r="P1429" i="6"/>
  <c r="BI1417" i="6"/>
  <c r="BH1417" i="6"/>
  <c r="BG1417" i="6"/>
  <c r="BF1417" i="6"/>
  <c r="T1417" i="6"/>
  <c r="R1417" i="6"/>
  <c r="P1417" i="6"/>
  <c r="BI1414" i="6"/>
  <c r="BH1414" i="6"/>
  <c r="BG1414" i="6"/>
  <c r="BF1414" i="6"/>
  <c r="T1414" i="6"/>
  <c r="R1414" i="6"/>
  <c r="P1414" i="6"/>
  <c r="BI1409" i="6"/>
  <c r="BH1409" i="6"/>
  <c r="BG1409" i="6"/>
  <c r="BF1409" i="6"/>
  <c r="T1409" i="6"/>
  <c r="R1409" i="6"/>
  <c r="P1409" i="6"/>
  <c r="BI1404" i="6"/>
  <c r="BH1404" i="6"/>
  <c r="BG1404" i="6"/>
  <c r="BF1404" i="6"/>
  <c r="T1404" i="6"/>
  <c r="R1404" i="6"/>
  <c r="P1404" i="6"/>
  <c r="BI1397" i="6"/>
  <c r="BH1397" i="6"/>
  <c r="BG1397" i="6"/>
  <c r="BF1397" i="6"/>
  <c r="T1397" i="6"/>
  <c r="R1397" i="6"/>
  <c r="P1397" i="6"/>
  <c r="BI1389" i="6"/>
  <c r="BH1389" i="6"/>
  <c r="BG1389" i="6"/>
  <c r="BF1389" i="6"/>
  <c r="T1389" i="6"/>
  <c r="R1389" i="6"/>
  <c r="P1389" i="6"/>
  <c r="BI1385" i="6"/>
  <c r="BH1385" i="6"/>
  <c r="BG1385" i="6"/>
  <c r="BF1385" i="6"/>
  <c r="T1385" i="6"/>
  <c r="R1385" i="6"/>
  <c r="P1385" i="6"/>
  <c r="BI1380" i="6"/>
  <c r="BH1380" i="6"/>
  <c r="BG1380" i="6"/>
  <c r="BF1380" i="6"/>
  <c r="T1380" i="6"/>
  <c r="R1380" i="6"/>
  <c r="P1380" i="6"/>
  <c r="BI1373" i="6"/>
  <c r="BH1373" i="6"/>
  <c r="BG1373" i="6"/>
  <c r="BF1373" i="6"/>
  <c r="T1373" i="6"/>
  <c r="R1373" i="6"/>
  <c r="P1373" i="6"/>
  <c r="BI1365" i="6"/>
  <c r="BH1365" i="6"/>
  <c r="BG1365" i="6"/>
  <c r="BF1365" i="6"/>
  <c r="T1365" i="6"/>
  <c r="R1365" i="6"/>
  <c r="P1365" i="6"/>
  <c r="BI1359" i="6"/>
  <c r="BH1359" i="6"/>
  <c r="BG1359" i="6"/>
  <c r="BF1359" i="6"/>
  <c r="T1359" i="6"/>
  <c r="R1359" i="6"/>
  <c r="P1359" i="6"/>
  <c r="BI1353" i="6"/>
  <c r="BH1353" i="6"/>
  <c r="BG1353" i="6"/>
  <c r="BF1353" i="6"/>
  <c r="T1353" i="6"/>
  <c r="R1353" i="6"/>
  <c r="P1353" i="6"/>
  <c r="BI1347" i="6"/>
  <c r="BH1347" i="6"/>
  <c r="BG1347" i="6"/>
  <c r="BF1347" i="6"/>
  <c r="T1347" i="6"/>
  <c r="R1347" i="6"/>
  <c r="P1347" i="6"/>
  <c r="BI1343" i="6"/>
  <c r="BH1343" i="6"/>
  <c r="BG1343" i="6"/>
  <c r="BF1343" i="6"/>
  <c r="T1343" i="6"/>
  <c r="R1343" i="6"/>
  <c r="P1343" i="6"/>
  <c r="BI1337" i="6"/>
  <c r="BH1337" i="6"/>
  <c r="BG1337" i="6"/>
  <c r="BF1337" i="6"/>
  <c r="T1337" i="6"/>
  <c r="R1337" i="6"/>
  <c r="P1337" i="6"/>
  <c r="BI1329" i="6"/>
  <c r="BH1329" i="6"/>
  <c r="BG1329" i="6"/>
  <c r="BF1329" i="6"/>
  <c r="T1329" i="6"/>
  <c r="R1329" i="6"/>
  <c r="P1329" i="6"/>
  <c r="BI1323" i="6"/>
  <c r="BH1323" i="6"/>
  <c r="BG1323" i="6"/>
  <c r="BF1323" i="6"/>
  <c r="T1323" i="6"/>
  <c r="R1323" i="6"/>
  <c r="P1323" i="6"/>
  <c r="BI1319" i="6"/>
  <c r="BH1319" i="6"/>
  <c r="BG1319" i="6"/>
  <c r="BF1319" i="6"/>
  <c r="T1319" i="6"/>
  <c r="R1319" i="6"/>
  <c r="P1319" i="6"/>
  <c r="BI1311" i="6"/>
  <c r="BH1311" i="6"/>
  <c r="BG1311" i="6"/>
  <c r="BF1311" i="6"/>
  <c r="T1311" i="6"/>
  <c r="R1311" i="6"/>
  <c r="P1311" i="6"/>
  <c r="BI1308" i="6"/>
  <c r="BH1308" i="6"/>
  <c r="BG1308" i="6"/>
  <c r="BF1308" i="6"/>
  <c r="T1308" i="6"/>
  <c r="R1308" i="6"/>
  <c r="P1308" i="6"/>
  <c r="BI1304" i="6"/>
  <c r="BH1304" i="6"/>
  <c r="BG1304" i="6"/>
  <c r="BF1304" i="6"/>
  <c r="T1304" i="6"/>
  <c r="R1304" i="6"/>
  <c r="P1304" i="6"/>
  <c r="BI1299" i="6"/>
  <c r="BH1299" i="6"/>
  <c r="BG1299" i="6"/>
  <c r="BF1299" i="6"/>
  <c r="T1299" i="6"/>
  <c r="R1299" i="6"/>
  <c r="P1299" i="6"/>
  <c r="BI1289" i="6"/>
  <c r="BH1289" i="6"/>
  <c r="BG1289" i="6"/>
  <c r="BF1289" i="6"/>
  <c r="T1289" i="6"/>
  <c r="R1289" i="6"/>
  <c r="P1289" i="6"/>
  <c r="BI1279" i="6"/>
  <c r="BH1279" i="6"/>
  <c r="BG1279" i="6"/>
  <c r="BF1279" i="6"/>
  <c r="T1279" i="6"/>
  <c r="R1279" i="6"/>
  <c r="P1279" i="6"/>
  <c r="BI1271" i="6"/>
  <c r="BH1271" i="6"/>
  <c r="BG1271" i="6"/>
  <c r="BF1271" i="6"/>
  <c r="T1271" i="6"/>
  <c r="R1271" i="6"/>
  <c r="P1271" i="6"/>
  <c r="BI1263" i="6"/>
  <c r="BH1263" i="6"/>
  <c r="BG1263" i="6"/>
  <c r="BF1263" i="6"/>
  <c r="T1263" i="6"/>
  <c r="R1263" i="6"/>
  <c r="P1263" i="6"/>
  <c r="BI1255" i="6"/>
  <c r="BH1255" i="6"/>
  <c r="BG1255" i="6"/>
  <c r="BF1255" i="6"/>
  <c r="T1255" i="6"/>
  <c r="R1255" i="6"/>
  <c r="P1255" i="6"/>
  <c r="BI1251" i="6"/>
  <c r="BH1251" i="6"/>
  <c r="BG1251" i="6"/>
  <c r="BF1251" i="6"/>
  <c r="T1251" i="6"/>
  <c r="R1251" i="6"/>
  <c r="P1251" i="6"/>
  <c r="BI1247" i="6"/>
  <c r="BH1247" i="6"/>
  <c r="BG1247" i="6"/>
  <c r="BF1247" i="6"/>
  <c r="T1247" i="6"/>
  <c r="R1247" i="6"/>
  <c r="P1247" i="6"/>
  <c r="BI1243" i="6"/>
  <c r="BH1243" i="6"/>
  <c r="BG1243" i="6"/>
  <c r="BF1243" i="6"/>
  <c r="T1243" i="6"/>
  <c r="R1243" i="6"/>
  <c r="P1243" i="6"/>
  <c r="BI1238" i="6"/>
  <c r="BH1238" i="6"/>
  <c r="BG1238" i="6"/>
  <c r="BF1238" i="6"/>
  <c r="T1238" i="6"/>
  <c r="R1238" i="6"/>
  <c r="P1238" i="6"/>
  <c r="BI1231" i="6"/>
  <c r="BH1231" i="6"/>
  <c r="BG1231" i="6"/>
  <c r="BF1231" i="6"/>
  <c r="T1231" i="6"/>
  <c r="R1231" i="6"/>
  <c r="P1231" i="6"/>
  <c r="BI1225" i="6"/>
  <c r="BH1225" i="6"/>
  <c r="BG1225" i="6"/>
  <c r="BF1225" i="6"/>
  <c r="T1225" i="6"/>
  <c r="R1225" i="6"/>
  <c r="P1225" i="6"/>
  <c r="BI1220" i="6"/>
  <c r="BH1220" i="6"/>
  <c r="BG1220" i="6"/>
  <c r="BF1220" i="6"/>
  <c r="T1220" i="6"/>
  <c r="R1220" i="6"/>
  <c r="P1220" i="6"/>
  <c r="BI1211" i="6"/>
  <c r="BH1211" i="6"/>
  <c r="BG1211" i="6"/>
  <c r="BF1211" i="6"/>
  <c r="T1211" i="6"/>
  <c r="R1211" i="6"/>
  <c r="P1211" i="6"/>
  <c r="BI1200" i="6"/>
  <c r="BH1200" i="6"/>
  <c r="BG1200" i="6"/>
  <c r="BF1200" i="6"/>
  <c r="T1200" i="6"/>
  <c r="R1200" i="6"/>
  <c r="P1200" i="6"/>
  <c r="BI1192" i="6"/>
  <c r="BH1192" i="6"/>
  <c r="BG1192" i="6"/>
  <c r="BF1192" i="6"/>
  <c r="T1192" i="6"/>
  <c r="R1192" i="6"/>
  <c r="P1192" i="6"/>
  <c r="BI1181" i="6"/>
  <c r="BH1181" i="6"/>
  <c r="BG1181" i="6"/>
  <c r="BF1181" i="6"/>
  <c r="T1181" i="6"/>
  <c r="R1181" i="6"/>
  <c r="P1181" i="6"/>
  <c r="BI1173" i="6"/>
  <c r="BH1173" i="6"/>
  <c r="BG1173" i="6"/>
  <c r="BF1173" i="6"/>
  <c r="T1173" i="6"/>
  <c r="R1173" i="6"/>
  <c r="P1173" i="6"/>
  <c r="BI1169" i="6"/>
  <c r="BH1169" i="6"/>
  <c r="BG1169" i="6"/>
  <c r="BF1169" i="6"/>
  <c r="T1169" i="6"/>
  <c r="R1169" i="6"/>
  <c r="P1169" i="6"/>
  <c r="BI1165" i="6"/>
  <c r="BH1165" i="6"/>
  <c r="BG1165" i="6"/>
  <c r="BF1165" i="6"/>
  <c r="T1165" i="6"/>
  <c r="R1165" i="6"/>
  <c r="P1165" i="6"/>
  <c r="BI1161" i="6"/>
  <c r="BH1161" i="6"/>
  <c r="BG1161" i="6"/>
  <c r="BF1161" i="6"/>
  <c r="T1161" i="6"/>
  <c r="R1161" i="6"/>
  <c r="P1161" i="6"/>
  <c r="BI1157" i="6"/>
  <c r="BH1157" i="6"/>
  <c r="BG1157" i="6"/>
  <c r="BF1157" i="6"/>
  <c r="T1157" i="6"/>
  <c r="R1157" i="6"/>
  <c r="P1157" i="6"/>
  <c r="BI1152" i="6"/>
  <c r="BH1152" i="6"/>
  <c r="BG1152" i="6"/>
  <c r="BF1152" i="6"/>
  <c r="T1152" i="6"/>
  <c r="R1152" i="6"/>
  <c r="P1152" i="6"/>
  <c r="BI1147" i="6"/>
  <c r="BH1147" i="6"/>
  <c r="BG1147" i="6"/>
  <c r="BF1147" i="6"/>
  <c r="T1147" i="6"/>
  <c r="R1147" i="6"/>
  <c r="P1147" i="6"/>
  <c r="BI1138" i="6"/>
  <c r="BH1138" i="6"/>
  <c r="BG1138" i="6"/>
  <c r="BF1138" i="6"/>
  <c r="T1138" i="6"/>
  <c r="R1138" i="6"/>
  <c r="P1138" i="6"/>
  <c r="BI1133" i="6"/>
  <c r="BH1133" i="6"/>
  <c r="BG1133" i="6"/>
  <c r="BF1133" i="6"/>
  <c r="T1133" i="6"/>
  <c r="R1133" i="6"/>
  <c r="P1133" i="6"/>
  <c r="BI1123" i="6"/>
  <c r="BH1123" i="6"/>
  <c r="BG1123" i="6"/>
  <c r="BF1123" i="6"/>
  <c r="T1123" i="6"/>
  <c r="R1123" i="6"/>
  <c r="P1123" i="6"/>
  <c r="BI1118" i="6"/>
  <c r="BH1118" i="6"/>
  <c r="BG1118" i="6"/>
  <c r="BF1118" i="6"/>
  <c r="T1118" i="6"/>
  <c r="R1118" i="6"/>
  <c r="P1118" i="6"/>
  <c r="BI1112" i="6"/>
  <c r="BH1112" i="6"/>
  <c r="BG1112" i="6"/>
  <c r="BF1112" i="6"/>
  <c r="T1112" i="6"/>
  <c r="R1112" i="6"/>
  <c r="P1112" i="6"/>
  <c r="BI1106" i="6"/>
  <c r="BH1106" i="6"/>
  <c r="BG1106" i="6"/>
  <c r="BF1106" i="6"/>
  <c r="T1106" i="6"/>
  <c r="R1106" i="6"/>
  <c r="P1106" i="6"/>
  <c r="BI1097" i="6"/>
  <c r="BH1097" i="6"/>
  <c r="BG1097" i="6"/>
  <c r="BF1097" i="6"/>
  <c r="T1097" i="6"/>
  <c r="R1097" i="6"/>
  <c r="P1097" i="6"/>
  <c r="BI1088" i="6"/>
  <c r="BH1088" i="6"/>
  <c r="BG1088" i="6"/>
  <c r="BF1088" i="6"/>
  <c r="T1088" i="6"/>
  <c r="R1088" i="6"/>
  <c r="P1088" i="6"/>
  <c r="BI1085" i="6"/>
  <c r="BH1085" i="6"/>
  <c r="BG1085" i="6"/>
  <c r="BF1085" i="6"/>
  <c r="T1085" i="6"/>
  <c r="R1085" i="6"/>
  <c r="P1085" i="6"/>
  <c r="BI1074" i="6"/>
  <c r="BH1074" i="6"/>
  <c r="BG1074" i="6"/>
  <c r="BF1074" i="6"/>
  <c r="T1074" i="6"/>
  <c r="R1074" i="6"/>
  <c r="P1074" i="6"/>
  <c r="BI1063" i="6"/>
  <c r="BH1063" i="6"/>
  <c r="BG1063" i="6"/>
  <c r="BF1063" i="6"/>
  <c r="T1063" i="6"/>
  <c r="R1063" i="6"/>
  <c r="P1063" i="6"/>
  <c r="BI1057" i="6"/>
  <c r="BH1057" i="6"/>
  <c r="BG1057" i="6"/>
  <c r="BF1057" i="6"/>
  <c r="T1057" i="6"/>
  <c r="R1057" i="6"/>
  <c r="P1057" i="6"/>
  <c r="BI1051" i="6"/>
  <c r="BH1051" i="6"/>
  <c r="BG1051" i="6"/>
  <c r="BF1051" i="6"/>
  <c r="T1051" i="6"/>
  <c r="R1051" i="6"/>
  <c r="P1051" i="6"/>
  <c r="BI1040" i="6"/>
  <c r="BH1040" i="6"/>
  <c r="BG1040" i="6"/>
  <c r="BF1040" i="6"/>
  <c r="T1040" i="6"/>
  <c r="R1040" i="6"/>
  <c r="P1040" i="6"/>
  <c r="BI1034" i="6"/>
  <c r="BH1034" i="6"/>
  <c r="BG1034" i="6"/>
  <c r="BF1034" i="6"/>
  <c r="T1034" i="6"/>
  <c r="R1034" i="6"/>
  <c r="P1034" i="6"/>
  <c r="BI1021" i="6"/>
  <c r="BH1021" i="6"/>
  <c r="BG1021" i="6"/>
  <c r="BF1021" i="6"/>
  <c r="T1021" i="6"/>
  <c r="R1021" i="6"/>
  <c r="P1021" i="6"/>
  <c r="BI988" i="6"/>
  <c r="BH988" i="6"/>
  <c r="BG988" i="6"/>
  <c r="BF988" i="6"/>
  <c r="T988" i="6"/>
  <c r="R988" i="6"/>
  <c r="P988" i="6"/>
  <c r="BI982" i="6"/>
  <c r="BH982" i="6"/>
  <c r="BG982" i="6"/>
  <c r="BF982" i="6"/>
  <c r="T982" i="6"/>
  <c r="R982" i="6"/>
  <c r="P982" i="6"/>
  <c r="BI975" i="6"/>
  <c r="BH975" i="6"/>
  <c r="BG975" i="6"/>
  <c r="BF975" i="6"/>
  <c r="T975" i="6"/>
  <c r="R975" i="6"/>
  <c r="P975" i="6"/>
  <c r="BI970" i="6"/>
  <c r="BH970" i="6"/>
  <c r="BG970" i="6"/>
  <c r="BF970" i="6"/>
  <c r="T970" i="6"/>
  <c r="R970" i="6"/>
  <c r="P970" i="6"/>
  <c r="BI965" i="6"/>
  <c r="BH965" i="6"/>
  <c r="BG965" i="6"/>
  <c r="BF965" i="6"/>
  <c r="T965" i="6"/>
  <c r="R965" i="6"/>
  <c r="P965" i="6"/>
  <c r="BI960" i="6"/>
  <c r="BH960" i="6"/>
  <c r="BG960" i="6"/>
  <c r="BF960" i="6"/>
  <c r="T960" i="6"/>
  <c r="R960" i="6"/>
  <c r="P960" i="6"/>
  <c r="BI955" i="6"/>
  <c r="BH955" i="6"/>
  <c r="BG955" i="6"/>
  <c r="BF955" i="6"/>
  <c r="T955" i="6"/>
  <c r="R955" i="6"/>
  <c r="P955" i="6"/>
  <c r="BI950" i="6"/>
  <c r="BH950" i="6"/>
  <c r="BG950" i="6"/>
  <c r="BF950" i="6"/>
  <c r="T950" i="6"/>
  <c r="R950" i="6"/>
  <c r="P950" i="6"/>
  <c r="BI945" i="6"/>
  <c r="BH945" i="6"/>
  <c r="BG945" i="6"/>
  <c r="BF945" i="6"/>
  <c r="T945" i="6"/>
  <c r="R945" i="6"/>
  <c r="P945" i="6"/>
  <c r="BI941" i="6"/>
  <c r="BH941" i="6"/>
  <c r="BG941" i="6"/>
  <c r="BF941" i="6"/>
  <c r="T941" i="6"/>
  <c r="T940" i="6" s="1"/>
  <c r="R941" i="6"/>
  <c r="R940" i="6" s="1"/>
  <c r="P941" i="6"/>
  <c r="P940" i="6" s="1"/>
  <c r="BI930" i="6"/>
  <c r="BH930" i="6"/>
  <c r="BG930" i="6"/>
  <c r="BF930" i="6"/>
  <c r="T930" i="6"/>
  <c r="R930" i="6"/>
  <c r="P930" i="6"/>
  <c r="BI920" i="6"/>
  <c r="BH920" i="6"/>
  <c r="BG920" i="6"/>
  <c r="BF920" i="6"/>
  <c r="T920" i="6"/>
  <c r="R920" i="6"/>
  <c r="P920" i="6"/>
  <c r="BI907" i="6"/>
  <c r="BH907" i="6"/>
  <c r="BG907" i="6"/>
  <c r="BF907" i="6"/>
  <c r="T907" i="6"/>
  <c r="R907" i="6"/>
  <c r="P907" i="6"/>
  <c r="BI896" i="6"/>
  <c r="BH896" i="6"/>
  <c r="BG896" i="6"/>
  <c r="BF896" i="6"/>
  <c r="T896" i="6"/>
  <c r="R896" i="6"/>
  <c r="P896" i="6"/>
  <c r="BI885" i="6"/>
  <c r="BH885" i="6"/>
  <c r="BG885" i="6"/>
  <c r="BF885" i="6"/>
  <c r="T885" i="6"/>
  <c r="R885" i="6"/>
  <c r="P885" i="6"/>
  <c r="BI880" i="6"/>
  <c r="BH880" i="6"/>
  <c r="BG880" i="6"/>
  <c r="BF880" i="6"/>
  <c r="T880" i="6"/>
  <c r="R880" i="6"/>
  <c r="P880" i="6"/>
  <c r="BI876" i="6"/>
  <c r="BH876" i="6"/>
  <c r="BG876" i="6"/>
  <c r="BF876" i="6"/>
  <c r="T876" i="6"/>
  <c r="R876" i="6"/>
  <c r="P876" i="6"/>
  <c r="BI860" i="6"/>
  <c r="BH860" i="6"/>
  <c r="BG860" i="6"/>
  <c r="BF860" i="6"/>
  <c r="T860" i="6"/>
  <c r="R860" i="6"/>
  <c r="P860" i="6"/>
  <c r="BI852" i="6"/>
  <c r="BH852" i="6"/>
  <c r="BG852" i="6"/>
  <c r="BF852" i="6"/>
  <c r="T852" i="6"/>
  <c r="R852" i="6"/>
  <c r="P852" i="6"/>
  <c r="BI828" i="6"/>
  <c r="BH828" i="6"/>
  <c r="BG828" i="6"/>
  <c r="BF828" i="6"/>
  <c r="T828" i="6"/>
  <c r="R828" i="6"/>
  <c r="P828" i="6"/>
  <c r="BI823" i="6"/>
  <c r="BH823" i="6"/>
  <c r="BG823" i="6"/>
  <c r="BF823" i="6"/>
  <c r="T823" i="6"/>
  <c r="R823" i="6"/>
  <c r="P823" i="6"/>
  <c r="BI816" i="6"/>
  <c r="BH816" i="6"/>
  <c r="BG816" i="6"/>
  <c r="BF816" i="6"/>
  <c r="T816" i="6"/>
  <c r="R816" i="6"/>
  <c r="P816" i="6"/>
  <c r="BI811" i="6"/>
  <c r="BH811" i="6"/>
  <c r="BG811" i="6"/>
  <c r="BF811" i="6"/>
  <c r="T811" i="6"/>
  <c r="R811" i="6"/>
  <c r="P811" i="6"/>
  <c r="BI798" i="6"/>
  <c r="BH798" i="6"/>
  <c r="BG798" i="6"/>
  <c r="BF798" i="6"/>
  <c r="T798" i="6"/>
  <c r="R798" i="6"/>
  <c r="P798" i="6"/>
  <c r="BI788" i="6"/>
  <c r="BH788" i="6"/>
  <c r="BG788" i="6"/>
  <c r="BF788" i="6"/>
  <c r="T788" i="6"/>
  <c r="R788" i="6"/>
  <c r="P788" i="6"/>
  <c r="BI784" i="6"/>
  <c r="BH784" i="6"/>
  <c r="BG784" i="6"/>
  <c r="BF784" i="6"/>
  <c r="T784" i="6"/>
  <c r="R784" i="6"/>
  <c r="P784" i="6"/>
  <c r="BI773" i="6"/>
  <c r="BH773" i="6"/>
  <c r="BG773" i="6"/>
  <c r="BF773" i="6"/>
  <c r="T773" i="6"/>
  <c r="R773" i="6"/>
  <c r="P773" i="6"/>
  <c r="BI763" i="6"/>
  <c r="BH763" i="6"/>
  <c r="BG763" i="6"/>
  <c r="BF763" i="6"/>
  <c r="T763" i="6"/>
  <c r="R763" i="6"/>
  <c r="P763" i="6"/>
  <c r="BI757" i="6"/>
  <c r="BH757" i="6"/>
  <c r="BG757" i="6"/>
  <c r="BF757" i="6"/>
  <c r="T757" i="6"/>
  <c r="R757" i="6"/>
  <c r="P757" i="6"/>
  <c r="BI752" i="6"/>
  <c r="BH752" i="6"/>
  <c r="BG752" i="6"/>
  <c r="BF752" i="6"/>
  <c r="T752" i="6"/>
  <c r="R752" i="6"/>
  <c r="P752" i="6"/>
  <c r="BI742" i="6"/>
  <c r="BH742" i="6"/>
  <c r="BG742" i="6"/>
  <c r="BF742" i="6"/>
  <c r="T742" i="6"/>
  <c r="R742" i="6"/>
  <c r="P742" i="6"/>
  <c r="BI727" i="6"/>
  <c r="BH727" i="6"/>
  <c r="BG727" i="6"/>
  <c r="BF727" i="6"/>
  <c r="T727" i="6"/>
  <c r="R727" i="6"/>
  <c r="P727" i="6"/>
  <c r="BI721" i="6"/>
  <c r="BH721" i="6"/>
  <c r="BG721" i="6"/>
  <c r="BF721" i="6"/>
  <c r="T721" i="6"/>
  <c r="R721" i="6"/>
  <c r="P721" i="6"/>
  <c r="BI715" i="6"/>
  <c r="BH715" i="6"/>
  <c r="BG715" i="6"/>
  <c r="BF715" i="6"/>
  <c r="T715" i="6"/>
  <c r="R715" i="6"/>
  <c r="P715" i="6"/>
  <c r="BI709" i="6"/>
  <c r="BH709" i="6"/>
  <c r="BG709" i="6"/>
  <c r="BF709" i="6"/>
  <c r="T709" i="6"/>
  <c r="R709" i="6"/>
  <c r="P709" i="6"/>
  <c r="BI702" i="6"/>
  <c r="BH702" i="6"/>
  <c r="BG702" i="6"/>
  <c r="BF702" i="6"/>
  <c r="T702" i="6"/>
  <c r="R702" i="6"/>
  <c r="P702" i="6"/>
  <c r="BI697" i="6"/>
  <c r="BH697" i="6"/>
  <c r="BG697" i="6"/>
  <c r="BF697" i="6"/>
  <c r="T697" i="6"/>
  <c r="R697" i="6"/>
  <c r="P697" i="6"/>
  <c r="BI692" i="6"/>
  <c r="BH692" i="6"/>
  <c r="BG692" i="6"/>
  <c r="BF692" i="6"/>
  <c r="T692" i="6"/>
  <c r="R692" i="6"/>
  <c r="P692" i="6"/>
  <c r="BI686" i="6"/>
  <c r="BH686" i="6"/>
  <c r="BG686" i="6"/>
  <c r="BF686" i="6"/>
  <c r="T686" i="6"/>
  <c r="R686" i="6"/>
  <c r="P686" i="6"/>
  <c r="BI680" i="6"/>
  <c r="BH680" i="6"/>
  <c r="BG680" i="6"/>
  <c r="BF680" i="6"/>
  <c r="T680" i="6"/>
  <c r="R680" i="6"/>
  <c r="P680" i="6"/>
  <c r="BI675" i="6"/>
  <c r="BH675" i="6"/>
  <c r="BG675" i="6"/>
  <c r="BF675" i="6"/>
  <c r="T675" i="6"/>
  <c r="R675" i="6"/>
  <c r="P675" i="6"/>
  <c r="BI670" i="6"/>
  <c r="BH670" i="6"/>
  <c r="BG670" i="6"/>
  <c r="BF670" i="6"/>
  <c r="T670" i="6"/>
  <c r="R670" i="6"/>
  <c r="P670" i="6"/>
  <c r="BI663" i="6"/>
  <c r="BH663" i="6"/>
  <c r="BG663" i="6"/>
  <c r="BF663" i="6"/>
  <c r="T663" i="6"/>
  <c r="R663" i="6"/>
  <c r="P663" i="6"/>
  <c r="BI655" i="6"/>
  <c r="BH655" i="6"/>
  <c r="BG655" i="6"/>
  <c r="BF655" i="6"/>
  <c r="T655" i="6"/>
  <c r="R655" i="6"/>
  <c r="P655" i="6"/>
  <c r="BI647" i="6"/>
  <c r="BH647" i="6"/>
  <c r="BG647" i="6"/>
  <c r="BF647" i="6"/>
  <c r="T647" i="6"/>
  <c r="R647" i="6"/>
  <c r="P647" i="6"/>
  <c r="BI639" i="6"/>
  <c r="BH639" i="6"/>
  <c r="BG639" i="6"/>
  <c r="BF639" i="6"/>
  <c r="T639" i="6"/>
  <c r="R639" i="6"/>
  <c r="P639" i="6"/>
  <c r="BI634" i="6"/>
  <c r="BH634" i="6"/>
  <c r="BG634" i="6"/>
  <c r="BF634" i="6"/>
  <c r="T634" i="6"/>
  <c r="R634" i="6"/>
  <c r="P634" i="6"/>
  <c r="BI628" i="6"/>
  <c r="BH628" i="6"/>
  <c r="BG628" i="6"/>
  <c r="BF628" i="6"/>
  <c r="T628" i="6"/>
  <c r="R628" i="6"/>
  <c r="P628" i="6"/>
  <c r="BI622" i="6"/>
  <c r="BH622" i="6"/>
  <c r="BG622" i="6"/>
  <c r="BF622" i="6"/>
  <c r="T622" i="6"/>
  <c r="R622" i="6"/>
  <c r="P622" i="6"/>
  <c r="BI616" i="6"/>
  <c r="BH616" i="6"/>
  <c r="BG616" i="6"/>
  <c r="BF616" i="6"/>
  <c r="T616" i="6"/>
  <c r="R616" i="6"/>
  <c r="P616" i="6"/>
  <c r="BI610" i="6"/>
  <c r="BH610" i="6"/>
  <c r="BG610" i="6"/>
  <c r="BF610" i="6"/>
  <c r="T610" i="6"/>
  <c r="R610" i="6"/>
  <c r="P610" i="6"/>
  <c r="BI602" i="6"/>
  <c r="BH602" i="6"/>
  <c r="BG602" i="6"/>
  <c r="BF602" i="6"/>
  <c r="T602" i="6"/>
  <c r="R602" i="6"/>
  <c r="P602" i="6"/>
  <c r="BI587" i="6"/>
  <c r="BH587" i="6"/>
  <c r="BG587" i="6"/>
  <c r="BF587" i="6"/>
  <c r="T587" i="6"/>
  <c r="R587" i="6"/>
  <c r="P587" i="6"/>
  <c r="BI572" i="6"/>
  <c r="BH572" i="6"/>
  <c r="BG572" i="6"/>
  <c r="BF572" i="6"/>
  <c r="T572" i="6"/>
  <c r="R572" i="6"/>
  <c r="P572" i="6"/>
  <c r="BI556" i="6"/>
  <c r="BH556" i="6"/>
  <c r="BG556" i="6"/>
  <c r="BF556" i="6"/>
  <c r="T556" i="6"/>
  <c r="R556" i="6"/>
  <c r="P556" i="6"/>
  <c r="BI550" i="6"/>
  <c r="BH550" i="6"/>
  <c r="BG550" i="6"/>
  <c r="BF550" i="6"/>
  <c r="T550" i="6"/>
  <c r="R550" i="6"/>
  <c r="P550" i="6"/>
  <c r="BI540" i="6"/>
  <c r="BH540" i="6"/>
  <c r="BG540" i="6"/>
  <c r="BF540" i="6"/>
  <c r="T540" i="6"/>
  <c r="R540" i="6"/>
  <c r="P540" i="6"/>
  <c r="BI532" i="6"/>
  <c r="BH532" i="6"/>
  <c r="BG532" i="6"/>
  <c r="BF532" i="6"/>
  <c r="T532" i="6"/>
  <c r="R532" i="6"/>
  <c r="P532" i="6"/>
  <c r="BI524" i="6"/>
  <c r="BH524" i="6"/>
  <c r="BG524" i="6"/>
  <c r="BF524" i="6"/>
  <c r="T524" i="6"/>
  <c r="R524" i="6"/>
  <c r="P524" i="6"/>
  <c r="BI513" i="6"/>
  <c r="BH513" i="6"/>
  <c r="BG513" i="6"/>
  <c r="BF513" i="6"/>
  <c r="T513" i="6"/>
  <c r="R513" i="6"/>
  <c r="P513" i="6"/>
  <c r="BI502" i="6"/>
  <c r="BH502" i="6"/>
  <c r="BG502" i="6"/>
  <c r="BF502" i="6"/>
  <c r="T502" i="6"/>
  <c r="R502" i="6"/>
  <c r="P502" i="6"/>
  <c r="BI494" i="6"/>
  <c r="BH494" i="6"/>
  <c r="BG494" i="6"/>
  <c r="BF494" i="6"/>
  <c r="T494" i="6"/>
  <c r="R494" i="6"/>
  <c r="P494" i="6"/>
  <c r="BI486" i="6"/>
  <c r="BH486" i="6"/>
  <c r="BG486" i="6"/>
  <c r="BF486" i="6"/>
  <c r="T486" i="6"/>
  <c r="R486" i="6"/>
  <c r="P486" i="6"/>
  <c r="BI472" i="6"/>
  <c r="BH472" i="6"/>
  <c r="BG472" i="6"/>
  <c r="BF472" i="6"/>
  <c r="T472" i="6"/>
  <c r="R472" i="6"/>
  <c r="P472" i="6"/>
  <c r="BI458" i="6"/>
  <c r="BH458" i="6"/>
  <c r="BG458" i="6"/>
  <c r="BF458" i="6"/>
  <c r="T458" i="6"/>
  <c r="R458" i="6"/>
  <c r="P458" i="6"/>
  <c r="BI449" i="6"/>
  <c r="BH449" i="6"/>
  <c r="BG449" i="6"/>
  <c r="BF449" i="6"/>
  <c r="T449" i="6"/>
  <c r="R449" i="6"/>
  <c r="P449" i="6"/>
  <c r="BI442" i="6"/>
  <c r="BH442" i="6"/>
  <c r="BG442" i="6"/>
  <c r="BF442" i="6"/>
  <c r="T442" i="6"/>
  <c r="R442" i="6"/>
  <c r="P442" i="6"/>
  <c r="BI435" i="6"/>
  <c r="BH435" i="6"/>
  <c r="BG435" i="6"/>
  <c r="BF435" i="6"/>
  <c r="T435" i="6"/>
  <c r="R435" i="6"/>
  <c r="P435" i="6"/>
  <c r="BI429" i="6"/>
  <c r="BH429" i="6"/>
  <c r="BG429" i="6"/>
  <c r="BF429" i="6"/>
  <c r="T429" i="6"/>
  <c r="R429" i="6"/>
  <c r="P429" i="6"/>
  <c r="BI424" i="6"/>
  <c r="BH424" i="6"/>
  <c r="BG424" i="6"/>
  <c r="BF424" i="6"/>
  <c r="T424" i="6"/>
  <c r="R424" i="6"/>
  <c r="P424" i="6"/>
  <c r="BI419" i="6"/>
  <c r="BH419" i="6"/>
  <c r="BG419" i="6"/>
  <c r="BF419" i="6"/>
  <c r="T419" i="6"/>
  <c r="R419" i="6"/>
  <c r="P419" i="6"/>
  <c r="BI400" i="6"/>
  <c r="BH400" i="6"/>
  <c r="BG400" i="6"/>
  <c r="BF400" i="6"/>
  <c r="T400" i="6"/>
  <c r="R400" i="6"/>
  <c r="P400" i="6"/>
  <c r="BI394" i="6"/>
  <c r="BH394" i="6"/>
  <c r="BG394" i="6"/>
  <c r="BF394" i="6"/>
  <c r="T394" i="6"/>
  <c r="R394" i="6"/>
  <c r="P394" i="6"/>
  <c r="BI388" i="6"/>
  <c r="BH388" i="6"/>
  <c r="BG388" i="6"/>
  <c r="BF388" i="6"/>
  <c r="T388" i="6"/>
  <c r="R388" i="6"/>
  <c r="P388" i="6"/>
  <c r="BI382" i="6"/>
  <c r="BH382" i="6"/>
  <c r="BG382" i="6"/>
  <c r="BF382" i="6"/>
  <c r="T382" i="6"/>
  <c r="R382" i="6"/>
  <c r="P382" i="6"/>
  <c r="BI376" i="6"/>
  <c r="BH376" i="6"/>
  <c r="BG376" i="6"/>
  <c r="BF376" i="6"/>
  <c r="T376" i="6"/>
  <c r="R376" i="6"/>
  <c r="P376" i="6"/>
  <c r="BI370" i="6"/>
  <c r="BH370" i="6"/>
  <c r="BG370" i="6"/>
  <c r="BF370" i="6"/>
  <c r="T370" i="6"/>
  <c r="R370" i="6"/>
  <c r="P370" i="6"/>
  <c r="BI365" i="6"/>
  <c r="BH365" i="6"/>
  <c r="BG365" i="6"/>
  <c r="BF365" i="6"/>
  <c r="T365" i="6"/>
  <c r="R365" i="6"/>
  <c r="P365" i="6"/>
  <c r="BI360" i="6"/>
  <c r="BH360" i="6"/>
  <c r="BG360" i="6"/>
  <c r="BF360" i="6"/>
  <c r="T360" i="6"/>
  <c r="R360" i="6"/>
  <c r="P360" i="6"/>
  <c r="BI355" i="6"/>
  <c r="BH355" i="6"/>
  <c r="BG355" i="6"/>
  <c r="BF355" i="6"/>
  <c r="T355" i="6"/>
  <c r="R355" i="6"/>
  <c r="P355" i="6"/>
  <c r="BI347" i="6"/>
  <c r="BH347" i="6"/>
  <c r="BG347" i="6"/>
  <c r="BF347" i="6"/>
  <c r="T347" i="6"/>
  <c r="R347" i="6"/>
  <c r="P347" i="6"/>
  <c r="BI341" i="6"/>
  <c r="BH341" i="6"/>
  <c r="BG341" i="6"/>
  <c r="BF341" i="6"/>
  <c r="T341" i="6"/>
  <c r="R341" i="6"/>
  <c r="P341" i="6"/>
  <c r="BI333" i="6"/>
  <c r="BH333" i="6"/>
  <c r="BG333" i="6"/>
  <c r="BF333" i="6"/>
  <c r="T333" i="6"/>
  <c r="R333" i="6"/>
  <c r="P333" i="6"/>
  <c r="BI325" i="6"/>
  <c r="BH325" i="6"/>
  <c r="BG325" i="6"/>
  <c r="BF325" i="6"/>
  <c r="T325" i="6"/>
  <c r="R325" i="6"/>
  <c r="P325" i="6"/>
  <c r="BI319" i="6"/>
  <c r="BH319" i="6"/>
  <c r="BG319" i="6"/>
  <c r="BF319" i="6"/>
  <c r="T319" i="6"/>
  <c r="R319" i="6"/>
  <c r="P319" i="6"/>
  <c r="BI313" i="6"/>
  <c r="BH313" i="6"/>
  <c r="BG313" i="6"/>
  <c r="BF313" i="6"/>
  <c r="T313" i="6"/>
  <c r="R313" i="6"/>
  <c r="P313" i="6"/>
  <c r="BI307" i="6"/>
  <c r="BH307" i="6"/>
  <c r="BG307" i="6"/>
  <c r="BF307" i="6"/>
  <c r="T307" i="6"/>
  <c r="R307" i="6"/>
  <c r="P307" i="6"/>
  <c r="BI301" i="6"/>
  <c r="BH301" i="6"/>
  <c r="BG301" i="6"/>
  <c r="BF301" i="6"/>
  <c r="T301" i="6"/>
  <c r="R301" i="6"/>
  <c r="P301" i="6"/>
  <c r="BI294" i="6"/>
  <c r="BH294" i="6"/>
  <c r="BG294" i="6"/>
  <c r="BF294" i="6"/>
  <c r="T294" i="6"/>
  <c r="R294" i="6"/>
  <c r="P294" i="6"/>
  <c r="BI287" i="6"/>
  <c r="BH287" i="6"/>
  <c r="BG287" i="6"/>
  <c r="BF287" i="6"/>
  <c r="T287" i="6"/>
  <c r="R287" i="6"/>
  <c r="P287" i="6"/>
  <c r="BI282" i="6"/>
  <c r="BH282" i="6"/>
  <c r="BG282" i="6"/>
  <c r="BF282" i="6"/>
  <c r="T282" i="6"/>
  <c r="R282" i="6"/>
  <c r="P282" i="6"/>
  <c r="BI278" i="6"/>
  <c r="BH278" i="6"/>
  <c r="BG278" i="6"/>
  <c r="BF278" i="6"/>
  <c r="T278" i="6"/>
  <c r="R278" i="6"/>
  <c r="P278" i="6"/>
  <c r="BI274" i="6"/>
  <c r="BH274" i="6"/>
  <c r="BG274" i="6"/>
  <c r="BF274" i="6"/>
  <c r="T274" i="6"/>
  <c r="R274" i="6"/>
  <c r="P274" i="6"/>
  <c r="BI269" i="6"/>
  <c r="BH269" i="6"/>
  <c r="BG269" i="6"/>
  <c r="BF269" i="6"/>
  <c r="T269" i="6"/>
  <c r="R269" i="6"/>
  <c r="P269" i="6"/>
  <c r="BI264" i="6"/>
  <c r="BH264" i="6"/>
  <c r="BG264" i="6"/>
  <c r="BF264" i="6"/>
  <c r="T264" i="6"/>
  <c r="R264" i="6"/>
  <c r="P264" i="6"/>
  <c r="BI257" i="6"/>
  <c r="BH257" i="6"/>
  <c r="BG257" i="6"/>
  <c r="BF257" i="6"/>
  <c r="T257" i="6"/>
  <c r="R257" i="6"/>
  <c r="P257" i="6"/>
  <c r="BI251" i="6"/>
  <c r="BH251" i="6"/>
  <c r="BG251" i="6"/>
  <c r="BF251" i="6"/>
  <c r="T251" i="6"/>
  <c r="R251" i="6"/>
  <c r="P251" i="6"/>
  <c r="BI245" i="6"/>
  <c r="BH245" i="6"/>
  <c r="BG245" i="6"/>
  <c r="BF245" i="6"/>
  <c r="T245" i="6"/>
  <c r="R245" i="6"/>
  <c r="P245" i="6"/>
  <c r="BI239" i="6"/>
  <c r="BH239" i="6"/>
  <c r="BG239" i="6"/>
  <c r="BF239" i="6"/>
  <c r="T239" i="6"/>
  <c r="R239" i="6"/>
  <c r="P239" i="6"/>
  <c r="BI233" i="6"/>
  <c r="BH233" i="6"/>
  <c r="BG233" i="6"/>
  <c r="BF233" i="6"/>
  <c r="T233" i="6"/>
  <c r="R233" i="6"/>
  <c r="P233" i="6"/>
  <c r="BI227" i="6"/>
  <c r="BH227" i="6"/>
  <c r="BG227" i="6"/>
  <c r="BF227" i="6"/>
  <c r="T227" i="6"/>
  <c r="R227" i="6"/>
  <c r="P227" i="6"/>
  <c r="BI221" i="6"/>
  <c r="BH221" i="6"/>
  <c r="BG221" i="6"/>
  <c r="BF221" i="6"/>
  <c r="T221" i="6"/>
  <c r="R221" i="6"/>
  <c r="P221" i="6"/>
  <c r="BI215" i="6"/>
  <c r="BH215" i="6"/>
  <c r="BG215" i="6"/>
  <c r="BF215" i="6"/>
  <c r="T215" i="6"/>
  <c r="R215" i="6"/>
  <c r="P215" i="6"/>
  <c r="BI210" i="6"/>
  <c r="BH210" i="6"/>
  <c r="BG210" i="6"/>
  <c r="BF210" i="6"/>
  <c r="T210" i="6"/>
  <c r="R210" i="6"/>
  <c r="P210" i="6"/>
  <c r="BI204" i="6"/>
  <c r="BH204" i="6"/>
  <c r="BG204" i="6"/>
  <c r="BF204" i="6"/>
  <c r="T204" i="6"/>
  <c r="R204" i="6"/>
  <c r="P204" i="6"/>
  <c r="BI198" i="6"/>
  <c r="BH198" i="6"/>
  <c r="BG198" i="6"/>
  <c r="BF198" i="6"/>
  <c r="T198" i="6"/>
  <c r="R198" i="6"/>
  <c r="P198" i="6"/>
  <c r="BI192" i="6"/>
  <c r="BH192" i="6"/>
  <c r="BG192" i="6"/>
  <c r="BF192" i="6"/>
  <c r="T192" i="6"/>
  <c r="R192" i="6"/>
  <c r="P192" i="6"/>
  <c r="BI181" i="6"/>
  <c r="BH181" i="6"/>
  <c r="BG181" i="6"/>
  <c r="BF181" i="6"/>
  <c r="T181" i="6"/>
  <c r="R181" i="6"/>
  <c r="P181" i="6"/>
  <c r="BI176" i="6"/>
  <c r="BH176" i="6"/>
  <c r="BG176" i="6"/>
  <c r="BF176" i="6"/>
  <c r="T176" i="6"/>
  <c r="R176" i="6"/>
  <c r="P176" i="6"/>
  <c r="BI169" i="6"/>
  <c r="BH169" i="6"/>
  <c r="BG169" i="6"/>
  <c r="BF169" i="6"/>
  <c r="T169" i="6"/>
  <c r="R169" i="6"/>
  <c r="P169" i="6"/>
  <c r="BI160" i="6"/>
  <c r="BH160" i="6"/>
  <c r="BG160" i="6"/>
  <c r="BF160" i="6"/>
  <c r="T160" i="6"/>
  <c r="R160" i="6"/>
  <c r="P160" i="6"/>
  <c r="BI152" i="6"/>
  <c r="BH152" i="6"/>
  <c r="BG152" i="6"/>
  <c r="BF152" i="6"/>
  <c r="T152" i="6"/>
  <c r="R152" i="6"/>
  <c r="P152" i="6"/>
  <c r="BI143" i="6"/>
  <c r="BH143" i="6"/>
  <c r="BG143" i="6"/>
  <c r="BF143" i="6"/>
  <c r="T143" i="6"/>
  <c r="R143" i="6"/>
  <c r="P143" i="6"/>
  <c r="BI136" i="6"/>
  <c r="BH136" i="6"/>
  <c r="BG136" i="6"/>
  <c r="BF136" i="6"/>
  <c r="T136" i="6"/>
  <c r="R136" i="6"/>
  <c r="P136" i="6"/>
  <c r="BI129" i="6"/>
  <c r="BH129" i="6"/>
  <c r="BG129" i="6"/>
  <c r="BF129" i="6"/>
  <c r="T129" i="6"/>
  <c r="R129" i="6"/>
  <c r="P129" i="6"/>
  <c r="BI122" i="6"/>
  <c r="BH122" i="6"/>
  <c r="BG122" i="6"/>
  <c r="BF122" i="6"/>
  <c r="T122" i="6"/>
  <c r="R122" i="6"/>
  <c r="P122" i="6"/>
  <c r="BI115" i="6"/>
  <c r="BH115" i="6"/>
  <c r="BG115" i="6"/>
  <c r="BF115" i="6"/>
  <c r="T115" i="6"/>
  <c r="R115" i="6"/>
  <c r="P115" i="6"/>
  <c r="BI110" i="6"/>
  <c r="BH110" i="6"/>
  <c r="BG110" i="6"/>
  <c r="BF110" i="6"/>
  <c r="T110" i="6"/>
  <c r="R110" i="6"/>
  <c r="P110" i="6"/>
  <c r="J104" i="6"/>
  <c r="J103" i="6"/>
  <c r="F103" i="6"/>
  <c r="F101" i="6"/>
  <c r="E99" i="6"/>
  <c r="J59" i="6"/>
  <c r="J58" i="6"/>
  <c r="F58" i="6"/>
  <c r="F56" i="6"/>
  <c r="E54" i="6"/>
  <c r="J20" i="6"/>
  <c r="E20" i="6"/>
  <c r="F104" i="6"/>
  <c r="J19" i="6"/>
  <c r="J14" i="6"/>
  <c r="J101" i="6" s="1"/>
  <c r="E7" i="6"/>
  <c r="E95" i="6" s="1"/>
  <c r="J39" i="5"/>
  <c r="J38" i="5"/>
  <c r="AY60" i="1"/>
  <c r="J37" i="5"/>
  <c r="AX60" i="1"/>
  <c r="BI593" i="5"/>
  <c r="BH593" i="5"/>
  <c r="BG593" i="5"/>
  <c r="BF593" i="5"/>
  <c r="T593" i="5"/>
  <c r="T592" i="5"/>
  <c r="T591" i="5" s="1"/>
  <c r="R593" i="5"/>
  <c r="R592" i="5" s="1"/>
  <c r="R591" i="5" s="1"/>
  <c r="P593" i="5"/>
  <c r="P592" i="5"/>
  <c r="P591" i="5"/>
  <c r="BI585" i="5"/>
  <c r="BH585" i="5"/>
  <c r="BG585" i="5"/>
  <c r="BF585" i="5"/>
  <c r="T585" i="5"/>
  <c r="T584" i="5" s="1"/>
  <c r="R585" i="5"/>
  <c r="R584" i="5" s="1"/>
  <c r="P585" i="5"/>
  <c r="P584" i="5" s="1"/>
  <c r="BI578" i="5"/>
  <c r="BH578" i="5"/>
  <c r="BG578" i="5"/>
  <c r="BF578" i="5"/>
  <c r="T578" i="5"/>
  <c r="R578" i="5"/>
  <c r="P578" i="5"/>
  <c r="BI571" i="5"/>
  <c r="BH571" i="5"/>
  <c r="BG571" i="5"/>
  <c r="BF571" i="5"/>
  <c r="T571" i="5"/>
  <c r="R571" i="5"/>
  <c r="P571" i="5"/>
  <c r="BI563" i="5"/>
  <c r="BH563" i="5"/>
  <c r="BG563" i="5"/>
  <c r="BF563" i="5"/>
  <c r="T563" i="5"/>
  <c r="R563" i="5"/>
  <c r="P563" i="5"/>
  <c r="BI557" i="5"/>
  <c r="BH557" i="5"/>
  <c r="BG557" i="5"/>
  <c r="BF557" i="5"/>
  <c r="T557" i="5"/>
  <c r="R557" i="5"/>
  <c r="P557" i="5"/>
  <c r="BI550" i="5"/>
  <c r="BH550" i="5"/>
  <c r="BG550" i="5"/>
  <c r="BF550" i="5"/>
  <c r="T550" i="5"/>
  <c r="R550" i="5"/>
  <c r="P550" i="5"/>
  <c r="BI544" i="5"/>
  <c r="BH544" i="5"/>
  <c r="BG544" i="5"/>
  <c r="BF544" i="5"/>
  <c r="T544" i="5"/>
  <c r="R544" i="5"/>
  <c r="P544" i="5"/>
  <c r="BI538" i="5"/>
  <c r="BH538" i="5"/>
  <c r="BG538" i="5"/>
  <c r="BF538" i="5"/>
  <c r="T538" i="5"/>
  <c r="R538" i="5"/>
  <c r="P538" i="5"/>
  <c r="BI532" i="5"/>
  <c r="BH532" i="5"/>
  <c r="BG532" i="5"/>
  <c r="BF532" i="5"/>
  <c r="T532" i="5"/>
  <c r="R532" i="5"/>
  <c r="P532" i="5"/>
  <c r="BI525" i="5"/>
  <c r="BH525" i="5"/>
  <c r="BG525" i="5"/>
  <c r="BF525" i="5"/>
  <c r="T525" i="5"/>
  <c r="R525" i="5"/>
  <c r="P525" i="5"/>
  <c r="BI519" i="5"/>
  <c r="BH519" i="5"/>
  <c r="BG519" i="5"/>
  <c r="BF519" i="5"/>
  <c r="T519" i="5"/>
  <c r="R519" i="5"/>
  <c r="P519" i="5"/>
  <c r="BI513" i="5"/>
  <c r="BH513" i="5"/>
  <c r="BG513" i="5"/>
  <c r="BF513" i="5"/>
  <c r="T513" i="5"/>
  <c r="R513" i="5"/>
  <c r="P513" i="5"/>
  <c r="BI506" i="5"/>
  <c r="BH506" i="5"/>
  <c r="BG506" i="5"/>
  <c r="BF506" i="5"/>
  <c r="T506" i="5"/>
  <c r="T505" i="5"/>
  <c r="R506" i="5"/>
  <c r="R505" i="5"/>
  <c r="P506" i="5"/>
  <c r="P505" i="5"/>
  <c r="BI495" i="5"/>
  <c r="BH495" i="5"/>
  <c r="BG495" i="5"/>
  <c r="BF495" i="5"/>
  <c r="T495" i="5"/>
  <c r="T494" i="5" s="1"/>
  <c r="R495" i="5"/>
  <c r="R494" i="5" s="1"/>
  <c r="P495" i="5"/>
  <c r="P494" i="5"/>
  <c r="BI486" i="5"/>
  <c r="BH486" i="5"/>
  <c r="BG486" i="5"/>
  <c r="BF486" i="5"/>
  <c r="T486" i="5"/>
  <c r="T485" i="5"/>
  <c r="R486" i="5"/>
  <c r="R485" i="5" s="1"/>
  <c r="P486" i="5"/>
  <c r="P485" i="5"/>
  <c r="BI480" i="5"/>
  <c r="BH480" i="5"/>
  <c r="BG480" i="5"/>
  <c r="BF480" i="5"/>
  <c r="T480" i="5"/>
  <c r="R480" i="5"/>
  <c r="P480" i="5"/>
  <c r="BI475" i="5"/>
  <c r="BH475" i="5"/>
  <c r="BG475" i="5"/>
  <c r="BF475" i="5"/>
  <c r="T475" i="5"/>
  <c r="R475" i="5"/>
  <c r="P475" i="5"/>
  <c r="BI471" i="5"/>
  <c r="BH471" i="5"/>
  <c r="BG471" i="5"/>
  <c r="BF471" i="5"/>
  <c r="T471" i="5"/>
  <c r="R471" i="5"/>
  <c r="P471" i="5"/>
  <c r="BI466" i="5"/>
  <c r="BH466" i="5"/>
  <c r="BG466" i="5"/>
  <c r="BF466" i="5"/>
  <c r="T466" i="5"/>
  <c r="R466" i="5"/>
  <c r="P466" i="5"/>
  <c r="BI462" i="5"/>
  <c r="BH462" i="5"/>
  <c r="BG462" i="5"/>
  <c r="BF462" i="5"/>
  <c r="T462" i="5"/>
  <c r="R462" i="5"/>
  <c r="P462" i="5"/>
  <c r="BI459" i="5"/>
  <c r="BH459" i="5"/>
  <c r="BG459" i="5"/>
  <c r="BF459" i="5"/>
  <c r="T459" i="5"/>
  <c r="R459" i="5"/>
  <c r="P459" i="5"/>
  <c r="BI457" i="5"/>
  <c r="BH457" i="5"/>
  <c r="BG457" i="5"/>
  <c r="BF457" i="5"/>
  <c r="T457" i="5"/>
  <c r="R457" i="5"/>
  <c r="P457" i="5"/>
  <c r="BI455" i="5"/>
  <c r="BH455" i="5"/>
  <c r="BG455" i="5"/>
  <c r="BF455" i="5"/>
  <c r="T455" i="5"/>
  <c r="R455" i="5"/>
  <c r="P455" i="5"/>
  <c r="BI447" i="5"/>
  <c r="BH447" i="5"/>
  <c r="BG447" i="5"/>
  <c r="BF447" i="5"/>
  <c r="T447" i="5"/>
  <c r="R447" i="5"/>
  <c r="P447" i="5"/>
  <c r="BI440" i="5"/>
  <c r="BH440" i="5"/>
  <c r="BG440" i="5"/>
  <c r="BF440" i="5"/>
  <c r="T440" i="5"/>
  <c r="R440" i="5"/>
  <c r="P440" i="5"/>
  <c r="BI419" i="5"/>
  <c r="BH419" i="5"/>
  <c r="BG419" i="5"/>
  <c r="BF419" i="5"/>
  <c r="T419" i="5"/>
  <c r="R419" i="5"/>
  <c r="P419" i="5"/>
  <c r="BI403" i="5"/>
  <c r="BH403" i="5"/>
  <c r="BG403" i="5"/>
  <c r="BF403" i="5"/>
  <c r="T403" i="5"/>
  <c r="R403" i="5"/>
  <c r="P403" i="5"/>
  <c r="BI391" i="5"/>
  <c r="BH391" i="5"/>
  <c r="BG391" i="5"/>
  <c r="BF391" i="5"/>
  <c r="T391" i="5"/>
  <c r="R391" i="5"/>
  <c r="P391" i="5"/>
  <c r="BI384" i="5"/>
  <c r="BH384" i="5"/>
  <c r="BG384" i="5"/>
  <c r="BF384" i="5"/>
  <c r="T384" i="5"/>
  <c r="R384" i="5"/>
  <c r="P384" i="5"/>
  <c r="BI368" i="5"/>
  <c r="BH368" i="5"/>
  <c r="BG368" i="5"/>
  <c r="BF368" i="5"/>
  <c r="T368" i="5"/>
  <c r="R368" i="5"/>
  <c r="P368" i="5"/>
  <c r="BI362" i="5"/>
  <c r="BH362" i="5"/>
  <c r="BG362" i="5"/>
  <c r="BF362" i="5"/>
  <c r="T362" i="5"/>
  <c r="R362" i="5"/>
  <c r="P362" i="5"/>
  <c r="BI352" i="5"/>
  <c r="BH352" i="5"/>
  <c r="BG352" i="5"/>
  <c r="BF352" i="5"/>
  <c r="T352" i="5"/>
  <c r="R352" i="5"/>
  <c r="P352" i="5"/>
  <c r="BI344" i="5"/>
  <c r="BH344" i="5"/>
  <c r="BG344" i="5"/>
  <c r="BF344" i="5"/>
  <c r="T344" i="5"/>
  <c r="R344" i="5"/>
  <c r="P344" i="5"/>
  <c r="BI336" i="5"/>
  <c r="BH336" i="5"/>
  <c r="BG336" i="5"/>
  <c r="BF336" i="5"/>
  <c r="T336" i="5"/>
  <c r="R336" i="5"/>
  <c r="P336" i="5"/>
  <c r="BI330" i="5"/>
  <c r="BH330" i="5"/>
  <c r="BG330" i="5"/>
  <c r="BF330" i="5"/>
  <c r="T330" i="5"/>
  <c r="R330" i="5"/>
  <c r="P330" i="5"/>
  <c r="BI324" i="5"/>
  <c r="BH324" i="5"/>
  <c r="BG324" i="5"/>
  <c r="BF324" i="5"/>
  <c r="T324" i="5"/>
  <c r="R324" i="5"/>
  <c r="P324" i="5"/>
  <c r="BI318" i="5"/>
  <c r="BH318" i="5"/>
  <c r="BG318" i="5"/>
  <c r="BF318" i="5"/>
  <c r="T318" i="5"/>
  <c r="R318" i="5"/>
  <c r="P318" i="5"/>
  <c r="BI312" i="5"/>
  <c r="BH312" i="5"/>
  <c r="BG312" i="5"/>
  <c r="BF312" i="5"/>
  <c r="T312" i="5"/>
  <c r="R312" i="5"/>
  <c r="P312" i="5"/>
  <c r="BI307" i="5"/>
  <c r="BH307" i="5"/>
  <c r="BG307" i="5"/>
  <c r="BF307" i="5"/>
  <c r="T307" i="5"/>
  <c r="R307" i="5"/>
  <c r="P307" i="5"/>
  <c r="BI302" i="5"/>
  <c r="BH302" i="5"/>
  <c r="BG302" i="5"/>
  <c r="BF302" i="5"/>
  <c r="T302" i="5"/>
  <c r="R302" i="5"/>
  <c r="P302" i="5"/>
  <c r="BI297" i="5"/>
  <c r="BH297" i="5"/>
  <c r="BG297" i="5"/>
  <c r="BF297" i="5"/>
  <c r="T297" i="5"/>
  <c r="R297" i="5"/>
  <c r="P297" i="5"/>
  <c r="BI292" i="5"/>
  <c r="BH292" i="5"/>
  <c r="BG292" i="5"/>
  <c r="BF292" i="5"/>
  <c r="T292" i="5"/>
  <c r="R292" i="5"/>
  <c r="P292" i="5"/>
  <c r="BI287" i="5"/>
  <c r="BH287" i="5"/>
  <c r="BG287" i="5"/>
  <c r="BF287" i="5"/>
  <c r="T287" i="5"/>
  <c r="R287" i="5"/>
  <c r="P287" i="5"/>
  <c r="BI282" i="5"/>
  <c r="BH282" i="5"/>
  <c r="BG282" i="5"/>
  <c r="BF282" i="5"/>
  <c r="T282" i="5"/>
  <c r="R282" i="5"/>
  <c r="P282" i="5"/>
  <c r="BI276" i="5"/>
  <c r="BH276" i="5"/>
  <c r="BG276" i="5"/>
  <c r="BF276" i="5"/>
  <c r="T276" i="5"/>
  <c r="R276" i="5"/>
  <c r="P276" i="5"/>
  <c r="BI268" i="5"/>
  <c r="BH268" i="5"/>
  <c r="BG268" i="5"/>
  <c r="BF268" i="5"/>
  <c r="T268" i="5"/>
  <c r="R268" i="5"/>
  <c r="P268" i="5"/>
  <c r="BI262" i="5"/>
  <c r="BH262" i="5"/>
  <c r="BG262" i="5"/>
  <c r="BF262" i="5"/>
  <c r="T262" i="5"/>
  <c r="R262" i="5"/>
  <c r="P262" i="5"/>
  <c r="BI253" i="5"/>
  <c r="BH253" i="5"/>
  <c r="BG253" i="5"/>
  <c r="BF253" i="5"/>
  <c r="T253" i="5"/>
  <c r="R253" i="5"/>
  <c r="P253" i="5"/>
  <c r="BI245" i="5"/>
  <c r="BH245" i="5"/>
  <c r="BG245" i="5"/>
  <c r="BF245" i="5"/>
  <c r="T245" i="5"/>
  <c r="R245" i="5"/>
  <c r="P245" i="5"/>
  <c r="BI235" i="5"/>
  <c r="BH235" i="5"/>
  <c r="BG235" i="5"/>
  <c r="BF235" i="5"/>
  <c r="T235" i="5"/>
  <c r="R235" i="5"/>
  <c r="P235" i="5"/>
  <c r="BI229" i="5"/>
  <c r="BH229" i="5"/>
  <c r="BG229" i="5"/>
  <c r="BF229" i="5"/>
  <c r="T229" i="5"/>
  <c r="R229" i="5"/>
  <c r="P229" i="5"/>
  <c r="BI223" i="5"/>
  <c r="BH223" i="5"/>
  <c r="BG223" i="5"/>
  <c r="BF223" i="5"/>
  <c r="T223" i="5"/>
  <c r="R223" i="5"/>
  <c r="P223" i="5"/>
  <c r="BI214" i="5"/>
  <c r="BH214" i="5"/>
  <c r="BG214" i="5"/>
  <c r="BF214" i="5"/>
  <c r="T214" i="5"/>
  <c r="R214" i="5"/>
  <c r="P214" i="5"/>
  <c r="BI208" i="5"/>
  <c r="BH208" i="5"/>
  <c r="BG208" i="5"/>
  <c r="BF208" i="5"/>
  <c r="T208" i="5"/>
  <c r="R208" i="5"/>
  <c r="P208" i="5"/>
  <c r="BI199" i="5"/>
  <c r="BH199" i="5"/>
  <c r="BG199" i="5"/>
  <c r="BF199" i="5"/>
  <c r="T199" i="5"/>
  <c r="R199" i="5"/>
  <c r="P199" i="5"/>
  <c r="BI189" i="5"/>
  <c r="BH189" i="5"/>
  <c r="BG189" i="5"/>
  <c r="BF189" i="5"/>
  <c r="T189" i="5"/>
  <c r="R189" i="5"/>
  <c r="P189" i="5"/>
  <c r="BI181" i="5"/>
  <c r="BH181" i="5"/>
  <c r="BG181" i="5"/>
  <c r="BF181" i="5"/>
  <c r="T181" i="5"/>
  <c r="R181" i="5"/>
  <c r="P181" i="5"/>
  <c r="BI171" i="5"/>
  <c r="BH171" i="5"/>
  <c r="BG171" i="5"/>
  <c r="BF171" i="5"/>
  <c r="T171" i="5"/>
  <c r="R171" i="5"/>
  <c r="P171" i="5"/>
  <c r="BI164" i="5"/>
  <c r="BH164" i="5"/>
  <c r="BG164" i="5"/>
  <c r="BF164" i="5"/>
  <c r="T164" i="5"/>
  <c r="R164" i="5"/>
  <c r="P164" i="5"/>
  <c r="BI157" i="5"/>
  <c r="BH157" i="5"/>
  <c r="BG157" i="5"/>
  <c r="BF157" i="5"/>
  <c r="T157" i="5"/>
  <c r="R157" i="5"/>
  <c r="P157" i="5"/>
  <c r="BI147" i="5"/>
  <c r="BH147" i="5"/>
  <c r="BG147" i="5"/>
  <c r="BF147" i="5"/>
  <c r="T147" i="5"/>
  <c r="R147" i="5"/>
  <c r="P147" i="5"/>
  <c r="BI137" i="5"/>
  <c r="BH137" i="5"/>
  <c r="BG137" i="5"/>
  <c r="BF137" i="5"/>
  <c r="T137" i="5"/>
  <c r="R137" i="5"/>
  <c r="P137" i="5"/>
  <c r="BI131" i="5"/>
  <c r="BH131" i="5"/>
  <c r="BG131" i="5"/>
  <c r="BF131" i="5"/>
  <c r="T131" i="5"/>
  <c r="R131" i="5"/>
  <c r="P131" i="5"/>
  <c r="BI125" i="5"/>
  <c r="BH125" i="5"/>
  <c r="BG125" i="5"/>
  <c r="BF125" i="5"/>
  <c r="T125" i="5"/>
  <c r="R125" i="5"/>
  <c r="P125" i="5"/>
  <c r="BI118" i="5"/>
  <c r="BH118" i="5"/>
  <c r="BG118" i="5"/>
  <c r="BF118" i="5"/>
  <c r="T118" i="5"/>
  <c r="R118" i="5"/>
  <c r="P118" i="5"/>
  <c r="BI111" i="5"/>
  <c r="BH111" i="5"/>
  <c r="BG111" i="5"/>
  <c r="BF111" i="5"/>
  <c r="T111" i="5"/>
  <c r="R111" i="5"/>
  <c r="P111" i="5"/>
  <c r="BI101" i="5"/>
  <c r="BH101" i="5"/>
  <c r="BG101" i="5"/>
  <c r="BF101" i="5"/>
  <c r="T101" i="5"/>
  <c r="R101" i="5"/>
  <c r="P101" i="5"/>
  <c r="J95" i="5"/>
  <c r="J94" i="5"/>
  <c r="F94" i="5"/>
  <c r="F92" i="5"/>
  <c r="E90" i="5"/>
  <c r="J59" i="5"/>
  <c r="J58" i="5"/>
  <c r="F58" i="5"/>
  <c r="F56" i="5"/>
  <c r="E54" i="5"/>
  <c r="J20" i="5"/>
  <c r="E20" i="5"/>
  <c r="F59" i="5"/>
  <c r="J19" i="5"/>
  <c r="J14" i="5"/>
  <c r="J92" i="5"/>
  <c r="E7" i="5"/>
  <c r="E86" i="5" s="1"/>
  <c r="J39" i="4"/>
  <c r="J38" i="4"/>
  <c r="AY58" i="1"/>
  <c r="J37" i="4"/>
  <c r="AX58" i="1" s="1"/>
  <c r="BI110" i="4"/>
  <c r="BH110" i="4"/>
  <c r="BG110" i="4"/>
  <c r="BF110" i="4"/>
  <c r="T110" i="4"/>
  <c r="R110" i="4"/>
  <c r="P110" i="4"/>
  <c r="BI109" i="4"/>
  <c r="BH109" i="4"/>
  <c r="BG109" i="4"/>
  <c r="BF109" i="4"/>
  <c r="T109" i="4"/>
  <c r="R109" i="4"/>
  <c r="P109" i="4"/>
  <c r="BI108" i="4"/>
  <c r="BH108" i="4"/>
  <c r="BG108" i="4"/>
  <c r="BF108" i="4"/>
  <c r="T108" i="4"/>
  <c r="R108" i="4"/>
  <c r="P108" i="4"/>
  <c r="BI107" i="4"/>
  <c r="BH107" i="4"/>
  <c r="BG107" i="4"/>
  <c r="BF107" i="4"/>
  <c r="T107" i="4"/>
  <c r="R107" i="4"/>
  <c r="P107" i="4"/>
  <c r="BI106" i="4"/>
  <c r="BH106" i="4"/>
  <c r="BG106" i="4"/>
  <c r="BF106" i="4"/>
  <c r="T106" i="4"/>
  <c r="R106" i="4"/>
  <c r="P106" i="4"/>
  <c r="BI105" i="4"/>
  <c r="BH105" i="4"/>
  <c r="BG105" i="4"/>
  <c r="BF105" i="4"/>
  <c r="T105" i="4"/>
  <c r="R105" i="4"/>
  <c r="P105" i="4"/>
  <c r="BI104" i="4"/>
  <c r="BH104" i="4"/>
  <c r="BG104" i="4"/>
  <c r="BF104" i="4"/>
  <c r="T104" i="4"/>
  <c r="R104" i="4"/>
  <c r="P104" i="4"/>
  <c r="BI103" i="4"/>
  <c r="BH103" i="4"/>
  <c r="BG103" i="4"/>
  <c r="BF103" i="4"/>
  <c r="T103" i="4"/>
  <c r="R103" i="4"/>
  <c r="P103" i="4"/>
  <c r="BI102" i="4"/>
  <c r="BH102" i="4"/>
  <c r="BG102" i="4"/>
  <c r="BF102" i="4"/>
  <c r="T102" i="4"/>
  <c r="R102" i="4"/>
  <c r="P102" i="4"/>
  <c r="BI101" i="4"/>
  <c r="BH101" i="4"/>
  <c r="BG101" i="4"/>
  <c r="BF101" i="4"/>
  <c r="T101" i="4"/>
  <c r="R101" i="4"/>
  <c r="P101" i="4"/>
  <c r="BI100" i="4"/>
  <c r="BH100" i="4"/>
  <c r="BG100" i="4"/>
  <c r="BF100" i="4"/>
  <c r="T100" i="4"/>
  <c r="R100" i="4"/>
  <c r="P100" i="4"/>
  <c r="BI99" i="4"/>
  <c r="BH99" i="4"/>
  <c r="BG99" i="4"/>
  <c r="BF99" i="4"/>
  <c r="T99" i="4"/>
  <c r="R99" i="4"/>
  <c r="P99" i="4"/>
  <c r="BI98" i="4"/>
  <c r="BH98" i="4"/>
  <c r="BG98" i="4"/>
  <c r="BF98" i="4"/>
  <c r="T98" i="4"/>
  <c r="R98" i="4"/>
  <c r="P98" i="4"/>
  <c r="BI97" i="4"/>
  <c r="BH97" i="4"/>
  <c r="BG97" i="4"/>
  <c r="BF97" i="4"/>
  <c r="T97" i="4"/>
  <c r="R97" i="4"/>
  <c r="P97" i="4"/>
  <c r="BI96" i="4"/>
  <c r="BH96" i="4"/>
  <c r="BG96" i="4"/>
  <c r="BF96" i="4"/>
  <c r="T96" i="4"/>
  <c r="R96" i="4"/>
  <c r="P96" i="4"/>
  <c r="BI95" i="4"/>
  <c r="BH95" i="4"/>
  <c r="BG95" i="4"/>
  <c r="BF95" i="4"/>
  <c r="T95" i="4"/>
  <c r="R95" i="4"/>
  <c r="P95" i="4"/>
  <c r="BI94" i="4"/>
  <c r="BH94" i="4"/>
  <c r="BG94" i="4"/>
  <c r="BF94" i="4"/>
  <c r="T94" i="4"/>
  <c r="R94" i="4"/>
  <c r="P94" i="4"/>
  <c r="BI93" i="4"/>
  <c r="BH93" i="4"/>
  <c r="BG93" i="4"/>
  <c r="BF93" i="4"/>
  <c r="T93" i="4"/>
  <c r="R93" i="4"/>
  <c r="P93" i="4"/>
  <c r="BI92" i="4"/>
  <c r="BH92" i="4"/>
  <c r="BG92" i="4"/>
  <c r="BF92" i="4"/>
  <c r="T92" i="4"/>
  <c r="R92" i="4"/>
  <c r="P92" i="4"/>
  <c r="BI91" i="4"/>
  <c r="BH91" i="4"/>
  <c r="BG91" i="4"/>
  <c r="BF91" i="4"/>
  <c r="T91" i="4"/>
  <c r="R91" i="4"/>
  <c r="P91" i="4"/>
  <c r="BI90" i="4"/>
  <c r="BH90" i="4"/>
  <c r="BG90" i="4"/>
  <c r="BF90" i="4"/>
  <c r="T90" i="4"/>
  <c r="R90" i="4"/>
  <c r="P90" i="4"/>
  <c r="BI89" i="4"/>
  <c r="BH89" i="4"/>
  <c r="BG89" i="4"/>
  <c r="BF89" i="4"/>
  <c r="T89" i="4"/>
  <c r="R89" i="4"/>
  <c r="P89" i="4"/>
  <c r="BI88" i="4"/>
  <c r="BH88" i="4"/>
  <c r="BG88" i="4"/>
  <c r="BF88" i="4"/>
  <c r="T88" i="4"/>
  <c r="R88" i="4"/>
  <c r="P88" i="4"/>
  <c r="J83" i="4"/>
  <c r="J82" i="4"/>
  <c r="F82" i="4"/>
  <c r="F80" i="4"/>
  <c r="E78" i="4"/>
  <c r="J59" i="4"/>
  <c r="J58" i="4"/>
  <c r="F58" i="4"/>
  <c r="F56" i="4"/>
  <c r="E54" i="4"/>
  <c r="J20" i="4"/>
  <c r="E20" i="4"/>
  <c r="F83" i="4" s="1"/>
  <c r="J19" i="4"/>
  <c r="J14" i="4"/>
  <c r="J56" i="4"/>
  <c r="E7" i="4"/>
  <c r="E50" i="4" s="1"/>
  <c r="J39" i="3"/>
  <c r="J38" i="3"/>
  <c r="AY57" i="1"/>
  <c r="J37" i="3"/>
  <c r="AX57" i="1"/>
  <c r="BI942" i="3"/>
  <c r="BH942" i="3"/>
  <c r="BG942" i="3"/>
  <c r="BF942" i="3"/>
  <c r="T942" i="3"/>
  <c r="R942" i="3"/>
  <c r="P942" i="3"/>
  <c r="BI937" i="3"/>
  <c r="BH937" i="3"/>
  <c r="BG937" i="3"/>
  <c r="BF937" i="3"/>
  <c r="T937" i="3"/>
  <c r="R937" i="3"/>
  <c r="P937" i="3"/>
  <c r="BI932" i="3"/>
  <c r="BH932" i="3"/>
  <c r="BG932" i="3"/>
  <c r="BF932" i="3"/>
  <c r="T932" i="3"/>
  <c r="R932" i="3"/>
  <c r="P932" i="3"/>
  <c r="BI927" i="3"/>
  <c r="BH927" i="3"/>
  <c r="BG927" i="3"/>
  <c r="BF927" i="3"/>
  <c r="T927" i="3"/>
  <c r="R927" i="3"/>
  <c r="P927" i="3"/>
  <c r="BI922" i="3"/>
  <c r="BH922" i="3"/>
  <c r="BG922" i="3"/>
  <c r="BF922" i="3"/>
  <c r="T922" i="3"/>
  <c r="R922" i="3"/>
  <c r="P922" i="3"/>
  <c r="BI919" i="3"/>
  <c r="BH919" i="3"/>
  <c r="BG919" i="3"/>
  <c r="BF919" i="3"/>
  <c r="T919" i="3"/>
  <c r="R919" i="3"/>
  <c r="P919" i="3"/>
  <c r="BI914" i="3"/>
  <c r="BH914" i="3"/>
  <c r="BG914" i="3"/>
  <c r="BF914" i="3"/>
  <c r="T914" i="3"/>
  <c r="R914" i="3"/>
  <c r="P914" i="3"/>
  <c r="BI909" i="3"/>
  <c r="BH909" i="3"/>
  <c r="BG909" i="3"/>
  <c r="BF909" i="3"/>
  <c r="T909" i="3"/>
  <c r="R909" i="3"/>
  <c r="P909" i="3"/>
  <c r="BI904" i="3"/>
  <c r="BH904" i="3"/>
  <c r="BG904" i="3"/>
  <c r="BF904" i="3"/>
  <c r="T904" i="3"/>
  <c r="R904" i="3"/>
  <c r="P904" i="3"/>
  <c r="BI898" i="3"/>
  <c r="BH898" i="3"/>
  <c r="BG898" i="3"/>
  <c r="BF898" i="3"/>
  <c r="T898" i="3"/>
  <c r="R898" i="3"/>
  <c r="P898" i="3"/>
  <c r="BI893" i="3"/>
  <c r="BH893" i="3"/>
  <c r="BG893" i="3"/>
  <c r="BF893" i="3"/>
  <c r="T893" i="3"/>
  <c r="R893" i="3"/>
  <c r="P893" i="3"/>
  <c r="BI888" i="3"/>
  <c r="BH888" i="3"/>
  <c r="BG888" i="3"/>
  <c r="BF888" i="3"/>
  <c r="T888" i="3"/>
  <c r="R888" i="3"/>
  <c r="P888" i="3"/>
  <c r="BI883" i="3"/>
  <c r="BH883" i="3"/>
  <c r="BG883" i="3"/>
  <c r="BF883" i="3"/>
  <c r="T883" i="3"/>
  <c r="R883" i="3"/>
  <c r="P883" i="3"/>
  <c r="BI878" i="3"/>
  <c r="BH878" i="3"/>
  <c r="BG878" i="3"/>
  <c r="BF878" i="3"/>
  <c r="T878" i="3"/>
  <c r="R878" i="3"/>
  <c r="P878" i="3"/>
  <c r="BI873" i="3"/>
  <c r="BH873" i="3"/>
  <c r="BG873" i="3"/>
  <c r="BF873" i="3"/>
  <c r="T873" i="3"/>
  <c r="R873" i="3"/>
  <c r="P873" i="3"/>
  <c r="BI870" i="3"/>
  <c r="BH870" i="3"/>
  <c r="BG870" i="3"/>
  <c r="BF870" i="3"/>
  <c r="T870" i="3"/>
  <c r="R870" i="3"/>
  <c r="P870" i="3"/>
  <c r="BI865" i="3"/>
  <c r="BH865" i="3"/>
  <c r="BG865" i="3"/>
  <c r="BF865" i="3"/>
  <c r="T865" i="3"/>
  <c r="R865" i="3"/>
  <c r="P865" i="3"/>
  <c r="BI861" i="3"/>
  <c r="BH861" i="3"/>
  <c r="BG861" i="3"/>
  <c r="BF861" i="3"/>
  <c r="T861" i="3"/>
  <c r="R861" i="3"/>
  <c r="P861" i="3"/>
  <c r="BI856" i="3"/>
  <c r="BH856" i="3"/>
  <c r="BG856" i="3"/>
  <c r="BF856" i="3"/>
  <c r="T856" i="3"/>
  <c r="R856" i="3"/>
  <c r="P856" i="3"/>
  <c r="BI851" i="3"/>
  <c r="BH851" i="3"/>
  <c r="BG851" i="3"/>
  <c r="BF851" i="3"/>
  <c r="T851" i="3"/>
  <c r="R851" i="3"/>
  <c r="P851" i="3"/>
  <c r="BI846" i="3"/>
  <c r="BH846" i="3"/>
  <c r="BG846" i="3"/>
  <c r="BF846" i="3"/>
  <c r="T846" i="3"/>
  <c r="R846" i="3"/>
  <c r="P846" i="3"/>
  <c r="BI841" i="3"/>
  <c r="BH841" i="3"/>
  <c r="BG841" i="3"/>
  <c r="BF841" i="3"/>
  <c r="T841" i="3"/>
  <c r="R841" i="3"/>
  <c r="P841" i="3"/>
  <c r="BI836" i="3"/>
  <c r="BH836" i="3"/>
  <c r="BG836" i="3"/>
  <c r="BF836" i="3"/>
  <c r="T836" i="3"/>
  <c r="R836" i="3"/>
  <c r="P836" i="3"/>
  <c r="BI831" i="3"/>
  <c r="BH831" i="3"/>
  <c r="BG831" i="3"/>
  <c r="BF831" i="3"/>
  <c r="T831" i="3"/>
  <c r="R831" i="3"/>
  <c r="P831" i="3"/>
  <c r="BI828" i="3"/>
  <c r="BH828" i="3"/>
  <c r="BG828" i="3"/>
  <c r="BF828" i="3"/>
  <c r="T828" i="3"/>
  <c r="R828" i="3"/>
  <c r="P828" i="3"/>
  <c r="BI824" i="3"/>
  <c r="BH824" i="3"/>
  <c r="BG824" i="3"/>
  <c r="BF824" i="3"/>
  <c r="T824" i="3"/>
  <c r="R824" i="3"/>
  <c r="P824" i="3"/>
  <c r="BI819" i="3"/>
  <c r="BH819" i="3"/>
  <c r="BG819" i="3"/>
  <c r="BF819" i="3"/>
  <c r="T819" i="3"/>
  <c r="R819" i="3"/>
  <c r="P819" i="3"/>
  <c r="BI816" i="3"/>
  <c r="BH816" i="3"/>
  <c r="BG816" i="3"/>
  <c r="BF816" i="3"/>
  <c r="T816" i="3"/>
  <c r="R816" i="3"/>
  <c r="P816" i="3"/>
  <c r="BI812" i="3"/>
  <c r="BH812" i="3"/>
  <c r="BG812" i="3"/>
  <c r="BF812" i="3"/>
  <c r="T812" i="3"/>
  <c r="R812" i="3"/>
  <c r="P812" i="3"/>
  <c r="BI808" i="3"/>
  <c r="BH808" i="3"/>
  <c r="BG808" i="3"/>
  <c r="BF808" i="3"/>
  <c r="T808" i="3"/>
  <c r="R808" i="3"/>
  <c r="P808" i="3"/>
  <c r="BI803" i="3"/>
  <c r="BH803" i="3"/>
  <c r="BG803" i="3"/>
  <c r="BF803" i="3"/>
  <c r="T803" i="3"/>
  <c r="R803" i="3"/>
  <c r="P803" i="3"/>
  <c r="BI802" i="3"/>
  <c r="BH802" i="3"/>
  <c r="BG802" i="3"/>
  <c r="BF802" i="3"/>
  <c r="T802" i="3"/>
  <c r="R802" i="3"/>
  <c r="P802" i="3"/>
  <c r="BI801" i="3"/>
  <c r="BH801" i="3"/>
  <c r="BG801" i="3"/>
  <c r="BF801" i="3"/>
  <c r="T801" i="3"/>
  <c r="R801" i="3"/>
  <c r="P801" i="3"/>
  <c r="BI800" i="3"/>
  <c r="BH800" i="3"/>
  <c r="BG800" i="3"/>
  <c r="BF800" i="3"/>
  <c r="T800" i="3"/>
  <c r="R800" i="3"/>
  <c r="P800" i="3"/>
  <c r="BI799" i="3"/>
  <c r="BH799" i="3"/>
  <c r="BG799" i="3"/>
  <c r="BF799" i="3"/>
  <c r="T799" i="3"/>
  <c r="R799" i="3"/>
  <c r="P799" i="3"/>
  <c r="BI796" i="3"/>
  <c r="BH796" i="3"/>
  <c r="BG796" i="3"/>
  <c r="BF796" i="3"/>
  <c r="T796" i="3"/>
  <c r="R796" i="3"/>
  <c r="P796" i="3"/>
  <c r="BI793" i="3"/>
  <c r="BH793" i="3"/>
  <c r="BG793" i="3"/>
  <c r="BF793" i="3"/>
  <c r="T793" i="3"/>
  <c r="R793" i="3"/>
  <c r="P793" i="3"/>
  <c r="BI790" i="3"/>
  <c r="BH790" i="3"/>
  <c r="BG790" i="3"/>
  <c r="BF790" i="3"/>
  <c r="T790" i="3"/>
  <c r="R790" i="3"/>
  <c r="P790" i="3"/>
  <c r="BI786" i="3"/>
  <c r="BH786" i="3"/>
  <c r="BG786" i="3"/>
  <c r="BF786" i="3"/>
  <c r="T786" i="3"/>
  <c r="R786" i="3"/>
  <c r="P786" i="3"/>
  <c r="BI781" i="3"/>
  <c r="BH781" i="3"/>
  <c r="BG781" i="3"/>
  <c r="BF781" i="3"/>
  <c r="T781" i="3"/>
  <c r="R781" i="3"/>
  <c r="P781" i="3"/>
  <c r="BI776" i="3"/>
  <c r="BH776" i="3"/>
  <c r="BG776" i="3"/>
  <c r="BF776" i="3"/>
  <c r="T776" i="3"/>
  <c r="R776" i="3"/>
  <c r="P776" i="3"/>
  <c r="BI773" i="3"/>
  <c r="BH773" i="3"/>
  <c r="BG773" i="3"/>
  <c r="BF773" i="3"/>
  <c r="T773" i="3"/>
  <c r="R773" i="3"/>
  <c r="P773" i="3"/>
  <c r="BI768" i="3"/>
  <c r="BH768" i="3"/>
  <c r="BG768" i="3"/>
  <c r="BF768" i="3"/>
  <c r="T768" i="3"/>
  <c r="R768" i="3"/>
  <c r="P768" i="3"/>
  <c r="BI762" i="3"/>
  <c r="BH762" i="3"/>
  <c r="BG762" i="3"/>
  <c r="BF762" i="3"/>
  <c r="T762" i="3"/>
  <c r="R762" i="3"/>
  <c r="P762" i="3"/>
  <c r="BI756" i="3"/>
  <c r="BH756" i="3"/>
  <c r="BG756" i="3"/>
  <c r="BF756" i="3"/>
  <c r="T756" i="3"/>
  <c r="R756" i="3"/>
  <c r="P756" i="3"/>
  <c r="BI750" i="3"/>
  <c r="BH750" i="3"/>
  <c r="BG750" i="3"/>
  <c r="BF750" i="3"/>
  <c r="T750" i="3"/>
  <c r="R750" i="3"/>
  <c r="P750" i="3"/>
  <c r="BI747" i="3"/>
  <c r="BH747" i="3"/>
  <c r="BG747" i="3"/>
  <c r="BF747" i="3"/>
  <c r="T747" i="3"/>
  <c r="R747" i="3"/>
  <c r="P747" i="3"/>
  <c r="BI742" i="3"/>
  <c r="BH742" i="3"/>
  <c r="BG742" i="3"/>
  <c r="BF742" i="3"/>
  <c r="T742" i="3"/>
  <c r="R742" i="3"/>
  <c r="P742" i="3"/>
  <c r="BI739" i="3"/>
  <c r="BH739" i="3"/>
  <c r="BG739" i="3"/>
  <c r="BF739" i="3"/>
  <c r="T739" i="3"/>
  <c r="R739" i="3"/>
  <c r="P739" i="3"/>
  <c r="BI735" i="3"/>
  <c r="BH735" i="3"/>
  <c r="BG735" i="3"/>
  <c r="BF735" i="3"/>
  <c r="T735" i="3"/>
  <c r="R735" i="3"/>
  <c r="P735" i="3"/>
  <c r="BI731" i="3"/>
  <c r="BH731" i="3"/>
  <c r="BG731" i="3"/>
  <c r="BF731" i="3"/>
  <c r="T731" i="3"/>
  <c r="R731" i="3"/>
  <c r="P731" i="3"/>
  <c r="BI727" i="3"/>
  <c r="BH727" i="3"/>
  <c r="BG727" i="3"/>
  <c r="BF727" i="3"/>
  <c r="T727" i="3"/>
  <c r="R727" i="3"/>
  <c r="P727" i="3"/>
  <c r="BI720" i="3"/>
  <c r="BH720" i="3"/>
  <c r="BG720" i="3"/>
  <c r="BF720" i="3"/>
  <c r="T720" i="3"/>
  <c r="R720" i="3"/>
  <c r="P720" i="3"/>
  <c r="BI716" i="3"/>
  <c r="BH716" i="3"/>
  <c r="BG716" i="3"/>
  <c r="BF716" i="3"/>
  <c r="T716" i="3"/>
  <c r="R716" i="3"/>
  <c r="P716" i="3"/>
  <c r="BI712" i="3"/>
  <c r="BH712" i="3"/>
  <c r="BG712" i="3"/>
  <c r="BF712" i="3"/>
  <c r="T712" i="3"/>
  <c r="R712" i="3"/>
  <c r="P712" i="3"/>
  <c r="BI707" i="3"/>
  <c r="BH707" i="3"/>
  <c r="BG707" i="3"/>
  <c r="BF707" i="3"/>
  <c r="T707" i="3"/>
  <c r="R707" i="3"/>
  <c r="P707" i="3"/>
  <c r="BI704" i="3"/>
  <c r="BH704" i="3"/>
  <c r="BG704" i="3"/>
  <c r="BF704" i="3"/>
  <c r="T704" i="3"/>
  <c r="R704" i="3"/>
  <c r="P704" i="3"/>
  <c r="BI699" i="3"/>
  <c r="BH699" i="3"/>
  <c r="BG699" i="3"/>
  <c r="BF699" i="3"/>
  <c r="T699" i="3"/>
  <c r="R699" i="3"/>
  <c r="P699" i="3"/>
  <c r="BI695" i="3"/>
  <c r="BH695" i="3"/>
  <c r="BG695" i="3"/>
  <c r="BF695" i="3"/>
  <c r="T695" i="3"/>
  <c r="R695" i="3"/>
  <c r="P695" i="3"/>
  <c r="BI690" i="3"/>
  <c r="BH690" i="3"/>
  <c r="BG690" i="3"/>
  <c r="BF690" i="3"/>
  <c r="T690" i="3"/>
  <c r="R690" i="3"/>
  <c r="P690" i="3"/>
  <c r="BI685" i="3"/>
  <c r="BH685" i="3"/>
  <c r="BG685" i="3"/>
  <c r="BF685" i="3"/>
  <c r="T685" i="3"/>
  <c r="R685" i="3"/>
  <c r="P685" i="3"/>
  <c r="BI680" i="3"/>
  <c r="BH680" i="3"/>
  <c r="BG680" i="3"/>
  <c r="BF680" i="3"/>
  <c r="T680" i="3"/>
  <c r="R680" i="3"/>
  <c r="P680" i="3"/>
  <c r="BI677" i="3"/>
  <c r="BH677" i="3"/>
  <c r="BG677" i="3"/>
  <c r="BF677" i="3"/>
  <c r="T677" i="3"/>
  <c r="R677" i="3"/>
  <c r="P677" i="3"/>
  <c r="BI676" i="3"/>
  <c r="BH676" i="3"/>
  <c r="BG676" i="3"/>
  <c r="BF676" i="3"/>
  <c r="T676" i="3"/>
  <c r="R676" i="3"/>
  <c r="P676" i="3"/>
  <c r="BI674" i="3"/>
  <c r="BH674" i="3"/>
  <c r="BG674" i="3"/>
  <c r="BF674" i="3"/>
  <c r="T674" i="3"/>
  <c r="R674" i="3"/>
  <c r="P674" i="3"/>
  <c r="BI673" i="3"/>
  <c r="BH673" i="3"/>
  <c r="BG673" i="3"/>
  <c r="BF673" i="3"/>
  <c r="T673" i="3"/>
  <c r="R673" i="3"/>
  <c r="P673" i="3"/>
  <c r="BI671" i="3"/>
  <c r="BH671" i="3"/>
  <c r="BG671" i="3"/>
  <c r="BF671" i="3"/>
  <c r="T671" i="3"/>
  <c r="R671" i="3"/>
  <c r="P671" i="3"/>
  <c r="BI666" i="3"/>
  <c r="BH666" i="3"/>
  <c r="BG666" i="3"/>
  <c r="BF666" i="3"/>
  <c r="T666" i="3"/>
  <c r="R666" i="3"/>
  <c r="P666" i="3"/>
  <c r="BI661" i="3"/>
  <c r="BH661" i="3"/>
  <c r="BG661" i="3"/>
  <c r="BF661" i="3"/>
  <c r="T661" i="3"/>
  <c r="R661" i="3"/>
  <c r="P661" i="3"/>
  <c r="BI656" i="3"/>
  <c r="BH656" i="3"/>
  <c r="BG656" i="3"/>
  <c r="BF656" i="3"/>
  <c r="T656" i="3"/>
  <c r="R656" i="3"/>
  <c r="P656" i="3"/>
  <c r="BI651" i="3"/>
  <c r="BH651" i="3"/>
  <c r="BG651" i="3"/>
  <c r="BF651" i="3"/>
  <c r="T651" i="3"/>
  <c r="R651" i="3"/>
  <c r="P651" i="3"/>
  <c r="BI646" i="3"/>
  <c r="BH646" i="3"/>
  <c r="BG646" i="3"/>
  <c r="BF646" i="3"/>
  <c r="T646" i="3"/>
  <c r="R646" i="3"/>
  <c r="P646" i="3"/>
  <c r="BI641" i="3"/>
  <c r="BH641" i="3"/>
  <c r="BG641" i="3"/>
  <c r="BF641" i="3"/>
  <c r="T641" i="3"/>
  <c r="R641" i="3"/>
  <c r="P641" i="3"/>
  <c r="BI636" i="3"/>
  <c r="BH636" i="3"/>
  <c r="BG636" i="3"/>
  <c r="BF636" i="3"/>
  <c r="T636" i="3"/>
  <c r="R636" i="3"/>
  <c r="P636" i="3"/>
  <c r="BI631" i="3"/>
  <c r="BH631" i="3"/>
  <c r="BG631" i="3"/>
  <c r="BF631" i="3"/>
  <c r="T631" i="3"/>
  <c r="R631" i="3"/>
  <c r="P631" i="3"/>
  <c r="BI625" i="3"/>
  <c r="BH625" i="3"/>
  <c r="BG625" i="3"/>
  <c r="BF625" i="3"/>
  <c r="T625" i="3"/>
  <c r="R625" i="3"/>
  <c r="P625" i="3"/>
  <c r="BI619" i="3"/>
  <c r="BH619" i="3"/>
  <c r="BG619" i="3"/>
  <c r="BF619" i="3"/>
  <c r="T619" i="3"/>
  <c r="R619" i="3"/>
  <c r="P619" i="3"/>
  <c r="BI613" i="3"/>
  <c r="BH613" i="3"/>
  <c r="BG613" i="3"/>
  <c r="BF613" i="3"/>
  <c r="T613" i="3"/>
  <c r="R613" i="3"/>
  <c r="P613" i="3"/>
  <c r="BI607" i="3"/>
  <c r="BH607" i="3"/>
  <c r="BG607" i="3"/>
  <c r="BF607" i="3"/>
  <c r="T607" i="3"/>
  <c r="R607" i="3"/>
  <c r="P607" i="3"/>
  <c r="BI602" i="3"/>
  <c r="BH602" i="3"/>
  <c r="BG602" i="3"/>
  <c r="BF602" i="3"/>
  <c r="T602" i="3"/>
  <c r="R602" i="3"/>
  <c r="P602" i="3"/>
  <c r="BI597" i="3"/>
  <c r="BH597" i="3"/>
  <c r="BG597" i="3"/>
  <c r="BF597" i="3"/>
  <c r="T597" i="3"/>
  <c r="R597" i="3"/>
  <c r="P597" i="3"/>
  <c r="BI588" i="3"/>
  <c r="BH588" i="3"/>
  <c r="BG588" i="3"/>
  <c r="BF588" i="3"/>
  <c r="T588" i="3"/>
  <c r="R588" i="3"/>
  <c r="P588" i="3"/>
  <c r="BI578" i="3"/>
  <c r="BH578" i="3"/>
  <c r="BG578" i="3"/>
  <c r="BF578" i="3"/>
  <c r="T578" i="3"/>
  <c r="R578" i="3"/>
  <c r="P578" i="3"/>
  <c r="BI568" i="3"/>
  <c r="BH568" i="3"/>
  <c r="BG568" i="3"/>
  <c r="BF568" i="3"/>
  <c r="T568" i="3"/>
  <c r="R568" i="3"/>
  <c r="P568" i="3"/>
  <c r="BI558" i="3"/>
  <c r="BH558" i="3"/>
  <c r="BG558" i="3"/>
  <c r="BF558" i="3"/>
  <c r="T558" i="3"/>
  <c r="R558" i="3"/>
  <c r="P558" i="3"/>
  <c r="BI555" i="3"/>
  <c r="BH555" i="3"/>
  <c r="BG555" i="3"/>
  <c r="BF555" i="3"/>
  <c r="T555" i="3"/>
  <c r="R555" i="3"/>
  <c r="P555" i="3"/>
  <c r="BI545" i="3"/>
  <c r="BH545" i="3"/>
  <c r="BG545" i="3"/>
  <c r="BF545" i="3"/>
  <c r="T545" i="3"/>
  <c r="R545" i="3"/>
  <c r="P545" i="3"/>
  <c r="BI535" i="3"/>
  <c r="BH535" i="3"/>
  <c r="BG535" i="3"/>
  <c r="BF535" i="3"/>
  <c r="T535" i="3"/>
  <c r="R535" i="3"/>
  <c r="P535" i="3"/>
  <c r="BI524" i="3"/>
  <c r="BH524" i="3"/>
  <c r="BG524" i="3"/>
  <c r="BF524" i="3"/>
  <c r="T524" i="3"/>
  <c r="R524" i="3"/>
  <c r="P524" i="3"/>
  <c r="BI515" i="3"/>
  <c r="BH515" i="3"/>
  <c r="BG515" i="3"/>
  <c r="BF515" i="3"/>
  <c r="T515" i="3"/>
  <c r="R515" i="3"/>
  <c r="P515" i="3"/>
  <c r="BI509" i="3"/>
  <c r="BH509" i="3"/>
  <c r="BG509" i="3"/>
  <c r="BF509" i="3"/>
  <c r="T509" i="3"/>
  <c r="R509" i="3"/>
  <c r="P509" i="3"/>
  <c r="BI500" i="3"/>
  <c r="BH500" i="3"/>
  <c r="BG500" i="3"/>
  <c r="BF500" i="3"/>
  <c r="T500" i="3"/>
  <c r="R500" i="3"/>
  <c r="P500" i="3"/>
  <c r="BI494" i="3"/>
  <c r="BH494" i="3"/>
  <c r="BG494" i="3"/>
  <c r="BF494" i="3"/>
  <c r="T494" i="3"/>
  <c r="R494" i="3"/>
  <c r="P494" i="3"/>
  <c r="BI488" i="3"/>
  <c r="BH488" i="3"/>
  <c r="BG488" i="3"/>
  <c r="BF488" i="3"/>
  <c r="T488" i="3"/>
  <c r="R488" i="3"/>
  <c r="P488" i="3"/>
  <c r="BI481" i="3"/>
  <c r="BH481" i="3"/>
  <c r="BG481" i="3"/>
  <c r="BF481" i="3"/>
  <c r="T481" i="3"/>
  <c r="R481" i="3"/>
  <c r="P481" i="3"/>
  <c r="BI475" i="3"/>
  <c r="BH475" i="3"/>
  <c r="BG475" i="3"/>
  <c r="BF475" i="3"/>
  <c r="T475" i="3"/>
  <c r="R475" i="3"/>
  <c r="P475" i="3"/>
  <c r="BI467" i="3"/>
  <c r="BH467" i="3"/>
  <c r="BG467" i="3"/>
  <c r="BF467" i="3"/>
  <c r="T467" i="3"/>
  <c r="R467" i="3"/>
  <c r="P467" i="3"/>
  <c r="BI459" i="3"/>
  <c r="BH459" i="3"/>
  <c r="BG459" i="3"/>
  <c r="BF459" i="3"/>
  <c r="T459" i="3"/>
  <c r="R459" i="3"/>
  <c r="P459" i="3"/>
  <c r="BI451" i="3"/>
  <c r="BH451" i="3"/>
  <c r="BG451" i="3"/>
  <c r="BF451" i="3"/>
  <c r="T451" i="3"/>
  <c r="R451" i="3"/>
  <c r="P451" i="3"/>
  <c r="BI443" i="3"/>
  <c r="BH443" i="3"/>
  <c r="BG443" i="3"/>
  <c r="BF443" i="3"/>
  <c r="T443" i="3"/>
  <c r="R443" i="3"/>
  <c r="P443" i="3"/>
  <c r="BI439" i="3"/>
  <c r="BH439" i="3"/>
  <c r="BG439" i="3"/>
  <c r="BF439" i="3"/>
  <c r="T439" i="3"/>
  <c r="T438" i="3"/>
  <c r="R439" i="3"/>
  <c r="R438" i="3"/>
  <c r="P439" i="3"/>
  <c r="P438" i="3" s="1"/>
  <c r="BI431" i="3"/>
  <c r="BH431" i="3"/>
  <c r="BG431" i="3"/>
  <c r="BF431" i="3"/>
  <c r="T431" i="3"/>
  <c r="R431" i="3"/>
  <c r="P431" i="3"/>
  <c r="BI424" i="3"/>
  <c r="BH424" i="3"/>
  <c r="BG424" i="3"/>
  <c r="BF424" i="3"/>
  <c r="T424" i="3"/>
  <c r="R424" i="3"/>
  <c r="P424" i="3"/>
  <c r="BI410" i="3"/>
  <c r="BH410" i="3"/>
  <c r="BG410" i="3"/>
  <c r="BF410" i="3"/>
  <c r="T410" i="3"/>
  <c r="R410" i="3"/>
  <c r="P410" i="3"/>
  <c r="BI402" i="3"/>
  <c r="BH402" i="3"/>
  <c r="BG402" i="3"/>
  <c r="BF402" i="3"/>
  <c r="T402" i="3"/>
  <c r="R402" i="3"/>
  <c r="P402" i="3"/>
  <c r="BI393" i="3"/>
  <c r="BH393" i="3"/>
  <c r="BG393" i="3"/>
  <c r="BF393" i="3"/>
  <c r="T393" i="3"/>
  <c r="R393" i="3"/>
  <c r="P393" i="3"/>
  <c r="BI392" i="3"/>
  <c r="BH392" i="3"/>
  <c r="BG392" i="3"/>
  <c r="BF392" i="3"/>
  <c r="T392" i="3"/>
  <c r="R392" i="3"/>
  <c r="P392" i="3"/>
  <c r="BI391" i="3"/>
  <c r="BH391" i="3"/>
  <c r="BG391" i="3"/>
  <c r="BF391" i="3"/>
  <c r="T391" i="3"/>
  <c r="R391" i="3"/>
  <c r="P391" i="3"/>
  <c r="BI390" i="3"/>
  <c r="BH390" i="3"/>
  <c r="BG390" i="3"/>
  <c r="BF390" i="3"/>
  <c r="T390" i="3"/>
  <c r="R390" i="3"/>
  <c r="P390" i="3"/>
  <c r="BI383" i="3"/>
  <c r="BH383" i="3"/>
  <c r="BG383" i="3"/>
  <c r="BF383" i="3"/>
  <c r="T383" i="3"/>
  <c r="R383" i="3"/>
  <c r="P383" i="3"/>
  <c r="BI378" i="3"/>
  <c r="BH378" i="3"/>
  <c r="BG378" i="3"/>
  <c r="BF378" i="3"/>
  <c r="T378" i="3"/>
  <c r="R378" i="3"/>
  <c r="P378" i="3"/>
  <c r="BI373" i="3"/>
  <c r="BH373" i="3"/>
  <c r="BG373" i="3"/>
  <c r="BF373" i="3"/>
  <c r="T373" i="3"/>
  <c r="R373" i="3"/>
  <c r="P373" i="3"/>
  <c r="BI366" i="3"/>
  <c r="BH366" i="3"/>
  <c r="BG366" i="3"/>
  <c r="BF366" i="3"/>
  <c r="T366" i="3"/>
  <c r="R366" i="3"/>
  <c r="P366" i="3"/>
  <c r="BI362" i="3"/>
  <c r="BH362" i="3"/>
  <c r="BG362" i="3"/>
  <c r="BF362" i="3"/>
  <c r="T362" i="3"/>
  <c r="R362" i="3"/>
  <c r="P362" i="3"/>
  <c r="BI354" i="3"/>
  <c r="BH354" i="3"/>
  <c r="BG354" i="3"/>
  <c r="BF354" i="3"/>
  <c r="T354" i="3"/>
  <c r="R354" i="3"/>
  <c r="P354" i="3"/>
  <c r="BI347" i="3"/>
  <c r="BH347" i="3"/>
  <c r="BG347" i="3"/>
  <c r="BF347" i="3"/>
  <c r="T347" i="3"/>
  <c r="R347" i="3"/>
  <c r="P347" i="3"/>
  <c r="BI342" i="3"/>
  <c r="BH342" i="3"/>
  <c r="BG342" i="3"/>
  <c r="BF342" i="3"/>
  <c r="T342" i="3"/>
  <c r="R342" i="3"/>
  <c r="P342" i="3"/>
  <c r="BI337" i="3"/>
  <c r="BH337" i="3"/>
  <c r="BG337" i="3"/>
  <c r="BF337" i="3"/>
  <c r="T337" i="3"/>
  <c r="R337" i="3"/>
  <c r="P337" i="3"/>
  <c r="BI331" i="3"/>
  <c r="BH331" i="3"/>
  <c r="BG331" i="3"/>
  <c r="BF331" i="3"/>
  <c r="T331" i="3"/>
  <c r="R331" i="3"/>
  <c r="P331" i="3"/>
  <c r="BI326" i="3"/>
  <c r="BH326" i="3"/>
  <c r="BG326" i="3"/>
  <c r="BF326" i="3"/>
  <c r="T326" i="3"/>
  <c r="R326" i="3"/>
  <c r="P326" i="3"/>
  <c r="BI321" i="3"/>
  <c r="BH321" i="3"/>
  <c r="BG321" i="3"/>
  <c r="BF321" i="3"/>
  <c r="T321" i="3"/>
  <c r="R321" i="3"/>
  <c r="P321" i="3"/>
  <c r="BI316" i="3"/>
  <c r="BH316" i="3"/>
  <c r="BG316" i="3"/>
  <c r="BF316" i="3"/>
  <c r="T316" i="3"/>
  <c r="R316" i="3"/>
  <c r="P316" i="3"/>
  <c r="BI311" i="3"/>
  <c r="BH311" i="3"/>
  <c r="BG311" i="3"/>
  <c r="BF311" i="3"/>
  <c r="T311" i="3"/>
  <c r="R311" i="3"/>
  <c r="P311" i="3"/>
  <c r="BI306" i="3"/>
  <c r="BH306" i="3"/>
  <c r="BG306" i="3"/>
  <c r="BF306" i="3"/>
  <c r="T306" i="3"/>
  <c r="R306" i="3"/>
  <c r="P306" i="3"/>
  <c r="BI301" i="3"/>
  <c r="BH301" i="3"/>
  <c r="BG301" i="3"/>
  <c r="BF301" i="3"/>
  <c r="T301" i="3"/>
  <c r="R301" i="3"/>
  <c r="P301" i="3"/>
  <c r="BI296" i="3"/>
  <c r="BH296" i="3"/>
  <c r="BG296" i="3"/>
  <c r="BF296" i="3"/>
  <c r="T296" i="3"/>
  <c r="R296" i="3"/>
  <c r="P296" i="3"/>
  <c r="BI290" i="3"/>
  <c r="BH290" i="3"/>
  <c r="BG290" i="3"/>
  <c r="BF290" i="3"/>
  <c r="T290" i="3"/>
  <c r="R290" i="3"/>
  <c r="P290" i="3"/>
  <c r="BI284" i="3"/>
  <c r="BH284" i="3"/>
  <c r="BG284" i="3"/>
  <c r="BF284" i="3"/>
  <c r="T284" i="3"/>
  <c r="R284" i="3"/>
  <c r="P284" i="3"/>
  <c r="BI278" i="3"/>
  <c r="BH278" i="3"/>
  <c r="BG278" i="3"/>
  <c r="BF278" i="3"/>
  <c r="T278" i="3"/>
  <c r="R278" i="3"/>
  <c r="P278" i="3"/>
  <c r="BI272" i="3"/>
  <c r="BH272" i="3"/>
  <c r="BG272" i="3"/>
  <c r="BF272" i="3"/>
  <c r="T272" i="3"/>
  <c r="R272" i="3"/>
  <c r="P272" i="3"/>
  <c r="BI260" i="3"/>
  <c r="BH260" i="3"/>
  <c r="BG260" i="3"/>
  <c r="BF260" i="3"/>
  <c r="T260" i="3"/>
  <c r="R260" i="3"/>
  <c r="P260" i="3"/>
  <c r="BI252" i="3"/>
  <c r="BH252" i="3"/>
  <c r="BG252" i="3"/>
  <c r="BF252" i="3"/>
  <c r="T252" i="3"/>
  <c r="R252" i="3"/>
  <c r="P252" i="3"/>
  <c r="BI244" i="3"/>
  <c r="BH244" i="3"/>
  <c r="BG244" i="3"/>
  <c r="BF244" i="3"/>
  <c r="T244" i="3"/>
  <c r="R244" i="3"/>
  <c r="P244" i="3"/>
  <c r="BI238" i="3"/>
  <c r="BH238" i="3"/>
  <c r="BG238" i="3"/>
  <c r="BF238" i="3"/>
  <c r="T238" i="3"/>
  <c r="R238" i="3"/>
  <c r="P238" i="3"/>
  <c r="BI232" i="3"/>
  <c r="BH232" i="3"/>
  <c r="BG232" i="3"/>
  <c r="BF232" i="3"/>
  <c r="T232" i="3"/>
  <c r="R232" i="3"/>
  <c r="P232" i="3"/>
  <c r="BI226" i="3"/>
  <c r="BH226" i="3"/>
  <c r="BG226" i="3"/>
  <c r="BF226" i="3"/>
  <c r="T226" i="3"/>
  <c r="R226" i="3"/>
  <c r="P226" i="3"/>
  <c r="BI221" i="3"/>
  <c r="BH221" i="3"/>
  <c r="BG221" i="3"/>
  <c r="BF221" i="3"/>
  <c r="T221" i="3"/>
  <c r="R221" i="3"/>
  <c r="P221" i="3"/>
  <c r="BI215" i="3"/>
  <c r="BH215" i="3"/>
  <c r="BG215" i="3"/>
  <c r="BF215" i="3"/>
  <c r="T215" i="3"/>
  <c r="R215" i="3"/>
  <c r="P215" i="3"/>
  <c r="BI212" i="3"/>
  <c r="BH212" i="3"/>
  <c r="BG212" i="3"/>
  <c r="BF212" i="3"/>
  <c r="T212" i="3"/>
  <c r="R212" i="3"/>
  <c r="P212" i="3"/>
  <c r="BI207" i="3"/>
  <c r="BH207" i="3"/>
  <c r="BG207" i="3"/>
  <c r="BF207" i="3"/>
  <c r="T207" i="3"/>
  <c r="R207" i="3"/>
  <c r="P207" i="3"/>
  <c r="BI201" i="3"/>
  <c r="BH201" i="3"/>
  <c r="BG201" i="3"/>
  <c r="BF201" i="3"/>
  <c r="T201" i="3"/>
  <c r="R201" i="3"/>
  <c r="P201" i="3"/>
  <c r="BI193" i="3"/>
  <c r="BH193" i="3"/>
  <c r="BG193" i="3"/>
  <c r="BF193" i="3"/>
  <c r="T193" i="3"/>
  <c r="R193" i="3"/>
  <c r="P193" i="3"/>
  <c r="BI187" i="3"/>
  <c r="BH187" i="3"/>
  <c r="BG187" i="3"/>
  <c r="BF187" i="3"/>
  <c r="T187" i="3"/>
  <c r="R187" i="3"/>
  <c r="P187" i="3"/>
  <c r="BI181" i="3"/>
  <c r="BH181" i="3"/>
  <c r="BG181" i="3"/>
  <c r="BF181" i="3"/>
  <c r="T181" i="3"/>
  <c r="R181" i="3"/>
  <c r="P181" i="3"/>
  <c r="BI175" i="3"/>
  <c r="BH175" i="3"/>
  <c r="BG175" i="3"/>
  <c r="BF175" i="3"/>
  <c r="T175" i="3"/>
  <c r="R175" i="3"/>
  <c r="P175" i="3"/>
  <c r="BI168" i="3"/>
  <c r="BH168" i="3"/>
  <c r="BG168" i="3"/>
  <c r="BF168" i="3"/>
  <c r="T168" i="3"/>
  <c r="R168" i="3"/>
  <c r="P168" i="3"/>
  <c r="BI161" i="3"/>
  <c r="BH161" i="3"/>
  <c r="BG161" i="3"/>
  <c r="BF161" i="3"/>
  <c r="T161" i="3"/>
  <c r="R161" i="3"/>
  <c r="P161" i="3"/>
  <c r="BI154" i="3"/>
  <c r="BH154" i="3"/>
  <c r="BG154" i="3"/>
  <c r="BF154" i="3"/>
  <c r="T154" i="3"/>
  <c r="R154" i="3"/>
  <c r="P154" i="3"/>
  <c r="BI147" i="3"/>
  <c r="BH147" i="3"/>
  <c r="BG147" i="3"/>
  <c r="BF147" i="3"/>
  <c r="T147" i="3"/>
  <c r="T146" i="3"/>
  <c r="R147" i="3"/>
  <c r="R146" i="3" s="1"/>
  <c r="P147" i="3"/>
  <c r="P146" i="3"/>
  <c r="BI141" i="3"/>
  <c r="BH141" i="3"/>
  <c r="BG141" i="3"/>
  <c r="BF141" i="3"/>
  <c r="T141" i="3"/>
  <c r="R141" i="3"/>
  <c r="P141" i="3"/>
  <c r="BI136" i="3"/>
  <c r="BH136" i="3"/>
  <c r="BG136" i="3"/>
  <c r="BF136" i="3"/>
  <c r="T136" i="3"/>
  <c r="R136" i="3"/>
  <c r="P136" i="3"/>
  <c r="BI131" i="3"/>
  <c r="BH131" i="3"/>
  <c r="BG131" i="3"/>
  <c r="BF131" i="3"/>
  <c r="T131" i="3"/>
  <c r="R131" i="3"/>
  <c r="P131" i="3"/>
  <c r="BI120" i="3"/>
  <c r="BH120" i="3"/>
  <c r="BG120" i="3"/>
  <c r="BF120" i="3"/>
  <c r="T120" i="3"/>
  <c r="R120" i="3"/>
  <c r="P120" i="3"/>
  <c r="BI110" i="3"/>
  <c r="BH110" i="3"/>
  <c r="BG110" i="3"/>
  <c r="BF110" i="3"/>
  <c r="T110" i="3"/>
  <c r="R110" i="3"/>
  <c r="P110" i="3"/>
  <c r="J104" i="3"/>
  <c r="F103" i="3"/>
  <c r="F101" i="3"/>
  <c r="E99" i="3"/>
  <c r="J59" i="3"/>
  <c r="F58" i="3"/>
  <c r="F56" i="3"/>
  <c r="E54" i="3"/>
  <c r="J23" i="3"/>
  <c r="E23" i="3"/>
  <c r="J58" i="3" s="1"/>
  <c r="J22" i="3"/>
  <c r="J20" i="3"/>
  <c r="E20" i="3"/>
  <c r="F59" i="3" s="1"/>
  <c r="J19" i="3"/>
  <c r="J14" i="3"/>
  <c r="J101" i="3"/>
  <c r="E7" i="3"/>
  <c r="E50" i="3"/>
  <c r="J39" i="2"/>
  <c r="J38" i="2"/>
  <c r="AY56" i="1" s="1"/>
  <c r="J37" i="2"/>
  <c r="AX56" i="1"/>
  <c r="BI457" i="2"/>
  <c r="BH457" i="2"/>
  <c r="BG457" i="2"/>
  <c r="BF457" i="2"/>
  <c r="T457" i="2"/>
  <c r="T456" i="2" s="1"/>
  <c r="T455" i="2" s="1"/>
  <c r="R457" i="2"/>
  <c r="R456" i="2" s="1"/>
  <c r="R455" i="2" s="1"/>
  <c r="P457" i="2"/>
  <c r="P456" i="2"/>
  <c r="P455" i="2" s="1"/>
  <c r="BI448" i="2"/>
  <c r="BH448" i="2"/>
  <c r="BG448" i="2"/>
  <c r="BF448" i="2"/>
  <c r="T448" i="2"/>
  <c r="R448" i="2"/>
  <c r="P448" i="2"/>
  <c r="BI441" i="2"/>
  <c r="BH441" i="2"/>
  <c r="BG441" i="2"/>
  <c r="BF441" i="2"/>
  <c r="T441" i="2"/>
  <c r="R441" i="2"/>
  <c r="P441" i="2"/>
  <c r="BI436" i="2"/>
  <c r="BH436" i="2"/>
  <c r="BG436" i="2"/>
  <c r="BF436" i="2"/>
  <c r="T436" i="2"/>
  <c r="R436" i="2"/>
  <c r="P436" i="2"/>
  <c r="BI427" i="2"/>
  <c r="BH427" i="2"/>
  <c r="BG427" i="2"/>
  <c r="BF427" i="2"/>
  <c r="T427" i="2"/>
  <c r="R427" i="2"/>
  <c r="P427" i="2"/>
  <c r="BI422" i="2"/>
  <c r="BH422" i="2"/>
  <c r="BG422" i="2"/>
  <c r="BF422" i="2"/>
  <c r="T422" i="2"/>
  <c r="R422" i="2"/>
  <c r="P422" i="2"/>
  <c r="BI414" i="2"/>
  <c r="BH414" i="2"/>
  <c r="BG414" i="2"/>
  <c r="BF414" i="2"/>
  <c r="T414" i="2"/>
  <c r="R414" i="2"/>
  <c r="P414" i="2"/>
  <c r="BI408" i="2"/>
  <c r="BH408" i="2"/>
  <c r="BG408" i="2"/>
  <c r="BF408" i="2"/>
  <c r="T408" i="2"/>
  <c r="R408" i="2"/>
  <c r="P408" i="2"/>
  <c r="BI401" i="2"/>
  <c r="BH401" i="2"/>
  <c r="BG401" i="2"/>
  <c r="BF401" i="2"/>
  <c r="T401" i="2"/>
  <c r="R401" i="2"/>
  <c r="P401" i="2"/>
  <c r="BI396" i="2"/>
  <c r="BH396" i="2"/>
  <c r="BG396" i="2"/>
  <c r="BF396" i="2"/>
  <c r="T396" i="2"/>
  <c r="R396" i="2"/>
  <c r="P396" i="2"/>
  <c r="BI390" i="2"/>
  <c r="BH390" i="2"/>
  <c r="BG390" i="2"/>
  <c r="BF390" i="2"/>
  <c r="T390" i="2"/>
  <c r="R390" i="2"/>
  <c r="P390" i="2"/>
  <c r="BI382" i="2"/>
  <c r="BH382" i="2"/>
  <c r="BG382" i="2"/>
  <c r="BF382" i="2"/>
  <c r="T382" i="2"/>
  <c r="R382" i="2"/>
  <c r="P382" i="2"/>
  <c r="BI374" i="2"/>
  <c r="BH374" i="2"/>
  <c r="BG374" i="2"/>
  <c r="BF374" i="2"/>
  <c r="T374" i="2"/>
  <c r="R374" i="2"/>
  <c r="P374" i="2"/>
  <c r="BI367" i="2"/>
  <c r="BH367" i="2"/>
  <c r="BG367" i="2"/>
  <c r="BF367" i="2"/>
  <c r="T367" i="2"/>
  <c r="T366" i="2" s="1"/>
  <c r="R367" i="2"/>
  <c r="R366" i="2" s="1"/>
  <c r="P367" i="2"/>
  <c r="P366" i="2" s="1"/>
  <c r="BI358" i="2"/>
  <c r="BH358" i="2"/>
  <c r="BG358" i="2"/>
  <c r="BF358" i="2"/>
  <c r="T358" i="2"/>
  <c r="T357" i="2"/>
  <c r="R358" i="2"/>
  <c r="R357" i="2" s="1"/>
  <c r="P358" i="2"/>
  <c r="P357" i="2" s="1"/>
  <c r="BI352" i="2"/>
  <c r="BH352" i="2"/>
  <c r="BG352" i="2"/>
  <c r="BF352" i="2"/>
  <c r="T352" i="2"/>
  <c r="R352" i="2"/>
  <c r="P352" i="2"/>
  <c r="BI347" i="2"/>
  <c r="BH347" i="2"/>
  <c r="BG347" i="2"/>
  <c r="BF347" i="2"/>
  <c r="T347" i="2"/>
  <c r="R347" i="2"/>
  <c r="P347" i="2"/>
  <c r="BI343" i="2"/>
  <c r="BH343" i="2"/>
  <c r="BG343" i="2"/>
  <c r="BF343" i="2"/>
  <c r="T343" i="2"/>
  <c r="R343" i="2"/>
  <c r="P343" i="2"/>
  <c r="BI339" i="2"/>
  <c r="BH339" i="2"/>
  <c r="BG339" i="2"/>
  <c r="BF339" i="2"/>
  <c r="T339" i="2"/>
  <c r="R339" i="2"/>
  <c r="P339" i="2"/>
  <c r="BI335" i="2"/>
  <c r="BH335" i="2"/>
  <c r="BG335" i="2"/>
  <c r="BF335" i="2"/>
  <c r="T335" i="2"/>
  <c r="R335" i="2"/>
  <c r="P335" i="2"/>
  <c r="BI332" i="2"/>
  <c r="BH332" i="2"/>
  <c r="BG332" i="2"/>
  <c r="BF332" i="2"/>
  <c r="T332" i="2"/>
  <c r="R332" i="2"/>
  <c r="P332" i="2"/>
  <c r="BI330" i="2"/>
  <c r="BH330" i="2"/>
  <c r="BG330" i="2"/>
  <c r="BF330" i="2"/>
  <c r="T330" i="2"/>
  <c r="R330" i="2"/>
  <c r="P330" i="2"/>
  <c r="BI328" i="2"/>
  <c r="BH328" i="2"/>
  <c r="BG328" i="2"/>
  <c r="BF328" i="2"/>
  <c r="T328" i="2"/>
  <c r="R328" i="2"/>
  <c r="P328" i="2"/>
  <c r="BI319" i="2"/>
  <c r="BH319" i="2"/>
  <c r="BG319" i="2"/>
  <c r="BF319" i="2"/>
  <c r="T319" i="2"/>
  <c r="R319" i="2"/>
  <c r="P319" i="2"/>
  <c r="BI312" i="2"/>
  <c r="BH312" i="2"/>
  <c r="BG312" i="2"/>
  <c r="BF312" i="2"/>
  <c r="T312" i="2"/>
  <c r="R312" i="2"/>
  <c r="P312" i="2"/>
  <c r="BI301" i="2"/>
  <c r="BH301" i="2"/>
  <c r="BG301" i="2"/>
  <c r="BF301" i="2"/>
  <c r="T301" i="2"/>
  <c r="R301" i="2"/>
  <c r="P301" i="2"/>
  <c r="BI289" i="2"/>
  <c r="BH289" i="2"/>
  <c r="BG289" i="2"/>
  <c r="BF289" i="2"/>
  <c r="T289" i="2"/>
  <c r="R289" i="2"/>
  <c r="P289" i="2"/>
  <c r="BI278" i="2"/>
  <c r="BH278" i="2"/>
  <c r="BG278" i="2"/>
  <c r="BF278" i="2"/>
  <c r="T278" i="2"/>
  <c r="R278" i="2"/>
  <c r="P278" i="2"/>
  <c r="BI268" i="2"/>
  <c r="BH268" i="2"/>
  <c r="BG268" i="2"/>
  <c r="BF268" i="2"/>
  <c r="T268" i="2"/>
  <c r="R268" i="2"/>
  <c r="P268" i="2"/>
  <c r="BI262" i="2"/>
  <c r="BH262" i="2"/>
  <c r="BG262" i="2"/>
  <c r="BF262" i="2"/>
  <c r="T262" i="2"/>
  <c r="R262" i="2"/>
  <c r="P262" i="2"/>
  <c r="BI256" i="2"/>
  <c r="BH256" i="2"/>
  <c r="BG256" i="2"/>
  <c r="BF256" i="2"/>
  <c r="T256" i="2"/>
  <c r="R256" i="2"/>
  <c r="P256" i="2"/>
  <c r="BI253" i="2"/>
  <c r="BH253" i="2"/>
  <c r="BG253" i="2"/>
  <c r="BF253" i="2"/>
  <c r="T253" i="2"/>
  <c r="R253" i="2"/>
  <c r="P253" i="2"/>
  <c r="BI247" i="2"/>
  <c r="BH247" i="2"/>
  <c r="BG247" i="2"/>
  <c r="BF247" i="2"/>
  <c r="T247" i="2"/>
  <c r="R247" i="2"/>
  <c r="P247" i="2"/>
  <c r="BI241" i="2"/>
  <c r="BH241" i="2"/>
  <c r="BG241" i="2"/>
  <c r="BF241" i="2"/>
  <c r="T241" i="2"/>
  <c r="R241" i="2"/>
  <c r="P241" i="2"/>
  <c r="BI233" i="2"/>
  <c r="BH233" i="2"/>
  <c r="BG233" i="2"/>
  <c r="BF233" i="2"/>
  <c r="T233" i="2"/>
  <c r="R233" i="2"/>
  <c r="P233" i="2"/>
  <c r="BI227" i="2"/>
  <c r="BH227" i="2"/>
  <c r="BG227" i="2"/>
  <c r="BF227" i="2"/>
  <c r="T227" i="2"/>
  <c r="R227" i="2"/>
  <c r="P227" i="2"/>
  <c r="BI221" i="2"/>
  <c r="BH221" i="2"/>
  <c r="BG221" i="2"/>
  <c r="BF221" i="2"/>
  <c r="T221" i="2"/>
  <c r="R221" i="2"/>
  <c r="P221" i="2"/>
  <c r="BI215" i="2"/>
  <c r="BH215" i="2"/>
  <c r="BG215" i="2"/>
  <c r="BF215" i="2"/>
  <c r="T215" i="2"/>
  <c r="R215" i="2"/>
  <c r="P215" i="2"/>
  <c r="BI209" i="2"/>
  <c r="BH209" i="2"/>
  <c r="BG209" i="2"/>
  <c r="BF209" i="2"/>
  <c r="T209" i="2"/>
  <c r="R209" i="2"/>
  <c r="P209" i="2"/>
  <c r="BI203" i="2"/>
  <c r="BH203" i="2"/>
  <c r="BG203" i="2"/>
  <c r="BF203" i="2"/>
  <c r="T203" i="2"/>
  <c r="R203" i="2"/>
  <c r="P203" i="2"/>
  <c r="BI197" i="2"/>
  <c r="BH197" i="2"/>
  <c r="BG197" i="2"/>
  <c r="BF197" i="2"/>
  <c r="T197" i="2"/>
  <c r="R197" i="2"/>
  <c r="P197" i="2"/>
  <c r="BI188" i="2"/>
  <c r="BH188" i="2"/>
  <c r="BG188" i="2"/>
  <c r="BF188" i="2"/>
  <c r="T188" i="2"/>
  <c r="R188" i="2"/>
  <c r="P188" i="2"/>
  <c r="BI181" i="2"/>
  <c r="BH181" i="2"/>
  <c r="BG181" i="2"/>
  <c r="BF181" i="2"/>
  <c r="T181" i="2"/>
  <c r="R181" i="2"/>
  <c r="P181" i="2"/>
  <c r="BI167" i="2"/>
  <c r="BH167" i="2"/>
  <c r="BG167" i="2"/>
  <c r="BF167" i="2"/>
  <c r="T167" i="2"/>
  <c r="R167" i="2"/>
  <c r="P167" i="2"/>
  <c r="BI154" i="2"/>
  <c r="BH154" i="2"/>
  <c r="BG154" i="2"/>
  <c r="BF154" i="2"/>
  <c r="T154" i="2"/>
  <c r="R154" i="2"/>
  <c r="P154" i="2"/>
  <c r="BI141" i="2"/>
  <c r="BH141" i="2"/>
  <c r="F38" i="2" s="1"/>
  <c r="BG141" i="2"/>
  <c r="BF141" i="2"/>
  <c r="T141" i="2"/>
  <c r="R141" i="2"/>
  <c r="P141" i="2"/>
  <c r="BI134" i="2"/>
  <c r="BH134" i="2"/>
  <c r="BG134" i="2"/>
  <c r="BF134" i="2"/>
  <c r="T134" i="2"/>
  <c r="R134" i="2"/>
  <c r="P134" i="2"/>
  <c r="BI127" i="2"/>
  <c r="BH127" i="2"/>
  <c r="BG127" i="2"/>
  <c r="BF127" i="2"/>
  <c r="T127" i="2"/>
  <c r="R127" i="2"/>
  <c r="P127" i="2"/>
  <c r="BI120" i="2"/>
  <c r="BH120" i="2"/>
  <c r="BG120" i="2"/>
  <c r="BF120" i="2"/>
  <c r="T120" i="2"/>
  <c r="R120" i="2"/>
  <c r="P120" i="2"/>
  <c r="BI113" i="2"/>
  <c r="F39" i="2" s="1"/>
  <c r="BH113" i="2"/>
  <c r="BG113" i="2"/>
  <c r="BF113" i="2"/>
  <c r="T113" i="2"/>
  <c r="R113" i="2"/>
  <c r="P113" i="2"/>
  <c r="BI106" i="2"/>
  <c r="BH106" i="2"/>
  <c r="BG106" i="2"/>
  <c r="F37" i="2" s="1"/>
  <c r="BF106" i="2"/>
  <c r="T106" i="2"/>
  <c r="R106" i="2"/>
  <c r="P106" i="2"/>
  <c r="BI99" i="2"/>
  <c r="BH99" i="2"/>
  <c r="BG99" i="2"/>
  <c r="BF99" i="2"/>
  <c r="T99" i="2"/>
  <c r="R99" i="2"/>
  <c r="P99" i="2"/>
  <c r="J93" i="2"/>
  <c r="F92" i="2"/>
  <c r="F90" i="2"/>
  <c r="E88" i="2"/>
  <c r="J59" i="2"/>
  <c r="F58" i="2"/>
  <c r="F56" i="2"/>
  <c r="E54" i="2"/>
  <c r="J23" i="2"/>
  <c r="E23" i="2"/>
  <c r="J92" i="2" s="1"/>
  <c r="J22" i="2"/>
  <c r="J20" i="2"/>
  <c r="E20" i="2"/>
  <c r="F93" i="2" s="1"/>
  <c r="J19" i="2"/>
  <c r="J14" i="2"/>
  <c r="J90" i="2"/>
  <c r="E7" i="2"/>
  <c r="E84" i="2"/>
  <c r="L50" i="1"/>
  <c r="AM50" i="1"/>
  <c r="AM49" i="1"/>
  <c r="L49" i="1"/>
  <c r="AM47" i="1"/>
  <c r="L47" i="1"/>
  <c r="L45" i="1"/>
  <c r="L44" i="1"/>
  <c r="J153" i="14"/>
  <c r="J298" i="15"/>
  <c r="J390" i="15"/>
  <c r="BK361" i="15"/>
  <c r="J160" i="15"/>
  <c r="J424" i="15"/>
  <c r="BK217" i="15"/>
  <c r="J109" i="16"/>
  <c r="J802" i="3"/>
  <c r="BK750" i="3"/>
  <c r="BK651" i="3"/>
  <c r="BK509" i="3"/>
  <c r="BK402" i="3"/>
  <c r="J296" i="3"/>
  <c r="BK161" i="3"/>
  <c r="J841" i="3"/>
  <c r="J673" i="3"/>
  <c r="BK578" i="3"/>
  <c r="BK391" i="3"/>
  <c r="J278" i="3"/>
  <c r="J873" i="3"/>
  <c r="J816" i="3"/>
  <c r="J707" i="3"/>
  <c r="J674" i="3"/>
  <c r="BK602" i="3"/>
  <c r="BK459" i="3"/>
  <c r="J311" i="3"/>
  <c r="BK193" i="3"/>
  <c r="BK790" i="3"/>
  <c r="J509" i="3"/>
  <c r="BK284" i="3"/>
  <c r="BK383" i="3"/>
  <c r="BK919" i="3"/>
  <c r="BK898" i="3"/>
  <c r="BK727" i="3"/>
  <c r="BK451" i="3"/>
  <c r="BK326" i="3"/>
  <c r="J244" i="3"/>
  <c r="J101" i="4"/>
  <c r="J95" i="4"/>
  <c r="BK93" i="4"/>
  <c r="BK292" i="5"/>
  <c r="J164" i="5"/>
  <c r="BK557" i="5"/>
  <c r="BK513" i="5"/>
  <c r="BK466" i="5"/>
  <c r="J287" i="5"/>
  <c r="J585" i="5"/>
  <c r="J1555" i="6"/>
  <c r="BK1404" i="6"/>
  <c r="BK1147" i="6"/>
  <c r="BK885" i="6"/>
  <c r="BK1552" i="6"/>
  <c r="BK1443" i="6"/>
  <c r="BK816" i="6"/>
  <c r="BK400" i="6"/>
  <c r="BK307" i="6"/>
  <c r="J221" i="6"/>
  <c r="BK1600" i="6"/>
  <c r="BK1373" i="6"/>
  <c r="BK1161" i="6"/>
  <c r="J876" i="6"/>
  <c r="J634" i="6"/>
  <c r="BK301" i="6"/>
  <c r="J233" i="6"/>
  <c r="J1563" i="6"/>
  <c r="J1546" i="6"/>
  <c r="BK1311" i="6"/>
  <c r="BK1057" i="6"/>
  <c r="J572" i="6"/>
  <c r="J355" i="6"/>
  <c r="BK221" i="6"/>
  <c r="J154" i="8"/>
  <c r="J167" i="8"/>
  <c r="J158" i="8"/>
  <c r="J157" i="8"/>
  <c r="BK126" i="8"/>
  <c r="BK155" i="8"/>
  <c r="J164" i="8"/>
  <c r="J206" i="9"/>
  <c r="BK180" i="9"/>
  <c r="J225" i="9"/>
  <c r="J148" i="9"/>
  <c r="BK104" i="9"/>
  <c r="J149" i="9"/>
  <c r="BK207" i="9"/>
  <c r="J143" i="9"/>
  <c r="J218" i="9"/>
  <c r="J181" i="9"/>
  <c r="J105" i="9"/>
  <c r="BK117" i="9"/>
  <c r="J205" i="9"/>
  <c r="BK171" i="9"/>
  <c r="BK157" i="10"/>
  <c r="BK108" i="10"/>
  <c r="J137" i="10"/>
  <c r="J144" i="10"/>
  <c r="J160" i="10"/>
  <c r="BK134" i="10"/>
  <c r="J105" i="10"/>
  <c r="J109" i="10"/>
  <c r="BK108" i="11"/>
  <c r="J96" i="11"/>
  <c r="J106" i="11"/>
  <c r="J103" i="11"/>
  <c r="J126" i="12"/>
  <c r="BK94" i="12"/>
  <c r="BK114" i="12"/>
  <c r="BK99" i="12"/>
  <c r="J86" i="12"/>
  <c r="J131" i="12"/>
  <c r="J198" i="13"/>
  <c r="J179" i="13"/>
  <c r="BK201" i="13"/>
  <c r="BK200" i="13"/>
  <c r="BK175" i="13"/>
  <c r="BK122" i="13"/>
  <c r="BK167" i="13"/>
  <c r="J173" i="13"/>
  <c r="BK166" i="14"/>
  <c r="BK250" i="14"/>
  <c r="BK238" i="14"/>
  <c r="J226" i="14"/>
  <c r="J178" i="14"/>
  <c r="J246" i="14"/>
  <c r="BK348" i="15"/>
  <c r="BK386" i="15"/>
  <c r="J354" i="15"/>
  <c r="BK167" i="15"/>
  <c r="J244" i="15"/>
  <c r="BK263" i="15"/>
  <c r="BK310" i="15"/>
  <c r="BK229" i="15"/>
  <c r="J92" i="16"/>
  <c r="J88" i="16"/>
  <c r="BK436" i="2"/>
  <c r="BK401" i="2"/>
  <c r="BK374" i="2"/>
  <c r="J335" i="2"/>
  <c r="BK319" i="2"/>
  <c r="J289" i="2"/>
  <c r="BK227" i="2"/>
  <c r="J154" i="2"/>
  <c r="BK106" i="2"/>
  <c r="BK873" i="3"/>
  <c r="J846" i="3"/>
  <c r="J796" i="3"/>
  <c r="J773" i="3"/>
  <c r="BK712" i="3"/>
  <c r="BK671" i="3"/>
  <c r="J651" i="3"/>
  <c r="BK558" i="3"/>
  <c r="J467" i="3"/>
  <c r="BK431" i="3"/>
  <c r="J326" i="3"/>
  <c r="J861" i="3"/>
  <c r="J656" i="3"/>
  <c r="J221" i="3"/>
  <c r="J776" i="3"/>
  <c r="BK311" i="3"/>
  <c r="J699" i="3"/>
  <c r="J383" i="3"/>
  <c r="BK110" i="3"/>
  <c r="J613" i="3"/>
  <c r="BK816" i="3"/>
  <c r="J750" i="3"/>
  <c r="BK410" i="3"/>
  <c r="J870" i="3"/>
  <c r="BK342" i="3"/>
  <c r="BK914" i="3"/>
  <c r="BK824" i="3"/>
  <c r="J290" i="3"/>
  <c r="BK105" i="4"/>
  <c r="J403" i="5"/>
  <c r="J384" i="5"/>
  <c r="BK455" i="5"/>
  <c r="BK223" i="5"/>
  <c r="BK447" i="5"/>
  <c r="J459" i="5"/>
  <c r="BK181" i="5"/>
  <c r="J262" i="5"/>
  <c r="J1547" i="6"/>
  <c r="J1118" i="6"/>
  <c r="BK709" i="6"/>
  <c r="J1289" i="6"/>
  <c r="BK325" i="6"/>
  <c r="BK1440" i="6"/>
  <c r="J763" i="6"/>
  <c r="J1607" i="6"/>
  <c r="BK1343" i="6"/>
  <c r="J532" i="6"/>
  <c r="J160" i="6"/>
  <c r="J982" i="6"/>
  <c r="BK502" i="6"/>
  <c r="BK1557" i="6"/>
  <c r="BK784" i="6"/>
  <c r="BK1563" i="6"/>
  <c r="J1097" i="6"/>
  <c r="J1654" i="6"/>
  <c r="BK1365" i="6"/>
  <c r="BK702" i="6"/>
  <c r="J391" i="7"/>
  <c r="BK472" i="7"/>
  <c r="BK551" i="7"/>
  <c r="BK568" i="7"/>
  <c r="BK271" i="7"/>
  <c r="BK309" i="7"/>
  <c r="BK101" i="8"/>
  <c r="BK108" i="8"/>
  <c r="BK164" i="8"/>
  <c r="J161" i="8"/>
  <c r="J204" i="9"/>
  <c r="J159" i="9"/>
  <c r="J93" i="9"/>
  <c r="BK102" i="9"/>
  <c r="BK139" i="9"/>
  <c r="J175" i="9"/>
  <c r="J97" i="9"/>
  <c r="J94" i="9"/>
  <c r="J139" i="9"/>
  <c r="BK201" i="9"/>
  <c r="J122" i="9"/>
  <c r="J113" i="10"/>
  <c r="J167" i="10"/>
  <c r="BK168" i="10"/>
  <c r="BK104" i="11"/>
  <c r="BK133" i="12"/>
  <c r="J97" i="12"/>
  <c r="BK197" i="13"/>
  <c r="BK179" i="13"/>
  <c r="J167" i="13"/>
  <c r="BK202" i="13"/>
  <c r="J185" i="14"/>
  <c r="BK231" i="14"/>
  <c r="J194" i="14"/>
  <c r="BK343" i="15"/>
  <c r="J110" i="15"/>
  <c r="BK390" i="15"/>
  <c r="BK381" i="15"/>
  <c r="J91" i="15"/>
  <c r="BK131" i="15"/>
  <c r="J114" i="16"/>
  <c r="J111" i="16"/>
  <c r="J436" i="2"/>
  <c r="J401" i="2"/>
  <c r="J358" i="2"/>
  <c r="J328" i="2"/>
  <c r="J278" i="2"/>
  <c r="BK221" i="2"/>
  <c r="BK141" i="2"/>
  <c r="BK99" i="2"/>
  <c r="BK636" i="3"/>
  <c r="J215" i="3"/>
  <c r="J568" i="3"/>
  <c r="J201" i="3"/>
  <c r="BK443" i="3"/>
  <c r="J799" i="3"/>
  <c r="BK392" i="3"/>
  <c r="BK768" i="3"/>
  <c r="J535" i="3"/>
  <c r="J110" i="3"/>
  <c r="BK201" i="3"/>
  <c r="J904" i="3"/>
  <c r="BK439" i="3"/>
  <c r="BK102" i="4"/>
  <c r="J99" i="4"/>
  <c r="J107" i="4"/>
  <c r="BK324" i="5"/>
  <c r="J208" i="5"/>
  <c r="BK101" i="5"/>
  <c r="J519" i="5"/>
  <c r="J462" i="5"/>
  <c r="BK593" i="5"/>
  <c r="BK318" i="5"/>
  <c r="J1552" i="6"/>
  <c r="J975" i="6"/>
  <c r="J1561" i="6"/>
  <c r="BK920" i="6"/>
  <c r="BK382" i="6"/>
  <c r="J1549" i="6"/>
  <c r="J1243" i="6"/>
  <c r="J828" i="6"/>
  <c r="J435" i="6"/>
  <c r="J1556" i="6"/>
  <c r="J1220" i="6"/>
  <c r="J675" i="6"/>
  <c r="J347" i="6"/>
  <c r="BK1547" i="6"/>
  <c r="J1152" i="6"/>
  <c r="J556" i="6"/>
  <c r="BK486" i="6"/>
  <c r="BK110" i="6"/>
  <c r="J965" i="6"/>
  <c r="J143" i="6"/>
  <c r="BK1323" i="6"/>
  <c r="J1715" i="6"/>
  <c r="BK1610" i="6"/>
  <c r="BK1063" i="6"/>
  <c r="J169" i="6"/>
  <c r="BK660" i="7"/>
  <c r="J558" i="7"/>
  <c r="J577" i="7"/>
  <c r="BK626" i="7"/>
  <c r="BK282" i="7"/>
  <c r="J362" i="7"/>
  <c r="BK556" i="7"/>
  <c r="BK465" i="7"/>
  <c r="BK354" i="7"/>
  <c r="J110" i="8"/>
  <c r="J159" i="8"/>
  <c r="BK150" i="8"/>
  <c r="BK144" i="8"/>
  <c r="J100" i="8"/>
  <c r="BK160" i="8"/>
  <c r="J219" i="9"/>
  <c r="J128" i="9"/>
  <c r="BK162" i="9"/>
  <c r="BK223" i="9"/>
  <c r="BK217" i="9"/>
  <c r="J214" i="9"/>
  <c r="BK218" i="9"/>
  <c r="BK95" i="9"/>
  <c r="BK120" i="9"/>
  <c r="J163" i="9"/>
  <c r="J118" i="10"/>
  <c r="BK135" i="10"/>
  <c r="J151" i="10"/>
  <c r="J127" i="10"/>
  <c r="BK103" i="11"/>
  <c r="BK99" i="11"/>
  <c r="J118" i="12"/>
  <c r="BK109" i="12"/>
  <c r="BK124" i="12"/>
  <c r="J89" i="12"/>
  <c r="J189" i="13"/>
  <c r="J126" i="13"/>
  <c r="J209" i="13"/>
  <c r="BK120" i="14"/>
  <c r="J208" i="14"/>
  <c r="J433" i="15"/>
  <c r="BK193" i="15"/>
  <c r="J124" i="15"/>
  <c r="J419" i="15"/>
  <c r="BK102" i="16"/>
  <c r="J448" i="2"/>
  <c r="J396" i="2"/>
  <c r="J347" i="2"/>
  <c r="BK312" i="2"/>
  <c r="J215" i="2"/>
  <c r="J106" i="2"/>
  <c r="J238" i="3"/>
  <c r="J739" i="3"/>
  <c r="BK207" i="3"/>
  <c r="J690" i="3"/>
  <c r="J301" i="3"/>
  <c r="J812" i="3"/>
  <c r="J154" i="3"/>
  <c r="BK656" i="3"/>
  <c r="BK321" i="3"/>
  <c r="BK739" i="3"/>
  <c r="BK467" i="3"/>
  <c r="BK181" i="3"/>
  <c r="J147" i="3"/>
  <c r="BK812" i="3"/>
  <c r="J88" i="4"/>
  <c r="BK91" i="4"/>
  <c r="J466" i="5"/>
  <c r="BK131" i="5"/>
  <c r="BK287" i="5"/>
  <c r="J440" i="5"/>
  <c r="J214" i="5"/>
  <c r="BK262" i="5"/>
  <c r="BK384" i="5"/>
  <c r="BK506" i="5"/>
  <c r="J147" i="5"/>
  <c r="J1429" i="6"/>
  <c r="BK860" i="6"/>
  <c r="J1559" i="6"/>
  <c r="BK1021" i="6"/>
  <c r="J458" i="6"/>
  <c r="BK233" i="6"/>
  <c r="J1509" i="6"/>
  <c r="J1200" i="6"/>
  <c r="J680" i="6"/>
  <c r="J227" i="6"/>
  <c r="BK1319" i="6"/>
  <c r="J360" i="6"/>
  <c r="J1551" i="6"/>
  <c r="BK1097" i="6"/>
  <c r="BK622" i="6"/>
  <c r="BK192" i="6"/>
  <c r="BK950" i="6"/>
  <c r="BK239" i="6"/>
  <c r="J1389" i="6"/>
  <c r="BK1766" i="6"/>
  <c r="J1621" i="6"/>
  <c r="BK1255" i="6"/>
  <c r="BK160" i="6"/>
  <c r="J597" i="7"/>
  <c r="BK286" i="7"/>
  <c r="BK393" i="7"/>
  <c r="BK582" i="7"/>
  <c r="J305" i="7"/>
  <c r="BK302" i="7"/>
  <c r="BK277" i="7"/>
  <c r="J455" i="7"/>
  <c r="BK223" i="7"/>
  <c r="J111" i="8"/>
  <c r="J106" i="8"/>
  <c r="BK106" i="8"/>
  <c r="BK146" i="8"/>
  <c r="BK97" i="8"/>
  <c r="J101" i="8"/>
  <c r="J171" i="8"/>
  <c r="J227" i="9"/>
  <c r="J119" i="9"/>
  <c r="BK132" i="9"/>
  <c r="J217" i="9"/>
  <c r="BK231" i="9"/>
  <c r="BK113" i="9"/>
  <c r="BK183" i="9"/>
  <c r="BK197" i="9"/>
  <c r="J99" i="9"/>
  <c r="J127" i="9"/>
  <c r="BK219" i="9"/>
  <c r="J156" i="10"/>
  <c r="BK116" i="10"/>
  <c r="J125" i="10"/>
  <c r="J108" i="10"/>
  <c r="BK115" i="10"/>
  <c r="BK105" i="11"/>
  <c r="J105" i="11"/>
  <c r="BK91" i="12"/>
  <c r="BK92" i="12"/>
  <c r="J207" i="13"/>
  <c r="BK187" i="13"/>
  <c r="BK181" i="13"/>
  <c r="BK141" i="13"/>
  <c r="BK246" i="14"/>
  <c r="J253" i="14"/>
  <c r="J125" i="14"/>
  <c r="J304" i="15"/>
  <c r="BK376" i="15"/>
  <c r="BK395" i="15"/>
  <c r="BK368" i="15"/>
  <c r="J217" i="15"/>
  <c r="J97" i="16"/>
  <c r="BK457" i="2"/>
  <c r="BK414" i="2"/>
  <c r="J352" i="2"/>
  <c r="BK328" i="2"/>
  <c r="BK268" i="2"/>
  <c r="J209" i="2"/>
  <c r="J127" i="2"/>
  <c r="J655" i="6"/>
  <c r="BK1528" i="6"/>
  <c r="J955" i="6"/>
  <c r="J513" i="6"/>
  <c r="BK1554" i="6"/>
  <c r="BK1152" i="6"/>
  <c r="BK587" i="6"/>
  <c r="BK1570" i="6"/>
  <c r="BK1133" i="6"/>
  <c r="J616" i="6"/>
  <c r="BK360" i="6"/>
  <c r="J1543" i="6"/>
  <c r="J686" i="6"/>
  <c r="J115" i="6"/>
  <c r="J1231" i="6"/>
  <c r="BK1739" i="6"/>
  <c r="J1632" i="6"/>
  <c r="J1138" i="6"/>
  <c r="BK513" i="6"/>
  <c r="J519" i="7"/>
  <c r="J521" i="7"/>
  <c r="BK321" i="7"/>
  <c r="BK665" i="7"/>
  <c r="BK404" i="7"/>
  <c r="BK599" i="7"/>
  <c r="J282" i="7"/>
  <c r="BK514" i="7"/>
  <c r="J563" i="7"/>
  <c r="BK447" i="7"/>
  <c r="BK195" i="7"/>
  <c r="J472" i="7"/>
  <c r="J223" i="7"/>
  <c r="BK99" i="8"/>
  <c r="J151" i="8"/>
  <c r="BK152" i="8"/>
  <c r="BK148" i="8"/>
  <c r="J173" i="8"/>
  <c r="J133" i="8"/>
  <c r="J99" i="8"/>
  <c r="J201" i="9"/>
  <c r="J183" i="9"/>
  <c r="J132" i="9"/>
  <c r="J229" i="9"/>
  <c r="J196" i="9"/>
  <c r="J178" i="9"/>
  <c r="J144" i="9"/>
  <c r="BK114" i="9"/>
  <c r="J233" i="9"/>
  <c r="BK216" i="9"/>
  <c r="J186" i="9"/>
  <c r="J151" i="9"/>
  <c r="J98" i="9"/>
  <c r="BK204" i="9"/>
  <c r="BK187" i="9"/>
  <c r="J165" i="9"/>
  <c r="BK118" i="9"/>
  <c r="BK224" i="9"/>
  <c r="J212" i="9"/>
  <c r="BK178" i="9"/>
  <c r="BK165" i="9"/>
  <c r="J146" i="9"/>
  <c r="J124" i="9"/>
  <c r="J108" i="9"/>
  <c r="J202" i="9"/>
  <c r="J177" i="9"/>
  <c r="J145" i="9"/>
  <c r="J111" i="9"/>
  <c r="BK190" i="9"/>
  <c r="J129" i="9"/>
  <c r="BK203" i="9"/>
  <c r="J184" i="9"/>
  <c r="BK165" i="10"/>
  <c r="J131" i="10"/>
  <c r="J154" i="10"/>
  <c r="J165" i="10"/>
  <c r="BK173" i="10"/>
  <c r="J104" i="10"/>
  <c r="BK162" i="10"/>
  <c r="J90" i="11"/>
  <c r="BK114" i="11"/>
  <c r="BK95" i="11"/>
  <c r="BK100" i="11"/>
  <c r="J91" i="11"/>
  <c r="J95" i="12"/>
  <c r="J98" i="12"/>
  <c r="J96" i="12"/>
  <c r="J110" i="12"/>
  <c r="J119" i="12"/>
  <c r="BK126" i="12"/>
  <c r="J100" i="12"/>
  <c r="J101" i="12"/>
  <c r="J211" i="13"/>
  <c r="BK155" i="13"/>
  <c r="BK193" i="13"/>
  <c r="BK183" i="13"/>
  <c r="BK1586" i="6"/>
  <c r="J1409" i="6"/>
  <c r="J1766" i="6"/>
  <c r="BK1715" i="6"/>
  <c r="BK1643" i="6"/>
  <c r="BK1543" i="6"/>
  <c r="J1057" i="6"/>
  <c r="BK227" i="6"/>
  <c r="BK632" i="7"/>
  <c r="J321" i="7"/>
  <c r="BK519" i="7"/>
  <c r="J113" i="7"/>
  <c r="J459" i="7"/>
  <c r="BK347" i="7"/>
  <c r="J612" i="7"/>
  <c r="BK398" i="7"/>
  <c r="BK308" i="7"/>
  <c r="BK430" i="7"/>
  <c r="J592" i="7"/>
  <c r="J329" i="7"/>
  <c r="J259" i="7"/>
  <c r="J405" i="7"/>
  <c r="J673" i="7"/>
  <c r="BK341" i="7"/>
  <c r="J160" i="8"/>
  <c r="J119" i="8"/>
  <c r="BK111" i="8"/>
  <c r="BK137" i="8"/>
  <c r="J140" i="8"/>
  <c r="BK121" i="8"/>
  <c r="BK168" i="8"/>
  <c r="BK151" i="8"/>
  <c r="BK169" i="8"/>
  <c r="BK230" i="9"/>
  <c r="BK144" i="9"/>
  <c r="BK222" i="9"/>
  <c r="J120" i="9"/>
  <c r="J164" i="9"/>
  <c r="J209" i="9"/>
  <c r="J92" i="9"/>
  <c r="J199" i="9"/>
  <c r="BK98" i="9"/>
  <c r="BK137" i="9"/>
  <c r="J220" i="9"/>
  <c r="BK148" i="9"/>
  <c r="J90" i="9"/>
  <c r="BK174" i="9"/>
  <c r="J181" i="10"/>
  <c r="J159" i="10"/>
  <c r="BK111" i="10"/>
  <c r="BK129" i="10"/>
  <c r="BK159" i="10"/>
  <c r="J116" i="10"/>
  <c r="J128" i="10"/>
  <c r="BK152" i="10"/>
  <c r="J112" i="11"/>
  <c r="BK113" i="11"/>
  <c r="BK101" i="11"/>
  <c r="BK97" i="11"/>
  <c r="BK89" i="12"/>
  <c r="BK98" i="12"/>
  <c r="BK108" i="12"/>
  <c r="J136" i="12"/>
  <c r="BK111" i="12"/>
  <c r="BK96" i="12"/>
  <c r="J204" i="13"/>
  <c r="BK191" i="13"/>
  <c r="BK186" i="13"/>
  <c r="BK147" i="13"/>
  <c r="J108" i="14"/>
  <c r="J431" i="15"/>
  <c r="J234" i="15"/>
  <c r="BK332" i="15"/>
  <c r="BK145" i="15"/>
  <c r="BK234" i="15"/>
  <c r="BK415" i="15"/>
  <c r="J386" i="15"/>
  <c r="J395" i="15"/>
  <c r="BK160" i="15"/>
  <c r="J316" i="15"/>
  <c r="J291" i="15"/>
  <c r="J94" i="16"/>
  <c r="J105" i="16"/>
  <c r="BK141" i="3"/>
  <c r="BK735" i="3"/>
  <c r="J661" i="3"/>
  <c r="BK424" i="3"/>
  <c r="BK154" i="3"/>
  <c r="J824" i="3"/>
  <c r="J316" i="3"/>
  <c r="BK932" i="3"/>
  <c r="BK909" i="3"/>
  <c r="BK851" i="3"/>
  <c r="BK801" i="3"/>
  <c r="J631" i="3"/>
  <c r="J390" i="3"/>
  <c r="J90" i="4"/>
  <c r="BK99" i="4"/>
  <c r="J106" i="4"/>
  <c r="J110" i="4"/>
  <c r="J538" i="5"/>
  <c r="BK330" i="5"/>
  <c r="J447" i="5"/>
  <c r="J506" i="5"/>
  <c r="BK276" i="5"/>
  <c r="BK199" i="5"/>
  <c r="BK362" i="5"/>
  <c r="J131" i="5"/>
  <c r="BK459" i="5"/>
  <c r="BK462" i="5"/>
  <c r="BK297" i="5"/>
  <c r="BK111" i="5"/>
  <c r="BK1279" i="6"/>
  <c r="BK798" i="6"/>
  <c r="BK1607" i="6"/>
  <c r="J1112" i="6"/>
  <c r="J639" i="6"/>
  <c r="BK429" i="6"/>
  <c r="J269" i="6"/>
  <c r="J176" i="6"/>
  <c r="J1533" i="6"/>
  <c r="J1299" i="6"/>
  <c r="J1040" i="6"/>
  <c r="BK960" i="6"/>
  <c r="J472" i="6"/>
  <c r="BK176" i="6"/>
  <c r="J1460" i="6"/>
  <c r="J1157" i="6"/>
  <c r="J773" i="6"/>
  <c r="BK458" i="6"/>
  <c r="J294" i="6"/>
  <c r="J192" i="6"/>
  <c r="BK1533" i="6"/>
  <c r="J1471" i="6"/>
  <c r="J1255" i="6"/>
  <c r="BK1118" i="6"/>
  <c r="BK828" i="6"/>
  <c r="BK540" i="6"/>
  <c r="BK347" i="6"/>
  <c r="BK1538" i="6"/>
  <c r="J945" i="6"/>
  <c r="J622" i="6"/>
  <c r="J181" i="6"/>
  <c r="J1353" i="6"/>
  <c r="BK1724" i="6"/>
  <c r="BK1632" i="6"/>
  <c r="BK1225" i="6"/>
  <c r="J550" i="6"/>
  <c r="J599" i="7"/>
  <c r="BK657" i="7"/>
  <c r="J147" i="7"/>
  <c r="BK306" i="7"/>
  <c r="J546" i="7"/>
  <c r="BK467" i="7"/>
  <c r="J489" i="7"/>
  <c r="BK147" i="7"/>
  <c r="J254" i="7"/>
  <c r="J660" i="7"/>
  <c r="J114" i="8"/>
  <c r="BK139" i="8"/>
  <c r="J122" i="8"/>
  <c r="BK161" i="8"/>
  <c r="BK122" i="8"/>
  <c r="J94" i="8"/>
  <c r="BK122" i="9"/>
  <c r="J131" i="9"/>
  <c r="BK167" i="9"/>
  <c r="BK191" i="9"/>
  <c r="BK189" i="9"/>
  <c r="J109" i="9"/>
  <c r="BK153" i="9"/>
  <c r="BK188" i="9"/>
  <c r="BK93" i="9"/>
  <c r="J147" i="10"/>
  <c r="BK104" i="10"/>
  <c r="J155" i="10"/>
  <c r="J129" i="10"/>
  <c r="J132" i="10"/>
  <c r="J110" i="11"/>
  <c r="J111" i="11"/>
  <c r="BK87" i="12"/>
  <c r="BK104" i="12"/>
  <c r="J122" i="12"/>
  <c r="J93" i="12"/>
  <c r="J192" i="13"/>
  <c r="J165" i="13"/>
  <c r="BK195" i="13"/>
  <c r="BK130" i="13"/>
  <c r="J145" i="14"/>
  <c r="BK125" i="14"/>
  <c r="J149" i="14"/>
  <c r="J178" i="15"/>
  <c r="J239" i="15"/>
  <c r="BK426" i="15"/>
  <c r="BK118" i="15"/>
  <c r="BK97" i="16"/>
  <c r="F37" i="17"/>
  <c r="BD72" i="1" s="1"/>
  <c r="J256" i="2"/>
  <c r="J188" i="2"/>
  <c r="BK120" i="2"/>
  <c r="J803" i="3"/>
  <c r="BK781" i="3"/>
  <c r="J720" i="3"/>
  <c r="J619" i="3"/>
  <c r="BK475" i="3"/>
  <c r="BK378" i="3"/>
  <c r="BK699" i="3"/>
  <c r="J181" i="3"/>
  <c r="BK588" i="3"/>
  <c r="J168" i="3"/>
  <c r="J677" i="3"/>
  <c r="BK252" i="3"/>
  <c r="J712" i="3"/>
  <c r="J260" i="3"/>
  <c r="BK120" i="3"/>
  <c r="J883" i="3"/>
  <c r="J108" i="4"/>
  <c r="J557" i="5"/>
  <c r="BK235" i="5"/>
  <c r="J593" i="5"/>
  <c r="BK118" i="5"/>
  <c r="BK368" i="5"/>
  <c r="BK1289" i="6"/>
  <c r="BK1380" i="6"/>
  <c r="BK287" i="6"/>
  <c r="BK1192" i="6"/>
  <c r="BK610" i="6"/>
  <c r="J1548" i="6"/>
  <c r="BK1271" i="6"/>
  <c r="J376" i="6"/>
  <c r="J1225" i="6"/>
  <c r="BK727" i="6"/>
  <c r="J400" i="6"/>
  <c r="J1181" i="6"/>
  <c r="BK680" i="6"/>
  <c r="BK274" i="6"/>
  <c r="J1443" i="6"/>
  <c r="J1739" i="6"/>
  <c r="BK1621" i="6"/>
  <c r="J1263" i="6"/>
  <c r="J204" i="6"/>
  <c r="BK624" i="7"/>
  <c r="J158" i="7"/>
  <c r="BK378" i="7"/>
  <c r="J343" i="7"/>
  <c r="J551" i="7"/>
  <c r="BK673" i="7"/>
  <c r="BK672" i="7" s="1"/>
  <c r="J672" i="7" s="1"/>
  <c r="J78" i="7" s="1"/>
  <c r="J145" i="8"/>
  <c r="J135" i="8"/>
  <c r="J130" i="8"/>
  <c r="BK131" i="9"/>
  <c r="BK100" i="9"/>
  <c r="J118" i="9"/>
  <c r="J153" i="9"/>
  <c r="BK175" i="9"/>
  <c r="BK209" i="9"/>
  <c r="J114" i="9"/>
  <c r="BK123" i="9"/>
  <c r="J157" i="9"/>
  <c r="BK179" i="9"/>
  <c r="BK176" i="10"/>
  <c r="J110" i="10"/>
  <c r="J111" i="10"/>
  <c r="J114" i="11"/>
  <c r="BK129" i="12"/>
  <c r="J134" i="12"/>
  <c r="BK189" i="13"/>
  <c r="J107" i="13"/>
  <c r="BK211" i="13"/>
  <c r="BK177" i="13"/>
  <c r="BK162" i="14"/>
  <c r="BK135" i="14"/>
  <c r="J158" i="14"/>
  <c r="BK260" i="14"/>
  <c r="BK124" i="15"/>
  <c r="BK429" i="15"/>
  <c r="J263" i="15"/>
  <c r="BK304" i="15"/>
  <c r="BK173" i="15"/>
  <c r="BK88" i="16"/>
  <c r="J422" i="2"/>
  <c r="J374" i="2"/>
  <c r="J339" i="2"/>
  <c r="J312" i="2"/>
  <c r="J233" i="2"/>
  <c r="J167" i="2"/>
  <c r="BK773" i="3"/>
  <c r="J354" i="3"/>
  <c r="BK841" i="3"/>
  <c r="BK337" i="3"/>
  <c r="BK802" i="3"/>
  <c r="BK831" i="3"/>
  <c r="BK568" i="3"/>
  <c r="BK131" i="3"/>
  <c r="BK695" i="3"/>
  <c r="J321" i="3"/>
  <c r="J828" i="3"/>
  <c r="J919" i="3"/>
  <c r="J742" i="3"/>
  <c r="BK301" i="3"/>
  <c r="BK97" i="4"/>
  <c r="J105" i="4"/>
  <c r="BK550" i="5"/>
  <c r="BK585" i="5"/>
  <c r="BK253" i="5"/>
  <c r="J229" i="5"/>
  <c r="BK344" i="5"/>
  <c r="J457" i="5"/>
  <c r="J1610" i="6"/>
  <c r="BK1231" i="6"/>
  <c r="BK1471" i="6"/>
  <c r="J424" i="6"/>
  <c r="BK257" i="6"/>
  <c r="BK1468" i="6"/>
  <c r="BK982" i="6"/>
  <c r="J540" i="6"/>
  <c r="BK204" i="6"/>
  <c r="J1440" i="6"/>
  <c r="J1063" i="6"/>
  <c r="BK556" i="6"/>
  <c r="J239" i="6"/>
  <c r="J1481" i="6"/>
  <c r="J1211" i="6"/>
  <c r="J816" i="6"/>
  <c r="BK264" i="6"/>
  <c r="J1279" i="6"/>
  <c r="BK757" i="6"/>
  <c r="J1557" i="6"/>
  <c r="BK1775" i="6"/>
  <c r="J1702" i="6"/>
  <c r="BK1429" i="6"/>
  <c r="BK524" i="6"/>
  <c r="J510" i="7"/>
  <c r="BK295" i="7"/>
  <c r="J430" i="7"/>
  <c r="J393" i="7"/>
  <c r="BK329" i="7"/>
  <c r="BK314" i="7"/>
  <c r="BK558" i="7"/>
  <c r="BK654" i="7"/>
  <c r="BK587" i="7"/>
  <c r="J514" i="7"/>
  <c r="J404" i="7"/>
  <c r="J144" i="8"/>
  <c r="BK93" i="8"/>
  <c r="J168" i="8"/>
  <c r="BK114" i="8"/>
  <c r="BK138" i="8"/>
  <c r="J127" i="8"/>
  <c r="BK154" i="9"/>
  <c r="BK208" i="9"/>
  <c r="BK96" i="9"/>
  <c r="J103" i="9"/>
  <c r="BK152" i="9"/>
  <c r="J167" i="9"/>
  <c r="J140" i="9"/>
  <c r="J182" i="9"/>
  <c r="J208" i="9"/>
  <c r="J175" i="10"/>
  <c r="BK172" i="10"/>
  <c r="J158" i="10"/>
  <c r="BK119" i="10"/>
  <c r="J117" i="10"/>
  <c r="J89" i="11"/>
  <c r="J97" i="11"/>
  <c r="BK132" i="12"/>
  <c r="J104" i="12"/>
  <c r="J202" i="13"/>
  <c r="BK192" i="13"/>
  <c r="BK165" i="13"/>
  <c r="BK133" i="13"/>
  <c r="BK248" i="14"/>
  <c r="BK145" i="14"/>
  <c r="J118" i="15"/>
  <c r="J199" i="15"/>
  <c r="J211" i="15"/>
  <c r="BK433" i="15"/>
  <c r="BK114" i="16"/>
  <c r="BK422" i="2"/>
  <c r="BK367" i="2"/>
  <c r="J330" i="2"/>
  <c r="BK253" i="2"/>
  <c r="BK167" i="2"/>
  <c r="J1088" i="6"/>
  <c r="J136" i="6"/>
  <c r="J941" i="6"/>
  <c r="J245" i="6"/>
  <c r="BK1329" i="6"/>
  <c r="BK876" i="6"/>
  <c r="BK365" i="6"/>
  <c r="J1323" i="6"/>
  <c r="J502" i="6"/>
  <c r="BK1555" i="6"/>
  <c r="J1074" i="6"/>
  <c r="J1705" i="6"/>
  <c r="BK1556" i="6"/>
  <c r="BK965" i="6"/>
  <c r="J347" i="7"/>
  <c r="J484" i="7"/>
  <c r="J632" i="7"/>
  <c r="J349" i="7"/>
  <c r="BK443" i="7"/>
  <c r="J292" i="7"/>
  <c r="BK402" i="7"/>
  <c r="J124" i="7"/>
  <c r="BK167" i="8"/>
  <c r="J123" i="8"/>
  <c r="BK128" i="8"/>
  <c r="J163" i="8"/>
  <c r="BK172" i="8"/>
  <c r="J156" i="8"/>
  <c r="BK196" i="9"/>
  <c r="BK212" i="9"/>
  <c r="J113" i="9"/>
  <c r="BK125" i="9"/>
  <c r="BK136" i="9"/>
  <c r="BK168" i="9"/>
  <c r="BK107" i="9"/>
  <c r="J216" i="9"/>
  <c r="J230" i="9"/>
  <c r="BK169" i="10"/>
  <c r="BK153" i="10"/>
  <c r="J152" i="10"/>
  <c r="J95" i="11"/>
  <c r="BK89" i="11"/>
  <c r="J85" i="12"/>
  <c r="J117" i="12"/>
  <c r="BK123" i="12"/>
  <c r="BK205" i="13"/>
  <c r="J97" i="13"/>
  <c r="J118" i="13"/>
  <c r="BK253" i="14"/>
  <c r="J184" i="14"/>
  <c r="BK185" i="14"/>
  <c r="J436" i="15"/>
  <c r="J277" i="15"/>
  <c r="J337" i="15"/>
  <c r="J102" i="15"/>
  <c r="BK94" i="16"/>
  <c r="BK441" i="2"/>
  <c r="J367" i="2"/>
  <c r="BK332" i="2"/>
  <c r="BK241" i="2"/>
  <c r="J181" i="2"/>
  <c r="BK756" i="3"/>
  <c r="J515" i="3"/>
  <c r="BK870" i="3"/>
  <c r="BK676" i="3"/>
  <c r="BK175" i="3"/>
  <c r="BK545" i="3"/>
  <c r="J676" i="3"/>
  <c r="BK278" i="3"/>
  <c r="J756" i="3"/>
  <c r="J602" i="3"/>
  <c r="J252" i="3"/>
  <c r="BK716" i="3"/>
  <c r="J922" i="3"/>
  <c r="BK836" i="3"/>
  <c r="J402" i="3"/>
  <c r="J89" i="4"/>
  <c r="J93" i="4"/>
  <c r="J550" i="5"/>
  <c r="BK214" i="5"/>
  <c r="BK268" i="5"/>
  <c r="J571" i="5"/>
  <c r="J125" i="5"/>
  <c r="J181" i="5"/>
  <c r="J307" i="5"/>
  <c r="BK419" i="5"/>
  <c r="BK1353" i="6"/>
  <c r="J757" i="6"/>
  <c r="BK1347" i="6"/>
  <c r="BK442" i="6"/>
  <c r="J264" i="6"/>
  <c r="J1329" i="6"/>
  <c r="J784" i="6"/>
  <c r="BK215" i="6"/>
  <c r="J1251" i="6"/>
  <c r="J388" i="6"/>
  <c r="J1414" i="6"/>
  <c r="J1161" i="6"/>
  <c r="BK663" i="6"/>
  <c r="BK152" i="6"/>
  <c r="J1085" i="6"/>
  <c r="J295" i="7"/>
  <c r="BK120" i="8"/>
  <c r="J131" i="8"/>
  <c r="BK158" i="8"/>
  <c r="J120" i="8"/>
  <c r="BK136" i="8"/>
  <c r="BK105" i="8"/>
  <c r="BK103" i="8"/>
  <c r="J138" i="8"/>
  <c r="J107" i="8"/>
  <c r="J97" i="8"/>
  <c r="BK123" i="8"/>
  <c r="BK143" i="8"/>
  <c r="J215" i="9"/>
  <c r="J117" i="9"/>
  <c r="J211" i="9"/>
  <c r="BK128" i="9"/>
  <c r="J102" i="9"/>
  <c r="J126" i="9"/>
  <c r="BK145" i="9"/>
  <c r="BK214" i="9"/>
  <c r="J160" i="9"/>
  <c r="BK103" i="9"/>
  <c r="BK158" i="9"/>
  <c r="BK105" i="9"/>
  <c r="BK125" i="10"/>
  <c r="J107" i="10"/>
  <c r="J115" i="10"/>
  <c r="J130" i="10"/>
  <c r="BK147" i="10"/>
  <c r="BK126" i="10"/>
  <c r="BK154" i="10"/>
  <c r="BK120" i="10"/>
  <c r="BK110" i="10"/>
  <c r="BK115" i="11"/>
  <c r="J104" i="11"/>
  <c r="BK93" i="11"/>
  <c r="J93" i="11"/>
  <c r="J114" i="12"/>
  <c r="BK131" i="12"/>
  <c r="J125" i="12"/>
  <c r="BK125" i="12"/>
  <c r="J103" i="12"/>
  <c r="BK105" i="12"/>
  <c r="BK95" i="12"/>
  <c r="BK127" i="12"/>
  <c r="BK136" i="12"/>
  <c r="J177" i="13"/>
  <c r="BK198" i="13"/>
  <c r="J137" i="13"/>
  <c r="J382" i="6"/>
  <c r="J930" i="6"/>
  <c r="BK1702" i="6"/>
  <c r="J1337" i="6"/>
  <c r="BK675" i="6"/>
  <c r="J534" i="7"/>
  <c r="J354" i="7"/>
  <c r="J499" i="7"/>
  <c r="BK137" i="7"/>
  <c r="BK500" i="7"/>
  <c r="BK290" i="7"/>
  <c r="BK259" i="7"/>
  <c r="J195" i="7"/>
  <c r="BK142" i="8"/>
  <c r="BK173" i="8"/>
  <c r="J169" i="8"/>
  <c r="J141" i="8"/>
  <c r="J109" i="8"/>
  <c r="BK205" i="9"/>
  <c r="BK124" i="9"/>
  <c r="BK198" i="9"/>
  <c r="BK109" i="9"/>
  <c r="J133" i="9"/>
  <c r="J134" i="9"/>
  <c r="BK129" i="9"/>
  <c r="BK133" i="9"/>
  <c r="J141" i="9"/>
  <c r="J153" i="10"/>
  <c r="BK132" i="10"/>
  <c r="J121" i="10"/>
  <c r="BK181" i="10"/>
  <c r="BK150" i="10"/>
  <c r="J134" i="10"/>
  <c r="BK127" i="10"/>
  <c r="BK170" i="10"/>
  <c r="J179" i="10"/>
  <c r="J113" i="11"/>
  <c r="J101" i="11"/>
  <c r="BK110" i="11"/>
  <c r="BK101" i="12"/>
  <c r="J133" i="12"/>
  <c r="J87" i="12"/>
  <c r="J99" i="12"/>
  <c r="BK85" i="12"/>
  <c r="BK209" i="13"/>
  <c r="J171" i="13"/>
  <c r="J205" i="13"/>
  <c r="J183" i="13"/>
  <c r="J188" i="13"/>
  <c r="J238" i="14"/>
  <c r="BK149" i="14"/>
  <c r="J368" i="15"/>
  <c r="BK110" i="15"/>
  <c r="J250" i="15"/>
  <c r="BK316" i="15"/>
  <c r="J183" i="15"/>
  <c r="BK183" i="15"/>
  <c r="BK327" i="15"/>
  <c r="J322" i="15"/>
  <c r="BK138" i="15"/>
  <c r="J426" i="15"/>
  <c r="J90" i="16"/>
  <c r="BK100" i="16"/>
  <c r="J84" i="17"/>
  <c r="J97" i="4"/>
  <c r="BK108" i="4"/>
  <c r="BK96" i="4"/>
  <c r="J102" i="4"/>
  <c r="BK100" i="4"/>
  <c r="BK457" i="5"/>
  <c r="BK571" i="5"/>
  <c r="J297" i="5"/>
  <c r="BK403" i="5"/>
  <c r="BK336" i="5"/>
  <c r="J157" i="5"/>
  <c r="J276" i="5"/>
  <c r="J171" i="5"/>
  <c r="BK147" i="5"/>
  <c r="J330" i="5"/>
  <c r="J223" i="5"/>
  <c r="BK1546" i="6"/>
  <c r="BK1308" i="6"/>
  <c r="J587" i="6"/>
  <c r="BK355" i="6"/>
  <c r="BK1385" i="6"/>
  <c r="BK715" i="6"/>
  <c r="BK1560" i="6"/>
  <c r="BK1181" i="6"/>
  <c r="BK1034" i="6"/>
  <c r="BK742" i="6"/>
  <c r="J628" i="6"/>
  <c r="J394" i="6"/>
  <c r="J215" i="6"/>
  <c r="BK1263" i="6"/>
  <c r="BK1112" i="6"/>
  <c r="J697" i="6"/>
  <c r="J1575" i="6"/>
  <c r="J1165" i="6"/>
  <c r="J1750" i="6"/>
  <c r="J1677" i="6"/>
  <c r="J1528" i="6"/>
  <c r="BK907" i="6"/>
  <c r="J198" i="6"/>
  <c r="BK328" i="7"/>
  <c r="BK415" i="7"/>
  <c r="BK489" i="7"/>
  <c r="J587" i="7"/>
  <c r="BK300" i="7"/>
  <c r="J657" i="7"/>
  <c r="J341" i="7"/>
  <c r="J529" i="7"/>
  <c r="BK349" i="7"/>
  <c r="BK670" i="7"/>
  <c r="BK169" i="7"/>
  <c r="J146" i="8"/>
  <c r="BK124" i="8"/>
  <c r="J102" i="8"/>
  <c r="BK96" i="8"/>
  <c r="J108" i="8"/>
  <c r="BK115" i="8"/>
  <c r="BK161" i="9"/>
  <c r="BK206" i="9"/>
  <c r="BK92" i="9"/>
  <c r="J226" i="9"/>
  <c r="J107" i="9"/>
  <c r="J169" i="9"/>
  <c r="J207" i="9"/>
  <c r="J155" i="9"/>
  <c r="BK225" i="9"/>
  <c r="BK173" i="9"/>
  <c r="BK234" i="9"/>
  <c r="J137" i="9"/>
  <c r="J163" i="10"/>
  <c r="J162" i="10"/>
  <c r="BK121" i="10"/>
  <c r="BK155" i="10"/>
  <c r="BK166" i="10"/>
  <c r="J92" i="11"/>
  <c r="BK91" i="11"/>
  <c r="J94" i="12"/>
  <c r="J128" i="12"/>
  <c r="J120" i="12"/>
  <c r="BK116" i="12"/>
  <c r="BK118" i="13"/>
  <c r="J197" i="13"/>
  <c r="BK158" i="13"/>
  <c r="J186" i="13"/>
  <c r="J187" i="13"/>
  <c r="J120" i="14"/>
  <c r="BK184" i="14"/>
  <c r="BK178" i="14"/>
  <c r="J248" i="14"/>
  <c r="BK284" i="15"/>
  <c r="J223" i="15"/>
  <c r="J429" i="15"/>
  <c r="BK405" i="15"/>
  <c r="J343" i="15"/>
  <c r="J361" i="15"/>
  <c r="J399" i="15"/>
  <c r="BK92" i="16"/>
  <c r="J100" i="16"/>
  <c r="J427" i="2"/>
  <c r="BK358" i="2"/>
  <c r="BK330" i="2"/>
  <c r="J268" i="2"/>
  <c r="BK215" i="2"/>
  <c r="AS59" i="1"/>
  <c r="J685" i="3"/>
  <c r="J597" i="3"/>
  <c r="J500" i="3"/>
  <c r="J443" i="3"/>
  <c r="J232" i="3"/>
  <c r="J459" i="3"/>
  <c r="J819" i="3"/>
  <c r="J431" i="3"/>
  <c r="BK666" i="3"/>
  <c r="J331" i="3"/>
  <c r="BK393" i="3"/>
  <c r="BK625" i="3"/>
  <c r="J808" i="3"/>
  <c r="J927" i="3"/>
  <c r="J716" i="3"/>
  <c r="J94" i="4"/>
  <c r="BK90" i="4"/>
  <c r="J235" i="5"/>
  <c r="J199" i="5"/>
  <c r="J544" i="5"/>
  <c r="BK1559" i="6"/>
  <c r="J811" i="6"/>
  <c r="BK970" i="6"/>
  <c r="BK181" i="6"/>
  <c r="J1343" i="6"/>
  <c r="BK975" i="6"/>
  <c r="J494" i="6"/>
  <c r="J1491" i="6"/>
  <c r="J1147" i="6"/>
  <c r="BK319" i="6"/>
  <c r="BK655" i="6"/>
  <c r="J251" i="6"/>
  <c r="BK1074" i="6"/>
  <c r="BK419" i="6"/>
  <c r="J1365" i="6"/>
  <c r="BK1720" i="6"/>
  <c r="BK1123" i="6"/>
  <c r="J314" i="7"/>
  <c r="J626" i="7"/>
  <c r="J617" i="7"/>
  <c r="J631" i="7"/>
  <c r="BK333" i="7"/>
  <c r="J129" i="8"/>
  <c r="J93" i="8"/>
  <c r="BK186" i="9"/>
  <c r="J115" i="9"/>
  <c r="BK184" i="9"/>
  <c r="BK220" i="9"/>
  <c r="J224" i="9"/>
  <c r="J222" i="9"/>
  <c r="BK142" i="9"/>
  <c r="J213" i="9"/>
  <c r="BK229" i="9"/>
  <c r="BK175" i="10"/>
  <c r="J177" i="10"/>
  <c r="BK183" i="10"/>
  <c r="J114" i="10"/>
  <c r="BK88" i="11"/>
  <c r="J116" i="12"/>
  <c r="J105" i="12"/>
  <c r="BK93" i="12"/>
  <c r="J88" i="12"/>
  <c r="J87" i="13"/>
  <c r="BK151" i="13"/>
  <c r="J141" i="13"/>
  <c r="BK144" i="13"/>
  <c r="J122" i="13"/>
  <c r="J189" i="14"/>
  <c r="J256" i="14"/>
  <c r="J199" i="14"/>
  <c r="J204" i="14"/>
  <c r="J135" i="14"/>
  <c r="J205" i="15"/>
  <c r="J332" i="15"/>
  <c r="J327" i="15"/>
  <c r="J229" i="15"/>
  <c r="BK199" i="15"/>
  <c r="BK223" i="15"/>
  <c r="J107" i="16"/>
  <c r="F34" i="17"/>
  <c r="BA72" i="1" s="1"/>
  <c r="J247" i="2"/>
  <c r="BK181" i="2"/>
  <c r="BK127" i="2"/>
  <c r="BK888" i="3"/>
  <c r="J588" i="3"/>
  <c r="J131" i="3"/>
  <c r="J731" i="3"/>
  <c r="BK260" i="3"/>
  <c r="J646" i="3"/>
  <c r="J161" i="3"/>
  <c r="J625" i="3"/>
  <c r="BK226" i="3"/>
  <c r="J727" i="3"/>
  <c r="J636" i="3"/>
  <c r="BK221" i="3"/>
  <c r="BK366" i="3"/>
  <c r="J942" i="3"/>
  <c r="BK878" i="3"/>
  <c r="J607" i="3"/>
  <c r="BK187" i="3"/>
  <c r="BK106" i="4"/>
  <c r="BK525" i="5"/>
  <c r="BK229" i="5"/>
  <c r="J302" i="5"/>
  <c r="BK352" i="5"/>
  <c r="BK302" i="5"/>
  <c r="BK538" i="5"/>
  <c r="BK245" i="5"/>
  <c r="J513" i="5"/>
  <c r="BK164" i="5"/>
  <c r="J1308" i="6"/>
  <c r="BK721" i="6"/>
  <c r="J1319" i="6"/>
  <c r="J647" i="6"/>
  <c r="J325" i="6"/>
  <c r="J152" i="6"/>
  <c r="J1169" i="6"/>
  <c r="J715" i="6"/>
  <c r="J274" i="6"/>
  <c r="J1519" i="6"/>
  <c r="BK763" i="6"/>
  <c r="J282" i="6"/>
  <c r="BK1564" i="6"/>
  <c r="J1304" i="6"/>
  <c r="J970" i="6"/>
  <c r="BK634" i="6"/>
  <c r="BK388" i="6"/>
  <c r="BK1553" i="6"/>
  <c r="BK1106" i="6"/>
  <c r="BK572" i="6"/>
  <c r="J1503" i="6"/>
  <c r="BK941" i="6"/>
  <c r="BK1665" i="6"/>
  <c r="J1238" i="6"/>
  <c r="J654" i="7"/>
  <c r="J378" i="7"/>
  <c r="J264" i="7"/>
  <c r="J328" i="7"/>
  <c r="J494" i="7"/>
  <c r="J445" i="7"/>
  <c r="BK505" i="7"/>
  <c r="BK266" i="7"/>
  <c r="J415" i="7"/>
  <c r="J639" i="7"/>
  <c r="BK597" i="7"/>
  <c r="BK477" i="7"/>
  <c r="BK405" i="7"/>
  <c r="J286" i="7"/>
  <c r="BK133" i="8"/>
  <c r="J128" i="8"/>
  <c r="J143" i="8"/>
  <c r="BK131" i="8"/>
  <c r="J148" i="8"/>
  <c r="BK163" i="8"/>
  <c r="J137" i="8"/>
  <c r="J190" i="9"/>
  <c r="J112" i="9"/>
  <c r="BK194" i="9"/>
  <c r="BK210" i="9"/>
  <c r="J194" i="9"/>
  <c r="BK226" i="9"/>
  <c r="BK121" i="9"/>
  <c r="BK110" i="9"/>
  <c r="J152" i="9"/>
  <c r="BK195" i="9"/>
  <c r="BK97" i="9"/>
  <c r="J120" i="10"/>
  <c r="J172" i="10"/>
  <c r="BK163" i="10"/>
  <c r="BK177" i="10"/>
  <c r="BK107" i="10"/>
  <c r="BK92" i="11"/>
  <c r="BK111" i="11"/>
  <c r="J107" i="12"/>
  <c r="BK100" i="12"/>
  <c r="BK118" i="12"/>
  <c r="J129" i="12"/>
  <c r="J191" i="13"/>
  <c r="J163" i="13"/>
  <c r="J194" i="13"/>
  <c r="BK171" i="13"/>
  <c r="J99" i="14"/>
  <c r="J162" i="14"/>
  <c r="J231" i="14"/>
  <c r="BK270" i="15"/>
  <c r="BK250" i="15"/>
  <c r="BK431" i="15"/>
  <c r="BK256" i="15"/>
  <c r="BK109" i="16"/>
  <c r="J441" i="2"/>
  <c r="BK382" i="2"/>
  <c r="BK335" i="2"/>
  <c r="BK262" i="2"/>
  <c r="J227" i="2"/>
  <c r="BK134" i="2"/>
  <c r="J337" i="3"/>
  <c r="J856" i="3"/>
  <c r="BK316" i="3"/>
  <c r="J836" i="3"/>
  <c r="BK555" i="3"/>
  <c r="BK147" i="3"/>
  <c r="BK613" i="3"/>
  <c r="BK828" i="3"/>
  <c r="BK481" i="3"/>
  <c r="J793" i="3"/>
  <c r="J641" i="3"/>
  <c r="BK238" i="3"/>
  <c r="BK776" i="3"/>
  <c r="J909" i="3"/>
  <c r="BK690" i="3"/>
  <c r="BK331" i="3"/>
  <c r="BK136" i="3"/>
  <c r="J91" i="4"/>
  <c r="J103" i="4"/>
  <c r="BK88" i="4"/>
  <c r="J368" i="5"/>
  <c r="BK125" i="5"/>
  <c r="BK544" i="5"/>
  <c r="J480" i="5"/>
  <c r="J495" i="5"/>
  <c r="J525" i="5"/>
  <c r="BK189" i="5"/>
  <c r="J312" i="5"/>
  <c r="J1497" i="6"/>
  <c r="J1034" i="6"/>
  <c r="BK1389" i="6"/>
  <c r="BK811" i="6"/>
  <c r="BK333" i="6"/>
  <c r="J110" i="6"/>
  <c r="BK988" i="6"/>
  <c r="J442" i="6"/>
  <c r="BK1562" i="6"/>
  <c r="J1451" i="6"/>
  <c r="J670" i="6"/>
  <c r="J1397" i="6"/>
  <c r="BK494" i="6"/>
  <c r="J1554" i="6"/>
  <c r="BK773" i="6"/>
  <c r="J1578" i="6"/>
  <c r="J1247" i="6"/>
  <c r="J1758" i="6"/>
  <c r="BK1684" i="6"/>
  <c r="J1468" i="6"/>
  <c r="BK313" i="6"/>
  <c r="BK494" i="7"/>
  <c r="J398" i="7"/>
  <c r="BK577" i="7"/>
  <c r="J326" i="7"/>
  <c r="J202" i="7"/>
  <c r="BK572" i="7"/>
  <c r="J337" i="7"/>
  <c r="J582" i="7"/>
  <c r="BK202" i="7"/>
  <c r="J290" i="7"/>
  <c r="BK140" i="8"/>
  <c r="BK171" i="8"/>
  <c r="BK166" i="8"/>
  <c r="BK127" i="8"/>
  <c r="BK119" i="8"/>
  <c r="J132" i="8"/>
  <c r="J136" i="8"/>
  <c r="BK181" i="9"/>
  <c r="J104" i="9"/>
  <c r="J125" i="9"/>
  <c r="J154" i="9"/>
  <c r="J200" i="9"/>
  <c r="J234" i="9"/>
  <c r="BK155" i="9"/>
  <c r="BK149" i="9"/>
  <c r="J189" i="9"/>
  <c r="BK99" i="9"/>
  <c r="BK170" i="9"/>
  <c r="BK119" i="9"/>
  <c r="J141" i="10"/>
  <c r="BK105" i="10"/>
  <c r="BK145" i="10"/>
  <c r="BK139" i="10"/>
  <c r="J126" i="10"/>
  <c r="BK96" i="11"/>
  <c r="J109" i="11"/>
  <c r="J94" i="11"/>
  <c r="J111" i="12"/>
  <c r="BK103" i="12"/>
  <c r="BK86" i="12"/>
  <c r="BK135" i="12"/>
  <c r="BK112" i="12"/>
  <c r="J182" i="13"/>
  <c r="J200" i="13"/>
  <c r="J144" i="13"/>
  <c r="BK184" i="13"/>
  <c r="BK137" i="13"/>
  <c r="J166" i="14"/>
  <c r="BK226" i="14"/>
  <c r="BK419" i="15"/>
  <c r="J188" i="15"/>
  <c r="J131" i="15"/>
  <c r="BK410" i="15"/>
  <c r="BK337" i="15"/>
  <c r="J167" i="15"/>
  <c r="F36" i="17"/>
  <c r="BC72" i="1" s="1"/>
  <c r="J262" i="2"/>
  <c r="J203" i="2"/>
  <c r="J141" i="2"/>
  <c r="J878" i="3"/>
  <c r="BK631" i="3"/>
  <c r="J187" i="3"/>
  <c r="BK619" i="3"/>
  <c r="J272" i="3"/>
  <c r="J671" i="3"/>
  <c r="BK856" i="3"/>
  <c r="BK607" i="3"/>
  <c r="J378" i="3"/>
  <c r="J801" i="3"/>
  <c r="J680" i="3"/>
  <c r="BK819" i="3"/>
  <c r="BK942" i="3"/>
  <c r="BK893" i="3"/>
  <c r="BK641" i="3"/>
  <c r="BK272" i="3"/>
  <c r="J141" i="3"/>
  <c r="BK98" i="4"/>
  <c r="BK109" i="4"/>
  <c r="J98" i="4"/>
  <c r="J455" i="5"/>
  <c r="BK312" i="5"/>
  <c r="J111" i="5"/>
  <c r="BK208" i="5"/>
  <c r="J245" i="5"/>
  <c r="BK391" i="5"/>
  <c r="J268" i="5"/>
  <c r="J118" i="5"/>
  <c r="BK307" i="5"/>
  <c r="BK1238" i="6"/>
  <c r="J1600" i="6"/>
  <c r="BK930" i="6"/>
  <c r="BK616" i="6"/>
  <c r="BK169" i="6"/>
  <c r="BK1211" i="6"/>
  <c r="J702" i="6"/>
  <c r="J449" i="6"/>
  <c r="J1516" i="6"/>
  <c r="J727" i="6"/>
  <c r="J257" i="6"/>
  <c r="BK1497" i="6"/>
  <c r="BK1251" i="6"/>
  <c r="J752" i="6"/>
  <c r="J1564" i="6"/>
  <c r="J1271" i="6"/>
  <c r="J823" i="6"/>
  <c r="J313" i="6"/>
  <c r="BK1516" i="6"/>
  <c r="J988" i="6"/>
  <c r="J1720" i="6"/>
  <c r="BK1654" i="6"/>
  <c r="BK1509" i="6"/>
  <c r="BK1051" i="6"/>
  <c r="J210" i="6"/>
  <c r="J637" i="7"/>
  <c r="J370" i="7"/>
  <c r="BK445" i="7"/>
  <c r="BK272" i="7"/>
  <c r="J527" i="7"/>
  <c r="BK639" i="7"/>
  <c r="J500" i="7"/>
  <c r="J649" i="7"/>
  <c r="BK362" i="7"/>
  <c r="BK499" i="7"/>
  <c r="J278" i="7"/>
  <c r="BK546" i="7"/>
  <c r="BK370" i="7"/>
  <c r="BK343" i="7"/>
  <c r="BK113" i="7"/>
  <c r="J670" i="7"/>
  <c r="J277" i="7"/>
  <c r="J103" i="8"/>
  <c r="J113" i="8"/>
  <c r="BK132" i="8"/>
  <c r="J96" i="8"/>
  <c r="BK163" i="9"/>
  <c r="BK94" i="9"/>
  <c r="BK101" i="9"/>
  <c r="J147" i="9"/>
  <c r="J96" i="9"/>
  <c r="J123" i="9"/>
  <c r="BK137" i="10"/>
  <c r="J183" i="10"/>
  <c r="BK131" i="10"/>
  <c r="BK113" i="10"/>
  <c r="BK141" i="10"/>
  <c r="J115" i="11"/>
  <c r="BK631" i="7"/>
  <c r="BK145" i="8"/>
  <c r="BK104" i="8"/>
  <c r="BK116" i="8"/>
  <c r="J98" i="8"/>
  <c r="BK154" i="8"/>
  <c r="J176" i="9"/>
  <c r="J172" i="9"/>
  <c r="BK211" i="9"/>
  <c r="J192" i="9"/>
  <c r="J171" i="9"/>
  <c r="BK160" i="9"/>
  <c r="J203" i="9"/>
  <c r="J742" i="6"/>
  <c r="BK435" i="6"/>
  <c r="BK136" i="6"/>
  <c r="BK1085" i="6"/>
  <c r="BK692" i="6"/>
  <c r="BK251" i="6"/>
  <c r="BK788" i="6"/>
  <c r="J1417" i="6"/>
  <c r="J602" i="6"/>
  <c r="BK122" i="6"/>
  <c r="J885" i="6"/>
  <c r="BK550" i="6"/>
  <c r="BK1550" i="6"/>
  <c r="BK1758" i="6"/>
  <c r="BK1691" i="6"/>
  <c r="J1558" i="6"/>
  <c r="BK394" i="6"/>
  <c r="BK649" i="7"/>
  <c r="J309" i="7"/>
  <c r="J447" i="7"/>
  <c r="BK455" i="7"/>
  <c r="BK297" i="7"/>
  <c r="J477" i="7"/>
  <c r="J170" i="8"/>
  <c r="J112" i="8"/>
  <c r="BK169" i="9"/>
  <c r="BK202" i="9"/>
  <c r="J106" i="9"/>
  <c r="J130" i="9"/>
  <c r="BK116" i="9"/>
  <c r="BK159" i="9"/>
  <c r="J188" i="9"/>
  <c r="BK176" i="9"/>
  <c r="BK115" i="9"/>
  <c r="J150" i="9"/>
  <c r="J145" i="10"/>
  <c r="BK156" i="10"/>
  <c r="BK146" i="10"/>
  <c r="BK107" i="11"/>
  <c r="J106" i="12"/>
  <c r="BK106" i="12"/>
  <c r="BK97" i="12"/>
  <c r="J158" i="13"/>
  <c r="J181" i="13"/>
  <c r="BK188" i="13"/>
  <c r="J147" i="13"/>
  <c r="BK90" i="14"/>
  <c r="BK208" i="14"/>
  <c r="BK158" i="14"/>
  <c r="J376" i="15"/>
  <c r="BK424" i="15"/>
  <c r="J405" i="15"/>
  <c r="BK152" i="15"/>
  <c r="J381" i="15"/>
  <c r="J310" i="15"/>
  <c r="BK107" i="16"/>
  <c r="J457" i="2"/>
  <c r="J390" i="2"/>
  <c r="J332" i="2"/>
  <c r="BK256" i="2"/>
  <c r="BK197" i="2"/>
  <c r="BK113" i="2"/>
  <c r="J695" i="3"/>
  <c r="BK290" i="3"/>
  <c r="BK793" i="3"/>
  <c r="J424" i="3"/>
  <c r="BK865" i="3"/>
  <c r="J366" i="3"/>
  <c r="BK680" i="3"/>
  <c r="BK494" i="3"/>
  <c r="J800" i="3"/>
  <c r="J439" i="3"/>
  <c r="BK742" i="3"/>
  <c r="BK927" i="3"/>
  <c r="BK803" i="3"/>
  <c r="J362" i="3"/>
  <c r="BK94" i="4"/>
  <c r="J104" i="4"/>
  <c r="J419" i="5"/>
  <c r="J391" i="5"/>
  <c r="J475" i="5"/>
  <c r="BK486" i="5"/>
  <c r="J578" i="5"/>
  <c r="BK157" i="5"/>
  <c r="BK282" i="5"/>
  <c r="BK1491" i="6"/>
  <c r="BK852" i="6"/>
  <c r="BK1173" i="6"/>
  <c r="J610" i="6"/>
  <c r="BK294" i="6"/>
  <c r="J1359" i="6"/>
  <c r="J907" i="6"/>
  <c r="J663" i="6"/>
  <c r="J1570" i="6"/>
  <c r="BK1337" i="6"/>
  <c r="BK896" i="6"/>
  <c r="BK424" i="6"/>
  <c r="BK198" i="6"/>
  <c r="J1373" i="6"/>
  <c r="J1051" i="6"/>
  <c r="BK686" i="6"/>
  <c r="BK341" i="6"/>
  <c r="BK1200" i="6"/>
  <c r="J278" i="6"/>
  <c r="BK1414" i="6"/>
  <c r="BK1730" i="6"/>
  <c r="J1643" i="6"/>
  <c r="J798" i="6"/>
  <c r="J541" i="7"/>
  <c r="J386" i="7"/>
  <c r="J103" i="7"/>
  <c r="J622" i="7"/>
  <c r="BK326" i="7"/>
  <c r="BK622" i="7"/>
  <c r="J209" i="7"/>
  <c r="BK209" i="7"/>
  <c r="J624" i="7"/>
  <c r="BK541" i="7"/>
  <c r="J443" i="7"/>
  <c r="BK170" i="8"/>
  <c r="BK94" i="8"/>
  <c r="BK125" i="8"/>
  <c r="BK112" i="8"/>
  <c r="J115" i="8"/>
  <c r="J105" i="8"/>
  <c r="BK95" i="8"/>
  <c r="BK227" i="9"/>
  <c r="J138" i="9"/>
  <c r="BK157" i="9"/>
  <c r="J173" i="9"/>
  <c r="BK172" i="9"/>
  <c r="J170" i="9"/>
  <c r="J100" i="9"/>
  <c r="BK130" i="9"/>
  <c r="BK144" i="10"/>
  <c r="BK106" i="10"/>
  <c r="BK128" i="10"/>
  <c r="J112" i="10"/>
  <c r="J157" i="10"/>
  <c r="BK90" i="11"/>
  <c r="J98" i="11"/>
  <c r="BK107" i="12"/>
  <c r="BK90" i="12"/>
  <c r="J109" i="12"/>
  <c r="J133" i="13"/>
  <c r="BK204" i="13"/>
  <c r="BK182" i="13"/>
  <c r="BK189" i="14"/>
  <c r="J214" i="14"/>
  <c r="BK199" i="14"/>
  <c r="J270" i="15"/>
  <c r="BK96" i="15"/>
  <c r="BK354" i="15"/>
  <c r="J284" i="15"/>
  <c r="F35" i="17"/>
  <c r="BB72" i="1" s="1"/>
  <c r="BK247" i="2"/>
  <c r="BK188" i="2"/>
  <c r="AS55" i="1"/>
  <c r="BK673" i="3"/>
  <c r="J120" i="3"/>
  <c r="BK646" i="3"/>
  <c r="J212" i="3"/>
  <c r="BK674" i="3"/>
  <c r="J347" i="3"/>
  <c r="J735" i="3"/>
  <c r="J831" i="3"/>
  <c r="BK707" i="3"/>
  <c r="J342" i="3"/>
  <c r="BK362" i="3"/>
  <c r="J937" i="3"/>
  <c r="J898" i="3"/>
  <c r="BK597" i="3"/>
  <c r="BK232" i="3"/>
  <c r="BK95" i="4"/>
  <c r="J100" i="4"/>
  <c r="J92" i="4"/>
  <c r="J149" i="8"/>
  <c r="BK109" i="8"/>
  <c r="BK164" i="9"/>
  <c r="BK192" i="9"/>
  <c r="J231" i="9"/>
  <c r="J168" i="9"/>
  <c r="BK127" i="9"/>
  <c r="BK134" i="9"/>
  <c r="BK141" i="9"/>
  <c r="J187" i="9"/>
  <c r="BK91" i="9"/>
  <c r="J169" i="10"/>
  <c r="BK158" i="10"/>
  <c r="BK179" i="10"/>
  <c r="J139" i="10"/>
  <c r="J88" i="11"/>
  <c r="J99" i="11"/>
  <c r="J112" i="12"/>
  <c r="BK115" i="12"/>
  <c r="BK88" i="12"/>
  <c r="BK107" i="13"/>
  <c r="J169" i="13"/>
  <c r="J201" i="13"/>
  <c r="BK204" i="14"/>
  <c r="J260" i="14"/>
  <c r="J90" i="14"/>
  <c r="BK291" i="15"/>
  <c r="BK244" i="15"/>
  <c r="J256" i="15"/>
  <c r="BK277" i="15"/>
  <c r="BK84" i="17"/>
  <c r="BK427" i="2"/>
  <c r="J382" i="2"/>
  <c r="BK343" i="2"/>
  <c r="J319" i="2"/>
  <c r="J221" i="2"/>
  <c r="BK154" i="2"/>
  <c r="J99" i="2"/>
  <c r="BK704" i="3"/>
  <c r="J410" i="3"/>
  <c r="BK808" i="3"/>
  <c r="J494" i="3"/>
  <c r="J136" i="3"/>
  <c r="J373" i="3"/>
  <c r="BK800" i="3"/>
  <c r="J488" i="3"/>
  <c r="BK883" i="3"/>
  <c r="BK720" i="3"/>
  <c r="J391" i="3"/>
  <c r="J207" i="3"/>
  <c r="J306" i="3"/>
  <c r="J914" i="3"/>
  <c r="J768" i="3"/>
  <c r="BK354" i="3"/>
  <c r="J96" i="4"/>
  <c r="J109" i="4"/>
  <c r="BK104" i="4"/>
  <c r="BK471" i="5"/>
  <c r="J344" i="5"/>
  <c r="J318" i="5"/>
  <c r="J292" i="5"/>
  <c r="J352" i="5"/>
  <c r="J282" i="5"/>
  <c r="BK475" i="5"/>
  <c r="BK480" i="5"/>
  <c r="BK171" i="5"/>
  <c r="J920" i="6"/>
  <c r="BK1243" i="6"/>
  <c r="J419" i="6"/>
  <c r="BK1397" i="6"/>
  <c r="BK1138" i="6"/>
  <c r="BK647" i="6"/>
  <c r="J287" i="6"/>
  <c r="J1347" i="6"/>
  <c r="BK823" i="6"/>
  <c r="J341" i="6"/>
  <c r="BK1359" i="6"/>
  <c r="J852" i="6"/>
  <c r="BK532" i="6"/>
  <c r="BK282" i="6"/>
  <c r="BK1165" i="6"/>
  <c r="BK602" i="6"/>
  <c r="J1560" i="6"/>
  <c r="J1775" i="6"/>
  <c r="J1684" i="6"/>
  <c r="BK1299" i="6"/>
  <c r="BK143" i="6"/>
  <c r="J665" i="7"/>
  <c r="J180" i="7"/>
  <c r="J300" i="7"/>
  <c r="BK337" i="7"/>
  <c r="BK103" i="7"/>
  <c r="J306" i="7"/>
  <c r="J174" i="9"/>
  <c r="J110" i="9"/>
  <c r="J221" i="9"/>
  <c r="BK200" i="9"/>
  <c r="J121" i="9"/>
  <c r="J123" i="10"/>
  <c r="J106" i="10"/>
  <c r="BK167" i="10"/>
  <c r="J166" i="10"/>
  <c r="J146" i="10"/>
  <c r="BK109" i="10"/>
  <c r="BK118" i="10"/>
  <c r="J100" i="11"/>
  <c r="BK112" i="11"/>
  <c r="BK117" i="12"/>
  <c r="J124" i="12"/>
  <c r="J123" i="12"/>
  <c r="BK110" i="12"/>
  <c r="J132" i="12"/>
  <c r="BK122" i="12"/>
  <c r="J195" i="13"/>
  <c r="J175" i="13"/>
  <c r="J130" i="13"/>
  <c r="J1380" i="6"/>
  <c r="BK670" i="6"/>
  <c r="BK472" i="6"/>
  <c r="BK269" i="6"/>
  <c r="BK1578" i="6"/>
  <c r="BK1409" i="6"/>
  <c r="J1173" i="6"/>
  <c r="J788" i="6"/>
  <c r="BK449" i="6"/>
  <c r="J365" i="6"/>
  <c r="BK1548" i="6"/>
  <c r="BK1417" i="6"/>
  <c r="BK880" i="6"/>
  <c r="BK1705" i="6"/>
  <c r="J1691" i="6"/>
  <c r="BK1575" i="6"/>
  <c r="J1311" i="6"/>
  <c r="J1106" i="6"/>
  <c r="BK278" i="6"/>
  <c r="BK115" i="6"/>
  <c r="BK529" i="7"/>
  <c r="BK510" i="7"/>
  <c r="J302" i="7"/>
  <c r="BK610" i="7"/>
  <c r="BK391" i="7"/>
  <c r="BK637" i="7"/>
  <c r="J402" i="7"/>
  <c r="J137" i="7"/>
  <c r="J333" i="7"/>
  <c r="BK534" i="7"/>
  <c r="J308" i="7"/>
  <c r="BK264" i="7"/>
  <c r="BK452" i="7"/>
  <c r="J169" i="7"/>
  <c r="J271" i="7"/>
  <c r="J126" i="8"/>
  <c r="J118" i="8"/>
  <c r="BK100" i="8"/>
  <c r="J172" i="8"/>
  <c r="BK149" i="8"/>
  <c r="J121" i="8"/>
  <c r="J104" i="8"/>
  <c r="J139" i="8"/>
  <c r="BK141" i="8"/>
  <c r="BK199" i="9"/>
  <c r="BK111" i="9"/>
  <c r="BK185" i="9"/>
  <c r="J116" i="9"/>
  <c r="BK213" i="9"/>
  <c r="BK106" i="9"/>
  <c r="J161" i="9"/>
  <c r="BK228" i="9"/>
  <c r="J156" i="9"/>
  <c r="J136" i="9"/>
  <c r="BK138" i="9"/>
  <c r="J191" i="9"/>
  <c r="BK135" i="9"/>
  <c r="J135" i="10"/>
  <c r="BK112" i="10"/>
  <c r="BK123" i="10"/>
  <c r="BK114" i="10"/>
  <c r="J119" i="10"/>
  <c r="J107" i="11"/>
  <c r="BK109" i="11"/>
  <c r="J115" i="12"/>
  <c r="J108" i="12"/>
  <c r="BK134" i="12"/>
  <c r="J92" i="12"/>
  <c r="BK161" i="13"/>
  <c r="BK87" i="13"/>
  <c r="BK163" i="13"/>
  <c r="BK207" i="13"/>
  <c r="BK97" i="13"/>
  <c r="BK194" i="14"/>
  <c r="J130" i="14"/>
  <c r="J250" i="14"/>
  <c r="BK130" i="14"/>
  <c r="J171" i="14"/>
  <c r="J140" i="14"/>
  <c r="BK91" i="15"/>
  <c r="J138" i="15"/>
  <c r="BK188" i="15"/>
  <c r="J348" i="15"/>
  <c r="J410" i="15"/>
  <c r="BK102" i="15"/>
  <c r="J173" i="15"/>
  <c r="J193" i="15"/>
  <c r="J102" i="16"/>
  <c r="BK448" i="2"/>
  <c r="J414" i="2"/>
  <c r="BK390" i="2"/>
  <c r="J343" i="2"/>
  <c r="BK301" i="2"/>
  <c r="J241" i="2"/>
  <c r="BK203" i="2"/>
  <c r="J134" i="2"/>
  <c r="J888" i="3"/>
  <c r="BK861" i="3"/>
  <c r="BK799" i="3"/>
  <c r="J786" i="3"/>
  <c r="J762" i="3"/>
  <c r="BK677" i="3"/>
  <c r="BK661" i="3"/>
  <c r="J578" i="3"/>
  <c r="BK535" i="3"/>
  <c r="J451" i="3"/>
  <c r="J393" i="3"/>
  <c r="BK244" i="3"/>
  <c r="BK762" i="3"/>
  <c r="BK306" i="3"/>
  <c r="J865" i="3"/>
  <c r="J666" i="3"/>
  <c r="BK215" i="3"/>
  <c r="BK846" i="3"/>
  <c r="J555" i="3"/>
  <c r="BK731" i="3"/>
  <c r="BK524" i="3"/>
  <c r="BK796" i="3"/>
  <c r="J524" i="3"/>
  <c r="BK212" i="3"/>
  <c r="BK390" i="3"/>
  <c r="BK937" i="3"/>
  <c r="BK904" i="3"/>
  <c r="J781" i="3"/>
  <c r="BK515" i="3"/>
  <c r="BK101" i="4"/>
  <c r="J486" i="5"/>
  <c r="BK578" i="5"/>
  <c r="J563" i="5"/>
  <c r="BK519" i="5"/>
  <c r="BK532" i="5"/>
  <c r="J362" i="5"/>
  <c r="BK137" i="5"/>
  <c r="BK1451" i="6"/>
  <c r="J950" i="6"/>
  <c r="BK1549" i="6"/>
  <c r="J721" i="6"/>
  <c r="BK1558" i="6"/>
  <c r="J880" i="6"/>
  <c r="BK376" i="6"/>
  <c r="BK639" i="6"/>
  <c r="BK1157" i="6"/>
  <c r="J307" i="6"/>
  <c r="J1123" i="6"/>
  <c r="J1593" i="6"/>
  <c r="J896" i="6"/>
  <c r="BK1710" i="6"/>
  <c r="J960" i="6"/>
  <c r="J568" i="7"/>
  <c r="J266" i="7"/>
  <c r="J645" i="7"/>
  <c r="J452" i="7"/>
  <c r="BK617" i="7"/>
  <c r="BK102" i="8"/>
  <c r="J155" i="8"/>
  <c r="BK135" i="8"/>
  <c r="BK107" i="8"/>
  <c r="BK215" i="9"/>
  <c r="J135" i="9"/>
  <c r="J198" i="9"/>
  <c r="J195" i="9"/>
  <c r="J91" i="9"/>
  <c r="BK151" i="9"/>
  <c r="J95" i="9"/>
  <c r="J150" i="10"/>
  <c r="BK130" i="10"/>
  <c r="J108" i="11"/>
  <c r="BK113" i="12"/>
  <c r="BK128" i="12"/>
  <c r="BK126" i="13"/>
  <c r="BK173" i="13"/>
  <c r="BK256" i="14"/>
  <c r="BK108" i="14"/>
  <c r="BK99" i="14"/>
  <c r="BK239" i="15"/>
  <c r="BK211" i="15"/>
  <c r="J96" i="15"/>
  <c r="BK399" i="15"/>
  <c r="BK436" i="15"/>
  <c r="BK111" i="16"/>
  <c r="BK408" i="2"/>
  <c r="BK347" i="2"/>
  <c r="BK289" i="2"/>
  <c r="BK209" i="2"/>
  <c r="BK1519" i="6"/>
  <c r="BK370" i="6"/>
  <c r="BK1750" i="6"/>
  <c r="J1553" i="6"/>
  <c r="BK245" i="6"/>
  <c r="J467" i="7"/>
  <c r="BK292" i="7"/>
  <c r="BK254" i="7"/>
  <c r="J465" i="7"/>
  <c r="BK305" i="7"/>
  <c r="J610" i="7"/>
  <c r="BK521" i="7"/>
  <c r="BK159" i="8"/>
  <c r="BK98" i="8"/>
  <c r="J166" i="8"/>
  <c r="J116" i="8"/>
  <c r="BK177" i="9"/>
  <c r="BK126" i="9"/>
  <c r="BK147" i="9"/>
  <c r="BK112" i="9"/>
  <c r="BK150" i="9"/>
  <c r="J210" i="9"/>
  <c r="BK233" i="9"/>
  <c r="BK160" i="10"/>
  <c r="J168" i="10"/>
  <c r="BK151" i="10"/>
  <c r="BK94" i="11"/>
  <c r="BK106" i="11"/>
  <c r="J127" i="12"/>
  <c r="J135" i="12"/>
  <c r="J113" i="12"/>
  <c r="BK169" i="13"/>
  <c r="J161" i="13"/>
  <c r="BK194" i="13"/>
  <c r="J184" i="13"/>
  <c r="BK153" i="14"/>
  <c r="BK171" i="14"/>
  <c r="BK322" i="15"/>
  <c r="J415" i="15"/>
  <c r="BK298" i="15"/>
  <c r="J152" i="15"/>
  <c r="BK90" i="16"/>
  <c r="J408" i="2"/>
  <c r="BK352" i="2"/>
  <c r="BK278" i="2"/>
  <c r="BK233" i="2"/>
  <c r="J120" i="2"/>
  <c r="BK296" i="3"/>
  <c r="J226" i="3"/>
  <c r="J475" i="3"/>
  <c r="J790" i="3"/>
  <c r="BK373" i="3"/>
  <c r="BK488" i="3"/>
  <c r="J558" i="3"/>
  <c r="BK168" i="3"/>
  <c r="J545" i="3"/>
  <c r="J851" i="3"/>
  <c r="BK922" i="3"/>
  <c r="J747" i="3"/>
  <c r="J392" i="3"/>
  <c r="BK103" i="4"/>
  <c r="BK89" i="4"/>
  <c r="J336" i="5"/>
  <c r="J253" i="5"/>
  <c r="J137" i="5"/>
  <c r="J324" i="5"/>
  <c r="BK440" i="5"/>
  <c r="J101" i="5"/>
  <c r="BK1593" i="6"/>
  <c r="BK1220" i="6"/>
  <c r="BK752" i="6"/>
  <c r="BK1247" i="6"/>
  <c r="BK628" i="6"/>
  <c r="J319" i="6"/>
  <c r="J1550" i="6"/>
  <c r="J1385" i="6"/>
  <c r="J860" i="6"/>
  <c r="J1538" i="6"/>
  <c r="J524" i="6"/>
  <c r="J129" i="6"/>
  <c r="J1192" i="6"/>
  <c r="BK697" i="6"/>
  <c r="J301" i="6"/>
  <c r="J1133" i="6"/>
  <c r="J370" i="6"/>
  <c r="BK1481" i="6"/>
  <c r="J1724" i="6"/>
  <c r="J1665" i="6"/>
  <c r="J692" i="6"/>
  <c r="BK612" i="7"/>
  <c r="BK459" i="7"/>
  <c r="BK124" i="7"/>
  <c r="BK527" i="7"/>
  <c r="BK592" i="7"/>
  <c r="BK484" i="7"/>
  <c r="BK214" i="7"/>
  <c r="J272" i="7"/>
  <c r="BK386" i="7"/>
  <c r="BK147" i="8"/>
  <c r="J95" i="8"/>
  <c r="J147" i="8"/>
  <c r="BK118" i="8"/>
  <c r="BK156" i="8"/>
  <c r="BK113" i="8"/>
  <c r="BK143" i="9"/>
  <c r="BK146" i="9"/>
  <c r="J197" i="9"/>
  <c r="J180" i="9"/>
  <c r="BK221" i="9"/>
  <c r="J179" i="9"/>
  <c r="J158" i="9"/>
  <c r="BK140" i="9"/>
  <c r="J173" i="10"/>
  <c r="J176" i="10"/>
  <c r="BK117" i="10"/>
  <c r="J170" i="10"/>
  <c r="BK98" i="11"/>
  <c r="J91" i="12"/>
  <c r="BK119" i="12"/>
  <c r="BK120" i="12"/>
  <c r="J90" i="12"/>
  <c r="J151" i="13"/>
  <c r="J193" i="13"/>
  <c r="BK140" i="14"/>
  <c r="BK214" i="14"/>
  <c r="J145" i="15"/>
  <c r="BK178" i="15"/>
  <c r="BK205" i="15"/>
  <c r="BK105" i="16"/>
  <c r="BK396" i="2"/>
  <c r="BK339" i="2"/>
  <c r="J301" i="2"/>
  <c r="J253" i="2"/>
  <c r="J197" i="2"/>
  <c r="J113" i="2"/>
  <c r="BK685" i="3"/>
  <c r="J284" i="3"/>
  <c r="BK786" i="3"/>
  <c r="BK347" i="3"/>
  <c r="BK747" i="3"/>
  <c r="J193" i="3"/>
  <c r="J704" i="3"/>
  <c r="J175" i="3"/>
  <c r="BK500" i="3"/>
  <c r="J893" i="3"/>
  <c r="J932" i="3"/>
  <c r="J481" i="3"/>
  <c r="BK107" i="4"/>
  <c r="BK110" i="4"/>
  <c r="BK92" i="4"/>
  <c r="J532" i="5"/>
  <c r="BK495" i="5"/>
  <c r="J189" i="5"/>
  <c r="J471" i="5"/>
  <c r="BK563" i="5"/>
  <c r="BK1088" i="6"/>
  <c r="BK1503" i="6"/>
  <c r="J333" i="6"/>
  <c r="BK1561" i="6"/>
  <c r="J1021" i="6"/>
  <c r="J122" i="6"/>
  <c r="BK955" i="6"/>
  <c r="BK210" i="6"/>
  <c r="BK1040" i="6"/>
  <c r="J429" i="6"/>
  <c r="BK1460" i="6"/>
  <c r="J486" i="6"/>
  <c r="J1404" i="6"/>
  <c r="J1710" i="6"/>
  <c r="J1562" i="6"/>
  <c r="J709" i="6"/>
  <c r="J556" i="7"/>
  <c r="J124" i="8"/>
  <c r="J155" i="13"/>
  <c r="BK1551" i="6"/>
  <c r="BK1304" i="6"/>
  <c r="J1730" i="6"/>
  <c r="BK1677" i="6"/>
  <c r="J1586" i="6"/>
  <c r="BK1169" i="6"/>
  <c r="BK945" i="6"/>
  <c r="BK129" i="6"/>
  <c r="J449" i="7"/>
  <c r="BK645" i="7"/>
  <c r="J214" i="7"/>
  <c r="J572" i="7"/>
  <c r="J297" i="7"/>
  <c r="BK563" i="7"/>
  <c r="BK180" i="7"/>
  <c r="BK449" i="7"/>
  <c r="J505" i="7"/>
  <c r="BK158" i="7"/>
  <c r="BK278" i="7"/>
  <c r="J152" i="8"/>
  <c r="J125" i="8"/>
  <c r="J150" i="8"/>
  <c r="BK157" i="8"/>
  <c r="J142" i="8"/>
  <c r="BK110" i="8"/>
  <c r="BK130" i="8"/>
  <c r="BK129" i="8"/>
  <c r="J185" i="9"/>
  <c r="J101" i="9"/>
  <c r="J142" i="9"/>
  <c r="J228" i="9"/>
  <c r="BK90" i="9"/>
  <c r="BK156" i="9"/>
  <c r="J223" i="9"/>
  <c r="J162" i="9"/>
  <c r="BK182" i="9"/>
  <c r="BK108" i="9"/>
  <c r="R414" i="7" l="1"/>
  <c r="T109" i="3"/>
  <c r="P109" i="3"/>
  <c r="T130" i="3"/>
  <c r="P86" i="13"/>
  <c r="T86" i="13"/>
  <c r="P130" i="3"/>
  <c r="R86" i="13"/>
  <c r="R342" i="15"/>
  <c r="P342" i="15"/>
  <c r="P89" i="15" s="1"/>
  <c r="P88" i="15" s="1"/>
  <c r="AU70" i="1" s="1"/>
  <c r="R109" i="3"/>
  <c r="R130" i="3"/>
  <c r="T342" i="15"/>
  <c r="T98" i="2"/>
  <c r="R327" i="2"/>
  <c r="BK373" i="2"/>
  <c r="J373" i="2"/>
  <c r="J71" i="2" s="1"/>
  <c r="T407" i="2"/>
  <c r="BK153" i="3"/>
  <c r="J153" i="3"/>
  <c r="J68" i="3"/>
  <c r="R153" i="3"/>
  <c r="BK214" i="3"/>
  <c r="J214" i="3" s="1"/>
  <c r="J69" i="3" s="1"/>
  <c r="T214" i="3"/>
  <c r="P231" i="3"/>
  <c r="T231" i="3"/>
  <c r="BK310" i="3"/>
  <c r="J310" i="3" s="1"/>
  <c r="J71" i="3" s="1"/>
  <c r="R310" i="3"/>
  <c r="T310" i="3"/>
  <c r="P442" i="3"/>
  <c r="R442" i="3"/>
  <c r="P557" i="3"/>
  <c r="BK679" i="3"/>
  <c r="J679" i="3" s="1"/>
  <c r="J77" i="3" s="1"/>
  <c r="P706" i="3"/>
  <c r="P741" i="3"/>
  <c r="T749" i="3"/>
  <c r="BK798" i="3"/>
  <c r="J798" i="3"/>
  <c r="J82" i="3"/>
  <c r="P830" i="3"/>
  <c r="T830" i="3"/>
  <c r="R921" i="3"/>
  <c r="BK87" i="4"/>
  <c r="BK86" i="4" s="1"/>
  <c r="J86" i="4" s="1"/>
  <c r="BK100" i="5"/>
  <c r="J100" i="5" s="1"/>
  <c r="J65" i="5" s="1"/>
  <c r="R100" i="5"/>
  <c r="P180" i="5"/>
  <c r="T454" i="5"/>
  <c r="P512" i="5"/>
  <c r="P484" i="5" s="1"/>
  <c r="P556" i="5"/>
  <c r="T263" i="6"/>
  <c r="P646" i="6"/>
  <c r="R646" i="6"/>
  <c r="BK944" i="6"/>
  <c r="J944" i="6" s="1"/>
  <c r="J73" i="6" s="1"/>
  <c r="P1087" i="6"/>
  <c r="R1416" i="6"/>
  <c r="BK1470" i="6"/>
  <c r="J1470" i="6"/>
  <c r="J78" i="6" s="1"/>
  <c r="P1518" i="6"/>
  <c r="R1545" i="6"/>
  <c r="P1577" i="6"/>
  <c r="T1609" i="6"/>
  <c r="BK1749" i="6"/>
  <c r="J1749" i="6" s="1"/>
  <c r="J84" i="6" s="1"/>
  <c r="R253" i="7"/>
  <c r="BK659" i="7"/>
  <c r="J659" i="7"/>
  <c r="J77" i="7"/>
  <c r="BK180" i="2"/>
  <c r="J180" i="2" s="1"/>
  <c r="J66" i="2" s="1"/>
  <c r="T327" i="2"/>
  <c r="R373" i="2"/>
  <c r="P407" i="2"/>
  <c r="P153" i="3"/>
  <c r="T153" i="3"/>
  <c r="P214" i="3"/>
  <c r="BK231" i="3"/>
  <c r="J231" i="3"/>
  <c r="J70" i="3"/>
  <c r="R231" i="3"/>
  <c r="P310" i="3"/>
  <c r="BK336" i="3"/>
  <c r="J336" i="3" s="1"/>
  <c r="J72" i="3" s="1"/>
  <c r="P336" i="3"/>
  <c r="R336" i="3"/>
  <c r="T336" i="3"/>
  <c r="BK442" i="3"/>
  <c r="T442" i="3"/>
  <c r="T557" i="3"/>
  <c r="BK706" i="3"/>
  <c r="J706" i="3" s="1"/>
  <c r="J78" i="3" s="1"/>
  <c r="BK741" i="3"/>
  <c r="J741" i="3" s="1"/>
  <c r="J79" i="3" s="1"/>
  <c r="R749" i="3"/>
  <c r="R775" i="3"/>
  <c r="BK830" i="3"/>
  <c r="J830" i="3"/>
  <c r="J83" i="3"/>
  <c r="R872" i="3"/>
  <c r="P921" i="3"/>
  <c r="P87" i="4"/>
  <c r="P86" i="4" s="1"/>
  <c r="AU58" i="1" s="1"/>
  <c r="T100" i="5"/>
  <c r="R180" i="5"/>
  <c r="BK454" i="5"/>
  <c r="J454" i="5" s="1"/>
  <c r="J67" i="5" s="1"/>
  <c r="P454" i="5"/>
  <c r="T512" i="5"/>
  <c r="R556" i="5"/>
  <c r="T109" i="6"/>
  <c r="T191" i="6"/>
  <c r="T418" i="6"/>
  <c r="P762" i="6"/>
  <c r="R944" i="6"/>
  <c r="T944" i="6"/>
  <c r="BK1310" i="6"/>
  <c r="J1310" i="6" s="1"/>
  <c r="J75" i="6" s="1"/>
  <c r="R1310" i="6"/>
  <c r="T1416" i="6"/>
  <c r="R1442" i="6"/>
  <c r="T1470" i="6"/>
  <c r="BK1545" i="6"/>
  <c r="J1545" i="6" s="1"/>
  <c r="J80" i="6" s="1"/>
  <c r="BK1577" i="6"/>
  <c r="J1577" i="6"/>
  <c r="J81" i="6" s="1"/>
  <c r="R1609" i="6"/>
  <c r="T1704" i="6"/>
  <c r="T1749" i="6"/>
  <c r="BK102" i="7"/>
  <c r="J102" i="7"/>
  <c r="J65" i="7"/>
  <c r="T102" i="7"/>
  <c r="T253" i="7"/>
  <c r="P464" i="7"/>
  <c r="BK526" i="7"/>
  <c r="J526" i="7"/>
  <c r="J74" i="7" s="1"/>
  <c r="T526" i="7"/>
  <c r="R623" i="7"/>
  <c r="P659" i="7"/>
  <c r="T92" i="8"/>
  <c r="T117" i="8"/>
  <c r="T134" i="8"/>
  <c r="T153" i="8"/>
  <c r="T162" i="8"/>
  <c r="BK165" i="8"/>
  <c r="J165" i="8" s="1"/>
  <c r="J69" i="8" s="1"/>
  <c r="P89" i="9"/>
  <c r="T166" i="9"/>
  <c r="R193" i="9"/>
  <c r="R98" i="2"/>
  <c r="P327" i="2"/>
  <c r="R557" i="3"/>
  <c r="P679" i="3"/>
  <c r="T706" i="3"/>
  <c r="BK749" i="3"/>
  <c r="J749" i="3" s="1"/>
  <c r="J80" i="3" s="1"/>
  <c r="BK775" i="3"/>
  <c r="J775" i="3" s="1"/>
  <c r="J81" i="3" s="1"/>
  <c r="P798" i="3"/>
  <c r="BK872" i="3"/>
  <c r="J872" i="3"/>
  <c r="J84" i="3"/>
  <c r="BK921" i="3"/>
  <c r="J921" i="3" s="1"/>
  <c r="J85" i="3" s="1"/>
  <c r="T87" i="4"/>
  <c r="T86" i="4" s="1"/>
  <c r="BK191" i="6"/>
  <c r="J191" i="6" s="1"/>
  <c r="J66" i="6" s="1"/>
  <c r="R191" i="6"/>
  <c r="R418" i="6"/>
  <c r="BK762" i="6"/>
  <c r="J762" i="6"/>
  <c r="J70" i="6"/>
  <c r="BK1087" i="6"/>
  <c r="J1087" i="6" s="1"/>
  <c r="J74" i="6" s="1"/>
  <c r="BK1416" i="6"/>
  <c r="J1416" i="6"/>
  <c r="J76" i="6" s="1"/>
  <c r="P1442" i="6"/>
  <c r="R1470" i="6"/>
  <c r="R1518" i="6"/>
  <c r="T1545" i="6"/>
  <c r="R1577" i="6"/>
  <c r="T1577" i="6"/>
  <c r="BK1704" i="6"/>
  <c r="J1704" i="6" s="1"/>
  <c r="J83" i="6" s="1"/>
  <c r="P1749" i="6"/>
  <c r="BK1774" i="6"/>
  <c r="J1774" i="6" s="1"/>
  <c r="J85" i="6" s="1"/>
  <c r="T464" i="7"/>
  <c r="P526" i="7"/>
  <c r="BK623" i="7"/>
  <c r="J623" i="7"/>
  <c r="J75" i="7" s="1"/>
  <c r="T623" i="7"/>
  <c r="R659" i="7"/>
  <c r="T659" i="7"/>
  <c r="P92" i="8"/>
  <c r="R117" i="8"/>
  <c r="R134" i="8"/>
  <c r="P153" i="8"/>
  <c r="P162" i="8"/>
  <c r="R165" i="8"/>
  <c r="R89" i="9"/>
  <c r="P166" i="9"/>
  <c r="T193" i="9"/>
  <c r="BK109" i="6"/>
  <c r="J109" i="6" s="1"/>
  <c r="J65" i="6" s="1"/>
  <c r="P263" i="6"/>
  <c r="BK418" i="6"/>
  <c r="J418" i="6" s="1"/>
  <c r="J68" i="6" s="1"/>
  <c r="T762" i="6"/>
  <c r="R102" i="7"/>
  <c r="P253" i="7"/>
  <c r="P442" i="7"/>
  <c r="T442" i="7"/>
  <c r="P98" i="2"/>
  <c r="T180" i="2"/>
  <c r="T97" i="2" s="1"/>
  <c r="T373" i="2"/>
  <c r="T356" i="2" s="1"/>
  <c r="R214" i="3"/>
  <c r="R679" i="3"/>
  <c r="R706" i="3"/>
  <c r="P749" i="3"/>
  <c r="P775" i="3"/>
  <c r="R798" i="3"/>
  <c r="R830" i="3"/>
  <c r="T872" i="3"/>
  <c r="R87" i="4"/>
  <c r="R86" i="4" s="1"/>
  <c r="BK180" i="5"/>
  <c r="BK99" i="5" s="1"/>
  <c r="J99" i="5" s="1"/>
  <c r="J64" i="5" s="1"/>
  <c r="BK512" i="5"/>
  <c r="J512" i="5"/>
  <c r="J72" i="5"/>
  <c r="BK556" i="5"/>
  <c r="J556" i="5" s="1"/>
  <c r="J73" i="5" s="1"/>
  <c r="P103" i="10"/>
  <c r="R124" i="10"/>
  <c r="T133" i="10"/>
  <c r="R136" i="10"/>
  <c r="R143" i="10"/>
  <c r="T149" i="10"/>
  <c r="T161" i="10"/>
  <c r="T164" i="10"/>
  <c r="R171" i="10"/>
  <c r="R174" i="10"/>
  <c r="R87" i="11"/>
  <c r="R86" i="11" s="1"/>
  <c r="BK84" i="12"/>
  <c r="J84" i="12" s="1"/>
  <c r="J60" i="12" s="1"/>
  <c r="T84" i="12"/>
  <c r="R102" i="12"/>
  <c r="BK121" i="12"/>
  <c r="J121" i="12"/>
  <c r="J62" i="12"/>
  <c r="R121" i="12"/>
  <c r="BK130" i="12"/>
  <c r="J130" i="12" s="1"/>
  <c r="J63" i="12" s="1"/>
  <c r="R130" i="12"/>
  <c r="T130" i="12"/>
  <c r="BK117" i="13"/>
  <c r="J117" i="13" s="1"/>
  <c r="J63" i="13" s="1"/>
  <c r="BK208" i="13"/>
  <c r="J208" i="13"/>
  <c r="J64" i="13"/>
  <c r="BK89" i="14"/>
  <c r="J89" i="14" s="1"/>
  <c r="J61" i="14" s="1"/>
  <c r="T119" i="14"/>
  <c r="BK90" i="15"/>
  <c r="J90" i="15" s="1"/>
  <c r="J61" i="15" s="1"/>
  <c r="P198" i="15"/>
  <c r="BK297" i="15"/>
  <c r="J297" i="15" s="1"/>
  <c r="J64" i="15" s="1"/>
  <c r="BK353" i="15"/>
  <c r="J353" i="15" s="1"/>
  <c r="J66" i="15" s="1"/>
  <c r="BK423" i="15"/>
  <c r="J423" i="15"/>
  <c r="J67" i="15"/>
  <c r="BK98" i="2"/>
  <c r="J98" i="2" s="1"/>
  <c r="J65" i="2" s="1"/>
  <c r="P180" i="2"/>
  <c r="BK327" i="2"/>
  <c r="J327" i="2"/>
  <c r="J67" i="2" s="1"/>
  <c r="P373" i="2"/>
  <c r="P356" i="2"/>
  <c r="R407" i="2"/>
  <c r="BK557" i="3"/>
  <c r="J557" i="3"/>
  <c r="J76" i="3"/>
  <c r="T679" i="3"/>
  <c r="P100" i="5"/>
  <c r="T180" i="5"/>
  <c r="T99" i="5" s="1"/>
  <c r="R454" i="5"/>
  <c r="R512" i="5"/>
  <c r="R484" i="5" s="1"/>
  <c r="T556" i="5"/>
  <c r="R109" i="6"/>
  <c r="P191" i="6"/>
  <c r="R263" i="6"/>
  <c r="BK646" i="6"/>
  <c r="J646" i="6" s="1"/>
  <c r="J69" i="6" s="1"/>
  <c r="T646" i="6"/>
  <c r="P944" i="6"/>
  <c r="R1087" i="6"/>
  <c r="T1310" i="6"/>
  <c r="BK1442" i="6"/>
  <c r="J1442" i="6"/>
  <c r="J77" i="6"/>
  <c r="T1442" i="6"/>
  <c r="BK1518" i="6"/>
  <c r="J1518" i="6"/>
  <c r="J79" i="6" s="1"/>
  <c r="P1545" i="6"/>
  <c r="BK1609" i="6"/>
  <c r="J1609" i="6" s="1"/>
  <c r="J82" i="6" s="1"/>
  <c r="P1704" i="6"/>
  <c r="R526" i="7"/>
  <c r="P623" i="7"/>
  <c r="T656" i="7"/>
  <c r="BK92" i="8"/>
  <c r="BK91" i="8" s="1"/>
  <c r="J91" i="8" s="1"/>
  <c r="J32" i="8" s="1"/>
  <c r="J92" i="8"/>
  <c r="J64" i="8"/>
  <c r="BK117" i="8"/>
  <c r="J117" i="8" s="1"/>
  <c r="J65" i="8" s="1"/>
  <c r="BK134" i="8"/>
  <c r="J134" i="8"/>
  <c r="J66" i="8" s="1"/>
  <c r="BK153" i="8"/>
  <c r="J153" i="8"/>
  <c r="J67" i="8"/>
  <c r="BK162" i="8"/>
  <c r="J162" i="8"/>
  <c r="J68" i="8"/>
  <c r="T165" i="8"/>
  <c r="T89" i="9"/>
  <c r="T88" i="9" s="1"/>
  <c r="R166" i="9"/>
  <c r="P193" i="9"/>
  <c r="BK103" i="10"/>
  <c r="BK124" i="10"/>
  <c r="J124" i="10"/>
  <c r="J67" i="10"/>
  <c r="P87" i="11"/>
  <c r="P86" i="11"/>
  <c r="AU66" i="1"/>
  <c r="P84" i="12"/>
  <c r="R84" i="12"/>
  <c r="R83" i="12" s="1"/>
  <c r="BK102" i="12"/>
  <c r="J102" i="12"/>
  <c r="J61" i="12" s="1"/>
  <c r="P102" i="12"/>
  <c r="T102" i="12"/>
  <c r="P121" i="12"/>
  <c r="T121" i="12"/>
  <c r="P130" i="12"/>
  <c r="R117" i="13"/>
  <c r="T208" i="13"/>
  <c r="P89" i="14"/>
  <c r="R89" i="14"/>
  <c r="T89" i="14"/>
  <c r="R119" i="14"/>
  <c r="BK213" i="14"/>
  <c r="J213" i="14" s="1"/>
  <c r="J63" i="14" s="1"/>
  <c r="R213" i="14"/>
  <c r="P245" i="14"/>
  <c r="T90" i="15"/>
  <c r="R198" i="15"/>
  <c r="P255" i="15"/>
  <c r="P297" i="15"/>
  <c r="T353" i="15"/>
  <c r="T423" i="15"/>
  <c r="P87" i="16"/>
  <c r="BK104" i="16"/>
  <c r="J104" i="16" s="1"/>
  <c r="J64" i="16" s="1"/>
  <c r="R104" i="16"/>
  <c r="R180" i="2"/>
  <c r="BK407" i="2"/>
  <c r="J407" i="2"/>
  <c r="J72" i="2" s="1"/>
  <c r="R741" i="3"/>
  <c r="T741" i="3"/>
  <c r="T775" i="3"/>
  <c r="T798" i="3"/>
  <c r="P872" i="3"/>
  <c r="T921" i="3"/>
  <c r="T103" i="10"/>
  <c r="T124" i="10"/>
  <c r="P133" i="10"/>
  <c r="P136" i="10"/>
  <c r="P143" i="10"/>
  <c r="T143" i="10"/>
  <c r="R149" i="10"/>
  <c r="P161" i="10"/>
  <c r="BK164" i="10"/>
  <c r="J164" i="10"/>
  <c r="J74" i="10" s="1"/>
  <c r="BK171" i="10"/>
  <c r="J171" i="10"/>
  <c r="J75" i="10"/>
  <c r="T171" i="10"/>
  <c r="T174" i="10"/>
  <c r="T87" i="11"/>
  <c r="T86" i="11" s="1"/>
  <c r="P117" i="13"/>
  <c r="P85" i="13"/>
  <c r="P84" i="13" s="1"/>
  <c r="AU68" i="1" s="1"/>
  <c r="P208" i="13"/>
  <c r="BK119" i="14"/>
  <c r="J119" i="14"/>
  <c r="J62" i="14"/>
  <c r="P119" i="14"/>
  <c r="P88" i="14"/>
  <c r="P87" i="14"/>
  <c r="AU69" i="1" s="1"/>
  <c r="P213" i="14"/>
  <c r="BK245" i="14"/>
  <c r="J245" i="14" s="1"/>
  <c r="J64" i="14" s="1"/>
  <c r="T245" i="14"/>
  <c r="R90" i="15"/>
  <c r="T198" i="15"/>
  <c r="R255" i="15"/>
  <c r="R297" i="15"/>
  <c r="P353" i="15"/>
  <c r="P423" i="15"/>
  <c r="BK87" i="16"/>
  <c r="J87" i="16" s="1"/>
  <c r="J61" i="16" s="1"/>
  <c r="R87" i="16"/>
  <c r="BK99" i="16"/>
  <c r="J99" i="16" s="1"/>
  <c r="J63" i="16" s="1"/>
  <c r="T99" i="16"/>
  <c r="T104" i="16"/>
  <c r="P109" i="6"/>
  <c r="BK263" i="6"/>
  <c r="BK108" i="6" s="1"/>
  <c r="J108" i="6" s="1"/>
  <c r="J64" i="6" s="1"/>
  <c r="J263" i="6"/>
  <c r="J67" i="6" s="1"/>
  <c r="P418" i="6"/>
  <c r="R762" i="6"/>
  <c r="T1087" i="6"/>
  <c r="P1310" i="6"/>
  <c r="P1416" i="6"/>
  <c r="P1470" i="6"/>
  <c r="T1518" i="6"/>
  <c r="P1609" i="6"/>
  <c r="R1704" i="6"/>
  <c r="R1749" i="6"/>
  <c r="P102" i="7"/>
  <c r="P101" i="7" s="1"/>
  <c r="BK253" i="7"/>
  <c r="J253" i="7" s="1"/>
  <c r="J67" i="7" s="1"/>
  <c r="BK442" i="7"/>
  <c r="J442" i="7" s="1"/>
  <c r="J69" i="7" s="1"/>
  <c r="R442" i="7"/>
  <c r="BK464" i="7"/>
  <c r="BK457" i="7" s="1"/>
  <c r="J457" i="7" s="1"/>
  <c r="J71" i="7" s="1"/>
  <c r="J464" i="7"/>
  <c r="J73" i="7"/>
  <c r="R464" i="7"/>
  <c r="R457" i="7" s="1"/>
  <c r="R92" i="8"/>
  <c r="P117" i="8"/>
  <c r="P134" i="8"/>
  <c r="R153" i="8"/>
  <c r="R162" i="8"/>
  <c r="P165" i="8"/>
  <c r="BK89" i="9"/>
  <c r="J89" i="9"/>
  <c r="J64" i="9"/>
  <c r="BK166" i="9"/>
  <c r="BK88" i="9" s="1"/>
  <c r="J88" i="9" s="1"/>
  <c r="J63" i="9" s="1"/>
  <c r="J166" i="9"/>
  <c r="J65" i="9" s="1"/>
  <c r="BK193" i="9"/>
  <c r="J193" i="9" s="1"/>
  <c r="J66" i="9" s="1"/>
  <c r="R103" i="10"/>
  <c r="R102" i="10" s="1"/>
  <c r="P124" i="10"/>
  <c r="BK133" i="10"/>
  <c r="J133" i="10"/>
  <c r="J68" i="10"/>
  <c r="R133" i="10"/>
  <c r="BK136" i="10"/>
  <c r="J136" i="10" s="1"/>
  <c r="J69" i="10" s="1"/>
  <c r="T136" i="10"/>
  <c r="BK143" i="10"/>
  <c r="J143" i="10"/>
  <c r="J70" i="10" s="1"/>
  <c r="BK149" i="10"/>
  <c r="J149" i="10"/>
  <c r="J72" i="10"/>
  <c r="P149" i="10"/>
  <c r="BK161" i="10"/>
  <c r="BK148" i="10" s="1"/>
  <c r="J148" i="10" s="1"/>
  <c r="J71" i="10" s="1"/>
  <c r="J161" i="10"/>
  <c r="J73" i="10" s="1"/>
  <c r="R161" i="10"/>
  <c r="P164" i="10"/>
  <c r="R164" i="10"/>
  <c r="P171" i="10"/>
  <c r="BK174" i="10"/>
  <c r="J174" i="10"/>
  <c r="J76" i="10"/>
  <c r="P174" i="10"/>
  <c r="BK87" i="11"/>
  <c r="BK86" i="11" s="1"/>
  <c r="J86" i="11" s="1"/>
  <c r="J63" i="11" s="1"/>
  <c r="J87" i="11"/>
  <c r="J64" i="11"/>
  <c r="T117" i="13"/>
  <c r="T85" i="13" s="1"/>
  <c r="T84" i="13" s="1"/>
  <c r="R208" i="13"/>
  <c r="T213" i="14"/>
  <c r="R245" i="14"/>
  <c r="P90" i="15"/>
  <c r="BK198" i="15"/>
  <c r="J198" i="15"/>
  <c r="J62" i="15" s="1"/>
  <c r="BK255" i="15"/>
  <c r="J255" i="15" s="1"/>
  <c r="J63" i="15" s="1"/>
  <c r="T255" i="15"/>
  <c r="T297" i="15"/>
  <c r="R353" i="15"/>
  <c r="R423" i="15"/>
  <c r="T87" i="16"/>
  <c r="T86" i="16"/>
  <c r="T85" i="16"/>
  <c r="P99" i="16"/>
  <c r="R99" i="16"/>
  <c r="P104" i="16"/>
  <c r="BK130" i="3"/>
  <c r="J130" i="3" s="1"/>
  <c r="J66" i="3" s="1"/>
  <c r="BK592" i="5"/>
  <c r="J592" i="5"/>
  <c r="J76" i="5"/>
  <c r="BK456" i="2"/>
  <c r="J456" i="2"/>
  <c r="J74" i="2"/>
  <c r="BK109" i="3"/>
  <c r="J109" i="3" s="1"/>
  <c r="J65" i="3" s="1"/>
  <c r="BK146" i="3"/>
  <c r="J146" i="3" s="1"/>
  <c r="J67" i="3" s="1"/>
  <c r="BK438" i="3"/>
  <c r="J438" i="3"/>
  <c r="J73" i="3"/>
  <c r="BK485" i="5"/>
  <c r="BK484" i="5" s="1"/>
  <c r="J484" i="5" s="1"/>
  <c r="J68" i="5" s="1"/>
  <c r="J485" i="5"/>
  <c r="J69" i="5"/>
  <c r="BK505" i="5"/>
  <c r="J505" i="5" s="1"/>
  <c r="J71" i="5" s="1"/>
  <c r="BK940" i="6"/>
  <c r="J940" i="6" s="1"/>
  <c r="J71" i="6" s="1"/>
  <c r="BK458" i="7"/>
  <c r="J458" i="7"/>
  <c r="J72" i="7"/>
  <c r="BK414" i="7"/>
  <c r="J414" i="7"/>
  <c r="J68" i="7"/>
  <c r="BK454" i="7"/>
  <c r="J454" i="7" s="1"/>
  <c r="J70" i="7" s="1"/>
  <c r="BK366" i="2"/>
  <c r="J366" i="2" s="1"/>
  <c r="J70" i="2" s="1"/>
  <c r="BK494" i="5"/>
  <c r="J494" i="5"/>
  <c r="J70" i="5"/>
  <c r="BK584" i="5"/>
  <c r="J584" i="5"/>
  <c r="J74" i="5"/>
  <c r="BK122" i="10"/>
  <c r="J122" i="10" s="1"/>
  <c r="J66" i="10" s="1"/>
  <c r="BK178" i="10"/>
  <c r="J178" i="10" s="1"/>
  <c r="J77" i="10" s="1"/>
  <c r="BK357" i="2"/>
  <c r="J357" i="2"/>
  <c r="J69" i="2"/>
  <c r="BK656" i="7"/>
  <c r="J656" i="7"/>
  <c r="J76" i="7"/>
  <c r="BK86" i="13"/>
  <c r="J86" i="13" s="1"/>
  <c r="J61" i="13" s="1"/>
  <c r="BK255" i="14"/>
  <c r="J255" i="14" s="1"/>
  <c r="J65" i="14" s="1"/>
  <c r="BK342" i="15"/>
  <c r="J342" i="15"/>
  <c r="J65" i="15"/>
  <c r="BK96" i="16"/>
  <c r="J96" i="16"/>
  <c r="J62" i="16"/>
  <c r="BK259" i="14"/>
  <c r="J259" i="14" s="1"/>
  <c r="J67" i="14" s="1"/>
  <c r="BK222" i="7"/>
  <c r="J222" i="7" s="1"/>
  <c r="J66" i="7" s="1"/>
  <c r="BK180" i="10"/>
  <c r="J180" i="10"/>
  <c r="J78" i="10"/>
  <c r="BK182" i="10"/>
  <c r="J182" i="10"/>
  <c r="J79" i="10"/>
  <c r="BK106" i="13"/>
  <c r="J106" i="13" s="1"/>
  <c r="J62" i="13" s="1"/>
  <c r="BK435" i="15"/>
  <c r="J435" i="15" s="1"/>
  <c r="J68" i="15" s="1"/>
  <c r="BK113" i="16"/>
  <c r="J113" i="16"/>
  <c r="J65" i="16"/>
  <c r="BK83" i="17"/>
  <c r="J83" i="17" s="1"/>
  <c r="J61" i="17" s="1"/>
  <c r="E71" i="17"/>
  <c r="J52" i="17"/>
  <c r="F78" i="17"/>
  <c r="BE84" i="17"/>
  <c r="J33" i="17" s="1"/>
  <c r="AV72" i="1" s="1"/>
  <c r="E48" i="16"/>
  <c r="J79" i="16"/>
  <c r="BE97" i="16"/>
  <c r="BE92" i="16"/>
  <c r="BE111" i="16"/>
  <c r="BE94" i="16"/>
  <c r="BE114" i="16"/>
  <c r="F82" i="16"/>
  <c r="BE100" i="16"/>
  <c r="BE90" i="16"/>
  <c r="BE102" i="16"/>
  <c r="BE107" i="16"/>
  <c r="BE109" i="16"/>
  <c r="BE88" i="16"/>
  <c r="BE105" i="16"/>
  <c r="J82" i="15"/>
  <c r="BE96" i="15"/>
  <c r="BE102" i="15"/>
  <c r="BE138" i="15"/>
  <c r="BE263" i="15"/>
  <c r="BE361" i="15"/>
  <c r="BE390" i="15"/>
  <c r="BE410" i="15"/>
  <c r="BE415" i="15"/>
  <c r="BE419" i="15"/>
  <c r="BE431" i="15"/>
  <c r="BE178" i="15"/>
  <c r="BE183" i="15"/>
  <c r="BE188" i="15"/>
  <c r="BE298" i="15"/>
  <c r="BE322" i="15"/>
  <c r="BE348" i="15"/>
  <c r="BE145" i="15"/>
  <c r="BE223" i="15"/>
  <c r="BE250" i="15"/>
  <c r="BE304" i="15"/>
  <c r="BE310" i="15"/>
  <c r="BE327" i="15"/>
  <c r="BE386" i="15"/>
  <c r="F85" i="15"/>
  <c r="BE193" i="15"/>
  <c r="BE205" i="15"/>
  <c r="BE211" i="15"/>
  <c r="BE234" i="15"/>
  <c r="BE270" i="15"/>
  <c r="BE332" i="15"/>
  <c r="BE354" i="15"/>
  <c r="BE426" i="15"/>
  <c r="BE429" i="15"/>
  <c r="BE433" i="15"/>
  <c r="BE110" i="15"/>
  <c r="BE173" i="15"/>
  <c r="BE229" i="15"/>
  <c r="BE239" i="15"/>
  <c r="BE244" i="15"/>
  <c r="BE256" i="15"/>
  <c r="BE291" i="15"/>
  <c r="BE376" i="15"/>
  <c r="E48" i="15"/>
  <c r="BE118" i="15"/>
  <c r="BE124" i="15"/>
  <c r="BE199" i="15"/>
  <c r="BE284" i="15"/>
  <c r="BE343" i="15"/>
  <c r="BE395" i="15"/>
  <c r="BE424" i="15"/>
  <c r="BE91" i="15"/>
  <c r="BE152" i="15"/>
  <c r="BE160" i="15"/>
  <c r="BE316" i="15"/>
  <c r="BE337" i="15"/>
  <c r="BE368" i="15"/>
  <c r="BE381" i="15"/>
  <c r="BE399" i="15"/>
  <c r="BE436" i="15"/>
  <c r="BE131" i="15"/>
  <c r="BE167" i="15"/>
  <c r="BE217" i="15"/>
  <c r="BE277" i="15"/>
  <c r="BE405" i="15"/>
  <c r="BE162" i="14"/>
  <c r="BE178" i="14"/>
  <c r="BE204" i="14"/>
  <c r="BE256" i="14"/>
  <c r="J52" i="14"/>
  <c r="E77" i="14"/>
  <c r="BE145" i="14"/>
  <c r="BE208" i="14"/>
  <c r="BE250" i="14"/>
  <c r="BE108" i="14"/>
  <c r="BE130" i="14"/>
  <c r="BE135" i="14"/>
  <c r="BE140" i="14"/>
  <c r="BE184" i="14"/>
  <c r="BE194" i="14"/>
  <c r="BE253" i="14"/>
  <c r="BE125" i="14"/>
  <c r="BE185" i="14"/>
  <c r="BE189" i="14"/>
  <c r="BE214" i="14"/>
  <c r="BE99" i="14"/>
  <c r="BE120" i="14"/>
  <c r="BE153" i="14"/>
  <c r="BE246" i="14"/>
  <c r="BE248" i="14"/>
  <c r="BE90" i="14"/>
  <c r="BE158" i="14"/>
  <c r="BE171" i="14"/>
  <c r="BE260" i="14"/>
  <c r="F55" i="14"/>
  <c r="BE166" i="14"/>
  <c r="BE226" i="14"/>
  <c r="BE238" i="14"/>
  <c r="BE149" i="14"/>
  <c r="BE199" i="14"/>
  <c r="BE231" i="14"/>
  <c r="E74" i="13"/>
  <c r="BE144" i="13"/>
  <c r="BE155" i="13"/>
  <c r="BE158" i="13"/>
  <c r="BE161" i="13"/>
  <c r="BE163" i="13"/>
  <c r="BE192" i="13"/>
  <c r="BE194" i="13"/>
  <c r="BE195" i="13"/>
  <c r="BE204" i="13"/>
  <c r="BE211" i="13"/>
  <c r="J54" i="13"/>
  <c r="J78" i="13"/>
  <c r="BE87" i="13"/>
  <c r="BE118" i="13"/>
  <c r="BE181" i="13"/>
  <c r="BE182" i="13"/>
  <c r="BE183" i="13"/>
  <c r="BE187" i="13"/>
  <c r="BE107" i="13"/>
  <c r="BE191" i="13"/>
  <c r="BE205" i="13"/>
  <c r="F55" i="13"/>
  <c r="BE122" i="13"/>
  <c r="BE141" i="13"/>
  <c r="BE177" i="13"/>
  <c r="BE179" i="13"/>
  <c r="BE133" i="13"/>
  <c r="BE137" i="13"/>
  <c r="BE151" i="13"/>
  <c r="BE171" i="13"/>
  <c r="BE173" i="13"/>
  <c r="BE175" i="13"/>
  <c r="BE189" i="13"/>
  <c r="BE201" i="13"/>
  <c r="BE130" i="13"/>
  <c r="BE147" i="13"/>
  <c r="BE186" i="13"/>
  <c r="BE188" i="13"/>
  <c r="BE197" i="13"/>
  <c r="BE198" i="13"/>
  <c r="BE209" i="13"/>
  <c r="BE126" i="13"/>
  <c r="BE165" i="13"/>
  <c r="BE167" i="13"/>
  <c r="BE184" i="13"/>
  <c r="BE193" i="13"/>
  <c r="BE202" i="13"/>
  <c r="BE207" i="13"/>
  <c r="BE97" i="13"/>
  <c r="BE169" i="13"/>
  <c r="BE200" i="13"/>
  <c r="BE103" i="12"/>
  <c r="BE110" i="12"/>
  <c r="BE114" i="12"/>
  <c r="BE118" i="12"/>
  <c r="BE120" i="12"/>
  <c r="J54" i="12"/>
  <c r="BE93" i="12"/>
  <c r="BE107" i="12"/>
  <c r="BE116" i="12"/>
  <c r="BE117" i="12"/>
  <c r="BE125" i="12"/>
  <c r="BE134" i="12"/>
  <c r="BE136" i="12"/>
  <c r="J52" i="12"/>
  <c r="BE88" i="12"/>
  <c r="BE112" i="12"/>
  <c r="BE115" i="12"/>
  <c r="BE124" i="12"/>
  <c r="E73" i="12"/>
  <c r="F80" i="12"/>
  <c r="BE86" i="12"/>
  <c r="BE97" i="12"/>
  <c r="BE100" i="12"/>
  <c r="BE101" i="12"/>
  <c r="BE113" i="12"/>
  <c r="BE128" i="12"/>
  <c r="BE129" i="12"/>
  <c r="BE135" i="12"/>
  <c r="BE85" i="12"/>
  <c r="BE94" i="12"/>
  <c r="BE95" i="12"/>
  <c r="BE96" i="12"/>
  <c r="BE131" i="12"/>
  <c r="BE132" i="12"/>
  <c r="BE106" i="12"/>
  <c r="BE111" i="12"/>
  <c r="BE127" i="12"/>
  <c r="BE89" i="12"/>
  <c r="BE90" i="12"/>
  <c r="BE91" i="12"/>
  <c r="BE104" i="12"/>
  <c r="BE119" i="12"/>
  <c r="BE122" i="12"/>
  <c r="BE133" i="12"/>
  <c r="BE87" i="12"/>
  <c r="BE92" i="12"/>
  <c r="BE98" i="12"/>
  <c r="BE99" i="12"/>
  <c r="BE105" i="12"/>
  <c r="BE108" i="12"/>
  <c r="BE109" i="12"/>
  <c r="BE123" i="12"/>
  <c r="BE126" i="12"/>
  <c r="J103" i="10"/>
  <c r="J65" i="10"/>
  <c r="J56" i="11"/>
  <c r="E74" i="11"/>
  <c r="F83" i="11"/>
  <c r="BE107" i="11"/>
  <c r="BE111" i="11"/>
  <c r="BE90" i="11"/>
  <c r="BE92" i="11"/>
  <c r="BE93" i="11"/>
  <c r="BE100" i="11"/>
  <c r="BE103" i="11"/>
  <c r="BE109" i="11"/>
  <c r="BE94" i="11"/>
  <c r="BE95" i="11"/>
  <c r="BE96" i="11"/>
  <c r="BE108" i="11"/>
  <c r="BE110" i="11"/>
  <c r="BE115" i="11"/>
  <c r="BE89" i="11"/>
  <c r="BE98" i="11"/>
  <c r="BE104" i="11"/>
  <c r="BE105" i="11"/>
  <c r="BE106" i="11"/>
  <c r="BE113" i="11"/>
  <c r="BE114" i="11"/>
  <c r="BE97" i="11"/>
  <c r="BE99" i="11"/>
  <c r="BE112" i="11"/>
  <c r="BE88" i="11"/>
  <c r="BE91" i="11"/>
  <c r="BE101" i="11"/>
  <c r="BE172" i="10"/>
  <c r="BE173" i="10"/>
  <c r="E89" i="10"/>
  <c r="J95" i="10"/>
  <c r="BE111" i="10"/>
  <c r="BE112" i="10"/>
  <c r="BE116" i="10"/>
  <c r="BE123" i="10"/>
  <c r="BE131" i="10"/>
  <c r="BE134" i="10"/>
  <c r="BE135" i="10"/>
  <c r="BE137" i="10"/>
  <c r="BE158" i="10"/>
  <c r="BE162" i="10"/>
  <c r="BE165" i="10"/>
  <c r="BE176" i="10"/>
  <c r="J58" i="10"/>
  <c r="BE104" i="10"/>
  <c r="BE105" i="10"/>
  <c r="BE106" i="10"/>
  <c r="BE110" i="10"/>
  <c r="BE118" i="10"/>
  <c r="BE125" i="10"/>
  <c r="BE144" i="10"/>
  <c r="BE153" i="10"/>
  <c r="BE130" i="10"/>
  <c r="BE163" i="10"/>
  <c r="BE181" i="10"/>
  <c r="BE128" i="10"/>
  <c r="BE132" i="10"/>
  <c r="BE152" i="10"/>
  <c r="F98" i="10"/>
  <c r="BE108" i="10"/>
  <c r="BE113" i="10"/>
  <c r="BE114" i="10"/>
  <c r="BE120" i="10"/>
  <c r="BE126" i="10"/>
  <c r="BE127" i="10"/>
  <c r="BE145" i="10"/>
  <c r="BE147" i="10"/>
  <c r="BE156" i="10"/>
  <c r="BE157" i="10"/>
  <c r="BE166" i="10"/>
  <c r="BE167" i="10"/>
  <c r="BE168" i="10"/>
  <c r="BE170" i="10"/>
  <c r="BE175" i="10"/>
  <c r="BE183" i="10"/>
  <c r="BE107" i="10"/>
  <c r="BE109" i="10"/>
  <c r="BE115" i="10"/>
  <c r="BE117" i="10"/>
  <c r="BE119" i="10"/>
  <c r="BE129" i="10"/>
  <c r="BE155" i="10"/>
  <c r="BE177" i="10"/>
  <c r="BE179" i="10"/>
  <c r="BE121" i="10"/>
  <c r="BE139" i="10"/>
  <c r="BE141" i="10"/>
  <c r="BE146" i="10"/>
  <c r="BE150" i="10"/>
  <c r="BE151" i="10"/>
  <c r="BE154" i="10"/>
  <c r="BE159" i="10"/>
  <c r="BE160" i="10"/>
  <c r="BE169" i="10"/>
  <c r="J56" i="9"/>
  <c r="F85" i="9"/>
  <c r="BE95" i="9"/>
  <c r="BE101" i="9"/>
  <c r="BE102" i="9"/>
  <c r="BE107" i="9"/>
  <c r="BE109" i="9"/>
  <c r="BE110" i="9"/>
  <c r="BE114" i="9"/>
  <c r="BE117" i="9"/>
  <c r="BE135" i="9"/>
  <c r="BE142" i="9"/>
  <c r="BE143" i="9"/>
  <c r="BE144" i="9"/>
  <c r="BE146" i="9"/>
  <c r="BE152" i="9"/>
  <c r="BE153" i="9"/>
  <c r="BE161" i="9"/>
  <c r="BE164" i="9"/>
  <c r="BE175" i="9"/>
  <c r="BE176" i="9"/>
  <c r="BE190" i="9"/>
  <c r="BE192" i="9"/>
  <c r="BE225" i="9"/>
  <c r="J58" i="9"/>
  <c r="BE94" i="9"/>
  <c r="BE104" i="9"/>
  <c r="BE111" i="9"/>
  <c r="BE116" i="9"/>
  <c r="BE118" i="9"/>
  <c r="BE130" i="9"/>
  <c r="BE137" i="9"/>
  <c r="BE162" i="9"/>
  <c r="BE171" i="9"/>
  <c r="BE186" i="9"/>
  <c r="BE187" i="9"/>
  <c r="BE200" i="9"/>
  <c r="BE204" i="9"/>
  <c r="BE206" i="9"/>
  <c r="E76" i="9"/>
  <c r="BE91" i="9"/>
  <c r="BE100" i="9"/>
  <c r="BE112" i="9"/>
  <c r="BE113" i="9"/>
  <c r="BE115" i="9"/>
  <c r="BE120" i="9"/>
  <c r="BE126" i="9"/>
  <c r="BE133" i="9"/>
  <c r="BE158" i="9"/>
  <c r="BE191" i="9"/>
  <c r="BE199" i="9"/>
  <c r="BE208" i="9"/>
  <c r="BE210" i="9"/>
  <c r="BE219" i="9"/>
  <c r="BE224" i="9"/>
  <c r="BE226" i="9"/>
  <c r="BE228" i="9"/>
  <c r="BE92" i="9"/>
  <c r="BE96" i="9"/>
  <c r="BE103" i="9"/>
  <c r="BE105" i="9"/>
  <c r="BE119" i="9"/>
  <c r="BE125" i="9"/>
  <c r="BE132" i="9"/>
  <c r="BE134" i="9"/>
  <c r="BE140" i="9"/>
  <c r="BE148" i="9"/>
  <c r="BE160" i="9"/>
  <c r="BE182" i="9"/>
  <c r="BE195" i="9"/>
  <c r="BE197" i="9"/>
  <c r="BE215" i="9"/>
  <c r="BE227" i="9"/>
  <c r="BE98" i="9"/>
  <c r="BE99" i="9"/>
  <c r="BE108" i="9"/>
  <c r="BE121" i="9"/>
  <c r="BE124" i="9"/>
  <c r="BE127" i="9"/>
  <c r="BE128" i="9"/>
  <c r="BE129" i="9"/>
  <c r="BE147" i="9"/>
  <c r="BE149" i="9"/>
  <c r="BE154" i="9"/>
  <c r="BE159" i="9"/>
  <c r="BE163" i="9"/>
  <c r="BE177" i="9"/>
  <c r="BE184" i="9"/>
  <c r="BE185" i="9"/>
  <c r="BE188" i="9"/>
  <c r="BE189" i="9"/>
  <c r="BE213" i="9"/>
  <c r="BE218" i="9"/>
  <c r="BE123" i="9"/>
  <c r="BE131" i="9"/>
  <c r="BE136" i="9"/>
  <c r="BE138" i="9"/>
  <c r="BE145" i="9"/>
  <c r="BE165" i="9"/>
  <c r="BE172" i="9"/>
  <c r="BE178" i="9"/>
  <c r="BE181" i="9"/>
  <c r="BE183" i="9"/>
  <c r="BE196" i="9"/>
  <c r="BE201" i="9"/>
  <c r="BE203" i="9"/>
  <c r="BE205" i="9"/>
  <c r="BE207" i="9"/>
  <c r="BE214" i="9"/>
  <c r="BE230" i="9"/>
  <c r="BE122" i="9"/>
  <c r="BE150" i="9"/>
  <c r="BE156" i="9"/>
  <c r="BE157" i="9"/>
  <c r="BE168" i="9"/>
  <c r="BE169" i="9"/>
  <c r="BE170" i="9"/>
  <c r="BE173" i="9"/>
  <c r="BE174" i="9"/>
  <c r="BE180" i="9"/>
  <c r="BE216" i="9"/>
  <c r="BE220" i="9"/>
  <c r="BE233" i="9"/>
  <c r="BE234" i="9"/>
  <c r="BE90" i="9"/>
  <c r="BE93" i="9"/>
  <c r="BE97" i="9"/>
  <c r="BE106" i="9"/>
  <c r="BE139" i="9"/>
  <c r="BE141" i="9"/>
  <c r="BE151" i="9"/>
  <c r="BE155" i="9"/>
  <c r="BE167" i="9"/>
  <c r="BE179" i="9"/>
  <c r="BE194" i="9"/>
  <c r="BE198" i="9"/>
  <c r="BE202" i="9"/>
  <c r="BE209" i="9"/>
  <c r="BE211" i="9"/>
  <c r="BE212" i="9"/>
  <c r="BE217" i="9"/>
  <c r="BE221" i="9"/>
  <c r="BE222" i="9"/>
  <c r="BE223" i="9"/>
  <c r="BE229" i="9"/>
  <c r="BE231" i="9"/>
  <c r="F88" i="8"/>
  <c r="BE103" i="8"/>
  <c r="BE105" i="8"/>
  <c r="BE113" i="8"/>
  <c r="BE118" i="8"/>
  <c r="BE121" i="8"/>
  <c r="BE125" i="8"/>
  <c r="BE147" i="8"/>
  <c r="BE148" i="8"/>
  <c r="BE149" i="8"/>
  <c r="BE150" i="8"/>
  <c r="BE173" i="8"/>
  <c r="J58" i="8"/>
  <c r="BE114" i="8"/>
  <c r="BE136" i="8"/>
  <c r="BE142" i="8"/>
  <c r="BE144" i="8"/>
  <c r="BE160" i="8"/>
  <c r="J56" i="8"/>
  <c r="E79" i="8"/>
  <c r="BE99" i="8"/>
  <c r="BE122" i="8"/>
  <c r="BE124" i="8"/>
  <c r="BE130" i="8"/>
  <c r="BE135" i="8"/>
  <c r="BE143" i="8"/>
  <c r="BE157" i="8"/>
  <c r="BE93" i="8"/>
  <c r="BE95" i="8"/>
  <c r="BE106" i="8"/>
  <c r="BE128" i="8"/>
  <c r="BE133" i="8"/>
  <c r="BE137" i="8"/>
  <c r="BE154" i="8"/>
  <c r="BE164" i="8"/>
  <c r="BE166" i="8"/>
  <c r="BE168" i="8"/>
  <c r="BE97" i="8"/>
  <c r="BE100" i="8"/>
  <c r="BE102" i="8"/>
  <c r="BE108" i="8"/>
  <c r="BE109" i="8"/>
  <c r="BE111" i="8"/>
  <c r="BE120" i="8"/>
  <c r="BE132" i="8"/>
  <c r="BE161" i="8"/>
  <c r="BE167" i="8"/>
  <c r="BE170" i="8"/>
  <c r="BE94" i="8"/>
  <c r="BE101" i="8"/>
  <c r="BE110" i="8"/>
  <c r="BE115" i="8"/>
  <c r="BE116" i="8"/>
  <c r="BE123" i="8"/>
  <c r="BE146" i="8"/>
  <c r="BE156" i="8"/>
  <c r="BE96" i="8"/>
  <c r="BE98" i="8"/>
  <c r="BE107" i="8"/>
  <c r="BE119" i="8"/>
  <c r="BE126" i="8"/>
  <c r="BE138" i="8"/>
  <c r="BE139" i="8"/>
  <c r="BE140" i="8"/>
  <c r="BE141" i="8"/>
  <c r="BE151" i="8"/>
  <c r="BE152" i="8"/>
  <c r="BE155" i="8"/>
  <c r="BE158" i="8"/>
  <c r="BE159" i="8"/>
  <c r="BE163" i="8"/>
  <c r="BE171" i="8"/>
  <c r="BE172" i="8"/>
  <c r="BE104" i="8"/>
  <c r="BE112" i="8"/>
  <c r="BE127" i="8"/>
  <c r="BE129" i="8"/>
  <c r="BE131" i="8"/>
  <c r="BE145" i="8"/>
  <c r="BE169" i="8"/>
  <c r="E50" i="7"/>
  <c r="BE113" i="7"/>
  <c r="BE158" i="7"/>
  <c r="BE202" i="7"/>
  <c r="BE214" i="7"/>
  <c r="BE259" i="7"/>
  <c r="BE266" i="7"/>
  <c r="BE282" i="7"/>
  <c r="BE286" i="7"/>
  <c r="BE292" i="7"/>
  <c r="BE333" i="7"/>
  <c r="BE347" i="7"/>
  <c r="BE349" i="7"/>
  <c r="BE362" i="7"/>
  <c r="BE415" i="7"/>
  <c r="BE430" i="7"/>
  <c r="BE447" i="7"/>
  <c r="BE467" i="7"/>
  <c r="BE499" i="7"/>
  <c r="BE505" i="7"/>
  <c r="BE519" i="7"/>
  <c r="BE529" i="7"/>
  <c r="BE612" i="7"/>
  <c r="BE622" i="7"/>
  <c r="BE632" i="7"/>
  <c r="BE637" i="7"/>
  <c r="BE645" i="7"/>
  <c r="BE657" i="7"/>
  <c r="BE665" i="7"/>
  <c r="BE670" i="7"/>
  <c r="BE673" i="7"/>
  <c r="J94" i="7"/>
  <c r="BE103" i="7"/>
  <c r="BE137" i="7"/>
  <c r="BE147" i="7"/>
  <c r="BE264" i="7"/>
  <c r="BE277" i="7"/>
  <c r="BE302" i="7"/>
  <c r="BE306" i="7"/>
  <c r="BE314" i="7"/>
  <c r="BE321" i="7"/>
  <c r="BE329" i="7"/>
  <c r="BE354" i="7"/>
  <c r="BE386" i="7"/>
  <c r="BE393" i="7"/>
  <c r="BE398" i="7"/>
  <c r="BE445" i="7"/>
  <c r="BE489" i="7"/>
  <c r="BE494" i="7"/>
  <c r="BE514" i="7"/>
  <c r="BE556" i="7"/>
  <c r="BE572" i="7"/>
  <c r="BE577" i="7"/>
  <c r="BE599" i="7"/>
  <c r="BE660" i="7"/>
  <c r="BK943" i="6"/>
  <c r="J943" i="6"/>
  <c r="J72" i="6" s="1"/>
  <c r="J96" i="7"/>
  <c r="BE180" i="7"/>
  <c r="BE223" i="7"/>
  <c r="BE254" i="7"/>
  <c r="BE272" i="7"/>
  <c r="BE297" i="7"/>
  <c r="BE305" i="7"/>
  <c r="BE459" i="7"/>
  <c r="BE597" i="7"/>
  <c r="BE610" i="7"/>
  <c r="F59" i="7"/>
  <c r="BE295" i="7"/>
  <c r="BE308" i="7"/>
  <c r="BE500" i="7"/>
  <c r="BE527" i="7"/>
  <c r="BE563" i="7"/>
  <c r="BE617" i="7"/>
  <c r="BE124" i="7"/>
  <c r="BE195" i="7"/>
  <c r="BE278" i="7"/>
  <c r="BE309" i="7"/>
  <c r="BE328" i="7"/>
  <c r="BE370" i="7"/>
  <c r="BE378" i="7"/>
  <c r="BE391" i="7"/>
  <c r="BE404" i="7"/>
  <c r="BE405" i="7"/>
  <c r="BE443" i="7"/>
  <c r="BE465" i="7"/>
  <c r="BE477" i="7"/>
  <c r="BE510" i="7"/>
  <c r="BE521" i="7"/>
  <c r="BE592" i="7"/>
  <c r="BE649" i="7"/>
  <c r="BE654" i="7"/>
  <c r="BE290" i="7"/>
  <c r="BE337" i="7"/>
  <c r="BE343" i="7"/>
  <c r="BE402" i="7"/>
  <c r="BE472" i="7"/>
  <c r="BE534" i="7"/>
  <c r="BE541" i="7"/>
  <c r="BE169" i="7"/>
  <c r="BE209" i="7"/>
  <c r="BE271" i="7"/>
  <c r="BE300" i="7"/>
  <c r="BE341" i="7"/>
  <c r="BE449" i="7"/>
  <c r="BE452" i="7"/>
  <c r="BE455" i="7"/>
  <c r="BE546" i="7"/>
  <c r="BE551" i="7"/>
  <c r="BE568" i="7"/>
  <c r="BE587" i="7"/>
  <c r="BE626" i="7"/>
  <c r="BE326" i="7"/>
  <c r="BE484" i="7"/>
  <c r="BE558" i="7"/>
  <c r="BE582" i="7"/>
  <c r="BE624" i="7"/>
  <c r="BE631" i="7"/>
  <c r="BE639" i="7"/>
  <c r="BE110" i="6"/>
  <c r="BE152" i="6"/>
  <c r="BE181" i="6"/>
  <c r="BE192" i="6"/>
  <c r="BE264" i="6"/>
  <c r="BE301" i="6"/>
  <c r="BE307" i="6"/>
  <c r="BE647" i="6"/>
  <c r="BE655" i="6"/>
  <c r="BE686" i="6"/>
  <c r="BE721" i="6"/>
  <c r="BE727" i="6"/>
  <c r="BE773" i="6"/>
  <c r="BE784" i="6"/>
  <c r="BE816" i="6"/>
  <c r="BE876" i="6"/>
  <c r="BE930" i="6"/>
  <c r="BE982" i="6"/>
  <c r="BE1021" i="6"/>
  <c r="BE1034" i="6"/>
  <c r="BE1181" i="6"/>
  <c r="BE1243" i="6"/>
  <c r="BE1380" i="6"/>
  <c r="BE1397" i="6"/>
  <c r="BE1404" i="6"/>
  <c r="BE1414" i="6"/>
  <c r="BE1481" i="6"/>
  <c r="BE1503" i="6"/>
  <c r="BE1548" i="6"/>
  <c r="BE1551" i="6"/>
  <c r="BE1560" i="6"/>
  <c r="BE1564" i="6"/>
  <c r="BE1607" i="6"/>
  <c r="BE1610" i="6"/>
  <c r="BE1621" i="6"/>
  <c r="BE1632" i="6"/>
  <c r="BE1643" i="6"/>
  <c r="BE1654" i="6"/>
  <c r="BE1665" i="6"/>
  <c r="BE1677" i="6"/>
  <c r="BE1684" i="6"/>
  <c r="BE1691" i="6"/>
  <c r="BE1702" i="6"/>
  <c r="BE1705" i="6"/>
  <c r="BE1710" i="6"/>
  <c r="BE1715" i="6"/>
  <c r="BE1720" i="6"/>
  <c r="BE1724" i="6"/>
  <c r="BE1730" i="6"/>
  <c r="BE1739" i="6"/>
  <c r="BE1750" i="6"/>
  <c r="BE1758" i="6"/>
  <c r="BE1766" i="6"/>
  <c r="BE1775" i="6"/>
  <c r="J180" i="5"/>
  <c r="J66" i="5"/>
  <c r="BE788" i="6"/>
  <c r="BE811" i="6"/>
  <c r="BE823" i="6"/>
  <c r="BE852" i="6"/>
  <c r="BE860" i="6"/>
  <c r="BE885" i="6"/>
  <c r="BE945" i="6"/>
  <c r="BE950" i="6"/>
  <c r="BE975" i="6"/>
  <c r="BE1057" i="6"/>
  <c r="BE1085" i="6"/>
  <c r="BE1112" i="6"/>
  <c r="BE1211" i="6"/>
  <c r="BE1220" i="6"/>
  <c r="BE1308" i="6"/>
  <c r="BE1319" i="6"/>
  <c r="BE1347" i="6"/>
  <c r="BE1385" i="6"/>
  <c r="BE1429" i="6"/>
  <c r="BE1558" i="6"/>
  <c r="BE1600" i="6"/>
  <c r="BE136" i="6"/>
  <c r="BE169" i="6"/>
  <c r="BE176" i="6"/>
  <c r="BE347" i="6"/>
  <c r="BE355" i="6"/>
  <c r="BE360" i="6"/>
  <c r="BE370" i="6"/>
  <c r="BE388" i="6"/>
  <c r="BE394" i="6"/>
  <c r="BE400" i="6"/>
  <c r="BE435" i="6"/>
  <c r="BE442" i="6"/>
  <c r="BE540" i="6"/>
  <c r="BE556" i="6"/>
  <c r="BE616" i="6"/>
  <c r="BE639" i="6"/>
  <c r="BE702" i="6"/>
  <c r="BE907" i="6"/>
  <c r="BE1097" i="6"/>
  <c r="BE1337" i="6"/>
  <c r="BE1359" i="6"/>
  <c r="BE1468" i="6"/>
  <c r="BE1497" i="6"/>
  <c r="BE1552" i="6"/>
  <c r="BE1556" i="6"/>
  <c r="BE1561" i="6"/>
  <c r="BE1593" i="6"/>
  <c r="J56" i="6"/>
  <c r="BE227" i="6"/>
  <c r="BE239" i="6"/>
  <c r="BE257" i="6"/>
  <c r="BE287" i="6"/>
  <c r="BE319" i="6"/>
  <c r="BE419" i="6"/>
  <c r="BE424" i="6"/>
  <c r="BE458" i="6"/>
  <c r="BE550" i="6"/>
  <c r="BE587" i="6"/>
  <c r="BE610" i="6"/>
  <c r="BE680" i="6"/>
  <c r="BE715" i="6"/>
  <c r="BE757" i="6"/>
  <c r="BE798" i="6"/>
  <c r="BE960" i="6"/>
  <c r="BE1074" i="6"/>
  <c r="BE1106" i="6"/>
  <c r="BE1169" i="6"/>
  <c r="BE1289" i="6"/>
  <c r="BE1443" i="6"/>
  <c r="BE1509" i="6"/>
  <c r="BE1516" i="6"/>
  <c r="BE1543" i="6"/>
  <c r="BE1553" i="6"/>
  <c r="F59" i="6"/>
  <c r="BE122" i="6"/>
  <c r="BE215" i="6"/>
  <c r="BE233" i="6"/>
  <c r="BE251" i="6"/>
  <c r="BE313" i="6"/>
  <c r="BE333" i="6"/>
  <c r="BE382" i="6"/>
  <c r="BE449" i="6"/>
  <c r="BE622" i="6"/>
  <c r="BE628" i="6"/>
  <c r="BE692" i="6"/>
  <c r="BE697" i="6"/>
  <c r="BE742" i="6"/>
  <c r="BE752" i="6"/>
  <c r="BE880" i="6"/>
  <c r="BE920" i="6"/>
  <c r="BE970" i="6"/>
  <c r="BE1088" i="6"/>
  <c r="BE1200" i="6"/>
  <c r="BE1238" i="6"/>
  <c r="BE1255" i="6"/>
  <c r="BE1299" i="6"/>
  <c r="BE1353" i="6"/>
  <c r="BE1409" i="6"/>
  <c r="BE1471" i="6"/>
  <c r="BE1528" i="6"/>
  <c r="BE1550" i="6"/>
  <c r="BE1555" i="6"/>
  <c r="E50" i="6"/>
  <c r="BE198" i="6"/>
  <c r="BE221" i="6"/>
  <c r="BE269" i="6"/>
  <c r="BE282" i="6"/>
  <c r="BE294" i="6"/>
  <c r="BE429" i="6"/>
  <c r="BE486" i="6"/>
  <c r="BE502" i="6"/>
  <c r="BE524" i="6"/>
  <c r="BE532" i="6"/>
  <c r="BE602" i="6"/>
  <c r="BE670" i="6"/>
  <c r="BE675" i="6"/>
  <c r="BE941" i="6"/>
  <c r="BE1147" i="6"/>
  <c r="BE1157" i="6"/>
  <c r="BE1165" i="6"/>
  <c r="BE1173" i="6"/>
  <c r="BE1231" i="6"/>
  <c r="BE1451" i="6"/>
  <c r="BE1546" i="6"/>
  <c r="BE1559" i="6"/>
  <c r="BE1570" i="6"/>
  <c r="BE1578" i="6"/>
  <c r="BE115" i="6"/>
  <c r="BE129" i="6"/>
  <c r="BE143" i="6"/>
  <c r="BE160" i="6"/>
  <c r="BE204" i="6"/>
  <c r="BE210" i="6"/>
  <c r="BE245" i="6"/>
  <c r="BE274" i="6"/>
  <c r="BE278" i="6"/>
  <c r="BE325" i="6"/>
  <c r="BE341" i="6"/>
  <c r="BE365" i="6"/>
  <c r="BE376" i="6"/>
  <c r="BE472" i="6"/>
  <c r="BE494" i="6"/>
  <c r="BE513" i="6"/>
  <c r="BE572" i="6"/>
  <c r="BE634" i="6"/>
  <c r="BE663" i="6"/>
  <c r="BE709" i="6"/>
  <c r="BE763" i="6"/>
  <c r="BE896" i="6"/>
  <c r="BE955" i="6"/>
  <c r="BE965" i="6"/>
  <c r="BE1040" i="6"/>
  <c r="BE1051" i="6"/>
  <c r="BE1118" i="6"/>
  <c r="BE1138" i="6"/>
  <c r="BE1152" i="6"/>
  <c r="BE1161" i="6"/>
  <c r="BE1192" i="6"/>
  <c r="BE1225" i="6"/>
  <c r="BE1279" i="6"/>
  <c r="BE1304" i="6"/>
  <c r="BE1311" i="6"/>
  <c r="BE1323" i="6"/>
  <c r="BE1329" i="6"/>
  <c r="BE1365" i="6"/>
  <c r="BE1417" i="6"/>
  <c r="BE1440" i="6"/>
  <c r="BE1491" i="6"/>
  <c r="BE1519" i="6"/>
  <c r="BE1547" i="6"/>
  <c r="BE1554" i="6"/>
  <c r="BE1575" i="6"/>
  <c r="BE828" i="6"/>
  <c r="BE988" i="6"/>
  <c r="BE1063" i="6"/>
  <c r="BE1123" i="6"/>
  <c r="BE1133" i="6"/>
  <c r="BE1247" i="6"/>
  <c r="BE1251" i="6"/>
  <c r="BE1263" i="6"/>
  <c r="BE1271" i="6"/>
  <c r="BE1343" i="6"/>
  <c r="BE1373" i="6"/>
  <c r="BE1389" i="6"/>
  <c r="BE1460" i="6"/>
  <c r="BE1533" i="6"/>
  <c r="BE1538" i="6"/>
  <c r="BE1549" i="6"/>
  <c r="BE1557" i="6"/>
  <c r="BE1562" i="6"/>
  <c r="BE1563" i="6"/>
  <c r="BE1586" i="6"/>
  <c r="F95" i="5"/>
  <c r="BE131" i="5"/>
  <c r="BE157" i="5"/>
  <c r="BE214" i="5"/>
  <c r="BE292" i="5"/>
  <c r="BE336" i="5"/>
  <c r="BE403" i="5"/>
  <c r="BE447" i="5"/>
  <c r="BE466" i="5"/>
  <c r="BE578" i="5"/>
  <c r="BE593" i="5"/>
  <c r="BE137" i="5"/>
  <c r="BE419" i="5"/>
  <c r="BE506" i="5"/>
  <c r="BE513" i="5"/>
  <c r="BE557" i="5"/>
  <c r="J56" i="5"/>
  <c r="BE111" i="5"/>
  <c r="BE147" i="5"/>
  <c r="BE181" i="5"/>
  <c r="BE229" i="5"/>
  <c r="BE307" i="5"/>
  <c r="BE352" i="5"/>
  <c r="BE362" i="5"/>
  <c r="BE384" i="5"/>
  <c r="BE391" i="5"/>
  <c r="BE571" i="5"/>
  <c r="E50" i="5"/>
  <c r="BE208" i="5"/>
  <c r="BE235" i="5"/>
  <c r="BE245" i="5"/>
  <c r="BE287" i="5"/>
  <c r="BE312" i="5"/>
  <c r="BE330" i="5"/>
  <c r="BE344" i="5"/>
  <c r="BE457" i="5"/>
  <c r="BE475" i="5"/>
  <c r="BE525" i="5"/>
  <c r="BE532" i="5"/>
  <c r="BE538" i="5"/>
  <c r="BE544" i="5"/>
  <c r="BE585" i="5"/>
  <c r="J87" i="4"/>
  <c r="J64" i="4"/>
  <c r="BE164" i="5"/>
  <c r="BE276" i="5"/>
  <c r="BE324" i="5"/>
  <c r="BE440" i="5"/>
  <c r="BE455" i="5"/>
  <c r="BE459" i="5"/>
  <c r="BE462" i="5"/>
  <c r="BE550" i="5"/>
  <c r="BE118" i="5"/>
  <c r="BE125" i="5"/>
  <c r="BE268" i="5"/>
  <c r="BE318" i="5"/>
  <c r="BE101" i="5"/>
  <c r="BE223" i="5"/>
  <c r="BE368" i="5"/>
  <c r="BE471" i="5"/>
  <c r="BE486" i="5"/>
  <c r="BE495" i="5"/>
  <c r="BE519" i="5"/>
  <c r="BE563" i="5"/>
  <c r="BE171" i="5"/>
  <c r="BE189" i="5"/>
  <c r="BE199" i="5"/>
  <c r="BE253" i="5"/>
  <c r="BE262" i="5"/>
  <c r="BE282" i="5"/>
  <c r="BE297" i="5"/>
  <c r="BE302" i="5"/>
  <c r="BE480" i="5"/>
  <c r="J442" i="3"/>
  <c r="J75" i="3" s="1"/>
  <c r="BE89" i="4"/>
  <c r="BE93" i="4"/>
  <c r="BE101" i="4"/>
  <c r="BE104" i="4"/>
  <c r="F59" i="4"/>
  <c r="BE102" i="4"/>
  <c r="BE103" i="4"/>
  <c r="BE106" i="4"/>
  <c r="J80" i="4"/>
  <c r="BE95" i="4"/>
  <c r="BE98" i="4"/>
  <c r="BE99" i="4"/>
  <c r="BE94" i="4"/>
  <c r="BE96" i="4"/>
  <c r="BE100" i="4"/>
  <c r="E74" i="4"/>
  <c r="BE88" i="4"/>
  <c r="BE90" i="4"/>
  <c r="BE109" i="4"/>
  <c r="BE110" i="4"/>
  <c r="BE91" i="4"/>
  <c r="BE92" i="4"/>
  <c r="BE97" i="4"/>
  <c r="BE105" i="4"/>
  <c r="BE108" i="4"/>
  <c r="BE107" i="4"/>
  <c r="J56" i="3"/>
  <c r="BE306" i="3"/>
  <c r="BE410" i="3"/>
  <c r="BE424" i="3"/>
  <c r="BE431" i="3"/>
  <c r="BE488" i="3"/>
  <c r="BE494" i="3"/>
  <c r="BE500" i="3"/>
  <c r="BE509" i="3"/>
  <c r="BE588" i="3"/>
  <c r="BE676" i="3"/>
  <c r="BE677" i="3"/>
  <c r="BE720" i="3"/>
  <c r="BE735" i="3"/>
  <c r="BE816" i="3"/>
  <c r="BE861" i="3"/>
  <c r="BE873" i="3"/>
  <c r="BE893" i="3"/>
  <c r="BE898" i="3"/>
  <c r="BE904" i="3"/>
  <c r="BE909" i="3"/>
  <c r="BE914" i="3"/>
  <c r="BE919" i="3"/>
  <c r="BE922" i="3"/>
  <c r="BE927" i="3"/>
  <c r="BE932" i="3"/>
  <c r="BE937" i="3"/>
  <c r="BE942" i="3"/>
  <c r="E95" i="3"/>
  <c r="BE131" i="3"/>
  <c r="BE215" i="3"/>
  <c r="BE226" i="3"/>
  <c r="BE278" i="3"/>
  <c r="BE337" i="3"/>
  <c r="BE731" i="3"/>
  <c r="BE750" i="3"/>
  <c r="BE762" i="3"/>
  <c r="BE773" i="3"/>
  <c r="BE800" i="3"/>
  <c r="BE801" i="3"/>
  <c r="BE836" i="3"/>
  <c r="BE888" i="3"/>
  <c r="BE147" i="3"/>
  <c r="BE161" i="3"/>
  <c r="BE168" i="3"/>
  <c r="BE193" i="3"/>
  <c r="BE373" i="3"/>
  <c r="BE378" i="3"/>
  <c r="BE597" i="3"/>
  <c r="BE673" i="3"/>
  <c r="BE704" i="3"/>
  <c r="BE781" i="3"/>
  <c r="BE808" i="3"/>
  <c r="BE846" i="3"/>
  <c r="BE851" i="3"/>
  <c r="BE856" i="3"/>
  <c r="BE878" i="3"/>
  <c r="F104" i="3"/>
  <c r="BE110" i="3"/>
  <c r="BE120" i="3"/>
  <c r="BE136" i="3"/>
  <c r="BE187" i="3"/>
  <c r="BE238" i="3"/>
  <c r="BE284" i="3"/>
  <c r="BE301" i="3"/>
  <c r="BE326" i="3"/>
  <c r="BE354" i="3"/>
  <c r="BE515" i="3"/>
  <c r="BE578" i="3"/>
  <c r="BE636" i="3"/>
  <c r="BE695" i="3"/>
  <c r="BE699" i="3"/>
  <c r="BE727" i="3"/>
  <c r="BE742" i="3"/>
  <c r="BE756" i="3"/>
  <c r="BE776" i="3"/>
  <c r="BE786" i="3"/>
  <c r="BE790" i="3"/>
  <c r="BE802" i="3"/>
  <c r="BE865" i="3"/>
  <c r="BE883" i="3"/>
  <c r="BE181" i="3"/>
  <c r="BE201" i="3"/>
  <c r="BE260" i="3"/>
  <c r="BE290" i="3"/>
  <c r="BE296" i="3"/>
  <c r="BE321" i="3"/>
  <c r="BE342" i="3"/>
  <c r="BE392" i="3"/>
  <c r="BE402" i="3"/>
  <c r="BE459" i="3"/>
  <c r="BE467" i="3"/>
  <c r="BE475" i="3"/>
  <c r="BE481" i="3"/>
  <c r="BE524" i="3"/>
  <c r="BE535" i="3"/>
  <c r="BE558" i="3"/>
  <c r="BE568" i="3"/>
  <c r="BE631" i="3"/>
  <c r="BE661" i="3"/>
  <c r="BE707" i="3"/>
  <c r="BE712" i="3"/>
  <c r="J103" i="3"/>
  <c r="BE141" i="3"/>
  <c r="BE207" i="3"/>
  <c r="BE221" i="3"/>
  <c r="BE244" i="3"/>
  <c r="BE366" i="3"/>
  <c r="BE390" i="3"/>
  <c r="BE393" i="3"/>
  <c r="BE443" i="3"/>
  <c r="BE451" i="3"/>
  <c r="BE545" i="3"/>
  <c r="BE602" i="3"/>
  <c r="BE607" i="3"/>
  <c r="BE641" i="3"/>
  <c r="BE674" i="3"/>
  <c r="BE685" i="3"/>
  <c r="BE716" i="3"/>
  <c r="BE739" i="3"/>
  <c r="BE796" i="3"/>
  <c r="BE154" i="3"/>
  <c r="BE175" i="3"/>
  <c r="BE232" i="3"/>
  <c r="BE272" i="3"/>
  <c r="BE331" i="3"/>
  <c r="BE362" i="3"/>
  <c r="BE383" i="3"/>
  <c r="BE391" i="3"/>
  <c r="BE613" i="3"/>
  <c r="BE619" i="3"/>
  <c r="BE625" i="3"/>
  <c r="BE651" i="3"/>
  <c r="BE666" i="3"/>
  <c r="BE671" i="3"/>
  <c r="BE680" i="3"/>
  <c r="BE747" i="3"/>
  <c r="BE768" i="3"/>
  <c r="BE793" i="3"/>
  <c r="BE799" i="3"/>
  <c r="BE803" i="3"/>
  <c r="BE824" i="3"/>
  <c r="BE828" i="3"/>
  <c r="BE831" i="3"/>
  <c r="BE841" i="3"/>
  <c r="BE870" i="3"/>
  <c r="BE212" i="3"/>
  <c r="BE252" i="3"/>
  <c r="BE311" i="3"/>
  <c r="BE316" i="3"/>
  <c r="BE347" i="3"/>
  <c r="BE439" i="3"/>
  <c r="BE555" i="3"/>
  <c r="BE646" i="3"/>
  <c r="BE656" i="3"/>
  <c r="BE690" i="3"/>
  <c r="BE812" i="3"/>
  <c r="BE819" i="3"/>
  <c r="BC56" i="1"/>
  <c r="BB56" i="1"/>
  <c r="E50" i="2"/>
  <c r="J56" i="2"/>
  <c r="J58" i="2"/>
  <c r="F59" i="2"/>
  <c r="BE99" i="2"/>
  <c r="BE106" i="2"/>
  <c r="BE113" i="2"/>
  <c r="BE120" i="2"/>
  <c r="BE127" i="2"/>
  <c r="BE134" i="2"/>
  <c r="BE141" i="2"/>
  <c r="BE154" i="2"/>
  <c r="BE167" i="2"/>
  <c r="BE181" i="2"/>
  <c r="BE188" i="2"/>
  <c r="BE197" i="2"/>
  <c r="BE203" i="2"/>
  <c r="BE209" i="2"/>
  <c r="BE215" i="2"/>
  <c r="BE221" i="2"/>
  <c r="BE227" i="2"/>
  <c r="BE233" i="2"/>
  <c r="BE241" i="2"/>
  <c r="BE247" i="2"/>
  <c r="BE253" i="2"/>
  <c r="BE256" i="2"/>
  <c r="BE262" i="2"/>
  <c r="BE268" i="2"/>
  <c r="BE278" i="2"/>
  <c r="BE289" i="2"/>
  <c r="BE301" i="2"/>
  <c r="BE312" i="2"/>
  <c r="BE319" i="2"/>
  <c r="BE328" i="2"/>
  <c r="BE330" i="2"/>
  <c r="BE332" i="2"/>
  <c r="BE335" i="2"/>
  <c r="BE339" i="2"/>
  <c r="BE343" i="2"/>
  <c r="BE347" i="2"/>
  <c r="BE352" i="2"/>
  <c r="BE358" i="2"/>
  <c r="BE367" i="2"/>
  <c r="BE374" i="2"/>
  <c r="BE382" i="2"/>
  <c r="BE390" i="2"/>
  <c r="BE396" i="2"/>
  <c r="BE401" i="2"/>
  <c r="BE408" i="2"/>
  <c r="BE414" i="2"/>
  <c r="BE422" i="2"/>
  <c r="BE427" i="2"/>
  <c r="BE436" i="2"/>
  <c r="BE441" i="2"/>
  <c r="BE448" i="2"/>
  <c r="BE457" i="2"/>
  <c r="BD56" i="1"/>
  <c r="J36" i="2"/>
  <c r="F39" i="10"/>
  <c r="BD65" i="1" s="1"/>
  <c r="F37" i="14"/>
  <c r="BD69" i="1" s="1"/>
  <c r="F36" i="6"/>
  <c r="BA61" i="1"/>
  <c r="F36" i="2"/>
  <c r="F38" i="5"/>
  <c r="BC60" i="1"/>
  <c r="F37" i="9"/>
  <c r="BB64" i="1"/>
  <c r="F35" i="13"/>
  <c r="BB68" i="1" s="1"/>
  <c r="F39" i="6"/>
  <c r="BD61" i="1" s="1"/>
  <c r="F37" i="15"/>
  <c r="BD70" i="1"/>
  <c r="F38" i="10"/>
  <c r="BC65" i="1"/>
  <c r="F36" i="16"/>
  <c r="BC71" i="1"/>
  <c r="AS54" i="1"/>
  <c r="J36" i="4"/>
  <c r="AW58" i="1"/>
  <c r="F36" i="5"/>
  <c r="BA60" i="1"/>
  <c r="J36" i="9"/>
  <c r="AW64" i="1"/>
  <c r="F38" i="11"/>
  <c r="BC66" i="1"/>
  <c r="F34" i="14"/>
  <c r="BA69" i="1"/>
  <c r="F36" i="9"/>
  <c r="BA64" i="1" s="1"/>
  <c r="F36" i="14"/>
  <c r="BC69" i="1"/>
  <c r="F38" i="8"/>
  <c r="BC63" i="1"/>
  <c r="F36" i="11"/>
  <c r="BA66" i="1"/>
  <c r="J36" i="11"/>
  <c r="AW66" i="1"/>
  <c r="F36" i="12"/>
  <c r="BC67" i="1"/>
  <c r="F34" i="15"/>
  <c r="BA70" i="1"/>
  <c r="F36" i="10"/>
  <c r="BA65" i="1" s="1"/>
  <c r="F39" i="11"/>
  <c r="BD66" i="1" s="1"/>
  <c r="F36" i="15"/>
  <c r="BC70" i="1"/>
  <c r="J36" i="7"/>
  <c r="AW62" i="1"/>
  <c r="F38" i="7"/>
  <c r="BC62" i="1"/>
  <c r="F38" i="3"/>
  <c r="BC57" i="1" s="1"/>
  <c r="F35" i="12"/>
  <c r="BB67" i="1" s="1"/>
  <c r="J34" i="15"/>
  <c r="AW70" i="1" s="1"/>
  <c r="F38" i="6"/>
  <c r="BC61" i="1" s="1"/>
  <c r="F37" i="7"/>
  <c r="BB62" i="1"/>
  <c r="J36" i="10"/>
  <c r="AW65" i="1"/>
  <c r="J34" i="12"/>
  <c r="AW67" i="1" s="1"/>
  <c r="J34" i="13"/>
  <c r="AW68" i="1" s="1"/>
  <c r="J36" i="5"/>
  <c r="AW60" i="1" s="1"/>
  <c r="J34" i="16"/>
  <c r="AW71" i="1"/>
  <c r="F35" i="16"/>
  <c r="BB71" i="1"/>
  <c r="F36" i="4"/>
  <c r="BA58" i="1"/>
  <c r="F38" i="4"/>
  <c r="BC58" i="1" s="1"/>
  <c r="J36" i="6"/>
  <c r="AW61" i="1" s="1"/>
  <c r="J36" i="3"/>
  <c r="AW57" i="1" s="1"/>
  <c r="F39" i="5"/>
  <c r="BD60" i="1"/>
  <c r="F37" i="11"/>
  <c r="BB66" i="1"/>
  <c r="J34" i="17"/>
  <c r="AW72" i="1"/>
  <c r="F37" i="5"/>
  <c r="BB60" i="1" s="1"/>
  <c r="F37" i="10"/>
  <c r="BB65" i="1"/>
  <c r="F35" i="14"/>
  <c r="BB69" i="1"/>
  <c r="F37" i="6"/>
  <c r="BB61" i="1"/>
  <c r="F37" i="12"/>
  <c r="BD67" i="1"/>
  <c r="F36" i="13"/>
  <c r="BC68" i="1" s="1"/>
  <c r="F35" i="15"/>
  <c r="BB70" i="1"/>
  <c r="F34" i="12"/>
  <c r="BA67" i="1"/>
  <c r="J34" i="14"/>
  <c r="AW69" i="1"/>
  <c r="F36" i="8"/>
  <c r="BA63" i="1"/>
  <c r="F38" i="9"/>
  <c r="BC64" i="1"/>
  <c r="F39" i="3"/>
  <c r="BD57" i="1" s="1"/>
  <c r="F39" i="8"/>
  <c r="BD63" i="1"/>
  <c r="F37" i="13"/>
  <c r="BD68" i="1"/>
  <c r="F36" i="3"/>
  <c r="BA57" i="1"/>
  <c r="F37" i="3"/>
  <c r="BB57" i="1"/>
  <c r="F36" i="7"/>
  <c r="BA62" i="1" s="1"/>
  <c r="F39" i="7"/>
  <c r="BD62" i="1"/>
  <c r="J36" i="8"/>
  <c r="AW63" i="1"/>
  <c r="F39" i="9"/>
  <c r="BD64" i="1"/>
  <c r="F34" i="16"/>
  <c r="BA71" i="1"/>
  <c r="F37" i="16"/>
  <c r="BD71" i="1"/>
  <c r="F37" i="4"/>
  <c r="BB58" i="1" s="1"/>
  <c r="F39" i="4"/>
  <c r="BD58" i="1"/>
  <c r="F37" i="8"/>
  <c r="BB63" i="1"/>
  <c r="F34" i="13"/>
  <c r="BA68" i="1"/>
  <c r="J63" i="4" l="1"/>
  <c r="J32" i="4"/>
  <c r="T96" i="2"/>
  <c r="BK101" i="7"/>
  <c r="J101" i="7" s="1"/>
  <c r="J64" i="7" s="1"/>
  <c r="BK97" i="2"/>
  <c r="J97" i="2" s="1"/>
  <c r="J64" i="2" s="1"/>
  <c r="BK108" i="3"/>
  <c r="J108" i="3" s="1"/>
  <c r="J64" i="3" s="1"/>
  <c r="BK85" i="13"/>
  <c r="BK84" i="13" s="1"/>
  <c r="J84" i="13" s="1"/>
  <c r="J30" i="13" s="1"/>
  <c r="BK258" i="14"/>
  <c r="J258" i="14" s="1"/>
  <c r="J66" i="14" s="1"/>
  <c r="P108" i="6"/>
  <c r="R86" i="16"/>
  <c r="R85" i="16"/>
  <c r="P457" i="7"/>
  <c r="P100" i="7" s="1"/>
  <c r="AU62" i="1" s="1"/>
  <c r="R356" i="2"/>
  <c r="R108" i="3"/>
  <c r="R107" i="3" s="1"/>
  <c r="BA56" i="1"/>
  <c r="AW56" i="1"/>
  <c r="BK83" i="12"/>
  <c r="J83" i="12" s="1"/>
  <c r="T102" i="10"/>
  <c r="R88" i="14"/>
  <c r="R87" i="14"/>
  <c r="T88" i="14"/>
  <c r="T87" i="14"/>
  <c r="T83" i="12"/>
  <c r="P102" i="10"/>
  <c r="T101" i="7"/>
  <c r="P943" i="6"/>
  <c r="P107" i="6"/>
  <c r="AU61" i="1" s="1"/>
  <c r="P148" i="10"/>
  <c r="R89" i="15"/>
  <c r="R88" i="15"/>
  <c r="P86" i="16"/>
  <c r="P85" i="16"/>
  <c r="AU71" i="1"/>
  <c r="R97" i="2"/>
  <c r="R96" i="2"/>
  <c r="T484" i="5"/>
  <c r="T98" i="5"/>
  <c r="P108" i="3"/>
  <c r="P99" i="5"/>
  <c r="P98" i="5"/>
  <c r="AU60" i="1" s="1"/>
  <c r="P441" i="3"/>
  <c r="R91" i="8"/>
  <c r="T943" i="6"/>
  <c r="R88" i="9"/>
  <c r="R108" i="6"/>
  <c r="BK88" i="14"/>
  <c r="J88" i="14" s="1"/>
  <c r="J60" i="14" s="1"/>
  <c r="T457" i="7"/>
  <c r="R99" i="5"/>
  <c r="R98" i="5"/>
  <c r="T441" i="3"/>
  <c r="R85" i="13"/>
  <c r="R84" i="13"/>
  <c r="P83" i="12"/>
  <c r="AU67" i="1"/>
  <c r="BK102" i="10"/>
  <c r="J102" i="10"/>
  <c r="J64" i="10"/>
  <c r="R943" i="6"/>
  <c r="BK89" i="15"/>
  <c r="J89" i="15" s="1"/>
  <c r="J60" i="15" s="1"/>
  <c r="T148" i="10"/>
  <c r="P97" i="2"/>
  <c r="P96" i="2"/>
  <c r="AU56" i="1" s="1"/>
  <c r="R101" i="7"/>
  <c r="R100" i="7" s="1"/>
  <c r="T91" i="8"/>
  <c r="T108" i="6"/>
  <c r="T107" i="6" s="1"/>
  <c r="R148" i="10"/>
  <c r="R101" i="10" s="1"/>
  <c r="T89" i="15"/>
  <c r="T88" i="15"/>
  <c r="P91" i="8"/>
  <c r="AU63" i="1"/>
  <c r="P88" i="9"/>
  <c r="AU64" i="1"/>
  <c r="BK441" i="3"/>
  <c r="J441" i="3"/>
  <c r="J74" i="3"/>
  <c r="T108" i="3"/>
  <c r="T107" i="3"/>
  <c r="R441" i="3"/>
  <c r="BK86" i="16"/>
  <c r="J86" i="16" s="1"/>
  <c r="J60" i="16" s="1"/>
  <c r="BK85" i="16"/>
  <c r="J85" i="16"/>
  <c r="J59" i="16" s="1"/>
  <c r="BK356" i="2"/>
  <c r="J356" i="2"/>
  <c r="J68" i="2" s="1"/>
  <c r="BK591" i="5"/>
  <c r="J591" i="5"/>
  <c r="J75" i="5" s="1"/>
  <c r="BK455" i="2"/>
  <c r="J455" i="2" s="1"/>
  <c r="J73" i="2" s="1"/>
  <c r="BK82" i="17"/>
  <c r="J82" i="17"/>
  <c r="J60" i="17" s="1"/>
  <c r="AG68" i="1"/>
  <c r="BK101" i="10"/>
  <c r="J101" i="10"/>
  <c r="J63" i="10" s="1"/>
  <c r="AG63" i="1"/>
  <c r="J63" i="8"/>
  <c r="BK100" i="7"/>
  <c r="J100" i="7"/>
  <c r="J63" i="7" s="1"/>
  <c r="BK107" i="6"/>
  <c r="J107" i="6" s="1"/>
  <c r="J32" i="6" s="1"/>
  <c r="AG61" i="1" s="1"/>
  <c r="BK98" i="5"/>
  <c r="J98" i="5"/>
  <c r="AG58" i="1"/>
  <c r="AN58" i="1" s="1"/>
  <c r="BK107" i="3"/>
  <c r="J107" i="3" s="1"/>
  <c r="J63" i="3" s="1"/>
  <c r="F35" i="3"/>
  <c r="AZ57" i="1" s="1"/>
  <c r="J35" i="7"/>
  <c r="AV62" i="1" s="1"/>
  <c r="AT62" i="1" s="1"/>
  <c r="BB59" i="1"/>
  <c r="AX59" i="1"/>
  <c r="F33" i="13"/>
  <c r="AZ68" i="1" s="1"/>
  <c r="J35" i="11"/>
  <c r="AV66" i="1" s="1"/>
  <c r="AT66" i="1" s="1"/>
  <c r="J33" i="15"/>
  <c r="AV70" i="1" s="1"/>
  <c r="AT70" i="1" s="1"/>
  <c r="BD55" i="1"/>
  <c r="BC55" i="1"/>
  <c r="AY55" i="1"/>
  <c r="F35" i="5"/>
  <c r="AZ60" i="1"/>
  <c r="F35" i="9"/>
  <c r="AZ64" i="1"/>
  <c r="F35" i="2"/>
  <c r="AZ56" i="1"/>
  <c r="F35" i="11"/>
  <c r="AZ66" i="1"/>
  <c r="J32" i="11"/>
  <c r="AG66" i="1"/>
  <c r="F33" i="12"/>
  <c r="AZ67" i="1"/>
  <c r="F33" i="16"/>
  <c r="AZ71" i="1" s="1"/>
  <c r="J35" i="6"/>
  <c r="AV61" i="1" s="1"/>
  <c r="AT61" i="1" s="1"/>
  <c r="BD59" i="1"/>
  <c r="F35" i="8"/>
  <c r="AZ63" i="1"/>
  <c r="J33" i="12"/>
  <c r="AV67" i="1" s="1"/>
  <c r="AT67" i="1" s="1"/>
  <c r="J32" i="5"/>
  <c r="AG60" i="1"/>
  <c r="F35" i="6"/>
  <c r="AZ61" i="1"/>
  <c r="J35" i="3"/>
  <c r="AV57" i="1" s="1"/>
  <c r="AT57" i="1" s="1"/>
  <c r="J35" i="9"/>
  <c r="AV64" i="1" s="1"/>
  <c r="AT64" i="1" s="1"/>
  <c r="F33" i="14"/>
  <c r="AZ69" i="1"/>
  <c r="BB55" i="1"/>
  <c r="AX55" i="1"/>
  <c r="J35" i="4"/>
  <c r="AV58" i="1"/>
  <c r="AT58" i="1"/>
  <c r="J35" i="8"/>
  <c r="AV63" i="1"/>
  <c r="AT63" i="1"/>
  <c r="AN63" i="1"/>
  <c r="J32" i="9"/>
  <c r="AG64" i="1"/>
  <c r="F35" i="10"/>
  <c r="AZ65" i="1"/>
  <c r="BC59" i="1"/>
  <c r="AY59" i="1" s="1"/>
  <c r="J33" i="13"/>
  <c r="AV68" i="1" s="1"/>
  <c r="AT68" i="1" s="1"/>
  <c r="AN68" i="1" s="1"/>
  <c r="J33" i="16"/>
  <c r="AV71" i="1"/>
  <c r="AT71" i="1" s="1"/>
  <c r="J35" i="5"/>
  <c r="AV60" i="1" s="1"/>
  <c r="AT60" i="1" s="1"/>
  <c r="F33" i="15"/>
  <c r="AZ70" i="1" s="1"/>
  <c r="BA55" i="1"/>
  <c r="AW55" i="1" s="1"/>
  <c r="F35" i="4"/>
  <c r="AZ58" i="1"/>
  <c r="F35" i="7"/>
  <c r="AZ62" i="1"/>
  <c r="J35" i="10"/>
  <c r="AV65" i="1"/>
  <c r="AT65" i="1" s="1"/>
  <c r="BA59" i="1"/>
  <c r="AW59" i="1"/>
  <c r="J33" i="14"/>
  <c r="AV69" i="1"/>
  <c r="AT69" i="1" s="1"/>
  <c r="F33" i="17"/>
  <c r="AZ72" i="1" s="1"/>
  <c r="AT72" i="1"/>
  <c r="J35" i="2"/>
  <c r="AV56" i="1" s="1"/>
  <c r="AT56" i="1" s="1"/>
  <c r="J30" i="12" l="1"/>
  <c r="AG67" i="1" s="1"/>
  <c r="AN67" i="1" s="1"/>
  <c r="J59" i="12"/>
  <c r="J85" i="13"/>
  <c r="J60" i="13" s="1"/>
  <c r="J59" i="13"/>
  <c r="BK87" i="14"/>
  <c r="J87" i="14" s="1"/>
  <c r="J59" i="14" s="1"/>
  <c r="J30" i="16"/>
  <c r="P107" i="3"/>
  <c r="AU57" i="1"/>
  <c r="T100" i="7"/>
  <c r="R107" i="6"/>
  <c r="P101" i="10"/>
  <c r="AU65" i="1" s="1"/>
  <c r="AU59" i="1" s="1"/>
  <c r="T101" i="10"/>
  <c r="AG71" i="1"/>
  <c r="BK88" i="15"/>
  <c r="J88" i="15"/>
  <c r="J30" i="15" s="1"/>
  <c r="AG70" i="1" s="1"/>
  <c r="BK96" i="2"/>
  <c r="J96" i="2"/>
  <c r="J63" i="2"/>
  <c r="BK81" i="17"/>
  <c r="J81" i="17" s="1"/>
  <c r="J59" i="17" s="1"/>
  <c r="J39" i="16"/>
  <c r="J39" i="13"/>
  <c r="AN66" i="1"/>
  <c r="J39" i="12"/>
  <c r="J41" i="11"/>
  <c r="AN64" i="1"/>
  <c r="J41" i="9"/>
  <c r="J41" i="8"/>
  <c r="AN61" i="1"/>
  <c r="J63" i="6"/>
  <c r="AN60" i="1"/>
  <c r="J41" i="6"/>
  <c r="J63" i="5"/>
  <c r="J41" i="5"/>
  <c r="J41" i="4"/>
  <c r="AN71" i="1"/>
  <c r="AU55" i="1"/>
  <c r="J32" i="10"/>
  <c r="AG65" i="1"/>
  <c r="AN65" i="1"/>
  <c r="BC54" i="1"/>
  <c r="W32" i="1" s="1"/>
  <c r="J32" i="7"/>
  <c r="AG62" i="1"/>
  <c r="AN62" i="1"/>
  <c r="AZ59" i="1"/>
  <c r="AV59" i="1"/>
  <c r="AT59" i="1"/>
  <c r="J30" i="14"/>
  <c r="AG69" i="1" s="1"/>
  <c r="AN69" i="1" s="1"/>
  <c r="AZ55" i="1"/>
  <c r="AV55" i="1"/>
  <c r="AT55" i="1"/>
  <c r="BA54" i="1"/>
  <c r="W30" i="1" s="1"/>
  <c r="BD54" i="1"/>
  <c r="W33" i="1" s="1"/>
  <c r="J32" i="3"/>
  <c r="AG57" i="1"/>
  <c r="BB54" i="1"/>
  <c r="W31" i="1" s="1"/>
  <c r="J39" i="15" l="1"/>
  <c r="J59" i="15"/>
  <c r="J39" i="14"/>
  <c r="J41" i="10"/>
  <c r="J41" i="7"/>
  <c r="J41" i="3"/>
  <c r="AN57" i="1"/>
  <c r="AN70" i="1"/>
  <c r="AU54" i="1"/>
  <c r="J32" i="2"/>
  <c r="AG56" i="1"/>
  <c r="AN56" i="1"/>
  <c r="AG59" i="1"/>
  <c r="AZ54" i="1"/>
  <c r="W29" i="1" s="1"/>
  <c r="J30" i="17"/>
  <c r="AG72" i="1"/>
  <c r="AX54" i="1"/>
  <c r="AW54" i="1"/>
  <c r="AK30" i="1" s="1"/>
  <c r="AY54" i="1"/>
  <c r="J39" i="17" l="1"/>
  <c r="J41" i="2"/>
  <c r="AN59" i="1"/>
  <c r="AN72" i="1"/>
  <c r="AG55" i="1"/>
  <c r="AN55" i="1"/>
  <c r="AV54" i="1"/>
  <c r="AK29" i="1"/>
  <c r="AG54" i="1" l="1"/>
  <c r="AK26" i="1" s="1"/>
  <c r="AT54" i="1"/>
  <c r="AN54" i="1" l="1"/>
  <c r="AK35" i="1"/>
</calcChain>
</file>

<file path=xl/sharedStrings.xml><?xml version="1.0" encoding="utf-8"?>
<sst xmlns="http://schemas.openxmlformats.org/spreadsheetml/2006/main" count="52659" uniqueCount="5258">
  <si>
    <t>Export Komplet</t>
  </si>
  <si>
    <t>VZ</t>
  </si>
  <si>
    <t>2.0</t>
  </si>
  <si>
    <t>ZAMOK</t>
  </si>
  <si>
    <t>False</t>
  </si>
  <si>
    <t>{7925019b-0ce1-481b-894c-8a893ad63f4c}</t>
  </si>
  <si>
    <t>0,01</t>
  </si>
  <si>
    <t>21</t>
  </si>
  <si>
    <t>12</t>
  </si>
  <si>
    <t>REKAPITULACE STAVBY</t>
  </si>
  <si>
    <t>v ---  níže se nacházejí doplnkové a pomocné údaje k sestavám  --- v</t>
  </si>
  <si>
    <t>Návod na vyplnění</t>
  </si>
  <si>
    <t>0,001</t>
  </si>
  <si>
    <t>Kód:</t>
  </si>
  <si>
    <t>0278</t>
  </si>
  <si>
    <t>Měnit lze pouze buňky se žlutým podbarvením!_x000D_
_x000D_
1) v Rekapitulaci stavby vyplňte údaje o Uchazeči (přenesou se do ostatních sestav i v jiných listech)_x000D_
_x000D_
2) na vybraných listech vyplňte v sestavě Soupis prací ceny u položek</t>
  </si>
  <si>
    <t>Stavba:</t>
  </si>
  <si>
    <t>ÚPRAVY STÁVAJÍCÍHO VODOJEMU KOZINEC I a II</t>
  </si>
  <si>
    <t>KSO:</t>
  </si>
  <si>
    <t/>
  </si>
  <si>
    <t>CC-CZ:</t>
  </si>
  <si>
    <t>Místo:</t>
  </si>
  <si>
    <t>Jilemnice</t>
  </si>
  <si>
    <t>Datum:</t>
  </si>
  <si>
    <t>5. 11. 2024</t>
  </si>
  <si>
    <t>Zadavatel:</t>
  </si>
  <si>
    <t>IČ:</t>
  </si>
  <si>
    <t>49295934</t>
  </si>
  <si>
    <t>Vodohospodářské sdružení Turnov</t>
  </si>
  <si>
    <t>DIČ:</t>
  </si>
  <si>
    <t>Uchazeč:</t>
  </si>
  <si>
    <t>Vyplň údaj</t>
  </si>
  <si>
    <t>Projektant:</t>
  </si>
  <si>
    <t xml:space="preserve"> </t>
  </si>
  <si>
    <t>True</t>
  </si>
  <si>
    <t>Zpracovatel:</t>
  </si>
  <si>
    <t>06103065</t>
  </si>
  <si>
    <t>Michael Štěpán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</si>
  <si>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</si>
  <si>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</si>
  <si>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</si>
  <si>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</si>
  <si>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</si>
  <si>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</si>
  <si>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</si>
  <si>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</si>
  <si>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</si>
  <si>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</si>
  <si>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</si>
  <si>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</si>
  <si>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</si>
  <si>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</si>
  <si>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</si>
  <si>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</si>
  <si>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</si>
  <si>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</si>
  <si>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</si>
  <si>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</si>
  <si>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</si>
  <si>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</si>
  <si>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</si>
  <si>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</si>
  <si>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</si>
  <si>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</si>
  <si>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</si>
  <si>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</si>
  <si>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</si>
  <si>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</si>
  <si>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</si>
  <si>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</si>
  <si>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</si>
  <si>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</si>
  <si>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</si>
  <si>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</si>
  <si>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</si>
  <si>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</si>
  <si>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</si>
  <si>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</si>
  <si>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01</t>
  </si>
  <si>
    <t>ÚPRAVY STÁVAJÍCÍHO VODOJEMU KOZINEC I</t>
  </si>
  <si>
    <t>STA</t>
  </si>
  <si>
    <t>1</t>
  </si>
  <si>
    <t>{a6983f74-f7ae-4d72-b695-c29ff3777e9f}</t>
  </si>
  <si>
    <t>2</t>
  </si>
  <si>
    <t>/</t>
  </si>
  <si>
    <t>D.1.1.a</t>
  </si>
  <si>
    <t>Bourací práce a demolice</t>
  </si>
  <si>
    <t>Soupis</t>
  </si>
  <si>
    <t>{1bf369a7-7191-433a-83a1-1d8e1496aece}</t>
  </si>
  <si>
    <t>D.1.1.b</t>
  </si>
  <si>
    <t>Stavební úpravy</t>
  </si>
  <si>
    <t>{ea0760fc-3249-483d-96d8-a7eebdaf8445}</t>
  </si>
  <si>
    <t>D.2.1</t>
  </si>
  <si>
    <t>Strojní část</t>
  </si>
  <si>
    <t>{2a4d650a-fd7d-4789-a768-f101a570aef6}</t>
  </si>
  <si>
    <t>02</t>
  </si>
  <si>
    <t>ÚPRAVY STÁVAJÍCÍHO VODOJEMU KOZINEC II</t>
  </si>
  <si>
    <t>{d5411257-cd1e-4bea-aa8e-1ab9e7a5e4f3}</t>
  </si>
  <si>
    <t>{6be238bc-2ce5-4d62-bd54-86eaa5bef886}</t>
  </si>
  <si>
    <t>{7a70698e-58b6-4b3c-9406-3dda8f852e6b}</t>
  </si>
  <si>
    <t>D.1.4.1</t>
  </si>
  <si>
    <t>Zdravotně technické instalace</t>
  </si>
  <si>
    <t>{57374c57-b3fb-4e2e-a5ba-bb9e1d640b22}</t>
  </si>
  <si>
    <t>D.1.4.3</t>
  </si>
  <si>
    <t>Vzduchotechnika</t>
  </si>
  <si>
    <t>{a9169a35-c911-46c2-8ea5-c7f9b66ab4d4}</t>
  </si>
  <si>
    <t>D.1.4.4.a</t>
  </si>
  <si>
    <t>Elektroinstalace - osvětlení fasády</t>
  </si>
  <si>
    <t>{6236ba8e-3759-48d7-8007-a379f6abefec}</t>
  </si>
  <si>
    <t>D.1.4.4.b</t>
  </si>
  <si>
    <t>Elektroinstalce - vnitřní</t>
  </si>
  <si>
    <t>{4e79bb8a-642e-4e0d-b296-59de0860c365}</t>
  </si>
  <si>
    <t>{58ff437e-2a6b-419b-aec7-18dff3631b31}</t>
  </si>
  <si>
    <t>03</t>
  </si>
  <si>
    <t>Elektroinstalace Kozinec I a Kozinec II</t>
  </si>
  <si>
    <t>{2bf3338b-2903-4679-b306-87dcb5815039}</t>
  </si>
  <si>
    <t>04</t>
  </si>
  <si>
    <t>Trubní propoje Kozinec I a Kozinec II</t>
  </si>
  <si>
    <t>{3ddcc9f8-f4d7-43e5-beca-b9a2776b81b1}</t>
  </si>
  <si>
    <t>SO 03</t>
  </si>
  <si>
    <t>Oplocení</t>
  </si>
  <si>
    <t>{c0e8d772-f665-49d9-a192-0ec45c6253dd}</t>
  </si>
  <si>
    <t>SO 04</t>
  </si>
  <si>
    <t>Zpevněné plochy a opěrné stěny</t>
  </si>
  <si>
    <t>{2bb52a37-2f2c-44ec-849a-532d010b6965}</t>
  </si>
  <si>
    <t>VRN</t>
  </si>
  <si>
    <t>Vedlejší rozpočtové náklady</t>
  </si>
  <si>
    <t>{6fb55d48-9d8f-4d4d-89a0-82de8bf13b22}</t>
  </si>
  <si>
    <t>FR</t>
  </si>
  <si>
    <t>Finanční rezerva</t>
  </si>
  <si>
    <t>{6a7bcdbe-8cbd-4e2b-a154-b21fad755565}</t>
  </si>
  <si>
    <t>KRYCÍ LIST SOUPISU PRACÍ</t>
  </si>
  <si>
    <t>Objekt:</t>
  </si>
  <si>
    <t>01 - ÚPRAVY STÁVAJÍCÍHO VODOJEMU KOZINEC I</t>
  </si>
  <si>
    <t>Soupis:</t>
  </si>
  <si>
    <t>D.1.1.a - Bourací práce a demolice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</si>
  <si>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</si>
  <si>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</si>
  <si>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</si>
  <si>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</si>
  <si>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</si>
  <si>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</si>
  <si>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9 - Ostatní konstrukce a práce, bourání</t>
  </si>
  <si>
    <t xml:space="preserve">    997 - Přesun sutě</t>
  </si>
  <si>
    <t>PSV - Práce a dodávky PSV</t>
  </si>
  <si>
    <t xml:space="preserve">    712 - Povlakové krytiny</t>
  </si>
  <si>
    <t xml:space="preserve">    713 - Izolace tepelné</t>
  </si>
  <si>
    <t xml:space="preserve">    764 - Konstrukce klempířské</t>
  </si>
  <si>
    <t xml:space="preserve">    767 - Konstrukce zámečnické</t>
  </si>
  <si>
    <t>M - Práce a dodávky M</t>
  </si>
  <si>
    <t xml:space="preserve">    21-M - Elektromontáže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</si>
  <si>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</si>
  <si>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</si>
  <si>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</si>
  <si>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</si>
  <si>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</si>
  <si>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</si>
  <si>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</si>
  <si>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</si>
  <si>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</si>
  <si>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</si>
  <si>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</si>
  <si>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</si>
  <si>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</si>
  <si>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</si>
  <si>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</si>
  <si>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</si>
  <si>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</si>
  <si>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</si>
  <si>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122211101</t>
  </si>
  <si>
    <t>Odkopávky a prokopávky ručně zapažené i nezapažené v hornině třídy těžitelnosti I skupiny 3</t>
  </si>
  <si>
    <t>m3</t>
  </si>
  <si>
    <t>CS ÚRS 2024 02</t>
  </si>
  <si>
    <t>4</t>
  </si>
  <si>
    <t>1283331607</t>
  </si>
  <si>
    <t>Online PSC</t>
  </si>
  <si>
    <t>https://podminky.urs.cz/item/CS_URS_2024_02/122211101</t>
  </si>
  <si>
    <t>VV</t>
  </si>
  <si>
    <t>stropní konstrukce akumulační nádrže s přesahem pro drenáž</t>
  </si>
  <si>
    <t>předpoklad odkopávky -60% ručně</t>
  </si>
  <si>
    <t>((0,9*15+1,5*4,5*2)*15,1+(0,9*15)*1,5+(3*3/2*15))*0,6</t>
  </si>
  <si>
    <t>Součet</t>
  </si>
  <si>
    <t>297,27*1,05 'Přepočtené koeficientem množství</t>
  </si>
  <si>
    <t>122251103</t>
  </si>
  <si>
    <t>Odkopávky a prokopávky nezapažené strojně v hornině třídy těžitelnosti I skupiny 3 přes 50 do 100 m3</t>
  </si>
  <si>
    <t>553295571</t>
  </si>
  <si>
    <t>https://podminky.urs.cz/item/CS_URS_2024_02/122251103</t>
  </si>
  <si>
    <t>předpoklad odkopávky -40% strojně</t>
  </si>
  <si>
    <t>((0,9*15+1,5*4,5*2)*15,1+(0,9*15)*1,5+(3*3/2*15))*0,4</t>
  </si>
  <si>
    <t>198,18*1,05 'Přepočtené koeficientem množství</t>
  </si>
  <si>
    <t>3</t>
  </si>
  <si>
    <t>131213702</t>
  </si>
  <si>
    <t>Hloubení nezapažených jam ručně s urovnáním dna do předepsaného profilu a spádu v hornině třídy těžitelnosti I skupiny 3 nesoudržných</t>
  </si>
  <si>
    <t>355388338</t>
  </si>
  <si>
    <t>https://podminky.urs.cz/item/CS_URS_2024_02/131213702</t>
  </si>
  <si>
    <t>stropní konstrukce akumulační nádrže - spodní nezateplená část</t>
  </si>
  <si>
    <t>předpoklad odkopávky -30% ručně</t>
  </si>
  <si>
    <t>(3,5*3)*2*15,1*0,3</t>
  </si>
  <si>
    <t>95,13*1,05 'Přepočtené koeficientem množství</t>
  </si>
  <si>
    <t>131251103</t>
  </si>
  <si>
    <t>Hloubení nezapažených jam a zářezů strojně s urovnáním dna do předepsaného profilu a spádu v hornině třídy těžitelnosti I skupiny 3 přes 50 do 100 m3</t>
  </si>
  <si>
    <t>2090703588</t>
  </si>
  <si>
    <t>https://podminky.urs.cz/item/CS_URS_2024_02/131251103</t>
  </si>
  <si>
    <t>předpoklad odkopávky -70% strojně</t>
  </si>
  <si>
    <t>(3,5*3)*2*15,1*0,7</t>
  </si>
  <si>
    <t>221,97*1,05 'Přepočtené koeficientem množství</t>
  </si>
  <si>
    <t>5</t>
  </si>
  <si>
    <t>132212332</t>
  </si>
  <si>
    <t>Hloubení nezapažených rýh šířky přes 800 do 2 000 mm ručně s urovnáním dna do předepsaného profilu a spádu v hornině třídy těžitelnosti I skupiny 3 nesoudržných</t>
  </si>
  <si>
    <t>1924875725</t>
  </si>
  <si>
    <t>https://podminky.urs.cz/item/CS_URS_2024_02/132212332</t>
  </si>
  <si>
    <t>odkopání armaturní komory</t>
  </si>
  <si>
    <t>předpoklad odkopávky -20% ručně</t>
  </si>
  <si>
    <t>5,3*(5,9+1,4+11,9+4,3+6,9+3)*0,2</t>
  </si>
  <si>
    <t>35,404*1,05 'Přepočtené koeficientem množství</t>
  </si>
  <si>
    <t>6</t>
  </si>
  <si>
    <t>132251254</t>
  </si>
  <si>
    <t>Hloubení nezapažených rýh šířky přes 800 do 2 000 mm strojně s urovnáním dna do předepsaného profilu a spádu v hornině třídy těžitelnosti I skupiny 3 přes 100 do 500 m3</t>
  </si>
  <si>
    <t>-797526614</t>
  </si>
  <si>
    <t>https://podminky.urs.cz/item/CS_URS_2024_02/132251254</t>
  </si>
  <si>
    <t>předpoklad odkopávky -80% strojně</t>
  </si>
  <si>
    <t>5,3*(5,9+1,4+11,9+4,3+6,9+3)*0,8</t>
  </si>
  <si>
    <t>141,616*1,05 'Přepočtené koeficientem množství</t>
  </si>
  <si>
    <t>7</t>
  </si>
  <si>
    <t>162211311</t>
  </si>
  <si>
    <t>Vodorovné přemístění výkopku nebo sypaniny stavebním kolečkem s vyprázdněním kolečka na hromady nebo do dopravního prostředku na vzdálenost do 10 m z horniny třídy těžitelnosti I, skupiny 1 až 3</t>
  </si>
  <si>
    <t>996870464</t>
  </si>
  <si>
    <t>https://podminky.urs.cz/item/CS_URS_2024_02/162211311</t>
  </si>
  <si>
    <t>427,804*1,05 'Přepočtené koeficientem množství</t>
  </si>
  <si>
    <t>8</t>
  </si>
  <si>
    <t>162211319</t>
  </si>
  <si>
    <t>Vodorovné přemístění výkopku nebo sypaniny stavebním kolečkem s vyprázdněním kolečka na hromady nebo do dopravního prostředku na vzdálenost do 10 m Příplatek za každých dalších 10 m k ceně -1311</t>
  </si>
  <si>
    <t>1684890365</t>
  </si>
  <si>
    <t>https://podminky.urs.cz/item/CS_URS_2024_02/162211319</t>
  </si>
  <si>
    <t>9</t>
  </si>
  <si>
    <t>162251102</t>
  </si>
  <si>
    <t>Vodorovné přemístění výkopku nebo sypaniny po suchu na obvyklém dopravním prostředku, bez naložení výkopku, avšak se složením bez rozhrnutí z horniny třídy těžitelnosti I skupiny 1 až 3 na vzdálenost přes 20 do 50 m</t>
  </si>
  <si>
    <t>2085360387</t>
  </si>
  <si>
    <t>https://podminky.urs.cz/item/CS_URS_2024_02/162251102</t>
  </si>
  <si>
    <t>561,766*1,05 'Přepočtené koeficientem množství</t>
  </si>
  <si>
    <t>Ostatní konstrukce a práce, bourání</t>
  </si>
  <si>
    <t>10</t>
  </si>
  <si>
    <t>962031132</t>
  </si>
  <si>
    <t>Bourání příček nebo přizdívek z cihel pálených plných nebo dutých, tl. do 100 mm</t>
  </si>
  <si>
    <t>m2</t>
  </si>
  <si>
    <t>-1497744889</t>
  </si>
  <si>
    <t>https://podminky.urs.cz/item/CS_URS_2024_02/962031132</t>
  </si>
  <si>
    <t>bouraná část</t>
  </si>
  <si>
    <t>zdivo</t>
  </si>
  <si>
    <t>3,1*(3,6)-(0,9*2)</t>
  </si>
  <si>
    <t>9,36*1,05 'Přepočtené koeficientem množství</t>
  </si>
  <si>
    <t>11</t>
  </si>
  <si>
    <t>962032231</t>
  </si>
  <si>
    <t>Bourání zdiva nadzákladového z cihel pálených plných nebo lícových nebo vápenopískových, na maltu vápennou nebo vápenocementovou, objemu přes 1 m3</t>
  </si>
  <si>
    <t>-57542770</t>
  </si>
  <si>
    <t>https://podminky.urs.cz/item/CS_URS_2024_02/962032231</t>
  </si>
  <si>
    <t>atika</t>
  </si>
  <si>
    <t>0,3*0,5*(6,2*2+3,6*2)</t>
  </si>
  <si>
    <t>0,4*3,1*(6,2*2+3,6*2)-(0,8*1,9*2+1*2,05)</t>
  </si>
  <si>
    <t>22,154*1,05 'Přepočtené koeficientem množství</t>
  </si>
  <si>
    <t>962081141</t>
  </si>
  <si>
    <t>Bourání příček nebo přizdívek ze skleněných tvárnic, tl. přes 100 do 150 mm</t>
  </si>
  <si>
    <t>319646754</t>
  </si>
  <si>
    <t>https://podminky.urs.cz/item/CS_URS_2024_02/962081141</t>
  </si>
  <si>
    <t>0,8*1,9*2</t>
  </si>
  <si>
    <t>3,04*1,05 'Přepočtené koeficientem množství</t>
  </si>
  <si>
    <t>13</t>
  </si>
  <si>
    <t>963012520</t>
  </si>
  <si>
    <t>Bourání stropů z desek nebo panelů železobetonových prefabrikovaných s dutinami z panelů, š. přes 300 mm tl. přes 140 mm</t>
  </si>
  <si>
    <t>166740589</t>
  </si>
  <si>
    <t>https://podminky.urs.cz/item/CS_URS_2024_02/963012520</t>
  </si>
  <si>
    <t>0,2*6,2*4,4</t>
  </si>
  <si>
    <t>5,456*1,05 'Přepočtené koeficientem množství</t>
  </si>
  <si>
    <t>14</t>
  </si>
  <si>
    <t>963042819</t>
  </si>
  <si>
    <t>Bourání schodišťových stupňů betonových zhotovených na místě</t>
  </si>
  <si>
    <t>m</t>
  </si>
  <si>
    <t>-1747300277</t>
  </si>
  <si>
    <t>https://podminky.urs.cz/item/CS_URS_2024_02/963042819</t>
  </si>
  <si>
    <t>vchod</t>
  </si>
  <si>
    <t>1,1*2</t>
  </si>
  <si>
    <t>2,2*1,05 'Přepočtené koeficientem množství</t>
  </si>
  <si>
    <t>15</t>
  </si>
  <si>
    <t>963053936</t>
  </si>
  <si>
    <t>Bourání železobetonových monolitických schodišťových ramen samonosných</t>
  </si>
  <si>
    <t>-1477743342</t>
  </si>
  <si>
    <t>https://podminky.urs.cz/item/CS_URS_2024_02/963053936</t>
  </si>
  <si>
    <t>stávající část</t>
  </si>
  <si>
    <t>(0,15*5,5+0,17*0,3/2*16)*2</t>
  </si>
  <si>
    <t>2,466*1,05 'Přepočtené koeficientem množství</t>
  </si>
  <si>
    <t>16</t>
  </si>
  <si>
    <t>964076441</t>
  </si>
  <si>
    <t>Vybourání válcovaných nosníků uložených ve zdivu betonovém nebo kamenném na maltu cementovou délky do 8 m, hmotnosti do 55 kg/m</t>
  </si>
  <si>
    <t>t</t>
  </si>
  <si>
    <t>158662191</t>
  </si>
  <si>
    <t>https://podminky.urs.cz/item/CS_URS_2024_02/964076441</t>
  </si>
  <si>
    <t>bouraná část - předpoklad IPE220 = 26,2kg/m</t>
  </si>
  <si>
    <t>4*26,2/1000</t>
  </si>
  <si>
    <t>0,105*1,05 'Přepočtené koeficientem množství</t>
  </si>
  <si>
    <t>17</t>
  </si>
  <si>
    <t>968072354</t>
  </si>
  <si>
    <t>Vybourání kovových rámů oken s křídly, dveřních zárubní, vrat, stěn, ostění nebo obkladů okenních rámů s křídly zdvojených, plochy do 1 m2</t>
  </si>
  <si>
    <t>756882159</t>
  </si>
  <si>
    <t>https://podminky.urs.cz/item/CS_URS_2024_02/968072354</t>
  </si>
  <si>
    <t>vstup okna</t>
  </si>
  <si>
    <t>0,5*0,8*2</t>
  </si>
  <si>
    <t>0,8*1,05 'Přepočtené koeficientem množství</t>
  </si>
  <si>
    <t>18</t>
  </si>
  <si>
    <t>968072455</t>
  </si>
  <si>
    <t>Vybourání kovových rámů oken s křídly, dveřních zárubní, vrat, stěn, ostění nebo obkladů dveřních zárubní, plochy do 2 m2</t>
  </si>
  <si>
    <t>-1503088073</t>
  </si>
  <si>
    <t>https://podminky.urs.cz/item/CS_URS_2024_02/968072455</t>
  </si>
  <si>
    <t>1*2,0</t>
  </si>
  <si>
    <t>1*2,05</t>
  </si>
  <si>
    <t>4,05*1,05 'Přepočtené koeficientem množství</t>
  </si>
  <si>
    <t>19</t>
  </si>
  <si>
    <t>971033261</t>
  </si>
  <si>
    <t>Vybourání otvorů ve zdivu základovém nebo nadzákladovém z cihel, tvárnic, příčkovek z cihel pálených na maltu vápennou nebo vápenocementovou plochy do 0,0225 m2, tl. do 600 mm</t>
  </si>
  <si>
    <t>kus</t>
  </si>
  <si>
    <t>1137924305</t>
  </si>
  <si>
    <t>https://podminky.urs.cz/item/CS_URS_2024_02/971033261</t>
  </si>
  <si>
    <t>zvětšení odvětrávacích otvorů pod stropem</t>
  </si>
  <si>
    <t>4+2</t>
  </si>
  <si>
    <t>6*1,05 'Přepočtené koeficientem množství</t>
  </si>
  <si>
    <t>20</t>
  </si>
  <si>
    <t>972054341</t>
  </si>
  <si>
    <t>Vybourání otvorů ve stropech nebo klenbách železobetonových bez odstranění podlahy a násypu, plochy do 0,25 m2, tl. do 150 mm</t>
  </si>
  <si>
    <t>-224885875</t>
  </si>
  <si>
    <t>https://podminky.urs.cz/item/CS_URS_2024_02/972054341</t>
  </si>
  <si>
    <t>1*1,05 'Přepočtené koeficientem množství</t>
  </si>
  <si>
    <t>976085411</t>
  </si>
  <si>
    <t>Vybourání drobných zámečnických a jiných konstrukcí kanalizačních rámů litinových, z rýhovaného plechu nebo betonových včetně poklopů nebo mříží, plochy přes 0,60 m2</t>
  </si>
  <si>
    <t>1019446692</t>
  </si>
  <si>
    <t>https://podminky.urs.cz/item/CS_URS_2024_02/976085411</t>
  </si>
  <si>
    <t>22</t>
  </si>
  <si>
    <t>978013161</t>
  </si>
  <si>
    <t>Otlučení vápenných nebo vápenocementových omítek vnitřních ploch stěn s vyškrabáním spar, s očištěním zdiva, v rozsahu přes 30 do 50 %</t>
  </si>
  <si>
    <t>1180434185</t>
  </si>
  <si>
    <t>https://podminky.urs.cz/item/CS_URS_2024_02/978013161</t>
  </si>
  <si>
    <t>vstup</t>
  </si>
  <si>
    <t>35</t>
  </si>
  <si>
    <t>35*1,05 'Přepočtené koeficientem množství</t>
  </si>
  <si>
    <t>23</t>
  </si>
  <si>
    <t>978015341</t>
  </si>
  <si>
    <t>Otlučení vápenných nebo vápenocementových omítek vnějších ploch s vyškrabáním spar a s očištěním zdiva stupně členitosti 1 a 2, v rozsahu přes 10 do 30 %</t>
  </si>
  <si>
    <t>959680313</t>
  </si>
  <si>
    <t>https://podminky.urs.cz/item/CS_URS_2024_02/978015341</t>
  </si>
  <si>
    <t>65</t>
  </si>
  <si>
    <t>65*1,05 'Přepočtené koeficientem množství</t>
  </si>
  <si>
    <t>24</t>
  </si>
  <si>
    <t>985112122</t>
  </si>
  <si>
    <t>Odsekání degradovaného betonu líce kleneb a podhledů, tloušťky přes 10 do 30 mm</t>
  </si>
  <si>
    <t>1664759864</t>
  </si>
  <si>
    <t>https://podminky.urs.cz/item/CS_URS_2024_02/985112122</t>
  </si>
  <si>
    <t>akumulační nádrž</t>
  </si>
  <si>
    <t>vnitřní část akumulace - odhad 30%</t>
  </si>
  <si>
    <t>(7,65+3,35)*2*13*0,3</t>
  </si>
  <si>
    <t>(17,5)*4*0,3</t>
  </si>
  <si>
    <t>armaturní komora - odhad 30%</t>
  </si>
  <si>
    <t>153*0,3</t>
  </si>
  <si>
    <t>152,7*1,05 'Přepočtené koeficientem množství</t>
  </si>
  <si>
    <t>25</t>
  </si>
  <si>
    <t>985112132</t>
  </si>
  <si>
    <t>Odsekání degradovaného betonu rubu kleneb a podlah, tloušťky přes 10 do 30 mm</t>
  </si>
  <si>
    <t>88737186</t>
  </si>
  <si>
    <t>https://podminky.urs.cz/item/CS_URS_2024_02/985112132</t>
  </si>
  <si>
    <t>(5,15*2)*13*0,3</t>
  </si>
  <si>
    <t>vnější část - odhad 30%</t>
  </si>
  <si>
    <t>((19,25*17)+(57*2-(5,9*5,15+5*5,15)))*0,3</t>
  </si>
  <si>
    <t>42*0,3</t>
  </si>
  <si>
    <t>168,305*1,05 'Přepočtené koeficientem množství</t>
  </si>
  <si>
    <t>26</t>
  </si>
  <si>
    <t>985121122R</t>
  </si>
  <si>
    <t>Příprava povrchu betonu stěn, rubu kleneb a podlah vodou pod tlakem přes 300 do 1 250 barů</t>
  </si>
  <si>
    <t>-111848082</t>
  </si>
  <si>
    <t>vnitřní část akumulace - celá plocha</t>
  </si>
  <si>
    <t>(5,15*2)*13</t>
  </si>
  <si>
    <t>vnější část - celá plocha</t>
  </si>
  <si>
    <t>((19,25*17)+(57*2-(5,9*5,15+5*5,15)))</t>
  </si>
  <si>
    <t>armaturní komora - celá plocha</t>
  </si>
  <si>
    <t>195</t>
  </si>
  <si>
    <t>amaturní komora - venkovní izolace</t>
  </si>
  <si>
    <t>3,7*(5,9+1,4+11,9+4,3+6,9+3)</t>
  </si>
  <si>
    <t>837,595*1,05 'Přepočtené koeficientem množství</t>
  </si>
  <si>
    <t>27</t>
  </si>
  <si>
    <t>985121123</t>
  </si>
  <si>
    <t>Tryskání degradovaného betonu stěn, rubu kleneb a podlah vodou pod tlakem přes 1 250 do 2 500 barů</t>
  </si>
  <si>
    <t>-605249303</t>
  </si>
  <si>
    <t>https://podminky.urs.cz/item/CS_URS_2024_02/985121123</t>
  </si>
  <si>
    <t>714,015*1,05 'Přepočtené koeficientem množství</t>
  </si>
  <si>
    <t>28</t>
  </si>
  <si>
    <t>985121222R</t>
  </si>
  <si>
    <t>Příprava povrchu betonu líce kleneb a podhledů vodou pod tlakem přes 300 do 1 250 barů</t>
  </si>
  <si>
    <t>-914922672</t>
  </si>
  <si>
    <t>(7,65+3,35)*2*13</t>
  </si>
  <si>
    <t>(17,5)*4</t>
  </si>
  <si>
    <t>356*1,05 'Přepočtené koeficientem množství</t>
  </si>
  <si>
    <t>29</t>
  </si>
  <si>
    <t>985121223</t>
  </si>
  <si>
    <t>Tryskání degradovaného betonu líce kleneb a podhledů vodou pod tlakem přes 1 250 do 2 500 barů</t>
  </si>
  <si>
    <t>-179084883</t>
  </si>
  <si>
    <t>https://podminky.urs.cz/item/CS_URS_2024_02/985121223</t>
  </si>
  <si>
    <t>997</t>
  </si>
  <si>
    <t>Přesun sutě</t>
  </si>
  <si>
    <t>30</t>
  </si>
  <si>
    <t>997013112</t>
  </si>
  <si>
    <t>Vnitrostaveništní doprava suti a vybouraných hmot vodorovně do 50 m s naložením základní pro budovy a haly výšky přes 6 do 9 m</t>
  </si>
  <si>
    <t>-1269911427</t>
  </si>
  <si>
    <t>https://podminky.urs.cz/item/CS_URS_2024_02/997013112</t>
  </si>
  <si>
    <t>31</t>
  </si>
  <si>
    <t>997013501</t>
  </si>
  <si>
    <t>Odvoz suti a vybouraných hmot na skládku nebo meziskládku se složením, na vzdálenost do 1 km</t>
  </si>
  <si>
    <t>-367985289</t>
  </si>
  <si>
    <t>https://podminky.urs.cz/item/CS_URS_2024_02/997013501</t>
  </si>
  <si>
    <t>32</t>
  </si>
  <si>
    <t>997013509</t>
  </si>
  <si>
    <t>Odvoz suti a vybouraných hmot na skládku nebo meziskládku se složením, na vzdálenost Příplatek k ceně za každý další započatý 1 km přes 1 km</t>
  </si>
  <si>
    <t>659893162</t>
  </si>
  <si>
    <t>https://podminky.urs.cz/item/CS_URS_2024_02/997013509</t>
  </si>
  <si>
    <t>253,352*14 'Přepočtené koeficientem množství</t>
  </si>
  <si>
    <t>33</t>
  </si>
  <si>
    <t>997013601</t>
  </si>
  <si>
    <t>Poplatek za uložení stavebního odpadu na skládce (skládkovné) z prostého betonu zatříděného do Katalogu odpadů pod kódem 17 01 01</t>
  </si>
  <si>
    <t>-27906738</t>
  </si>
  <si>
    <t>https://podminky.urs.cz/item/CS_URS_2024_02/997013601</t>
  </si>
  <si>
    <t>18,534+11,289+51,156+54,81+28,04+30,043</t>
  </si>
  <si>
    <t>34</t>
  </si>
  <si>
    <t>997013602</t>
  </si>
  <si>
    <t>Poplatek za uložení stavebního odpadu na skládce (skládkovné) z armovaného betonu zatříděného do Katalogu odpadů pod kódem 17 01 01</t>
  </si>
  <si>
    <t>-1251034388</t>
  </si>
  <si>
    <t>https://podminky.urs.cz/item/CS_URS_2024_02/997013602</t>
  </si>
  <si>
    <t>8,73+1,065+0,09</t>
  </si>
  <si>
    <t>997013603</t>
  </si>
  <si>
    <t>Poplatek za uložení stavebního odpadu na skládce (skládkovné) cihelného zatříděného do Katalogu odpadů pod kódem 17 01 02</t>
  </si>
  <si>
    <t>-1731889465</t>
  </si>
  <si>
    <t>https://podminky.urs.cz/item/CS_URS_2024_02/997013603</t>
  </si>
  <si>
    <t>1,694+39,877+0,456</t>
  </si>
  <si>
    <t>36</t>
  </si>
  <si>
    <t>997013631</t>
  </si>
  <si>
    <t>Poplatek za uložení stavebního odpadu na skládce (skládkovné) směsného stavebního a demoličního zatříděného do Katalogu odpadů pod kódem 17 09 04</t>
  </si>
  <si>
    <t>2091839823</t>
  </si>
  <si>
    <t>https://podminky.urs.cz/item/CS_URS_2024_02/997013631</t>
  </si>
  <si>
    <t>253,313</t>
  </si>
  <si>
    <t>-(193,872+9,885+42,027+0,647)</t>
  </si>
  <si>
    <t>37</t>
  </si>
  <si>
    <t>997013645</t>
  </si>
  <si>
    <t>Poplatek za uložení stavebního odpadu na skládce (skládkovné) asfaltového bez obsahu dehtu zatříděného do Katalogu odpadů pod kódem 17 03 02</t>
  </si>
  <si>
    <t>-357708805</t>
  </si>
  <si>
    <t>https://podminky.urs.cz/item/CS_URS_2024_02/997013645</t>
  </si>
  <si>
    <t>0,647</t>
  </si>
  <si>
    <t>PSV</t>
  </si>
  <si>
    <t>Práce a dodávky PSV</t>
  </si>
  <si>
    <t>712</t>
  </si>
  <si>
    <t>Povlakové krytiny</t>
  </si>
  <si>
    <t>38</t>
  </si>
  <si>
    <t>712340832</t>
  </si>
  <si>
    <t>Odstranění povlakové krytiny střech plochých do 10° z přitavených pásů NAIP v plné ploše dvouvrstvé</t>
  </si>
  <si>
    <t>-1763859494</t>
  </si>
  <si>
    <t>https://podminky.urs.cz/item/CS_URS_2024_02/712340832</t>
  </si>
  <si>
    <t>4,6*5,6+0,25*(4,6*2+5,6*2)</t>
  </si>
  <si>
    <t>4,5*4,7+0,5*(4,5*2+4,7)</t>
  </si>
  <si>
    <t>58,86*1,05 'Přepočtené koeficientem množství</t>
  </si>
  <si>
    <t>713</t>
  </si>
  <si>
    <t>Izolace tepelné</t>
  </si>
  <si>
    <t>39</t>
  </si>
  <si>
    <t>713110821</t>
  </si>
  <si>
    <t>Odstranění tepelné izolace stropů nebo podhledů z rohoží, pásů, dílců, desek, bloků volně kladených z polystyrenu suchého, tloušťka izolace do 100 mm</t>
  </si>
  <si>
    <t>-1980200819</t>
  </si>
  <si>
    <t>https://podminky.urs.cz/item/CS_URS_2024_02/713110821</t>
  </si>
  <si>
    <t>4,6*5,6</t>
  </si>
  <si>
    <t>25,76*1,05 'Přepočtené koeficientem množství</t>
  </si>
  <si>
    <t>764</t>
  </si>
  <si>
    <t>Konstrukce klempířské</t>
  </si>
  <si>
    <t>40</t>
  </si>
  <si>
    <t>764001821</t>
  </si>
  <si>
    <t>Demontáž klempířských konstrukcí krytiny ze svitků nebo tabulí do suti</t>
  </si>
  <si>
    <t>-1794968190</t>
  </si>
  <si>
    <t>https://podminky.urs.cz/item/CS_URS_2024_02/764001821</t>
  </si>
  <si>
    <t>bouraná část - stříška a římsa</t>
  </si>
  <si>
    <t>0,7*(6,2+1,2)</t>
  </si>
  <si>
    <t>10,36*1,05 'Přepočtené koeficientem množství</t>
  </si>
  <si>
    <t>41</t>
  </si>
  <si>
    <t>764002841</t>
  </si>
  <si>
    <t>Demontáž klempířských konstrukcí oplechování horních ploch zdí a nadezdívek do suti</t>
  </si>
  <si>
    <t>1262169571</t>
  </si>
  <si>
    <t>https://podminky.urs.cz/item/CS_URS_2024_02/764002841</t>
  </si>
  <si>
    <t>6,2*2+3,6*2</t>
  </si>
  <si>
    <t>5,2*2+5*2</t>
  </si>
  <si>
    <t>40*1,05 'Přepočtené koeficientem množství</t>
  </si>
  <si>
    <t>42</t>
  </si>
  <si>
    <t>764004801</t>
  </si>
  <si>
    <t>Demontáž klempířských konstrukcí žlabu podokapního do suti</t>
  </si>
  <si>
    <t>948068360</t>
  </si>
  <si>
    <t>https://podminky.urs.cz/item/CS_URS_2024_02/764004801</t>
  </si>
  <si>
    <t>6,2</t>
  </si>
  <si>
    <t>6,2*1,05 'Přepočtené koeficientem množství</t>
  </si>
  <si>
    <t>43</t>
  </si>
  <si>
    <t>764004841</t>
  </si>
  <si>
    <t>Demontáž klempířských konstrukcí háku do suti</t>
  </si>
  <si>
    <t>-1364932991</t>
  </si>
  <si>
    <t>https://podminky.urs.cz/item/CS_URS_2024_02/764004841</t>
  </si>
  <si>
    <t>5*2</t>
  </si>
  <si>
    <t>44</t>
  </si>
  <si>
    <t>764004861</t>
  </si>
  <si>
    <t>Demontáž klempířských konstrukcí svodu do suti</t>
  </si>
  <si>
    <t>-1542101776</t>
  </si>
  <si>
    <t>https://podminky.urs.cz/item/CS_URS_2024_02/764004861</t>
  </si>
  <si>
    <t>3,8*2</t>
  </si>
  <si>
    <t>7,6*1,05 'Přepočtené koeficientem množství</t>
  </si>
  <si>
    <t>767</t>
  </si>
  <si>
    <t>Konstrukce zámečnické</t>
  </si>
  <si>
    <t>45</t>
  </si>
  <si>
    <t>767161813</t>
  </si>
  <si>
    <t>Demontáž zábradlí do suti rovného nerozebíratelný spoj hmotnosti 1 m zábradlí do 20 kg</t>
  </si>
  <si>
    <t>-2104927174</t>
  </si>
  <si>
    <t>https://podminky.urs.cz/item/CS_URS_2024_02/767161813</t>
  </si>
  <si>
    <t>4+1+1+1,8+0,75</t>
  </si>
  <si>
    <t>8,55*1,05 'Přepočtené koeficientem množství</t>
  </si>
  <si>
    <t>46</t>
  </si>
  <si>
    <t>767161823</t>
  </si>
  <si>
    <t>Demontáž zábradlí do suti schodišťového nerozebíratelný spoj hmotnosti 1 m zábradlí do 20 kg</t>
  </si>
  <si>
    <t>-1655505059</t>
  </si>
  <si>
    <t>https://podminky.urs.cz/item/CS_URS_2024_02/767161823</t>
  </si>
  <si>
    <t>2+2</t>
  </si>
  <si>
    <t>5,5*2</t>
  </si>
  <si>
    <t>15*1,05 'Přepočtené koeficientem množství</t>
  </si>
  <si>
    <t>47</t>
  </si>
  <si>
    <t>767211801R</t>
  </si>
  <si>
    <t>Demontáž schodiště ocelového venkovního</t>
  </si>
  <si>
    <t>-440929868</t>
  </si>
  <si>
    <t>48</t>
  </si>
  <si>
    <t>767590830</t>
  </si>
  <si>
    <t>Demontáž podlahových konstrukcí šroubovaných , nýtovaných nebo svařovaných z desek</t>
  </si>
  <si>
    <t>1532727156</t>
  </si>
  <si>
    <t>https://podminky.urs.cz/item/CS_URS_2024_02/767590830</t>
  </si>
  <si>
    <t>0,95*0,75</t>
  </si>
  <si>
    <t>0,85*3,6</t>
  </si>
  <si>
    <t>1,2*2,1</t>
  </si>
  <si>
    <t>6,293*1,05 'Přepočtené koeficientem množství</t>
  </si>
  <si>
    <t>49</t>
  </si>
  <si>
    <t>767833802</t>
  </si>
  <si>
    <t>Demontáž vnitřních kovových žebříků přímých délky přes 2 do 5 m</t>
  </si>
  <si>
    <t>-2061538594</t>
  </si>
  <si>
    <t>https://podminky.urs.cz/item/CS_URS_2024_02/767833802</t>
  </si>
  <si>
    <t>50</t>
  </si>
  <si>
    <t>767996702</t>
  </si>
  <si>
    <t>Demontáž ostatních zámečnických konstrukcí řezáním o hmotnosti jednotlivých dílů přes 50 do 100 kg</t>
  </si>
  <si>
    <t>kg</t>
  </si>
  <si>
    <t>2146795131</t>
  </si>
  <si>
    <t>https://podminky.urs.cz/item/CS_URS_2024_02/767996702</t>
  </si>
  <si>
    <t>demontáž nefunkčního měrného objektu</t>
  </si>
  <si>
    <t>100</t>
  </si>
  <si>
    <t>100*1,05 'Přepočtené koeficientem množství</t>
  </si>
  <si>
    <t>51</t>
  </si>
  <si>
    <t>767996703</t>
  </si>
  <si>
    <t>Demontáž ostatních zámečnických konstrukcí řezáním o hmotnosti jednotlivých dílů přes 100 do 250 kg</t>
  </si>
  <si>
    <t>636245300</t>
  </si>
  <si>
    <t>https://podminky.urs.cz/item/CS_URS_2024_02/767996703</t>
  </si>
  <si>
    <t>obslužná lávka</t>
  </si>
  <si>
    <t>150</t>
  </si>
  <si>
    <t>150*1,05 'Přepočtené koeficientem množství</t>
  </si>
  <si>
    <t>M</t>
  </si>
  <si>
    <t>Práce a dodávky M</t>
  </si>
  <si>
    <t>21-M</t>
  </si>
  <si>
    <t>Elektromontáže</t>
  </si>
  <si>
    <t>52</t>
  </si>
  <si>
    <t>218220101R</t>
  </si>
  <si>
    <t>Demontáž hromosvodného vedení</t>
  </si>
  <si>
    <t>soubor</t>
  </si>
  <si>
    <t>64</t>
  </si>
  <si>
    <t>-712214923</t>
  </si>
  <si>
    <t>D.1.1.b - Stavební úpravy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</si>
  <si>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</si>
  <si>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</si>
  <si>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</si>
  <si>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</si>
  <si>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</si>
  <si>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Trubní vedení</t>
  </si>
  <si>
    <t xml:space="preserve">    998 - Přesun hmot</t>
  </si>
  <si>
    <t xml:space="preserve">    711 - Izolace proti vodě, vlhkosti a plynům</t>
  </si>
  <si>
    <t xml:space="preserve">    751 - Vzduchotechnika</t>
  </si>
  <si>
    <t xml:space="preserve">    762 - Konstrukce tesařské</t>
  </si>
  <si>
    <t xml:space="preserve">    766 - Konstrukce truhlářské</t>
  </si>
  <si>
    <t xml:space="preserve">    771 - Podlahy z dlaždic</t>
  </si>
  <si>
    <t xml:space="preserve">    781 - Dokončovací práce - obklady</t>
  </si>
  <si>
    <t xml:space="preserve">    783 - Dokončovací práce - nátěry</t>
  </si>
  <si>
    <t>1885307628</t>
  </si>
  <si>
    <t>((0,9*15+1,5*4,5*2)*15,1+(0,9*15)*1,5+(3*3/2*15))</t>
  </si>
  <si>
    <t>(3,5*3)*2*15,1</t>
  </si>
  <si>
    <t>5,3*(5,9+1,4+11,9+4,3+6,9+3)</t>
  </si>
  <si>
    <t>989,57*1,05 'Přepočtené koeficientem množství</t>
  </si>
  <si>
    <t>174151101</t>
  </si>
  <si>
    <t>Zásyp sypaninou z jakékoliv horniny strojně s uložením výkopku ve vrstvách se zhutněním jam, šachet, rýh nebo kolem objektů v těchto vykopávkách</t>
  </si>
  <si>
    <t>-1839652908</t>
  </si>
  <si>
    <t>https://podminky.urs.cz/item/CS_URS_2024_02/174151101</t>
  </si>
  <si>
    <t>Zakládání</t>
  </si>
  <si>
    <t>211531111R</t>
  </si>
  <si>
    <t>Výplň kamenivem do rýh odvodňovacích žeber nebo trativodů bez zhutnění, s úpravou povrchu výplně kamenivem hrubým drceným frakce 16 až 22 mm</t>
  </si>
  <si>
    <t>1408420801</t>
  </si>
  <si>
    <t>lože a obsyp drenáž</t>
  </si>
  <si>
    <t>0,55*(60+40)</t>
  </si>
  <si>
    <t>55*1,05 'Přepočtené koeficientem množství</t>
  </si>
  <si>
    <t>211971122</t>
  </si>
  <si>
    <t>Zřízení opláštění výplně z geotextilie odvodňovacích žeber nebo trativodů v rýze nebo zářezu se stěnami svislými nebo šikmými o sklonu přes 1:2 při rozvinuté šířce opláštění přes 2,5 m</t>
  </si>
  <si>
    <t>298452752</t>
  </si>
  <si>
    <t>https://podminky.urs.cz/item/CS_URS_2024_02/211971122</t>
  </si>
  <si>
    <t>3,7*(60)+3,2*(40)</t>
  </si>
  <si>
    <t>69311068</t>
  </si>
  <si>
    <t>geotextilie netkaná separační, ochranná, filtrační, drenážní PP 300g/m2</t>
  </si>
  <si>
    <t>-1447116831</t>
  </si>
  <si>
    <t>350*1,1845 'Přepočtené koeficientem množství</t>
  </si>
  <si>
    <t>Svislé a kompletní konstrukce</t>
  </si>
  <si>
    <t>310238211</t>
  </si>
  <si>
    <t>Zazdívka otvorů ve zdivu nadzákladovém cihlami pálenými plochy přes 0,25 m2 do 1 m2 na maltu vápenocementovou</t>
  </si>
  <si>
    <t>-1782141093</t>
  </si>
  <si>
    <t>https://podminky.urs.cz/item/CS_URS_2024_02/310238211</t>
  </si>
  <si>
    <t>vstup stávající otvory</t>
  </si>
  <si>
    <t>0,45*(0,5*0,8)*2</t>
  </si>
  <si>
    <t>0,36*1,05 'Přepočtené koeficientem množství</t>
  </si>
  <si>
    <t>Vodorovné konstrukce</t>
  </si>
  <si>
    <t>411321616</t>
  </si>
  <si>
    <t>Stropy z betonu železového (bez výztuže) stropů deskových, plochých střech, desek balkonových, desek hřibových stropů včetně hlavic hřibových sloupů tř. C 30/37</t>
  </si>
  <si>
    <t>-390726782</t>
  </si>
  <si>
    <t>https://podminky.urs.cz/item/CS_URS_2024_02/411321616</t>
  </si>
  <si>
    <t>nový strop vstup</t>
  </si>
  <si>
    <t>0,2*(2,9*5,75+1*0,15*2)</t>
  </si>
  <si>
    <t>-0,2*(0,8*0,8+1,2*2,1)</t>
  </si>
  <si>
    <t>2,763*1,05 'Přepočtené koeficientem množství</t>
  </si>
  <si>
    <t>411351011</t>
  </si>
  <si>
    <t>Bednění stropních konstrukcí - bez podpěrné konstrukce desek tloušťky stropní desky přes 5 do 25 cm zřízení</t>
  </si>
  <si>
    <t>-1895296901</t>
  </si>
  <si>
    <t>https://podminky.urs.cz/item/CS_URS_2024_02/411351011</t>
  </si>
  <si>
    <t>2,9*5,75+1*0,15*2+0,2*(2,9*5,75+1*0,15*2)</t>
  </si>
  <si>
    <t>0,2*(0,8*4+1,2*2+2,1*2)</t>
  </si>
  <si>
    <t>22,33*1,05 'Přepočtené koeficientem množství</t>
  </si>
  <si>
    <t>411351012</t>
  </si>
  <si>
    <t>Bednění stropních konstrukcí - bez podpěrné konstrukce desek tloušťky stropní desky přes 5 do 25 cm odstranění</t>
  </si>
  <si>
    <t>708224848</t>
  </si>
  <si>
    <t>https://podminky.urs.cz/item/CS_URS_2024_02/411351012</t>
  </si>
  <si>
    <t>411354313</t>
  </si>
  <si>
    <t>Podpěrná konstrukce stropů - desek, kleneb a skořepin výška podepření do 4 m tloušťka stropu přes 15 do 25 cm zřízení</t>
  </si>
  <si>
    <t>781077719</t>
  </si>
  <si>
    <t>https://podminky.urs.cz/item/CS_URS_2024_02/411354313</t>
  </si>
  <si>
    <t>2,9*5,75+1*0,15*2</t>
  </si>
  <si>
    <t>16,975*1,05 'Přepočtené koeficientem množství</t>
  </si>
  <si>
    <t>411354314</t>
  </si>
  <si>
    <t>Podpěrná konstrukce stropů - desek, kleneb a skořepin výška podepření do 4 m tloušťka stropu přes 15 do 25 cm odstranění</t>
  </si>
  <si>
    <t>1681094715</t>
  </si>
  <si>
    <t>https://podminky.urs.cz/item/CS_URS_2024_02/411354314</t>
  </si>
  <si>
    <t>411361821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</si>
  <si>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 betonářské oceli 10 505 (R) nebo BSt 500</t>
  </si>
  <si>
    <t>-671618580</t>
  </si>
  <si>
    <t>https://podminky.urs.cz/item/CS_URS_2024_02/411361821</t>
  </si>
  <si>
    <t>0,5552</t>
  </si>
  <si>
    <t>0,555*1,05 'Přepočtené koeficientem množství</t>
  </si>
  <si>
    <t>411388531</t>
  </si>
  <si>
    <t>Zabetonování otvorů ve stropech nebo v klenbách včetně lešení, bednění, odbednění a výztuže (materiál v ceně) ve stropech železobetonových, tvárnicových a prefabrikovaných</t>
  </si>
  <si>
    <t>-431897663</t>
  </si>
  <si>
    <t>https://podminky.urs.cz/item/CS_URS_2024_02/411388531</t>
  </si>
  <si>
    <t>vstup otvor</t>
  </si>
  <si>
    <t>0,55*0,11</t>
  </si>
  <si>
    <t>strop bouraná část</t>
  </si>
  <si>
    <t>0,25*(0,92*0,98+0,85*3,5+0,95*0,75)</t>
  </si>
  <si>
    <t>1,208*1,05 'Přepočtené koeficientem množství</t>
  </si>
  <si>
    <t>434191423</t>
  </si>
  <si>
    <t>Osazování schodišťových stupňů kamenných s vyspárováním styčných spár, s provizorním dřevěným zábradlím a dočasným zakrytím stupnic prkny na desku, stupňů pemrlovaných nebo ostatních</t>
  </si>
  <si>
    <t>157690197</t>
  </si>
  <si>
    <t>https://podminky.urs.cz/item/CS_URS_2024_02/434191423</t>
  </si>
  <si>
    <t>2*1,1</t>
  </si>
  <si>
    <t>58388015</t>
  </si>
  <si>
    <t>stupeň schodišťový žulový plný 150x300x1000mm výžlabková podstupnice-pemrlovaný</t>
  </si>
  <si>
    <t>-1698449539</t>
  </si>
  <si>
    <t>452387131</t>
  </si>
  <si>
    <t>Podkladní a vyrovnávací konstrukce z betonu vyrovnávací rámy z prostého betonu tř. C 25/30 pod poklopy a mříže, výšky přes 200 mm</t>
  </si>
  <si>
    <t>-1901433654</t>
  </si>
  <si>
    <t>https://podminky.urs.cz/item/CS_URS_2024_02/452387131</t>
  </si>
  <si>
    <t>Komunikace pozemní</t>
  </si>
  <si>
    <t>564231011</t>
  </si>
  <si>
    <t>Podklad nebo podsyp ze štěrkopísku ŠP s rozprostřením, vlhčením a zhutněním plochy jednotlivě do 100 m2, po zhutnění tl. 100 mm</t>
  </si>
  <si>
    <t>-1907466106</t>
  </si>
  <si>
    <t>https://podminky.urs.cz/item/CS_URS_2024_02/564231011</t>
  </si>
  <si>
    <t>okap. chodník</t>
  </si>
  <si>
    <t>0,5*(6*2+5,5*2)</t>
  </si>
  <si>
    <t>11,5*1,05 'Přepočtené koeficientem množství</t>
  </si>
  <si>
    <t>596841220R</t>
  </si>
  <si>
    <t>Kladení kamenné dlažby do lože z betonu C12/15 do 50 m2</t>
  </si>
  <si>
    <t>-1754245512</t>
  </si>
  <si>
    <t>58381134</t>
  </si>
  <si>
    <t>deska dlažební broušená žula 500x500mm tl 50mm</t>
  </si>
  <si>
    <t>-1493532555</t>
  </si>
  <si>
    <t>11,5*1,1 'Přepočtené koeficientem množství</t>
  </si>
  <si>
    <t>Úpravy povrchů, podlahy a osazování výplní</t>
  </si>
  <si>
    <t>612325423</t>
  </si>
  <si>
    <t>Oprava vápenocementové omítky vnitřních ploch štukové dvouvrstvé, tl. jádrové omítky do 20 mm a tl. štuku do 3 mm stěn, v rozsahu opravované plochy přes 30 do 50%</t>
  </si>
  <si>
    <t>2094017460</t>
  </si>
  <si>
    <t>https://podminky.urs.cz/item/CS_URS_2024_02/612325423</t>
  </si>
  <si>
    <t>622326353</t>
  </si>
  <si>
    <t>Oprava vápenocementové omítky s celoplošným přeštukováním vnějších ploch stupně členitosti 2, v rozsahu opravované plochy přes 20 do 30%</t>
  </si>
  <si>
    <t>418508730</t>
  </si>
  <si>
    <t>https://podminky.urs.cz/item/CS_URS_2024_02/622326353</t>
  </si>
  <si>
    <t>631311224</t>
  </si>
  <si>
    <t>Mazanina z betonu prostého se zvýšenými nároky na prostředí tl. přes 80 do 120 mm tř. C 25/30</t>
  </si>
  <si>
    <t>-1887064839</t>
  </si>
  <si>
    <t>https://podminky.urs.cz/item/CS_URS_2024_02/631311224</t>
  </si>
  <si>
    <t>strop akumulace</t>
  </si>
  <si>
    <t>(13*12,5)*0,08</t>
  </si>
  <si>
    <t>vstup střecha</t>
  </si>
  <si>
    <t>(0,05+0,15)/2*(4*3,8)</t>
  </si>
  <si>
    <t>14,52*1,05 'Přepočtené koeficientem množství</t>
  </si>
  <si>
    <t>631311225</t>
  </si>
  <si>
    <t>Mazanina z betonu prostého se zvýšenými nároky na prostředí tl. přes 80 do 120 mm tř. C 30/37</t>
  </si>
  <si>
    <t>146604185</t>
  </si>
  <si>
    <t>https://podminky.urs.cz/item/CS_URS_2024_02/631311225</t>
  </si>
  <si>
    <t>vstup na terénu</t>
  </si>
  <si>
    <t>(0,08+0,15)/2*16,5</t>
  </si>
  <si>
    <t>střecha bouraná část</t>
  </si>
  <si>
    <t>(0,08+0,15)/2*(6,2*4,4)</t>
  </si>
  <si>
    <t>5,035*1,05 'Přepočtené koeficientem množství</t>
  </si>
  <si>
    <t>631319012</t>
  </si>
  <si>
    <t>Příplatek k cenám mazanin za úpravu povrchu mazaniny přehlazením, mazanina tl. přes 80 do 120 mm</t>
  </si>
  <si>
    <t>189169124</t>
  </si>
  <si>
    <t>https://podminky.urs.cz/item/CS_URS_2024_02/631319012</t>
  </si>
  <si>
    <t>19,555*1,05 'Přepočtené koeficientem množství</t>
  </si>
  <si>
    <t>631319183</t>
  </si>
  <si>
    <t>Příplatek k cenám mazanin za sklon přes 15° do 35° od vodorovné roviny mazanina tl. přes 80 do 120 mm</t>
  </si>
  <si>
    <t>1015535583</t>
  </si>
  <si>
    <t>https://podminky.urs.cz/item/CS_URS_2024_02/631319183</t>
  </si>
  <si>
    <t>13*1,05 'Přepočtené koeficientem množství</t>
  </si>
  <si>
    <t>631351101</t>
  </si>
  <si>
    <t>Bednění v podlahách rýh a hran zřízení</t>
  </si>
  <si>
    <t>-1004734260</t>
  </si>
  <si>
    <t>https://podminky.urs.cz/item/CS_URS_2024_02/631351101</t>
  </si>
  <si>
    <t>(2*12,5)*0,25</t>
  </si>
  <si>
    <t>6,25*1,05 'Přepočtené koeficientem množství</t>
  </si>
  <si>
    <t>631351102</t>
  </si>
  <si>
    <t>Bednění v podlahách rýh a hran odstranění</t>
  </si>
  <si>
    <t>-1882127707</t>
  </si>
  <si>
    <t>https://podminky.urs.cz/item/CS_URS_2024_02/631351102</t>
  </si>
  <si>
    <t>631362021</t>
  </si>
  <si>
    <t>Výztuž mazanin ze svařovaných sítí z drátů typu KARI</t>
  </si>
  <si>
    <t>-1472009299</t>
  </si>
  <si>
    <t>https://podminky.urs.cz/item/CS_URS_2024_02/631362021</t>
  </si>
  <si>
    <t>strop akumulace - kari 8/100/100</t>
  </si>
  <si>
    <t>(13*12,5)*7,9/1000</t>
  </si>
  <si>
    <t>1,284*1,2 'Přepočtené koeficientem množství</t>
  </si>
  <si>
    <t>631391112R.1</t>
  </si>
  <si>
    <t>Vytvoření požlábku pr.100 mm ve styku stěny a podlahy</t>
  </si>
  <si>
    <t>1424232317</t>
  </si>
  <si>
    <t>(5+5+13+13)*2</t>
  </si>
  <si>
    <t>72*1,02 'Přepočtené koeficientem množství</t>
  </si>
  <si>
    <t>642942111</t>
  </si>
  <si>
    <t>Osazování zárubní nebo rámů kovových dveřních lisovaných nebo z úhelníků bez dveřních křídel na cementovou maltu, plochy otvoru do 2,5 m2</t>
  </si>
  <si>
    <t>788238432</t>
  </si>
  <si>
    <t>https://podminky.urs.cz/item/CS_URS_2024_02/642942111</t>
  </si>
  <si>
    <t>55331486</t>
  </si>
  <si>
    <t>zárubeň jednokřídlá ocelová pro zdění tl stěny 110-150mm rozměru 700/1970, 2100mm</t>
  </si>
  <si>
    <t>-1440453546</t>
  </si>
  <si>
    <t>Trubní vedení</t>
  </si>
  <si>
    <t>212751104</t>
  </si>
  <si>
    <t>Trativody z drenážních a melioračních trubek pro meliorace, dočasné nebo odlehčovací drenáže se zřízením štěrkového lože pod trubky a s jejich obsypem v otevřeném výkopu trubka flexibilní PVC-U SN 4 celoperforovaná 360° DN 100</t>
  </si>
  <si>
    <t>1289494644</t>
  </si>
  <si>
    <t>https://podminky.urs.cz/item/CS_URS_2024_02/212751104</t>
  </si>
  <si>
    <t>drenáž</t>
  </si>
  <si>
    <t>(60+40)</t>
  </si>
  <si>
    <t>894812001.R</t>
  </si>
  <si>
    <t>Revizní a čistící šachta z polypropylenu PP pro hladké trouby DN 400 šachtové dno (DN šachty / DN trubního vedení) DN 400/100</t>
  </si>
  <si>
    <t>CS ÚRS 2024 01</t>
  </si>
  <si>
    <t>-2007142322</t>
  </si>
  <si>
    <t>https://podminky.urs.cz/item/CS_URS_2024_01/894812001.R</t>
  </si>
  <si>
    <t>drenáže</t>
  </si>
  <si>
    <t>894812033</t>
  </si>
  <si>
    <t>Revizní a čistící šachta z polypropylenu PP pro hladké trouby DN 400 roura šachtová korugovaná bez hrdla, světlé hloubky 2000 mm</t>
  </si>
  <si>
    <t>-1220876423</t>
  </si>
  <si>
    <t>https://podminky.urs.cz/item/CS_URS_2024_01/894812033</t>
  </si>
  <si>
    <t>894812041</t>
  </si>
  <si>
    <t>Revizní a čistící šachta z polypropylenu PP pro hladké trouby DN 400 roura šachtová korugovaná Příplatek k cenám 2031 - 2035 za uříznutí šachtové roury</t>
  </si>
  <si>
    <t>-147721894</t>
  </si>
  <si>
    <t>https://podminky.urs.cz/item/CS_URS_2024_01/894812041</t>
  </si>
  <si>
    <t>894812061</t>
  </si>
  <si>
    <t>Revizní a čistící šachta z polypropylenu PP pro hladké trouby DN 400 poklop litinový (pro třídu zatížení) pochůzí (A15)</t>
  </si>
  <si>
    <t>1958819313</t>
  </si>
  <si>
    <t>https://podminky.urs.cz/item/CS_URS_2024_02/894812061</t>
  </si>
  <si>
    <t>935112211</t>
  </si>
  <si>
    <t>Osazení betonového příkopového žlabu s vyplněním a zatřením spár cementovou maltou s ložem tl. 100 mm z betonu prostého z betonových příkopových tvárnic šířky přes 500 do 800 mm</t>
  </si>
  <si>
    <t>-359063526</t>
  </si>
  <si>
    <t>https://podminky.urs.cz/item/CS_URS_2024_02/935112211</t>
  </si>
  <si>
    <t>59227029</t>
  </si>
  <si>
    <t>žlabovka příkopová betonová 500x680x60mm</t>
  </si>
  <si>
    <t>2131646610</t>
  </si>
  <si>
    <t>941311111</t>
  </si>
  <si>
    <t>Lešení řadové modulové lehké pracovní s podlahami s provozním zatížením tř. 3 do 200 kg/m2 šířky tř. SW06 od 0,6 do 0,9 m výšky do 10 m montáž</t>
  </si>
  <si>
    <t>-1629366346</t>
  </si>
  <si>
    <t>https://podminky.urs.cz/item/CS_URS_2024_02/941311111</t>
  </si>
  <si>
    <t>nádrž venku</t>
  </si>
  <si>
    <t>4*13*2</t>
  </si>
  <si>
    <t>4,5*(6,5*2+6*2)</t>
  </si>
  <si>
    <t>941311211</t>
  </si>
  <si>
    <t>Lešení řadové modulové lehké pracovní s podlahami s provozním zatížením tř. 3 do 200 kg/m2 šířky tř. SW06 od 0,6 do 0,9 m výšky do 10 m příplatek k ceně za každý den použití</t>
  </si>
  <si>
    <t>1709760046</t>
  </si>
  <si>
    <t>https://podminky.urs.cz/item/CS_URS_2024_02/941311211</t>
  </si>
  <si>
    <t>216,5*20 'Přepočtené koeficientem množství</t>
  </si>
  <si>
    <t>941311311</t>
  </si>
  <si>
    <t>Odborná prohlídka lešení řadového modulového lehkého pracovního s podlahami s provozním zatížením tř. 3 do 200 kg/m2 šířky tř. SW06 přes 0,6 do 0,9 m výšky do 25 m, celkové plochy do 500 m2 nezakrytého</t>
  </si>
  <si>
    <t>-1656187505</t>
  </si>
  <si>
    <t>https://podminky.urs.cz/item/CS_URS_2024_02/941311311</t>
  </si>
  <si>
    <t>941311811</t>
  </si>
  <si>
    <t>Lešení řadové modulové lehké pracovní s podlahami s provozním zatížením tř. 3 do 200 kg/m2 šířky tř. SW06 od 0,6 do 0,9 m výšky do 10 m demontáž</t>
  </si>
  <si>
    <t>-1142065833</t>
  </si>
  <si>
    <t>https://podminky.urs.cz/item/CS_URS_2024_02/941311811</t>
  </si>
  <si>
    <t>949101111</t>
  </si>
  <si>
    <t>Lešení pomocné pracovní pro objekty pozemních staveb pro zatížení do 150 kg/m2, o výšce lešeňové podlahy do 1,9 m</t>
  </si>
  <si>
    <t>-1676318424</t>
  </si>
  <si>
    <t>https://podminky.urs.cz/item/CS_URS_2024_02/949101111</t>
  </si>
  <si>
    <t>949101112</t>
  </si>
  <si>
    <t>Lešení pomocné pracovní pro objekty pozemních staveb pro zatížení do 150 kg/m2, o výšce lešeňové podlahy přes 1,9 do 3,5 m</t>
  </si>
  <si>
    <t>1842830322</t>
  </si>
  <si>
    <t>https://podminky.urs.cz/item/CS_URS_2024_02/949101112</t>
  </si>
  <si>
    <t>1.PP</t>
  </si>
  <si>
    <t>65+65+41,3+6,1+15</t>
  </si>
  <si>
    <t>952901221</t>
  </si>
  <si>
    <t>Vyčištění budov nebo objektů před předáním do užívání průmyslových budov a objektů výrobních, skladovacích, garáží, dílen nebo hal apod. s nespalnou podlahou jakékoliv výšky podlaží</t>
  </si>
  <si>
    <t>-2124330552</t>
  </si>
  <si>
    <t>https://podminky.urs.cz/item/CS_URS_2024_02/952901221</t>
  </si>
  <si>
    <t>(65+65+41,3+6,1+15)</t>
  </si>
  <si>
    <t>1.NP</t>
  </si>
  <si>
    <t>953171021R.E</t>
  </si>
  <si>
    <t>D+M poklop nerezový 800x800mm vč. rámu</t>
  </si>
  <si>
    <t>-1329415035</t>
  </si>
  <si>
    <t>953171021R.F</t>
  </si>
  <si>
    <t>D+M litinový uzamykatelný poklop 800x800mm vč. rámu</t>
  </si>
  <si>
    <t>-371666967</t>
  </si>
  <si>
    <t>953171021R.G</t>
  </si>
  <si>
    <t>D+M poklop uzamykatelný pozink 1200x1200mm, dělený, těsný vč. rámu</t>
  </si>
  <si>
    <t>1204580468</t>
  </si>
  <si>
    <t>985131111</t>
  </si>
  <si>
    <t>Očištění ploch stěn, rubu kleneb a podlah tlakovou vodou</t>
  </si>
  <si>
    <t>1369436406</t>
  </si>
  <si>
    <t>https://podminky.urs.cz/item/CS_URS_2024_02/985131111</t>
  </si>
  <si>
    <t>(5*2)*13</t>
  </si>
  <si>
    <t>((18*17)+(13*5))</t>
  </si>
  <si>
    <t>501*1,05 'Přepočtené koeficientem množství</t>
  </si>
  <si>
    <t>985132111</t>
  </si>
  <si>
    <t>Očištění ploch líce kleneb a podhledů tlakovou vodou</t>
  </si>
  <si>
    <t>-1980573615</t>
  </si>
  <si>
    <t>https://podminky.urs.cz/item/CS_URS_2024_02/985132111</t>
  </si>
  <si>
    <t>(8*2+3,75*2)*13</t>
  </si>
  <si>
    <t>(5*3,8)*4</t>
  </si>
  <si>
    <t>381,5*1,05 'Přepočtené koeficientem množství</t>
  </si>
  <si>
    <t>985321111R</t>
  </si>
  <si>
    <t>Ochranný nátěr výztuže na cementové bázi stěn, líce kleneb a podhledů 2x 2kg/m2 (Vandex BB75)</t>
  </si>
  <si>
    <t>-1132069089</t>
  </si>
  <si>
    <t>nátěr stupadel</t>
  </si>
  <si>
    <t>(12*2)*0,15</t>
  </si>
  <si>
    <t>armaturní komora stěny</t>
  </si>
  <si>
    <t>153</t>
  </si>
  <si>
    <t>1031,615*1,05 'Přepočtené koeficientem množství</t>
  </si>
  <si>
    <t>993111111</t>
  </si>
  <si>
    <t>Dovoz a odvoz lešení včetně naložení a složení řadového, na vzdálenost do 10 km</t>
  </si>
  <si>
    <t>-2118735285</t>
  </si>
  <si>
    <t>https://podminky.urs.cz/item/CS_URS_2024_02/993111111</t>
  </si>
  <si>
    <t>53</t>
  </si>
  <si>
    <t>993111119</t>
  </si>
  <si>
    <t>Dovoz a odvoz lešení včetně naložení a složení řadového, na vzdálenost Příplatek k ceně za každých dalších i započatých 10 km přes 10 km</t>
  </si>
  <si>
    <t>-931087023</t>
  </si>
  <si>
    <t>https://podminky.urs.cz/item/CS_URS_2024_02/993111119</t>
  </si>
  <si>
    <t>998</t>
  </si>
  <si>
    <t>Přesun hmot</t>
  </si>
  <si>
    <t>54</t>
  </si>
  <si>
    <t>998012022</t>
  </si>
  <si>
    <t>Přesun hmot pro budovy občanské výstavby, bydlení, výrobu a služby s nosnou svislou konstrukcí monolitickou betonovou tyčovou nebo plošnou s jakýkoliv obvodovým pláštěm kromě vyzdívaného vodorovná dopravní vzdálenost do 100 m základní pro budovy výšky přes 6 do 12 m</t>
  </si>
  <si>
    <t>-868386081</t>
  </si>
  <si>
    <t>https://podminky.urs.cz/item/CS_URS_2024_02/998012022</t>
  </si>
  <si>
    <t>711</t>
  </si>
  <si>
    <t>Izolace proti vodě, vlhkosti a plynům</t>
  </si>
  <si>
    <t>55</t>
  </si>
  <si>
    <t>711112001</t>
  </si>
  <si>
    <t>Provedení izolace proti zemní vlhkosti natěradly a tmely za studena na ploše svislé S nátěrem penetračním</t>
  </si>
  <si>
    <t>942415946</t>
  </si>
  <si>
    <t>https://podminky.urs.cz/item/CS_URS_2024_02/711112001</t>
  </si>
  <si>
    <t>armaturní komora - vnější izolace - celá plocha</t>
  </si>
  <si>
    <t>56</t>
  </si>
  <si>
    <t>11163150</t>
  </si>
  <si>
    <t>lak penetrační asfaltový</t>
  </si>
  <si>
    <t>132608304</t>
  </si>
  <si>
    <t>508,695*0,00034 'Přepočtené koeficientem množství</t>
  </si>
  <si>
    <t>57</t>
  </si>
  <si>
    <t>711142559</t>
  </si>
  <si>
    <t>Provedení izolace proti zemní vlhkosti pásy přitavením NAIP na ploše svislé S</t>
  </si>
  <si>
    <t>-3581977</t>
  </si>
  <si>
    <t>https://podminky.urs.cz/item/CS_URS_2024_02/711142559</t>
  </si>
  <si>
    <t>((19,25*17)+(57*2-(5,9*5,15+5*5,15)))*2</t>
  </si>
  <si>
    <t>3,7*(5,9+1,4+11,9+4,3+6,9+3)*2</t>
  </si>
  <si>
    <t>58</t>
  </si>
  <si>
    <t>62853004</t>
  </si>
  <si>
    <t>pás asfaltový natavitelný modifikovaný SBS s vložkou ze skleněné tkaniny a spalitelnou PE fólií nebo jemnozrnným minerálním posypem na horním povrchu tl 4,0mm</t>
  </si>
  <si>
    <t>2023156533</t>
  </si>
  <si>
    <t>1017,39*1,221 'Přepočtené koeficientem množství</t>
  </si>
  <si>
    <t>59</t>
  </si>
  <si>
    <t>711161122</t>
  </si>
  <si>
    <t>Izolace proti zemní vlhkosti a beztlakové vodě nopovými fóliemi na ploše vodorovné V vrstva ochranná, odvětrávací a drenážní s nakašírovanou filtrační textilií výška nopku 8,0 mm, tl. fólie do 0,6 mm</t>
  </si>
  <si>
    <t>1182915413</t>
  </si>
  <si>
    <t>https://podminky.urs.cz/item/CS_URS_2024_02/711161122</t>
  </si>
  <si>
    <t>16,5+0,25*(7,8+2,8)*2</t>
  </si>
  <si>
    <t>21,8*1,05 'Přepočtené koeficientem množství</t>
  </si>
  <si>
    <t>60</t>
  </si>
  <si>
    <t>711161212</t>
  </si>
  <si>
    <t>Izolace proti zemní vlhkosti a beztlakové vodě nopovými fóliemi na ploše svislé S vrstva ochranná, odvětrávací a drenážní výška nopku 8,0 mm, tl. fólie do 0,6 mm</t>
  </si>
  <si>
    <t>1986991339</t>
  </si>
  <si>
    <t>https://podminky.urs.cz/item/CS_URS_2024_02/711161212</t>
  </si>
  <si>
    <t>vnější část - od zateplení dolů</t>
  </si>
  <si>
    <t>((4,5*17)*2+(57*2-(5,9*5,15+5*5,15)))</t>
  </si>
  <si>
    <t>210,865*1,05 'Přepočtené koeficientem množství</t>
  </si>
  <si>
    <t>61</t>
  </si>
  <si>
    <t>711161222</t>
  </si>
  <si>
    <t>Izolace proti zemní vlhkosti a beztlakové vodě nopovými fóliemi na ploše svislé S vrstva ochranná, odvětrávací a drenážní s nakašírovanou filtrační textilií výška nopku 8,0 mm, tl. fólie do 0,6 mm</t>
  </si>
  <si>
    <t>-1938492762</t>
  </si>
  <si>
    <t>https://podminky.urs.cz/item/CS_URS_2024_02/711161222</t>
  </si>
  <si>
    <t>247,16*1,05 'Přepočtené koeficientem množství</t>
  </si>
  <si>
    <t>62</t>
  </si>
  <si>
    <t>711161383</t>
  </si>
  <si>
    <t>Izolace proti zemní vlhkosti a beztlakové vodě nopovými fóliemi ostatní ukončení izolace lištou</t>
  </si>
  <si>
    <t>1650878926</t>
  </si>
  <si>
    <t>https://podminky.urs.cz/item/CS_URS_2024_02/711161383</t>
  </si>
  <si>
    <t>(5,9+1,4+11,9+4,3+6,9+3)</t>
  </si>
  <si>
    <t>33,4*1,1 'Přepočtené koeficientem množství</t>
  </si>
  <si>
    <t>63</t>
  </si>
  <si>
    <t>985312112R.2</t>
  </si>
  <si>
    <t>Pojistná hydroizolační vrstva se zvýšenou odolností proti sulfátům a agresivní vodě tl. 3 mm, s odolností proti mrazu a teplu, pevnost v tlaku 40 MPa, pevnost v tahu za ohybu 6 MPa (Vandex BB75)</t>
  </si>
  <si>
    <t>1924105702</t>
  </si>
  <si>
    <t>armaturní komora</t>
  </si>
  <si>
    <t>551*1,02 'Přepočtené koeficientem množství</t>
  </si>
  <si>
    <t>985312112R.3</t>
  </si>
  <si>
    <t>Pojistná hydroizolační vrstva se zvýšenou odolností proti sulfátům a agresivní vodě tl. 5 mm, s odolností proti mrazu a teplu, pevnost v tlaku 40 MPa, pevnost v tahu za ohybu 6 MPa (Vandex BB75)</t>
  </si>
  <si>
    <t>-678047404</t>
  </si>
  <si>
    <t>133,9*1,02 'Přepočtené koeficientem množství</t>
  </si>
  <si>
    <t>985312114R.1</t>
  </si>
  <si>
    <t>Hydroizolační stěrka pro hrubou reprofilaci betonových ploch stěn 12 kg/m2, malta se zvýšenou odolnistí proti sulfánům, pevnost v tlaku 45 MPa, pevnost v tahu za ohybu 7 MPa, odolnost - XC4, XD3, XF4, XA2 (Vandex Uni Mortar)</t>
  </si>
  <si>
    <t>158722728</t>
  </si>
  <si>
    <t>152,7*1,02 'Přepočtené koeficientem množství</t>
  </si>
  <si>
    <t>66</t>
  </si>
  <si>
    <t>985312114R.3</t>
  </si>
  <si>
    <t>Hydroizolační stěrka k vyrovnání betonových ploch stěn a vyspravení spár tl do 20 mm, malta se zvýšenou odolnistí proti sulfánům, pevnost v tlaku 45 MPa, pevnost v tahu za ohybu 7 MPa, odolnost - XC4, XD3, XF4, XA2 (Vandex Uni Mortar)</t>
  </si>
  <si>
    <t>-1977900147</t>
  </si>
  <si>
    <t>383,38*1,02 'Přepočtené koeficientem množství</t>
  </si>
  <si>
    <t>67</t>
  </si>
  <si>
    <t>985312134R.1</t>
  </si>
  <si>
    <t>Hydroizolační stěrka pro hrubou reprofilaci betonových ploch podlah 12 kg/m2, malta se zvýšenou odolnistí proti sulfánům, pevnost v tlaku 45 MPa, pevnost v tahu za ohybu 7 MPa, odolnost - XC4, XD3, XF4, XA2 (Vandex Uni Mortar)</t>
  </si>
  <si>
    <t>-1639726529</t>
  </si>
  <si>
    <t>168,305*1,02 'Přepočtené koeficientem množství</t>
  </si>
  <si>
    <t>68</t>
  </si>
  <si>
    <t>985312134R.2</t>
  </si>
  <si>
    <t>Hydroizolační stěrka k vyrovnání betonových ploch podlah tl do 20 mm, malta se zvýšenou odolnistí proti sulfánům, pevnost v tlaku 45 MPa, pevnost v tahu za ohybu 7 MPa, odolnost - XC4, XD3, XF4, XA2 (Vandex Uni Mortar)</t>
  </si>
  <si>
    <t>-2064319791</t>
  </si>
  <si>
    <t>561,015*1,02 'Přepočtené koeficientem množství</t>
  </si>
  <si>
    <t>69</t>
  </si>
  <si>
    <t>998711121</t>
  </si>
  <si>
    <t>Přesun hmot pro izolace proti vodě, vlhkosti a plynům stanovený z hmotnosti přesunovaného materiálu vodorovná dopravní vzdálenost do 50 m ruční (bez užití mechanizace) v objektech výšky do 6 m</t>
  </si>
  <si>
    <t>-960133812</t>
  </si>
  <si>
    <t>https://podminky.urs.cz/item/CS_URS_2024_02/998711121</t>
  </si>
  <si>
    <t>70</t>
  </si>
  <si>
    <t>712311101</t>
  </si>
  <si>
    <t>Provedení povlakové krytiny střech plochých do 10° natěradly a tmely za studena nátěrem lakem penetračním nebo asfaltovým</t>
  </si>
  <si>
    <t>487038736</t>
  </si>
  <si>
    <t>https://podminky.urs.cz/item/CS_URS_2024_02/712311101</t>
  </si>
  <si>
    <t>5,2*5+1*(5,2*2+5*2)</t>
  </si>
  <si>
    <t>(5,2*5+1,5*(5,2*2+5*2))*2</t>
  </si>
  <si>
    <t>16,5+0,25*(7,8+2,8)</t>
  </si>
  <si>
    <t>(6,2*4,4)*2</t>
  </si>
  <si>
    <t>71</t>
  </si>
  <si>
    <t>-2141748439</t>
  </si>
  <si>
    <t>233,31*0,00032 'Přepočtené koeficientem množství</t>
  </si>
  <si>
    <t>72</t>
  </si>
  <si>
    <t>712341559</t>
  </si>
  <si>
    <t>Provedení povlakové krytiny střech plochých do 10° pásy přitavením NAIP v plné ploše</t>
  </si>
  <si>
    <t>-794113682</t>
  </si>
  <si>
    <t>https://podminky.urs.cz/item/CS_URS_2024_02/712341559</t>
  </si>
  <si>
    <t>(6,2*4,4)*3</t>
  </si>
  <si>
    <t>73</t>
  </si>
  <si>
    <t>1247990519</t>
  </si>
  <si>
    <t>74</t>
  </si>
  <si>
    <t>712391172</t>
  </si>
  <si>
    <t>Provedení povlakové krytiny střech plochých do 10° -ostatní práce provedení vrstvy textilní ochranné</t>
  </si>
  <si>
    <t>-346709115</t>
  </si>
  <si>
    <t>https://podminky.urs.cz/item/CS_URS_2024_02/712391172</t>
  </si>
  <si>
    <t>(6,2*4,4)</t>
  </si>
  <si>
    <t>75</t>
  </si>
  <si>
    <t>1347637101</t>
  </si>
  <si>
    <t>27,28*1,155 'Přepočtené koeficientem množství</t>
  </si>
  <si>
    <t>76</t>
  </si>
  <si>
    <t>712561701</t>
  </si>
  <si>
    <t>Provedení povlakové krytiny střech oblých fólií položenou volně s přilepením spojů</t>
  </si>
  <si>
    <t>1772387812</t>
  </si>
  <si>
    <t>https://podminky.urs.cz/item/CS_URS_2024_02/712561701</t>
  </si>
  <si>
    <t>77</t>
  </si>
  <si>
    <t>28322001</t>
  </si>
  <si>
    <t>fólie hydroizolační střešní mPVC mechanicky kotvená barevná tl 2,0mm</t>
  </si>
  <si>
    <t>1229708110</t>
  </si>
  <si>
    <t>371*1,1655 'Přepočtené koeficientem množství</t>
  </si>
  <si>
    <t>78</t>
  </si>
  <si>
    <t>712591171</t>
  </si>
  <si>
    <t>Provedení povlakové krytiny střech oblých - ostatní práce provedení vrstvy textilní podkladní</t>
  </si>
  <si>
    <t>-2097899398</t>
  </si>
  <si>
    <t>https://podminky.urs.cz/item/CS_URS_2024_02/712591171</t>
  </si>
  <si>
    <t>((18*17)+(13*5))*2</t>
  </si>
  <si>
    <t>79</t>
  </si>
  <si>
    <t>69311082</t>
  </si>
  <si>
    <t>geotextilie netkaná separační, ochranná, filtrační, drenážní PP 500g/m2</t>
  </si>
  <si>
    <t>-296005584</t>
  </si>
  <si>
    <t>742*1,1655 'Přepočtené koeficientem množství</t>
  </si>
  <si>
    <t>80</t>
  </si>
  <si>
    <t>712771221</t>
  </si>
  <si>
    <t>Provedení drenážní vrstvy vegetační střechy z plastových nopových fólií, výšky nopů do 25 mm, sklon střechy do 5°</t>
  </si>
  <si>
    <t>1474133717</t>
  </si>
  <si>
    <t>https://podminky.urs.cz/item/CS_URS_2024_02/712771221</t>
  </si>
  <si>
    <t>81</t>
  </si>
  <si>
    <t>69334321R</t>
  </si>
  <si>
    <t>fólie profilovaná (nopová) perforovaná HDPE s hydroakumulační a drenážní funkcí do vegetačních střech s výškou nopů 22mm</t>
  </si>
  <si>
    <t>-1810008931</t>
  </si>
  <si>
    <t>27,28*1,1025 'Přepočtené koeficientem množství</t>
  </si>
  <si>
    <t>82</t>
  </si>
  <si>
    <t>712771271</t>
  </si>
  <si>
    <t>Provedení filtrační vrstvy vegetační střechy z textilií kladených volně s přesahem, sklon střechy do 5°</t>
  </si>
  <si>
    <t>1874263958</t>
  </si>
  <si>
    <t>https://podminky.urs.cz/item/CS_URS_2024_02/712771271</t>
  </si>
  <si>
    <t>83</t>
  </si>
  <si>
    <t>69311020</t>
  </si>
  <si>
    <t>geotextilie netkaná separační, ochranná, filtrační, drenážní PP 130g/m2</t>
  </si>
  <si>
    <t>-1607013386</t>
  </si>
  <si>
    <t>27,28*1,1 'Přepočtené koeficientem množství</t>
  </si>
  <si>
    <t>84</t>
  </si>
  <si>
    <t>712771311</t>
  </si>
  <si>
    <t>Provedení hydroakumulační vrstvy vegetační střechy z hydrofilních minerálních panelů, sklon střechy do 5°</t>
  </si>
  <si>
    <t>96328080</t>
  </si>
  <si>
    <t>https://podminky.urs.cz/item/CS_URS_2024_02/712771311</t>
  </si>
  <si>
    <t>85</t>
  </si>
  <si>
    <t>63153600</t>
  </si>
  <si>
    <t>deska substrátová vegetačních střech z hydrofilní minerální vlny 600x1000 tl 50mm</t>
  </si>
  <si>
    <t>-411347508</t>
  </si>
  <si>
    <t>86</t>
  </si>
  <si>
    <t>712771401</t>
  </si>
  <si>
    <t>Provedení vegetační vrstvy vegetační střechy ze substrátu, tloušťky do 100 mm, sklon střechy do 5°</t>
  </si>
  <si>
    <t>-1548876619</t>
  </si>
  <si>
    <t>https://podminky.urs.cz/item/CS_URS_2024_02/712771401</t>
  </si>
  <si>
    <t>87</t>
  </si>
  <si>
    <t>10321230</t>
  </si>
  <si>
    <t>substrát vegetačních střech extenzivní s vyšším obsahem organické složky</t>
  </si>
  <si>
    <t>-582622419</t>
  </si>
  <si>
    <t>(6,2*4,4)*0,035</t>
  </si>
  <si>
    <t>0,955*1,1 'Přepočtené koeficientem množství</t>
  </si>
  <si>
    <t>88</t>
  </si>
  <si>
    <t>712998004</t>
  </si>
  <si>
    <t>Provedení povlakové krytiny střech - ostatní práce montáž odvodňovacího prvku atikového chrliče z PVC na dešťovou vodu DN 110</t>
  </si>
  <si>
    <t>1349396296</t>
  </si>
  <si>
    <t>https://podminky.urs.cz/item/CS_URS_2024_02/712998004</t>
  </si>
  <si>
    <t>89</t>
  </si>
  <si>
    <t>28342470</t>
  </si>
  <si>
    <t>chrlič atikový DN 110 s manžetou pro hydroizolaci z PVC-P</t>
  </si>
  <si>
    <t>1209597365</t>
  </si>
  <si>
    <t>90</t>
  </si>
  <si>
    <t>712998106</t>
  </si>
  <si>
    <t>Provedení povlakové krytiny střech - ostatní práce montáž odvodňovacího prvku doplňků ochranného koše chrliče</t>
  </si>
  <si>
    <t>277194732</t>
  </si>
  <si>
    <t>https://podminky.urs.cz/item/CS_URS_2024_02/712998106</t>
  </si>
  <si>
    <t>91</t>
  </si>
  <si>
    <t>28349100</t>
  </si>
  <si>
    <t>koš perforovaný ochranný pro odvodnění ploché střechy s kačírkem 100mm</t>
  </si>
  <si>
    <t>176660803</t>
  </si>
  <si>
    <t>92</t>
  </si>
  <si>
    <t>998712111</t>
  </si>
  <si>
    <t>Přesun hmot pro povlakové krytiny stanovený z hmotnosti přesunovaného materiálu vodorovná dopravní vzdálenost do 50 m s omezením mechanizace v objektech výšky do 6 m</t>
  </si>
  <si>
    <t>1511139308</t>
  </si>
  <si>
    <t>https://podminky.urs.cz/item/CS_URS_2024_02/998712111</t>
  </si>
  <si>
    <t>93</t>
  </si>
  <si>
    <t>713131241</t>
  </si>
  <si>
    <t>Montáž tepelné izolace stěn rohožemi, pásy, deskami, dílci, bloky (izolační materiál ve specifikaci) lepením celoplošně s mechanickým kotvením, tloušťky izolace do 100 mm</t>
  </si>
  <si>
    <t>-499599561</t>
  </si>
  <si>
    <t>https://podminky.urs.cz/item/CS_URS_2024_02/713131241</t>
  </si>
  <si>
    <t>1,9*(5,9+1,4+11,9+4,3+6,9+3)</t>
  </si>
  <si>
    <t>94</t>
  </si>
  <si>
    <t>28376422</t>
  </si>
  <si>
    <t>deska XPS hrana polodrážková a hladký povrch 300kPA λ=0,035 tl 100mm</t>
  </si>
  <si>
    <t>939339199</t>
  </si>
  <si>
    <t>63,46*1,05 'Přepočtené koeficientem množství</t>
  </si>
  <si>
    <t>95</t>
  </si>
  <si>
    <t>713141131</t>
  </si>
  <si>
    <t>Montáž tepelné izolace střech plochých rohožemi, pásy, deskami, dílci, bloky (izolační materiál ve specifikaci) přilepenými za studena jednovrstvá zplna</t>
  </si>
  <si>
    <t>-922430944</t>
  </si>
  <si>
    <t>https://podminky.urs.cz/item/CS_URS_2024_02/713141131</t>
  </si>
  <si>
    <t>13*12,5</t>
  </si>
  <si>
    <t>96</t>
  </si>
  <si>
    <t>-875890003</t>
  </si>
  <si>
    <t>97</t>
  </si>
  <si>
    <t>713141223</t>
  </si>
  <si>
    <t>Montáž tepelné izolace střech plochých mechanické přikotvení šrouby včetně dodávky šroubů, bez položení tepelné izolace tl. izolace do 100 mm do betonu</t>
  </si>
  <si>
    <t>-1763229194</t>
  </si>
  <si>
    <t>https://podminky.urs.cz/item/CS_URS_2024_02/713141223</t>
  </si>
  <si>
    <t>98</t>
  </si>
  <si>
    <t>998713111</t>
  </si>
  <si>
    <t>Přesun hmot pro izolace tepelné stanovený z hmotnosti přesunovaného materiálu vodorovná dopravní vzdálenost do 50 m s omezením mechanizace v objektech výšky do 6 m</t>
  </si>
  <si>
    <t>1367548168</t>
  </si>
  <si>
    <t>https://podminky.urs.cz/item/CS_URS_2024_02/998713111</t>
  </si>
  <si>
    <t>751</t>
  </si>
  <si>
    <t>99</t>
  </si>
  <si>
    <t>751398012</t>
  </si>
  <si>
    <t>Montáž ostatních zařízení větrací mřížky na kruhové potrubí, průměru přes 100 do 200 mm</t>
  </si>
  <si>
    <t>-1179763802</t>
  </si>
  <si>
    <t>https://podminky.urs.cz/item/CS_URS_2024_02/751398012</t>
  </si>
  <si>
    <t>nové větrací mřížky</t>
  </si>
  <si>
    <t>(4+2)</t>
  </si>
  <si>
    <t>42972888R</t>
  </si>
  <si>
    <t>mřížka větrací nerezová se síťkou a krytem 150x150mm</t>
  </si>
  <si>
    <t>-2048843128</t>
  </si>
  <si>
    <t>101</t>
  </si>
  <si>
    <t>751514700R.A</t>
  </si>
  <si>
    <t>D+M repliky hlavice dle stávajícího odvětrání akumulací</t>
  </si>
  <si>
    <t>907119170</t>
  </si>
  <si>
    <t>odvětrání akumulace</t>
  </si>
  <si>
    <t>102</t>
  </si>
  <si>
    <t>751525082</t>
  </si>
  <si>
    <t>Montáž potrubí plastového kruhového bez příruby, průměru přes 100 do 200 mm</t>
  </si>
  <si>
    <t>2095111781</t>
  </si>
  <si>
    <t>https://podminky.urs.cz/item/CS_URS_2024_02/751525082</t>
  </si>
  <si>
    <t>6*0,5</t>
  </si>
  <si>
    <t>103</t>
  </si>
  <si>
    <t>42981654R</t>
  </si>
  <si>
    <t>vzduchotechnické potrubí PVC DN150 délka 0,5m + síťka proti hmyzu</t>
  </si>
  <si>
    <t>-1655680039</t>
  </si>
  <si>
    <t>104</t>
  </si>
  <si>
    <t>42981654R.B</t>
  </si>
  <si>
    <t>vzduchotechnické potrubí PVC DN200 délka 0,5m + síťka proti hmyzu</t>
  </si>
  <si>
    <t>2002896000</t>
  </si>
  <si>
    <t>105</t>
  </si>
  <si>
    <t>751514700R.C</t>
  </si>
  <si>
    <t>Větrací hlavice - demontáž, otryskání, nový nátěr, zpětné osazení + doplnění sítěk proti hmyzu</t>
  </si>
  <si>
    <t>231131631</t>
  </si>
  <si>
    <t>106</t>
  </si>
  <si>
    <t>998751121</t>
  </si>
  <si>
    <t>Přesun hmot pro vzduchotechniku stanovený z hmotnosti přesunovaného materiálu vodorovná dopravní vzdálenost do 100 m ruční (bez užití mechanizace) v objektech výšky do 12 m</t>
  </si>
  <si>
    <t>-1991849516</t>
  </si>
  <si>
    <t>https://podminky.urs.cz/item/CS_URS_2024_02/998751121</t>
  </si>
  <si>
    <t>762</t>
  </si>
  <si>
    <t>Konstrukce tesařské</t>
  </si>
  <si>
    <t>107</t>
  </si>
  <si>
    <t>762361313R</t>
  </si>
  <si>
    <t>Konstrukční a vyrovnávací vrstva pod klempířské prvky (atiky) z desek dřevoštěpkových tl 25 mm s dřevěným hranolem min. š. 50 mm</t>
  </si>
  <si>
    <t>-145816281</t>
  </si>
  <si>
    <t>vstup atika</t>
  </si>
  <si>
    <t>0,5*(5,2*2+4*2)</t>
  </si>
  <si>
    <t>9,2*1,05 'Přepočtené koeficientem množství</t>
  </si>
  <si>
    <t>108</t>
  </si>
  <si>
    <t>998762112</t>
  </si>
  <si>
    <t>Přesun hmot pro konstrukce tesařské stanovený z hmotnosti přesunovaného materiálu vodorovná dopravní vzdálenost do 50 m s omezením mechanizace v objektech výšky přes 6 do 12 m</t>
  </si>
  <si>
    <t>-1743215161</t>
  </si>
  <si>
    <t>https://podminky.urs.cz/item/CS_URS_2024_02/998762112</t>
  </si>
  <si>
    <t>109</t>
  </si>
  <si>
    <t>764011611</t>
  </si>
  <si>
    <t>Podkladní plech z pozinkovaného plechu s povrchovou úpravou rš 150 mm</t>
  </si>
  <si>
    <t>-575002135</t>
  </si>
  <si>
    <t>https://podminky.urs.cz/item/CS_URS_2024_02/764011611</t>
  </si>
  <si>
    <t>(4,2*2+4*2)</t>
  </si>
  <si>
    <t>16,4*1,05 'Přepočtené koeficientem množství</t>
  </si>
  <si>
    <t>110</t>
  </si>
  <si>
    <t>764011612</t>
  </si>
  <si>
    <t>Podkladní plech z pozinkovaného plechu s povrchovou úpravou rš 200 mm</t>
  </si>
  <si>
    <t>729481371</t>
  </si>
  <si>
    <t>https://podminky.urs.cz/item/CS_URS_2024_02/764011612</t>
  </si>
  <si>
    <t>(5,2*2+5*2)</t>
  </si>
  <si>
    <t>20,4*1,05 'Přepočtené koeficientem množství</t>
  </si>
  <si>
    <t>111</t>
  </si>
  <si>
    <t>764214608</t>
  </si>
  <si>
    <t>Oplechování horních ploch zdí a nadezdívek (atik) z pozinkovaného plechu s povrchovou úpravou mechanicky kotvené rš 750 mm</t>
  </si>
  <si>
    <t>-1015718748</t>
  </si>
  <si>
    <t>https://podminky.urs.cz/item/CS_URS_2024_02/764214608</t>
  </si>
  <si>
    <t>(5,2*2+4*2)</t>
  </si>
  <si>
    <t>18,4*1,05 'Přepočtené koeficientem množství</t>
  </si>
  <si>
    <t>112</t>
  </si>
  <si>
    <t>764215646</t>
  </si>
  <si>
    <t>Oplechování horních ploch zdí a nadezdívek (atik) z pozinkovaného plechu s povrchovou úpravou Příplatek k cenám za zvýšenou pracnost při provedení rohu nebo koutu přes rš 400 mm</t>
  </si>
  <si>
    <t>667758698</t>
  </si>
  <si>
    <t>https://podminky.urs.cz/item/CS_URS_2024_02/764215646</t>
  </si>
  <si>
    <t>113</t>
  </si>
  <si>
    <t>998764122</t>
  </si>
  <si>
    <t>Přesun hmot pro konstrukce klempířské stanovený z hmotnosti přesunovaného materiálu vodorovná dopravní vzdálenost do 50 m ruční (bez užtití mechanizace) v objektech výšky přes 6 do 12 m</t>
  </si>
  <si>
    <t>2074003201</t>
  </si>
  <si>
    <t>https://podminky.urs.cz/item/CS_URS_2024_02/998764122</t>
  </si>
  <si>
    <t>766</t>
  </si>
  <si>
    <t>Konstrukce truhlářské</t>
  </si>
  <si>
    <t>114</t>
  </si>
  <si>
    <t>766622116R</t>
  </si>
  <si>
    <t>Montáž příček s platovým rámem a prosklením do zdiva</t>
  </si>
  <si>
    <t>-732647860</t>
  </si>
  <si>
    <t>2,5*(1,3+1,55)*2</t>
  </si>
  <si>
    <t>-(0,9*2)*2</t>
  </si>
  <si>
    <t>115</t>
  </si>
  <si>
    <t>61140045R</t>
  </si>
  <si>
    <t>příčka prosklená s plastové rámem a fixním bezpečnostním zasklením dvojsklo</t>
  </si>
  <si>
    <t>672724010</t>
  </si>
  <si>
    <t>116</t>
  </si>
  <si>
    <t>766660411</t>
  </si>
  <si>
    <t>Montáž vchodových dveří včetně rámu do zdiva jednokřídlových bez nadsvětlíku</t>
  </si>
  <si>
    <t>653755660</t>
  </si>
  <si>
    <t>https://podminky.urs.cz/item/CS_URS_2024_02/766660411</t>
  </si>
  <si>
    <t>117</t>
  </si>
  <si>
    <t>61140500R.D1</t>
  </si>
  <si>
    <t>dveře jednokřídlé plastové bílé plné 900x1970mm, bezpečnostní, kování klika-klika, cylindrická vložka</t>
  </si>
  <si>
    <t>-2117493274</t>
  </si>
  <si>
    <t>118</t>
  </si>
  <si>
    <t>61140500R.D3</t>
  </si>
  <si>
    <t>dveře jednokřídlé plastové bílé plné 900x1970mm, bezpečnostní, prachové těsnění, kování klika-klika, cylindrická vložka</t>
  </si>
  <si>
    <t>-1918397778</t>
  </si>
  <si>
    <t>119</t>
  </si>
  <si>
    <t>998766121</t>
  </si>
  <si>
    <t>Přesun hmot pro konstrukce truhlářské stanovený z hmotnosti přesunovaného materiálu vodorovná dopravní vzdálenost do 50 m ruční (bez užití mechanizace) v objektech výšky do 6 m</t>
  </si>
  <si>
    <t>1099826459</t>
  </si>
  <si>
    <t>https://podminky.urs.cz/item/CS_URS_2024_02/998766121</t>
  </si>
  <si>
    <t>120</t>
  </si>
  <si>
    <t>767221000R.Z11</t>
  </si>
  <si>
    <t>D+M žebřík do armaturní komory v. 3,65m vč. kotvení a povrchové úpravy</t>
  </si>
  <si>
    <t>1219095376</t>
  </si>
  <si>
    <t>121</t>
  </si>
  <si>
    <t>767221000R.Z12</t>
  </si>
  <si>
    <t>D+M žebřík do armaturní komory v. 3,45 m vč. kotvení a povrchové úpravy</t>
  </si>
  <si>
    <t>1554327314</t>
  </si>
  <si>
    <t>122</t>
  </si>
  <si>
    <t>767221000R.Z13</t>
  </si>
  <si>
    <t>D+M kompozitního schodiště š. 800mm, dl. 5,4m, vč. zábradlí</t>
  </si>
  <si>
    <t>1021306406</t>
  </si>
  <si>
    <t>123</t>
  </si>
  <si>
    <t>767221000R.D</t>
  </si>
  <si>
    <t>Nástupní madlo na stěnu nerez š.400mm, vč. kotvení</t>
  </si>
  <si>
    <t>-1682337804</t>
  </si>
  <si>
    <t>124</t>
  </si>
  <si>
    <t>767610116</t>
  </si>
  <si>
    <t>Montáž oken jednoduchých z hliníkových nebo ocelových profilů na polyuretanovou pěnu pevných do zdiva, plochy přes 0,6 do 1,5 m2</t>
  </si>
  <si>
    <t>-120312862</t>
  </si>
  <si>
    <t>https://podminky.urs.cz/item/CS_URS_2024_02/767610116</t>
  </si>
  <si>
    <t>okna vstup</t>
  </si>
  <si>
    <t>0,5*1,4*2</t>
  </si>
  <si>
    <t>125</t>
  </si>
  <si>
    <t>55341000R</t>
  </si>
  <si>
    <t>okno s fixním zasklením pískovaným sklem, ocelový kovaný rám</t>
  </si>
  <si>
    <t>1493385926</t>
  </si>
  <si>
    <t>126</t>
  </si>
  <si>
    <t>767640111</t>
  </si>
  <si>
    <t>Montáž dveří ocelových nebo hliníkových vchodových jednokřídlových bez nadsvětlíku</t>
  </si>
  <si>
    <t>1259121434</t>
  </si>
  <si>
    <t>https://podminky.urs.cz/item/CS_URS_2024_02/767640111</t>
  </si>
  <si>
    <t>127</t>
  </si>
  <si>
    <t>55341156R.D2</t>
  </si>
  <si>
    <t>dveře jednokřídlé ocelové vchodové 900x1970mm, žárové zinkování s práškovým lakováním, kování klika-klika, cylindrická vložka</t>
  </si>
  <si>
    <t>-1039099725</t>
  </si>
  <si>
    <t>128</t>
  </si>
  <si>
    <t>767662110</t>
  </si>
  <si>
    <t>Montáž mříží pevných, připevněných šroubováním</t>
  </si>
  <si>
    <t>-660433857</t>
  </si>
  <si>
    <t>https://podminky.urs.cz/item/CS_URS_2024_02/767662110</t>
  </si>
  <si>
    <t>0,6*1,5*2</t>
  </si>
  <si>
    <t>129</t>
  </si>
  <si>
    <t>54912001</t>
  </si>
  <si>
    <t>mříž pro stavební otvory pevná, pozink + nátěr 1x koroprimer a 2x černý komaxit</t>
  </si>
  <si>
    <t>-1034273748</t>
  </si>
  <si>
    <t>130</t>
  </si>
  <si>
    <t>998767102</t>
  </si>
  <si>
    <t>Přesun hmot pro zámečnické konstrukce stanovený z hmotnosti přesunovaného materiálu vodorovná dopravní vzdálenost do 50 m základní v objektech výšky přes 6 do 12 m</t>
  </si>
  <si>
    <t>217357906</t>
  </si>
  <si>
    <t>https://podminky.urs.cz/item/CS_URS_2024_02/998767102</t>
  </si>
  <si>
    <t>771</t>
  </si>
  <si>
    <t>Podlahy z dlaždic</t>
  </si>
  <si>
    <t>131</t>
  </si>
  <si>
    <t>771111011</t>
  </si>
  <si>
    <t>Příprava podkladu před provedením dlažby vysátí podlah</t>
  </si>
  <si>
    <t>747176997</t>
  </si>
  <si>
    <t>https://podminky.urs.cz/item/CS_URS_2024_02/771111011</t>
  </si>
  <si>
    <t>4*4-(1,45*1,3*2+0,8*0,8)</t>
  </si>
  <si>
    <t>132</t>
  </si>
  <si>
    <t>771121011</t>
  </si>
  <si>
    <t>Příprava podkladu před provedením dlažby nátěr penetrační na podlahu</t>
  </si>
  <si>
    <t>-1445304563</t>
  </si>
  <si>
    <t>https://podminky.urs.cz/item/CS_URS_2024_02/771121011</t>
  </si>
  <si>
    <t>133</t>
  </si>
  <si>
    <t>771151021</t>
  </si>
  <si>
    <t>Příprava podkladu před provedením dlažby samonivelační stěrka min. pevnosti 30 MPa, tloušťky do 3 mm</t>
  </si>
  <si>
    <t>-643856096</t>
  </si>
  <si>
    <t>https://podminky.urs.cz/item/CS_URS_2024_02/771151021</t>
  </si>
  <si>
    <t>134</t>
  </si>
  <si>
    <t>771474112</t>
  </si>
  <si>
    <t>Montáž soklů z dlaždic keramických lepených cementovým flexibilním lepidlem rovných, výšky přes 65 do 90 mm</t>
  </si>
  <si>
    <t>1321754382</t>
  </si>
  <si>
    <t>https://podminky.urs.cz/item/CS_URS_2024_02/771474112</t>
  </si>
  <si>
    <t>4,2+0,7+1,9+1</t>
  </si>
  <si>
    <t>135</t>
  </si>
  <si>
    <t>59761195</t>
  </si>
  <si>
    <t>sokl keramický mrazuvzdorný s požlábkem povrch hladký/matný tl do 10mm výšky přes 65 do 90mm</t>
  </si>
  <si>
    <t>-895641676</t>
  </si>
  <si>
    <t>7,8*1,1 'Přepočtené koeficientem množství</t>
  </si>
  <si>
    <t>136</t>
  </si>
  <si>
    <t>771574476</t>
  </si>
  <si>
    <t>Montáž podlah z dlaždic keramických lepených cementovým flexibilním lepidlem pro vysoké mechanické zatížení, tloušťky přes 10 mm přes 9 do 12 ks/m2</t>
  </si>
  <si>
    <t>1629368294</t>
  </si>
  <si>
    <t>https://podminky.urs.cz/item/CS_URS_2024_02/771574476</t>
  </si>
  <si>
    <t>137</t>
  </si>
  <si>
    <t>59761128</t>
  </si>
  <si>
    <t>dlažba keramická slinutá nemrazuvzdorná R9/A povrch hladký/matný tl do 10mm přes 9 do 12ks/m2</t>
  </si>
  <si>
    <t>453744458</t>
  </si>
  <si>
    <t>138</t>
  </si>
  <si>
    <t>771592011</t>
  </si>
  <si>
    <t>Čištění vnitřních ploch po položení dlažby podlah nebo schodišť chemickými prostředky</t>
  </si>
  <si>
    <t>-26001875</t>
  </si>
  <si>
    <t>https://podminky.urs.cz/item/CS_URS_2024_02/771592011</t>
  </si>
  <si>
    <t>139</t>
  </si>
  <si>
    <t>998771121</t>
  </si>
  <si>
    <t>Přesun hmot pro podlahy z dlaždic stanovený z hmotnosti přesunovaného materiálu vodorovná dopravní vzdálenost do 50 m ruční (bez užití mechanizace) v objektech výšky do 6 m</t>
  </si>
  <si>
    <t>1022920324</t>
  </si>
  <si>
    <t>https://podminky.urs.cz/item/CS_URS_2024_02/998771121</t>
  </si>
  <si>
    <t>781</t>
  </si>
  <si>
    <t>Dokončovací práce - obklady</t>
  </si>
  <si>
    <t>140</t>
  </si>
  <si>
    <t>781111011</t>
  </si>
  <si>
    <t>Příprava podkladu před provedením obkladu oprášení (ometení) stěny</t>
  </si>
  <si>
    <t>-190710618</t>
  </si>
  <si>
    <t>https://podminky.urs.cz/item/CS_URS_2024_02/781111011</t>
  </si>
  <si>
    <t>2*17,5</t>
  </si>
  <si>
    <t>141</t>
  </si>
  <si>
    <t>781121011</t>
  </si>
  <si>
    <t>Příprava podkladu před provedením obkladu nátěr penetrační na stěnu</t>
  </si>
  <si>
    <t>-618631289</t>
  </si>
  <si>
    <t>https://podminky.urs.cz/item/CS_URS_2024_02/781121011</t>
  </si>
  <si>
    <t>142</t>
  </si>
  <si>
    <t>781131112</t>
  </si>
  <si>
    <t>Izolace stěny pod obklad izolace nátěrem nebo stěrkou ve dvou vrstvách</t>
  </si>
  <si>
    <t>1529380823</t>
  </si>
  <si>
    <t>https://podminky.urs.cz/item/CS_URS_2024_02/781131112</t>
  </si>
  <si>
    <t>143</t>
  </si>
  <si>
    <t>781151031</t>
  </si>
  <si>
    <t>Příprava podkladu před provedením obkladu celoplošné vyrovnání podkladu stěrkou, tloušťky 3 mm</t>
  </si>
  <si>
    <t>22483771</t>
  </si>
  <si>
    <t>https://podminky.urs.cz/item/CS_URS_2024_02/781151031</t>
  </si>
  <si>
    <t>144</t>
  </si>
  <si>
    <t>781472217</t>
  </si>
  <si>
    <t>Montáž keramických obkladů stěn lepených cementovým flexibilním lepidlem hladkých přes 12 do 19 ks/m2</t>
  </si>
  <si>
    <t>67669824</t>
  </si>
  <si>
    <t>https://podminky.urs.cz/item/CS_URS_2024_02/781472217</t>
  </si>
  <si>
    <t>145</t>
  </si>
  <si>
    <t>59761701</t>
  </si>
  <si>
    <t>obklad keramický nemrazuvzdorný povrch hladký/lesklý tl do 10mm přes 12 do 19ks/m2</t>
  </si>
  <si>
    <t>-1652917680</t>
  </si>
  <si>
    <t>P</t>
  </si>
  <si>
    <t>Poznámka k položce:_x000D_
Keramické obklady Rako 200x200mm, řada Color one_x000D_
barevné řešení: u podlahy modrý pruh, 3 odstíny (nejtmavší u podlahy), výška po 400mm_x000D_
- bílá, mat 200x200mm, odstín WAA1N104, v=800mm_x000D_
- modrá (světlá), mat 200x200mm, odstín WAA1N540, v=400mm_x000D_
- modrá (střední), mat 200x200mm, odstín WAA1N541, v=400mm_x000D_
- modrá (tmavá), mat 200x200mm, odstín WAA1N545, v=400mm_x000D_
- spárovací hmota stříbrná, Silver CE 40 (flexibil)_x000D_
- lišta bílá ukončovací, 7mm</t>
  </si>
  <si>
    <t>35*1,1 'Přepočtené koeficientem množství</t>
  </si>
  <si>
    <t>146</t>
  </si>
  <si>
    <t>781492251</t>
  </si>
  <si>
    <t>Obklad - dokončující práce montáž profilu lepeného flexibilním cementovým lepidlem ukončovacího</t>
  </si>
  <si>
    <t>141837372</t>
  </si>
  <si>
    <t>https://podminky.urs.cz/item/CS_URS_2024_02/781492251</t>
  </si>
  <si>
    <t>17,5+1+2*2</t>
  </si>
  <si>
    <t>147</t>
  </si>
  <si>
    <t>19416010</t>
  </si>
  <si>
    <t>lišta ukončovací hliníková 7mm</t>
  </si>
  <si>
    <t>1656921828</t>
  </si>
  <si>
    <t>22,5*1,05 'Přepočtené koeficientem množství</t>
  </si>
  <si>
    <t>148</t>
  </si>
  <si>
    <t>781495211</t>
  </si>
  <si>
    <t>Čištění vnitřních ploch po provedení obkladu stěn chemickými prostředky</t>
  </si>
  <si>
    <t>1970752259</t>
  </si>
  <si>
    <t>https://podminky.urs.cz/item/CS_URS_2024_02/781495211</t>
  </si>
  <si>
    <t>149</t>
  </si>
  <si>
    <t>998781122</t>
  </si>
  <si>
    <t>Přesun hmot pro obklady keramické stanovený z hmotnosti přesunovaného materiálu vodorovná dopravní vzdálenost do 50 m ruční (bez užití mechanizace) v objektech výšky přes 6 do 12 m</t>
  </si>
  <si>
    <t>-569255953</t>
  </si>
  <si>
    <t>https://podminky.urs.cz/item/CS_URS_2024_02/998781122</t>
  </si>
  <si>
    <t>783</t>
  </si>
  <si>
    <t>Dokončovací práce - nátěry</t>
  </si>
  <si>
    <t>783801403</t>
  </si>
  <si>
    <t>Příprava podkladu omítek před provedením nátěru oprášení</t>
  </si>
  <si>
    <t>1910728579</t>
  </si>
  <si>
    <t>https://podminky.urs.cz/item/CS_URS_2024_02/783801403</t>
  </si>
  <si>
    <t>151</t>
  </si>
  <si>
    <t>783823133</t>
  </si>
  <si>
    <t>Penetrační nátěr omítek hladkých omítek hladkých, zrnitých tenkovrstvých nebo štukových stupně členitosti 1 a 2 silikátový</t>
  </si>
  <si>
    <t>1491397389</t>
  </si>
  <si>
    <t>https://podminky.urs.cz/item/CS_URS_2024_02/783823133</t>
  </si>
  <si>
    <t>152</t>
  </si>
  <si>
    <t>783827423</t>
  </si>
  <si>
    <t>Krycí (ochranný ) nátěr omítek dvojnásobný hladkých omítek hladkých, zrnitých tenkovrstvých nebo štukových stupně členitosti 1 a 2 silikátový</t>
  </si>
  <si>
    <t>1633996409</t>
  </si>
  <si>
    <t>https://podminky.urs.cz/item/CS_URS_2024_02/783827423</t>
  </si>
  <si>
    <t>783913151R</t>
  </si>
  <si>
    <t>Penetrační nátěr betonových ploch hladkých (z pohledového nebo gletovaného betonu, stěrky apod.) syntetický</t>
  </si>
  <si>
    <t>-907122649</t>
  </si>
  <si>
    <t>vnitřní část akumulace - stropy</t>
  </si>
  <si>
    <t>400</t>
  </si>
  <si>
    <t>154</t>
  </si>
  <si>
    <t>783937153R</t>
  </si>
  <si>
    <t>Krycí jednonásobný disperzně-křemičitý nátěr betonových ploch odolný proti oděru a omývání s vysokou paropropustností (Bisil)</t>
  </si>
  <si>
    <t>-1731496113</t>
  </si>
  <si>
    <t>D.2.1 - Strojní část</t>
  </si>
  <si>
    <t>Horkel/Hynek</t>
  </si>
  <si>
    <t>23-M - Montáže potrubí</t>
  </si>
  <si>
    <t>23-M</t>
  </si>
  <si>
    <t>Montáže potrubí</t>
  </si>
  <si>
    <t>2.2</t>
  </si>
  <si>
    <t>Přírubový vodoměr na studenou vodu, vodoměr s jedinečným měřícím rozsahem. Vodoměr DN 100, PN 10, pro Qn= 63,9 l/s. Vodoměr včetně datového a impulsního vysílače. Vysílač poskytuje impulsní výstupy s vysokým rozlišením a s určením směru průtoku. Včetně kotvícího materiálu</t>
  </si>
  <si>
    <t>kpl</t>
  </si>
  <si>
    <t>2.3</t>
  </si>
  <si>
    <t>Přírubový vodoměr na studenou vodu, vodoměr s jedinečným měřícím rozsahem. Vodoměr DN 150, PN 10, pro Qn= 125 l/s. Vodoměr včetně datového a impulsního vysílače. Vysílač poskytuje impulsní výstupy s vysokým rozlišením a s určením směru průtoku. Včetně kotvícího materiálu</t>
  </si>
  <si>
    <t>2.8</t>
  </si>
  <si>
    <t>Výtokový zahradní ventil DN 15, PN 16, s ruční pákou, včetně návarku z nerezoceli G 1/2“ s vnitřním závitem</t>
  </si>
  <si>
    <t>ks</t>
  </si>
  <si>
    <t>2.10</t>
  </si>
  <si>
    <t>Uzavírací měkce těsnící přírubové šoupátko DN 100, PN 10, srdce kompletně vulkanizované EPDM pryží, zesílená tloušťka pryže v dosedacích plochách, trojnásobná ucpávka vřetene, válcované vřeteno a těžká protikorozní ochrana, tělo tvárná litina GJS-500, vně i uvnitř epoxidace, krátká stavební délka</t>
  </si>
  <si>
    <t>2.11</t>
  </si>
  <si>
    <t>Uzavírací měkce těsnící přírubové šoupátko DN 125, PN 10, srdce kompletně vulkanizované EPDM pryží, zesílená tloušťka pryže v dosedacích plochách, trojnásobná ucpávka vřetene, válcované vřeteno a těžká protikorozní ochrana, tělo tvárná litina GJS-500, vně i uvnitř epoxidace, krátká stavební délka</t>
  </si>
  <si>
    <t>2.12</t>
  </si>
  <si>
    <t>Uzavírací měkce těsnící přírubové šoupátko DN 150, PN 10, srdce kompletně vulkanizované EPDM pryží, zesílená tloušťka pryže v dosedacích plochách, trojnásobná ucpávka vřetene, válcované vřeteno a těžká protikorozní ochrana, tělo tvárná litina GJS-500, vně i uvnitř epoxidace, krátká stavební délka</t>
  </si>
  <si>
    <t>2.13</t>
  </si>
  <si>
    <t>Uzavírací měkce těsnící přírubové šoupátko DN 200, PN 10, srdce kompletně vulkanizované EPDM pryží, zesílená tloušťka pryže v dosedacích plochách, trojnásobná ucpávka vřetene, válcované vřeteno a těžká protikorozní ochrana, tělo tvárná litina GJS-500, vně i uvnitř epoxidace, krátká stavební délka</t>
  </si>
  <si>
    <t>2.16</t>
  </si>
  <si>
    <t>Montážní vložka DN 125, PN 10, montážní vložka se závitovou tyčí a střední přírubou, tělo a příruby z litiny GJS-500-7, těsnění pryž EPDM, spojovací šrouby z nerezoceli</t>
  </si>
  <si>
    <t>2.17</t>
  </si>
  <si>
    <t>Montážní vložka DN 150, PN 10, montážní vložka se závitovou tyčí a střední přírubou, tělo a příruby z litiny GJS-500-7, těsnění pryž EPDM, spojovací šrouby z nerezoceli</t>
  </si>
  <si>
    <t>2.18</t>
  </si>
  <si>
    <t>Montážní vložka DN 200, PN 10, montážní vložka se závitovou tyčí a střední přírubou, tělo a příruby z litiny GJS-500-7, těsnění pryž EPDM, spojovací šrouby z nerezoceli</t>
  </si>
  <si>
    <t>2.19</t>
  </si>
  <si>
    <t>Vtokový koš DN 150, PN 10 pro zabránění vnikání hrubších nečistot do potrubí, v provedení pro trvalý styk s pitnou vodou</t>
  </si>
  <si>
    <t>2.20</t>
  </si>
  <si>
    <t>Zpětná klapla s paměťovou membránou pro zabránění zpětného toku a průniku zápachu do potrubí, tělo klapky vyrobeno z nerezového plechu, montáž do potrubní trasy pomocí pružné spojky, pro potrubí DN 150, PN 10</t>
  </si>
  <si>
    <t>2.23</t>
  </si>
  <si>
    <t>Potrubí z nerezoceli AISI 316 DN 125, DN 150 – odkalení VDJ</t>
  </si>
  <si>
    <t>2.24</t>
  </si>
  <si>
    <t>Potrubí z nerezoceli AISI 316 DN 150 – havarijní přepad VDJ</t>
  </si>
  <si>
    <t>2.25</t>
  </si>
  <si>
    <t>Potrubí z nerezoceli AISI 316 DN 150, DN 200, DN 250 – odběr do spotřebiště 1</t>
  </si>
  <si>
    <t>2.26</t>
  </si>
  <si>
    <t>Potrubí z nerezoceli AISI 316 DN 150, DN 200 – odběr do spotřebiště 2</t>
  </si>
  <si>
    <t>2.27</t>
  </si>
  <si>
    <t>Potrubí z nerezoceli AISI 316 DN 150 – napojení PK Kozinec</t>
  </si>
  <si>
    <t>2.28</t>
  </si>
  <si>
    <t>Potrubí z nerezoceli AISI 316 DN 200 – propojení s VDJ Kozinec Nový</t>
  </si>
  <si>
    <t>2.29</t>
  </si>
  <si>
    <t>Potrubí z nerezoceli AISI 304 DN 25 – odpadní potrubí od vzorkovacích ventilů</t>
  </si>
  <si>
    <t>2.30</t>
  </si>
  <si>
    <t>Demontáže</t>
  </si>
  <si>
    <t>2.31</t>
  </si>
  <si>
    <t>Pomocné konstrukce a zvedací zařízení pro demontáž a montáž technologického zařízení v armaturní komoře. Pomocné zařízení nebude součástí dodávky. Zařízení je majetkem zhotovitele.</t>
  </si>
  <si>
    <t>2.32</t>
  </si>
  <si>
    <t>Provedení tlakových, funkčních a komplexních zkoušek dodávaného kompletu. Včetně dodání potřebné dokumentace (v tištěné i elektronické podobě) k montovanému zařízení a zaškolení obsluhy</t>
  </si>
  <si>
    <t>2.33</t>
  </si>
  <si>
    <t>Označení veškerých strojů, zařízení a armatur tak, aby byly v provozu jednoduše identifikovatelné, jejich označení bude odpovídat projektu skutečného provedení a provoznímu řádu. Veškerá potrubí budou označena směrem proudění, číslem potrubní větve a názvem media, dále budou barevně rozlišena podle typu media</t>
  </si>
  <si>
    <t>02 - ÚPRAVY STÁVAJÍCÍHO VODOJEMU KOZINEC II</t>
  </si>
  <si>
    <t>07933266</t>
  </si>
  <si>
    <t>PECKA ATELIÉR s.r.o.</t>
  </si>
  <si>
    <t xml:space="preserve">    789 - Povrchové úpravy ocelových konstrukcí a technologických zařízení</t>
  </si>
  <si>
    <t>121151124</t>
  </si>
  <si>
    <t>Sejmutí ornice strojně při souvislé ploše přes 500 m2, tl. vrstvy přes 200 do 250 mm</t>
  </si>
  <si>
    <t>-2007843260</t>
  </si>
  <si>
    <t>https://podminky.urs.cz/item/CS_URS_2024_02/121151124</t>
  </si>
  <si>
    <t>zpevněné plochy a násypy</t>
  </si>
  <si>
    <t>300</t>
  </si>
  <si>
    <t>nad akumulační nádrží</t>
  </si>
  <si>
    <t>425</t>
  </si>
  <si>
    <t xml:space="preserve">nad potrubí </t>
  </si>
  <si>
    <t>2*(67,5+20+12,5)</t>
  </si>
  <si>
    <t>925*1,05 'Přepočtené koeficientem množství</t>
  </si>
  <si>
    <t>-1269488600</t>
  </si>
  <si>
    <t>předpoklad odkopávky v průměrné mocnosti zeminy cca 400 mm - 60% ručně</t>
  </si>
  <si>
    <t>0,40*(20*22,5)*0,6</t>
  </si>
  <si>
    <t>108*1,05 'Přepočtené koeficientem množství</t>
  </si>
  <si>
    <t>-1847106820</t>
  </si>
  <si>
    <t>předpoklad odkopávky v průměrné mocnosti zeminy cca 400 mm - 40% strojně</t>
  </si>
  <si>
    <t>0,4*(20*22,5)*0,4</t>
  </si>
  <si>
    <t>72*1,05 'Přepočtené koeficientem množství</t>
  </si>
  <si>
    <t>-533632781</t>
  </si>
  <si>
    <t>nové základy - předpoklad 40% ručně</t>
  </si>
  <si>
    <t>1,6*(1,775*1,85)*0,4</t>
  </si>
  <si>
    <t>2,102*1,05 'Přepočtené koeficientem množství</t>
  </si>
  <si>
    <t>131251100</t>
  </si>
  <si>
    <t>Hloubení nezapažených jam a zářezů strojně s urovnáním dna do předepsaného profilu a spádu v hornině třídy těžitelnosti I skupiny 3 do 20 m3</t>
  </si>
  <si>
    <t>-1818963995</t>
  </si>
  <si>
    <t>https://podminky.urs.cz/item/CS_URS_2024_02/131251100</t>
  </si>
  <si>
    <t>nové základy - předpoklad 60% strojně</t>
  </si>
  <si>
    <t>1,6*(1,775*1,85)*0,6</t>
  </si>
  <si>
    <t>3,152*1,05 'Přepočtené koeficientem množství</t>
  </si>
  <si>
    <t>707785135</t>
  </si>
  <si>
    <t>Poznámka k položce:_x000D_
Výkop pro drenážní potrubí je počítáno, dle předpokladu projektové dokumentace, tedy do hloubky cca 1,5m. Pokud bude nutné obnažit celou hydroizolaci nádrže, množtví musí být navýšeno.</t>
  </si>
  <si>
    <t>akumulační nádrž - drenáž - předpoklad 40% ručně</t>
  </si>
  <si>
    <t>1,35*(22,5+18*2+13)*0,4</t>
  </si>
  <si>
    <t>vstup - drenáž - předpoklad 40% ručně</t>
  </si>
  <si>
    <t>1,6*(6,2*2)*0,4</t>
  </si>
  <si>
    <t>0,75*(1+4)*0,4</t>
  </si>
  <si>
    <t>48,046*1,05 'Přepočtené koeficientem množství</t>
  </si>
  <si>
    <t>132251253</t>
  </si>
  <si>
    <t>Hloubení nezapažených rýh šířky přes 800 do 2 000 mm strojně s urovnáním dna do předepsaného profilu a spádu v hornině třídy těžitelnosti I skupiny 3 přes 50 do 100 m3</t>
  </si>
  <si>
    <t>-629254456</t>
  </si>
  <si>
    <t>https://podminky.urs.cz/item/CS_URS_2024_02/132251253</t>
  </si>
  <si>
    <t>akumulační nádrž - drenáž - předpoklad 60% strojně</t>
  </si>
  <si>
    <t>1,35*(22,5+18*2+13)*0,6</t>
  </si>
  <si>
    <t>vstup - drenáž - předpoklad 60% strojně</t>
  </si>
  <si>
    <t>1,6*(6,2*2)*0,6</t>
  </si>
  <si>
    <t>0,75*(1+4)*0,6</t>
  </si>
  <si>
    <t>72,069*1,05 'Přepočtené koeficientem množství</t>
  </si>
  <si>
    <t>-1626698496</t>
  </si>
  <si>
    <t>-1105102620</t>
  </si>
  <si>
    <t>613246340</t>
  </si>
  <si>
    <t>odkopávky</t>
  </si>
  <si>
    <t>75,6+113,4</t>
  </si>
  <si>
    <t>jámy</t>
  </si>
  <si>
    <t>2,207+3,310</t>
  </si>
  <si>
    <t>rýhy</t>
  </si>
  <si>
    <t>50,448+75,672</t>
  </si>
  <si>
    <t>1158627415</t>
  </si>
  <si>
    <t>vstup - přizdívka hydroizolace</t>
  </si>
  <si>
    <t>15*2+1,6*6,85</t>
  </si>
  <si>
    <t>vstup do akumulační nádrže - přizdívka hydroizolace</t>
  </si>
  <si>
    <t>2,5*(2,95*2+2,65)</t>
  </si>
  <si>
    <t>62,335*1,02 'Přepočtené koeficientem množství</t>
  </si>
  <si>
    <t>742526441</t>
  </si>
  <si>
    <t>střešní konstrukce - atiky</t>
  </si>
  <si>
    <t>0,15*0,6*(5,5*2+6,65)</t>
  </si>
  <si>
    <t>0,15*0,4*(3,05*2)</t>
  </si>
  <si>
    <t>vstup do akumulační nádrže</t>
  </si>
  <si>
    <t>0,3*2,5*(2,95*2+1,9)</t>
  </si>
  <si>
    <t>0,4*2*(1,325+0,325)</t>
  </si>
  <si>
    <t>9,125*1,02 'Přepočtené koeficientem množství</t>
  </si>
  <si>
    <t>962052211</t>
  </si>
  <si>
    <t>Bourání zdiva železobetonového nadzákladového, objemu přes 1 m3</t>
  </si>
  <si>
    <t>163383149</t>
  </si>
  <si>
    <t>https://podminky.urs.cz/item/CS_URS_2024_02/962052211</t>
  </si>
  <si>
    <t>střešní konstrukce - věnec</t>
  </si>
  <si>
    <t>0,4*0,455*(5,5*2+6,65)+0,4*0,725*(6,65)</t>
  </si>
  <si>
    <t>0,3*0,35*(2,95*2+1,9)</t>
  </si>
  <si>
    <t>akumulační nádrž - betonové bloky na podlaze</t>
  </si>
  <si>
    <t>(0,6*0,6*0,8)*(8+3)</t>
  </si>
  <si>
    <t>9,128*1,02 'Přepočtené koeficientem množství</t>
  </si>
  <si>
    <t>963012510</t>
  </si>
  <si>
    <t>Bourání stropů z desek nebo panelů železobetonových prefabrikovaných s dutinami z desek, š. do 300 mm tl. do 140 mm</t>
  </si>
  <si>
    <t>-142507832</t>
  </si>
  <si>
    <t>https://podminky.urs.cz/item/CS_URS_2024_02/963012510</t>
  </si>
  <si>
    <t>vstup 1.NP</t>
  </si>
  <si>
    <t>0,15*(0,6*2,9)</t>
  </si>
  <si>
    <t>0,261*1,02 'Přepočtené koeficientem množství</t>
  </si>
  <si>
    <t>1767223326</t>
  </si>
  <si>
    <t>střešní konstrukce</t>
  </si>
  <si>
    <t>0,25*(4,85*5,85)</t>
  </si>
  <si>
    <t>0,2*(2,65*1,9)</t>
  </si>
  <si>
    <t>strop akumulační nádrže</t>
  </si>
  <si>
    <t>0,25*(19,275*17,9)</t>
  </si>
  <si>
    <t>94,356*1,02 'Přepočtené koeficientem množství</t>
  </si>
  <si>
    <t>963051113</t>
  </si>
  <si>
    <t>Bourání železobetonových stropů deskových, tl. přes 80 mm</t>
  </si>
  <si>
    <t>-837057581</t>
  </si>
  <si>
    <t>https://podminky.urs.cz/item/CS_URS_2024_02/963051113</t>
  </si>
  <si>
    <t>stříška nad vstupem</t>
  </si>
  <si>
    <t>(0,14+0,19)/2*(1*1,9)</t>
  </si>
  <si>
    <t>0,314*1,02 'Přepočtené koeficientem množství</t>
  </si>
  <si>
    <t>964052111</t>
  </si>
  <si>
    <t>Bourání samostatných trámů, průvlaků nebo pásů ze železobetonu bez přerušení výztuže, průřezu do 0,16 m2</t>
  </si>
  <si>
    <t>2083747012</t>
  </si>
  <si>
    <t>https://podminky.urs.cz/item/CS_URS_2024_02/964052111</t>
  </si>
  <si>
    <t>průvlaky akumulační nádrž</t>
  </si>
  <si>
    <t>0,2*0,7*(19,4*2+17,4*2)</t>
  </si>
  <si>
    <t>10,304*1,02 'Přepočtené koeficientem množství</t>
  </si>
  <si>
    <t>964052200R</t>
  </si>
  <si>
    <t>Příplatek za šetrnou demontáž stropních konstrukcí a ochránění konstrukcí podlah</t>
  </si>
  <si>
    <t>-944997590</t>
  </si>
  <si>
    <t>94,617*1,02 'Přepočtené koeficientem množství</t>
  </si>
  <si>
    <t>1937340322</t>
  </si>
  <si>
    <t>strop vstup a vstup do akumulační nádrže - předpoklad IPE220 = 26,2kg/m</t>
  </si>
  <si>
    <t>8,3*26,2/1000</t>
  </si>
  <si>
    <t>vstup do akumulační nádrže - předpoklad IPE180 = 18,8kg/m</t>
  </si>
  <si>
    <t>4*(2,5*18,8)/1000</t>
  </si>
  <si>
    <t>0,405*1,05 'Přepočtené koeficientem množství</t>
  </si>
  <si>
    <t>965042141</t>
  </si>
  <si>
    <t>Bourání mazanin betonových nebo z litého asfaltu tl. do 100 mm, plochy přes 4 m2</t>
  </si>
  <si>
    <t>1004412611</t>
  </si>
  <si>
    <t>https://podminky.urs.cz/item/CS_URS_2024_02/965042141</t>
  </si>
  <si>
    <t>(0,05+0,35)/2*(5,75*6,35)</t>
  </si>
  <si>
    <t>(0,05+0,225)/2*(3,125*2,2)</t>
  </si>
  <si>
    <t>0,19*(19,275*17,9)</t>
  </si>
  <si>
    <t>73,802*1,05 'Přepočtené koeficientem množství</t>
  </si>
  <si>
    <t>965049112</t>
  </si>
  <si>
    <t>Bourání mazanin Příplatek k cenám za bourání mazanin betonových se svařovanou sítí, tl. přes 100 mm</t>
  </si>
  <si>
    <t>-1872509124</t>
  </si>
  <si>
    <t>https://podminky.urs.cz/item/CS_URS_2024_02/965049112</t>
  </si>
  <si>
    <t>65,554*1,05 'Přepočtené koeficientem množství</t>
  </si>
  <si>
    <t>-266246467</t>
  </si>
  <si>
    <t>rozvodna</t>
  </si>
  <si>
    <t>0,9*2</t>
  </si>
  <si>
    <t>vstup akumulační nádrž</t>
  </si>
  <si>
    <t>0,9*2,1</t>
  </si>
  <si>
    <t>3,69*1,05 'Přepočtené koeficientem množství</t>
  </si>
  <si>
    <t>968082022</t>
  </si>
  <si>
    <t>Vybourání plastových rámů oken s křídly, dveřních zárubní, vrat dveřních zárubní, plochy přes 2 do 4 m2</t>
  </si>
  <si>
    <t>-578451592</t>
  </si>
  <si>
    <t>https://podminky.urs.cz/item/CS_URS_2024_02/968082022</t>
  </si>
  <si>
    <t>vstupní dveře</t>
  </si>
  <si>
    <t>1,05*2,1</t>
  </si>
  <si>
    <t>2,205*1,05 'Přepočtené koeficientem množství</t>
  </si>
  <si>
    <t>971038231</t>
  </si>
  <si>
    <t>Vybourání otvorů ve zdivu základovém nebo nadzákladovém z cihel, tvárnic, příčkovek dutých tvárnic nebo příčkovek, velikosti plochy do 0,0225 m2, tl. do 150 mm</t>
  </si>
  <si>
    <t>-805398404</t>
  </si>
  <si>
    <t>https://podminky.urs.cz/item/CS_URS_2024_02/971038231</t>
  </si>
  <si>
    <t>rozvodna a chlorovna - VZT</t>
  </si>
  <si>
    <t>1+1</t>
  </si>
  <si>
    <t>972054111</t>
  </si>
  <si>
    <t>Vybourání otvorů ve stropech nebo klenbách železobetonových bez odstranění podlahy a násypu, plochy do 0,0225 m2, tl. do 80 mm</t>
  </si>
  <si>
    <t>661509375</t>
  </si>
  <si>
    <t>https://podminky.urs.cz/item/CS_URS_2024_02/972054111</t>
  </si>
  <si>
    <t>vstup - strop 1.PP</t>
  </si>
  <si>
    <t>972054311</t>
  </si>
  <si>
    <t>Vybourání otvorů ve stropech nebo klenbách železobetonových bez odstranění podlahy a násypu, plochy do 0,25 m2, tl. do 80 mm</t>
  </si>
  <si>
    <t>-1567911294</t>
  </si>
  <si>
    <t>https://podminky.urs.cz/item/CS_URS_2024_02/972054311</t>
  </si>
  <si>
    <t>972055141</t>
  </si>
  <si>
    <t>Vybourání otvorů ve stropech nebo klenbách železobetonových ve stropech z dutých prefabrikátů, plochy do 0,0225 m2, tl. přes 120 mm</t>
  </si>
  <si>
    <t>960133245</t>
  </si>
  <si>
    <t>https://podminky.urs.cz/item/CS_URS_2024_02/972055141</t>
  </si>
  <si>
    <t>vstup - nový prefa strop</t>
  </si>
  <si>
    <t>972055341</t>
  </si>
  <si>
    <t>Vybourání otvorů ve stropech nebo klenbách železobetonových ve stropech z dutých prefabrikátů, plochy do 0,25 m2, tl. přes 120 mm</t>
  </si>
  <si>
    <t>602898169</t>
  </si>
  <si>
    <t>https://podminky.urs.cz/item/CS_URS_2024_02/972055341</t>
  </si>
  <si>
    <t>972055491</t>
  </si>
  <si>
    <t>Vybourání otvorů ve stropech nebo klenbách železobetonových ve stropech z dutých prefabrikátů, plochy do 1 m2, tl. přes 120 mm</t>
  </si>
  <si>
    <t>1650147792</t>
  </si>
  <si>
    <t>https://podminky.urs.cz/item/CS_URS_2024_02/972055491</t>
  </si>
  <si>
    <t>0,2*(0,7*0,375)*2</t>
  </si>
  <si>
    <t>977151123</t>
  </si>
  <si>
    <t>Jádrové vrty diamantovými korunkami do stavebních materiálů (železobetonu, betonu, cihel, obkladů, dlažeb, kamene) průměru přes 130 do 150 mm</t>
  </si>
  <si>
    <t>988089800</t>
  </si>
  <si>
    <t>https://podminky.urs.cz/item/CS_URS_2024_02/977151123</t>
  </si>
  <si>
    <t>0,4*(2)</t>
  </si>
  <si>
    <t>0,8*1,1 'Přepočtené koeficientem množství</t>
  </si>
  <si>
    <t>977151127</t>
  </si>
  <si>
    <t>Jádrové vrty diamantovými korunkami do stavebních materiálů (železobetonu, betonu, cihel, obkladů, dlažeb, kamene) průměru přes 225 do 250 mm</t>
  </si>
  <si>
    <t>-22251620</t>
  </si>
  <si>
    <t>https://podminky.urs.cz/item/CS_URS_2024_02/977151127</t>
  </si>
  <si>
    <t>0,4*(3)</t>
  </si>
  <si>
    <t>1,2*1,1 'Přepočtené koeficientem množství</t>
  </si>
  <si>
    <t>977151128</t>
  </si>
  <si>
    <t>Jádrové vrty diamantovými korunkami do stavebních materiálů (železobetonu, betonu, cihel, obkladů, dlažeb, kamene) průměru přes 250 do 300 mm</t>
  </si>
  <si>
    <t>733426167</t>
  </si>
  <si>
    <t>https://podminky.urs.cz/item/CS_URS_2024_02/977151128</t>
  </si>
  <si>
    <t>0,4*(4)</t>
  </si>
  <si>
    <t>1,6*1,1 'Přepočtené koeficientem množství</t>
  </si>
  <si>
    <t>977151131</t>
  </si>
  <si>
    <t>Jádrové vrty diamantovými korunkami do stavebních materiálů (železobetonu, betonu, cihel, obkladů, dlažeb, kamene) průměru přes 350 do 400 mm</t>
  </si>
  <si>
    <t>-805083376</t>
  </si>
  <si>
    <t>https://podminky.urs.cz/item/CS_URS_2024_02/977151131</t>
  </si>
  <si>
    <t>978011191</t>
  </si>
  <si>
    <t>Otlučení vápenných nebo vápenocementových omítek vnitřních ploch stropů, v rozsahu přes 50 do 100 %</t>
  </si>
  <si>
    <t>1279336727</t>
  </si>
  <si>
    <t>https://podminky.urs.cz/item/CS_URS_2024_02/978011191</t>
  </si>
  <si>
    <t>(5,85*4,85)</t>
  </si>
  <si>
    <t>(2,65*1,9)</t>
  </si>
  <si>
    <t>33,408*1,05 'Přepočtené koeficientem množství</t>
  </si>
  <si>
    <t>978013191</t>
  </si>
  <si>
    <t>Otlučení vápenných nebo vápenocementových omítek vnitřních ploch stěn s vyškrabáním spar, s očištěním zdiva, v rozsahu přes 50 do 100 %</t>
  </si>
  <si>
    <t>-1740253308</t>
  </si>
  <si>
    <t>https://podminky.urs.cz/item/CS_URS_2024_02/978013191</t>
  </si>
  <si>
    <t>5*(5,85*4,85)</t>
  </si>
  <si>
    <t>2,8*(2,65*1,9)</t>
  </si>
  <si>
    <t>155,961*1,05 'Přepočtené koeficientem množství</t>
  </si>
  <si>
    <t>978015391</t>
  </si>
  <si>
    <t>Otlučení vápenných nebo vápenocementových omítek vnějších ploch s vyškrabáním spar a s očištěním zdiva stupně členitosti 1 a 2, v rozsahu přes 80 do 100 %</t>
  </si>
  <si>
    <t>648942819</t>
  </si>
  <si>
    <t>https://podminky.urs.cz/item/CS_URS_2024_02/978015391</t>
  </si>
  <si>
    <t>5,25*6,65+0,35*6,65+1*1,9+0,15*(1*2+1,9)</t>
  </si>
  <si>
    <t>25,5*2+2,75*(3,1*2+2,75)</t>
  </si>
  <si>
    <t>atiky</t>
  </si>
  <si>
    <t>(0,2+0,5)/2*(5,75*2)+0,2*6,35+0,15*0,5*2</t>
  </si>
  <si>
    <t>(0,15+0,3)/2*(3,125*2)+0,375*6,65+0,15*0,3*2</t>
  </si>
  <si>
    <t>124,773*1,05 'Přepočtené koeficientem množství</t>
  </si>
  <si>
    <t>978059641</t>
  </si>
  <si>
    <t>Odsekání obkladů stěn včetně otlučení podkladní omítky až na zdivo z obkládaček vnějších, z jakýchkoliv materiálů, plochy přes 1 m2</t>
  </si>
  <si>
    <t>362490614</t>
  </si>
  <si>
    <t>https://podminky.urs.cz/item/CS_URS_2024_02/978059641</t>
  </si>
  <si>
    <t>vstup sokl</t>
  </si>
  <si>
    <t>0,4*(6,65+7,5+7,5+8,75)</t>
  </si>
  <si>
    <t>12,16*1,05 'Přepočtené koeficientem množství</t>
  </si>
  <si>
    <t>985112112</t>
  </si>
  <si>
    <t>Odsekání degradovaného betonu stěn, tloušťky přes 10 do 30 mm</t>
  </si>
  <si>
    <t>-509480025</t>
  </si>
  <si>
    <t>https://podminky.urs.cz/item/CS_URS_2024_02/985112112</t>
  </si>
  <si>
    <t xml:space="preserve">armaturní komora </t>
  </si>
  <si>
    <t>stěny - odhad 30%</t>
  </si>
  <si>
    <t>(2,6*(5,85*2+5,4*2)+0,55*4,65)*0,3</t>
  </si>
  <si>
    <t>(3,05*(18,8*2+17,4*2)+0,85*(18,8*2+17,4*2))*0,3</t>
  </si>
  <si>
    <t>(2*(1,45*2+3,1)+1,55*(4,6*2+2,45))*0,3</t>
  </si>
  <si>
    <t>-2,6*(0,15*(10+10+11+11)+1*(4))*0,3</t>
  </si>
  <si>
    <t>sloupy - odhad 30%</t>
  </si>
  <si>
    <t>(2,95*(0,4*4)*8+0,4*((0,68*2+1,1)*4+(1,1*4))+((0,68*1,1-0,4*0,4)*4)+((1,1*1,1-0,4*0,4)*4))*0,3</t>
  </si>
  <si>
    <t>zálivka - celá plocha</t>
  </si>
  <si>
    <t>2,6*(0,15*(10+10+11+11)+1*(4))</t>
  </si>
  <si>
    <t>145,79*1,05 'Přepočtené koeficientem množství</t>
  </si>
  <si>
    <t>-570155124</t>
  </si>
  <si>
    <t>strop výpustě - odhad 30%</t>
  </si>
  <si>
    <t>2,45*1,45*0,3</t>
  </si>
  <si>
    <t>1,066*1,05 'Přepočtené koeficientem množství</t>
  </si>
  <si>
    <t>968886650</t>
  </si>
  <si>
    <t>podlaha - odhad 30%</t>
  </si>
  <si>
    <t>((6,36*5,4)-(1,2*0,5))*0,3</t>
  </si>
  <si>
    <t>dno výpustě - odhad 30%</t>
  </si>
  <si>
    <t>6,05*2,45*0,3</t>
  </si>
  <si>
    <t>podlaha stropu výpustě - odhad 30%</t>
  </si>
  <si>
    <t>(3,1*1,8+0,85*1,8)*0,3</t>
  </si>
  <si>
    <t>16,703*1,05 'Přepočtené koeficientem množství</t>
  </si>
  <si>
    <t>1159762047</t>
  </si>
  <si>
    <t>podlaha</t>
  </si>
  <si>
    <t>((6,36*5,4)-(1,2*0,5))</t>
  </si>
  <si>
    <t>vstup akumulace</t>
  </si>
  <si>
    <t>1,85</t>
  </si>
  <si>
    <t>stěny</t>
  </si>
  <si>
    <t>2,62*(1,9)+3*(2,65*2+1,9)</t>
  </si>
  <si>
    <t>(284,13-(1,1*1,1*4))*2</t>
  </si>
  <si>
    <t>dno výpustě</t>
  </si>
  <si>
    <t>6,05*2,45</t>
  </si>
  <si>
    <t>635,575*1,05 'Přepočtené koeficientem množství</t>
  </si>
  <si>
    <t>-275774634</t>
  </si>
  <si>
    <t>podlaha - celá plocha</t>
  </si>
  <si>
    <t>stěny - celá plocha</t>
  </si>
  <si>
    <t>2,6*(5,85*2+5,4*2)+0,55*4,65</t>
  </si>
  <si>
    <t>vstup, rozvodna a chlorovna</t>
  </si>
  <si>
    <t>11,13+5,72+2,48</t>
  </si>
  <si>
    <t>dno výpustě - celá plocha</t>
  </si>
  <si>
    <t>podlaha stropu výpustě - celá plocha</t>
  </si>
  <si>
    <t>(3,1*1,8+0,85*1,8)</t>
  </si>
  <si>
    <t>(3,05*(18,8*2+17,4*2)+0,85*(18,8*2+17,4*2))</t>
  </si>
  <si>
    <t>(2*(1,45*2+3,1)+1,55*(4,6*2+2,45))</t>
  </si>
  <si>
    <t>sloupy - celá plocha</t>
  </si>
  <si>
    <t>(2,95*(0,4*4)*8+0,4*((0,68*2+1,1)*4+(1,1*4))+((0,68*1,1-0,4*0,4)*4)+((1,1*1,1-0,4*0,4)*4))</t>
  </si>
  <si>
    <t>498,491*1,05 'Přepočtené koeficientem množství</t>
  </si>
  <si>
    <t>937274715</t>
  </si>
  <si>
    <t>vstup akumulační nádrže</t>
  </si>
  <si>
    <t>5,36</t>
  </si>
  <si>
    <t>18,8*17,4+0,1*(2,5*4)*4+0,1*(1,73*2+2,5*2)*4</t>
  </si>
  <si>
    <t>339,864*1,05 'Přepočtené koeficientem množství</t>
  </si>
  <si>
    <t>1756584636</t>
  </si>
  <si>
    <t>strop výpustě - celá plocha</t>
  </si>
  <si>
    <t>2,45*1,45</t>
  </si>
  <si>
    <t>3,553*1,05 'Přepočtené koeficientem množství</t>
  </si>
  <si>
    <t>-410527315</t>
  </si>
  <si>
    <t>-1657143168</t>
  </si>
  <si>
    <t>-603600394</t>
  </si>
  <si>
    <t>554,991*14 'Přepočtené koeficientem množství</t>
  </si>
  <si>
    <t>848367959</t>
  </si>
  <si>
    <t>10,103+0,074+1,158+46,715+39,256+24,98+0,28</t>
  </si>
  <si>
    <t>-85028948</t>
  </si>
  <si>
    <t>22,346+0,559+153,989+0,769+25,224+170,482+1,996+0,008+0,008+0,048+0,01+0,075+0,221</t>
  </si>
  <si>
    <t>+0,034+0,145+0,282+0,238</t>
  </si>
  <si>
    <t>-313349238</t>
  </si>
  <si>
    <t>11,508+16,754</t>
  </si>
  <si>
    <t>370314341</t>
  </si>
  <si>
    <t>554,991</t>
  </si>
  <si>
    <t>-(122,566+376,434+28,262+7,083)</t>
  </si>
  <si>
    <t>-1901998192</t>
  </si>
  <si>
    <t>1,419+5,664</t>
  </si>
  <si>
    <t>711142821</t>
  </si>
  <si>
    <t>Odstranění izolace proti vodě, vlhkosti a plynům z přitavených pásů NAIP z plochy svislé S dvouvrstvé</t>
  </si>
  <si>
    <t>103011611</t>
  </si>
  <si>
    <t>https://podminky.urs.cz/item/CS_URS_2024_02/711142821</t>
  </si>
  <si>
    <t>1,7*(19)</t>
  </si>
  <si>
    <t>0,5*6,5+1,2*(19,275+13+17,9*2)</t>
  </si>
  <si>
    <t>117,24*1,1 'Přepočtené koeficientem množství</t>
  </si>
  <si>
    <t>-1163988713</t>
  </si>
  <si>
    <t>(5,75*6,35)+0,15*(5,75*2+6,35)</t>
  </si>
  <si>
    <t>(3,125*2,2)+0,15*(3,125*2+2,2)</t>
  </si>
  <si>
    <t>(19,275*17,9)</t>
  </si>
  <si>
    <t>0,5*19,275+1,2*(19,275+17,9*2)</t>
  </si>
  <si>
    <t>468,084*1,1 'Přepočtené koeficientem množství</t>
  </si>
  <si>
    <t>1866420705</t>
  </si>
  <si>
    <t>(4,85*5,85)</t>
  </si>
  <si>
    <t>(2,65*2,2)</t>
  </si>
  <si>
    <t>-236338913</t>
  </si>
  <si>
    <t>1*1,9</t>
  </si>
  <si>
    <t>1,9*1,1 'Přepočtené koeficientem množství</t>
  </si>
  <si>
    <t>764002801</t>
  </si>
  <si>
    <t>Demontáž klempířských konstrukcí závětrné lišty do suti</t>
  </si>
  <si>
    <t>-752312695</t>
  </si>
  <si>
    <t>https://podminky.urs.cz/item/CS_URS_2024_02/764002801</t>
  </si>
  <si>
    <t>1*2</t>
  </si>
  <si>
    <t>2*1,1 'Přepočtené koeficientem množství</t>
  </si>
  <si>
    <t>106620815</t>
  </si>
  <si>
    <t>5,5*2+6,65</t>
  </si>
  <si>
    <t>3,05*2</t>
  </si>
  <si>
    <t>23,75*1,1 'Přepočtené koeficientem množství</t>
  </si>
  <si>
    <t>764002871</t>
  </si>
  <si>
    <t>Demontáž klempířských konstrukcí lemování zdí do suti</t>
  </si>
  <si>
    <t>1965654944</t>
  </si>
  <si>
    <t>https://podminky.urs.cz/item/CS_URS_2024_02/764002871</t>
  </si>
  <si>
    <t>1,9</t>
  </si>
  <si>
    <t>-2019247036</t>
  </si>
  <si>
    <t>6,65+2,3</t>
  </si>
  <si>
    <t>8,95*1,1 'Přepočtené koeficientem množství</t>
  </si>
  <si>
    <t>519486121</t>
  </si>
  <si>
    <t>7+3</t>
  </si>
  <si>
    <t>10*1,1 'Přepočtené koeficientem množství</t>
  </si>
  <si>
    <t>-1918264526</t>
  </si>
  <si>
    <t>5,5+2,5</t>
  </si>
  <si>
    <t>8*1,1 'Přepočtené koeficientem množství</t>
  </si>
  <si>
    <t>2085380460</t>
  </si>
  <si>
    <t>vstup a vstup do akumulační nádrže</t>
  </si>
  <si>
    <t>2+7+5</t>
  </si>
  <si>
    <t>14*1,1 'Přepočtené koeficientem množství</t>
  </si>
  <si>
    <t>65210110</t>
  </si>
  <si>
    <t>5,5*1</t>
  </si>
  <si>
    <t>1,2*3</t>
  </si>
  <si>
    <t>9,1*1,1 'Přepočtené koeficientem množství</t>
  </si>
  <si>
    <t>-1923867624</t>
  </si>
  <si>
    <t>767996801</t>
  </si>
  <si>
    <t>Demontáž ostatních zámečnických konstrukcí rozebráním o hmotnosti jednotlivých dílů do 50 kg</t>
  </si>
  <si>
    <t>-948972981</t>
  </si>
  <si>
    <t>https://podminky.urs.cz/item/CS_URS_2024_02/767996801</t>
  </si>
  <si>
    <t>demontáž drobných záměčnických konstrukcí</t>
  </si>
  <si>
    <t>789</t>
  </si>
  <si>
    <t>Povrchové úpravy ocelových konstrukcí a technologických zařízení</t>
  </si>
  <si>
    <t>789222532</t>
  </si>
  <si>
    <t>Otryskání povrchů ocelových konstrukcí suché abrazivní tryskání abrazivem ze strusky třídy II stupeň zrezivění C, stupeň přípravy Sa 2 1/2</t>
  </si>
  <si>
    <t>1621877960</t>
  </si>
  <si>
    <t>https://podminky.urs.cz/item/CS_URS_2024_02/789222532</t>
  </si>
  <si>
    <t>strop nad armaturní komorou</t>
  </si>
  <si>
    <t>20,5</t>
  </si>
  <si>
    <t>20,5*1,1 'Přepočtené koeficientem množství</t>
  </si>
  <si>
    <t>-546754144</t>
  </si>
  <si>
    <t xml:space="preserve">    715 - Izolace proti chemickým vlivům</t>
  </si>
  <si>
    <t xml:space="preserve">    773 - Podlahy z litého teraca</t>
  </si>
  <si>
    <t xml:space="preserve">    784 - Dokončovací práce - malby a tapety</t>
  </si>
  <si>
    <t>-1568365399</t>
  </si>
  <si>
    <t>násypy a obsypy</t>
  </si>
  <si>
    <t>(127,575+121,8+1,5)</t>
  </si>
  <si>
    <t>162751117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</si>
  <si>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</si>
  <si>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-1708788084</t>
  </si>
  <si>
    <t>https://podminky.urs.cz/item/CS_URS_2024_02/162751117</t>
  </si>
  <si>
    <t>výkopaná zemina</t>
  </si>
  <si>
    <t>320,637</t>
  </si>
  <si>
    <t>-(127,575+121,8+1,5)</t>
  </si>
  <si>
    <t>167151101</t>
  </si>
  <si>
    <t>Nakládání, skládání a překládání neulehlého výkopku nebo sypaniny strojně nakládání, množství do 100 m3, z horniny třídy těžitelnosti I, skupiny 1 až 3</t>
  </si>
  <si>
    <t>-22618597</t>
  </si>
  <si>
    <t>https://podminky.urs.cz/item/CS_URS_2024_02/167151101</t>
  </si>
  <si>
    <t>171111104</t>
  </si>
  <si>
    <t>Uložení sypanin do násypů ručně s rozprostřením sypaniny ve vrstvách a s hrubým urovnáním zhutněných z hornin nesoudržných sypkých</t>
  </si>
  <si>
    <t>-463552495</t>
  </si>
  <si>
    <t>https://podminky.urs.cz/item/CS_URS_2024_02/171111104</t>
  </si>
  <si>
    <t>předpoklad odkopávky v průměrné mocnosti zeminy cca 450 mm - 60% ručně</t>
  </si>
  <si>
    <t>0,45*(20*22,5)*0,6</t>
  </si>
  <si>
    <t>121,5*1,05 'Přepočtené koeficientem množství</t>
  </si>
  <si>
    <t>171111109</t>
  </si>
  <si>
    <t>Uložení sypanin do násypů ručně Příplatek k ceně za prohození sypaniny sítem</t>
  </si>
  <si>
    <t>-356524413</t>
  </si>
  <si>
    <t>https://podminky.urs.cz/item/CS_URS_2024_02/171111109</t>
  </si>
  <si>
    <t>171151111</t>
  </si>
  <si>
    <t>Uložení sypanin do násypů strojně s rozprostřením sypaniny ve vrstvách a s hrubým urovnáním zhutněných z hornin nesoudržných sypkých</t>
  </si>
  <si>
    <t>1719720570</t>
  </si>
  <si>
    <t>https://podminky.urs.cz/item/CS_URS_2024_02/171151111</t>
  </si>
  <si>
    <t>předpoklad odkopávky v průměrné mocnosti zeminy cca 450 mm - 40% strojně</t>
  </si>
  <si>
    <t>0,45*(20*22,5)*0,4</t>
  </si>
  <si>
    <t>dodatečný obsyp okolo objektu - odhad</t>
  </si>
  <si>
    <t>116*1,05 'Přepočtené koeficientem množství</t>
  </si>
  <si>
    <t>171201231</t>
  </si>
  <si>
    <t>Poplatek za uložení stavebního odpadu na recyklační skládce (skládkovné) zeminy a kamení zatříděného do Katalogu odpadů pod kódem 17 05 04</t>
  </si>
  <si>
    <t>-868988851</t>
  </si>
  <si>
    <t>https://podminky.urs.cz/item/CS_URS_2024_02/171201231</t>
  </si>
  <si>
    <t>69,762*1,7 'Přepočtené koeficientem množství</t>
  </si>
  <si>
    <t>171251109</t>
  </si>
  <si>
    <t>Uložení sypanin do násypů strojně Příplatek k ceně za prohození sypaniny</t>
  </si>
  <si>
    <t>192135567</t>
  </si>
  <si>
    <t>https://podminky.urs.cz/item/CS_URS_2024_02/171251109</t>
  </si>
  <si>
    <t>171251201</t>
  </si>
  <si>
    <t>Uložení sypaniny na skládky nebo meziskládky bez hutnění s upravením uložené sypaniny do předepsaného tvaru</t>
  </si>
  <si>
    <t>1086630657</t>
  </si>
  <si>
    <t>https://podminky.urs.cz/item/CS_URS_2024_02/171251201</t>
  </si>
  <si>
    <t>174111101</t>
  </si>
  <si>
    <t>Zásyp sypaninou z jakékoliv horniny ručně s uložením výkopku ve vrstvách se zhutněním jam, šachet, rýh nebo kolem objektů v těchto vykopávkách</t>
  </si>
  <si>
    <t>-749763401</t>
  </si>
  <si>
    <t>https://podminky.urs.cz/item/CS_URS_2024_02/174111101</t>
  </si>
  <si>
    <t>pod vstupní schodiště</t>
  </si>
  <si>
    <t>1,5</t>
  </si>
  <si>
    <t>181351114</t>
  </si>
  <si>
    <t>Rozprostření a urovnání ornice v rovině nebo ve svahu sklonu do 1:5 strojně při souvislé ploše přes 500 m2, tl. vrstvy přes 200 do 250 mm</t>
  </si>
  <si>
    <t>-495096970</t>
  </si>
  <si>
    <t>https://podminky.urs.cz/item/CS_URS_2024_02/181351114</t>
  </si>
  <si>
    <t>-1668496245</t>
  </si>
  <si>
    <t>lože pod drenáž</t>
  </si>
  <si>
    <t>1,05*(18,5*2+20+13)</t>
  </si>
  <si>
    <t>1,15*(6,5*2)</t>
  </si>
  <si>
    <t>88,45*1,05 'Přepočtené koeficientem množství</t>
  </si>
  <si>
    <t>458347266</t>
  </si>
  <si>
    <t>4,75*(18,5*2+20+13)</t>
  </si>
  <si>
    <t>5*(6,5*2)</t>
  </si>
  <si>
    <t>745314308</t>
  </si>
  <si>
    <t>397,5*1,1845 'Přepočtené koeficientem množství</t>
  </si>
  <si>
    <t>271532212R</t>
  </si>
  <si>
    <t>Podsyp pod základové konstrukce se zhutněním a urovnáním povrchu z kameniva hrubého, frakce 0 - 32 mm</t>
  </si>
  <si>
    <t>-1162281405</t>
  </si>
  <si>
    <t>pod vstupem deska</t>
  </si>
  <si>
    <t>0,26*1,1</t>
  </si>
  <si>
    <t>0,286*1,05 'Přepočtené koeficientem množství</t>
  </si>
  <si>
    <t>274313511</t>
  </si>
  <si>
    <t>Základy z betonu prostého pasy betonu kamenem neprokládaného tř. C 12/15</t>
  </si>
  <si>
    <t>237330523</t>
  </si>
  <si>
    <t>https://podminky.urs.cz/item/CS_URS_2024_02/274313511</t>
  </si>
  <si>
    <t>přístavba</t>
  </si>
  <si>
    <t>0,1*0,6*(1,05*2+1,85)</t>
  </si>
  <si>
    <t>0,237*1,02 'Přepočtené koeficientem množství</t>
  </si>
  <si>
    <t>274321411</t>
  </si>
  <si>
    <t>Základy z betonu železového (bez výztuže) pasy z betonu bez zvláštních nároků na prostředí tř. C 20/25</t>
  </si>
  <si>
    <t>-800485115</t>
  </si>
  <si>
    <t>https://podminky.urs.cz/item/CS_URS_2024_02/274321411</t>
  </si>
  <si>
    <t>0,6*0,6*(1,05*2+1,85)</t>
  </si>
  <si>
    <t>1,422*1,02 'Přepočtené koeficientem množství</t>
  </si>
  <si>
    <t>274351121</t>
  </si>
  <si>
    <t>Bednění základů pasů rovné zřízení</t>
  </si>
  <si>
    <t>1538851693</t>
  </si>
  <si>
    <t>https://podminky.urs.cz/item/CS_URS_2024_02/274351121</t>
  </si>
  <si>
    <t>0,6*(1,05*2+0,95)</t>
  </si>
  <si>
    <t>1,83*1,02 'Přepočtené koeficientem množství</t>
  </si>
  <si>
    <t>274351122</t>
  </si>
  <si>
    <t>Bednění základů pasů rovné odstranění</t>
  </si>
  <si>
    <t>1524556614</t>
  </si>
  <si>
    <t>https://podminky.urs.cz/item/CS_URS_2024_02/274351122</t>
  </si>
  <si>
    <t>274361821</t>
  </si>
  <si>
    <t>Výztuž základů pasů z betonářské oceli 10 505 (R) nebo BSt 500</t>
  </si>
  <si>
    <t>-1368436261</t>
  </si>
  <si>
    <t>https://podminky.urs.cz/item/CS_URS_2024_02/274361821</t>
  </si>
  <si>
    <t>viz. výkaz základů</t>
  </si>
  <si>
    <t>(100)/1000</t>
  </si>
  <si>
    <t>0,1*1,05 'Přepočtené koeficientem množství</t>
  </si>
  <si>
    <t>275313711</t>
  </si>
  <si>
    <t>Základy z betonu prostého patky a bloky z betonu kamenem neprokládaného tř. C 20/25</t>
  </si>
  <si>
    <t>-387605574</t>
  </si>
  <si>
    <t>https://podminky.urs.cz/item/CS_URS_2024_02/275313711</t>
  </si>
  <si>
    <t>patky pro světla</t>
  </si>
  <si>
    <t>(0,4*0,4*0,7)*2</t>
  </si>
  <si>
    <t>0,224*1,02 'Přepočtené koeficientem množství</t>
  </si>
  <si>
    <t>275351121</t>
  </si>
  <si>
    <t>Bednění základů patek zřízení</t>
  </si>
  <si>
    <t>-664806103</t>
  </si>
  <si>
    <t>https://podminky.urs.cz/item/CS_URS_2024_02/275351121</t>
  </si>
  <si>
    <t>0,7*(0,4*4)*2</t>
  </si>
  <si>
    <t>2,24*1,02 'Přepočtené koeficientem množství</t>
  </si>
  <si>
    <t>275351122</t>
  </si>
  <si>
    <t>Bednění základů patek odstranění</t>
  </si>
  <si>
    <t>592224272</t>
  </si>
  <si>
    <t>https://podminky.urs.cz/item/CS_URS_2024_02/275351122</t>
  </si>
  <si>
    <t>310001121</t>
  </si>
  <si>
    <t>Vytvoření prostupů ve zdech z monolitického betonu nebo železobetonu osazením trub, prefabrikovaných dílců, dutinových tvarovek, apod., do bednění vnější průřezové plochy přes 0,05 do 0,1 m2, tloušťky zdi do 0,5 m</t>
  </si>
  <si>
    <t>-1077920690</t>
  </si>
  <si>
    <t>https://podminky.urs.cz/item/CS_URS_2024_02/310001121</t>
  </si>
  <si>
    <t>vstup do akumulace - VZT</t>
  </si>
  <si>
    <t>310002101</t>
  </si>
  <si>
    <t>Vložení trub (chrániček) do otvorů vytvořených ve zdech včetně utěsnění vnější průřezové plochy do 0,02 m2, tloušťky zdi do 0,5 m</t>
  </si>
  <si>
    <t>-1278577549</t>
  </si>
  <si>
    <t>https://podminky.urs.cz/item/CS_URS_2024_02/310002101</t>
  </si>
  <si>
    <t>rozvodna - nové prostupy elektro</t>
  </si>
  <si>
    <t>5+1</t>
  </si>
  <si>
    <t>28613840</t>
  </si>
  <si>
    <t>potrubí vodovodní jednovrstvé HDPE-100 D 32x1,9mm PN10</t>
  </si>
  <si>
    <t>-199865598</t>
  </si>
  <si>
    <t>0,4*1</t>
  </si>
  <si>
    <t>28613844</t>
  </si>
  <si>
    <t>potrubí vodovodní jednovrstvé HDPE-100 D 90x5,4mm PN10</t>
  </si>
  <si>
    <t>-835770380</t>
  </si>
  <si>
    <t>0,4*5</t>
  </si>
  <si>
    <t>310235251</t>
  </si>
  <si>
    <t>Zazdívka otvorů ve zdivu nadzákladovém cihlami pálenými plochy do 0,0225 m2, ve zdi tl. přes 300 do 450 mm</t>
  </si>
  <si>
    <t>-1714171041</t>
  </si>
  <si>
    <t>https://podminky.urs.cz/item/CS_URS_2024_02/310235251</t>
  </si>
  <si>
    <t>rozvodna - rušené prostupy elektro</t>
  </si>
  <si>
    <t>310321111</t>
  </si>
  <si>
    <t>Zabetonování otvorů ve zdivu nadzákladovém včetně bednění, odbednění a výztuže (materiál v ceně) plochy do 1 m2</t>
  </si>
  <si>
    <t>-1086406915</t>
  </si>
  <si>
    <t>https://podminky.urs.cz/item/CS_URS_2024_02/310321111</t>
  </si>
  <si>
    <t>0,4*(0,1*0,1)</t>
  </si>
  <si>
    <t>0,4*(0,3*0,3)*2</t>
  </si>
  <si>
    <t>0,076*1,02 'Přepočtené koeficientem množství</t>
  </si>
  <si>
    <t>311113142</t>
  </si>
  <si>
    <t>Nadzákladové zdi z betonových tvárnic ztraceného bednění hladkých, včetně výplně z betonu třídy C 20/25, tloušťky zdiva přes 150 do 200 mm</t>
  </si>
  <si>
    <t>-26045016</t>
  </si>
  <si>
    <t>https://podminky.urs.cz/item/CS_URS_2024_02/311113142</t>
  </si>
  <si>
    <t>0,75*(6,65*2+5,25*2)</t>
  </si>
  <si>
    <t>0,25*(2,5+2,95*2)</t>
  </si>
  <si>
    <t>19,95*1,02 'Přepočtené koeficientem množství</t>
  </si>
  <si>
    <t>311113144</t>
  </si>
  <si>
    <t>Nadzákladové zdi z betonových tvárnic ztraceného bednění hladkých, včetně výplně z betonu třídy C 20/25, tloušťky zdiva přes 250 do 300 mm</t>
  </si>
  <si>
    <t>-280600230</t>
  </si>
  <si>
    <t>https://podminky.urs.cz/item/CS_URS_2024_02/311113144</t>
  </si>
  <si>
    <t>vstup do akumulace</t>
  </si>
  <si>
    <t>2,45*(2,5+2,65*2)</t>
  </si>
  <si>
    <t>19,11*1,02 'Přepočtené koeficientem množství</t>
  </si>
  <si>
    <t>311113145</t>
  </si>
  <si>
    <t>Nadzákladové zdi z betonových tvárnic ztraceného bednění hladkých, včetně výplně z betonu třídy C 20/25, tloušťky zdiva přes 300 do 400 mm</t>
  </si>
  <si>
    <t>1136642900</t>
  </si>
  <si>
    <t>https://podminky.urs.cz/item/CS_URS_2024_02/311113145</t>
  </si>
  <si>
    <t>2,27*(1,2+0,3)</t>
  </si>
  <si>
    <t>3,405*1,02 'Přepočtené koeficientem množství</t>
  </si>
  <si>
    <t>311321611</t>
  </si>
  <si>
    <t>Nadzákladové zdi z betonu železového (bez výztuže) nosné bez zvláštních nároků na vliv prostředí tř. C 30/37</t>
  </si>
  <si>
    <t>-156874885</t>
  </si>
  <si>
    <t>https://podminky.urs.cz/item/CS_URS_2024_02/311321611</t>
  </si>
  <si>
    <t>akumulační nádrž - dobetonování obvodového zdiva</t>
  </si>
  <si>
    <t>0,1*0,25*(19,3*2+17,4)</t>
  </si>
  <si>
    <t>1,4*1,02 'Přepočtené koeficientem množství</t>
  </si>
  <si>
    <t>311321815</t>
  </si>
  <si>
    <t>Nadzákladové zdi z betonu železového (bez výztuže) nosné pohledového (v přírodní barvě drtí a přísad) tř. C 30/37</t>
  </si>
  <si>
    <t>-2101609326</t>
  </si>
  <si>
    <t>https://podminky.urs.cz/item/CS_URS_2024_02/311321815</t>
  </si>
  <si>
    <t>0,2*1,2*(3,2)*2</t>
  </si>
  <si>
    <t>1,536*1,02 'Přepočtené koeficientem množství</t>
  </si>
  <si>
    <t>311351121</t>
  </si>
  <si>
    <t>Bednění nadzákladových zdí nosných rovné oboustranné za každou stranu zřízení</t>
  </si>
  <si>
    <t>-1860277242</t>
  </si>
  <si>
    <t>https://podminky.urs.cz/item/CS_URS_2024_02/311351121</t>
  </si>
  <si>
    <t>0,1*(19,3*2+18,8*2+17,9*2+17,4*2)</t>
  </si>
  <si>
    <t>(0,2*3,2*2+1,2*3,2*2)*2</t>
  </si>
  <si>
    <t>32,6*1,02 'Přepočtené koeficientem množství</t>
  </si>
  <si>
    <t>311351122</t>
  </si>
  <si>
    <t>Bednění nadzákladových zdí nosných rovné oboustranné za každou stranu odstranění</t>
  </si>
  <si>
    <t>1602480952</t>
  </si>
  <si>
    <t>https://podminky.urs.cz/item/CS_URS_2024_02/311351122</t>
  </si>
  <si>
    <t>311351911</t>
  </si>
  <si>
    <t>Bednění nadzákladových zdí nosných Příplatek k cenám bednění za pohledový beton</t>
  </si>
  <si>
    <t>-1055413842</t>
  </si>
  <si>
    <t>https://podminky.urs.cz/item/CS_URS_2024_02/311351911</t>
  </si>
  <si>
    <t>17,92*1,02 'Přepočtené koeficientem množství</t>
  </si>
  <si>
    <t>311361821</t>
  </si>
  <si>
    <t>Výztuž nadzákladových zdí nosných svislých nebo odkloněných od svislice, rovných nebo oblých z betonářské oceli 10 505 (R) nebo BSt 500</t>
  </si>
  <si>
    <t>1056062054</t>
  </si>
  <si>
    <t>https://podminky.urs.cz/item/CS_URS_2024_02/311361821</t>
  </si>
  <si>
    <t>viz. stěn vstupu do objektu</t>
  </si>
  <si>
    <t>0,11144</t>
  </si>
  <si>
    <t>0,4068</t>
  </si>
  <si>
    <t>0,518*1,05 'Přepočtené koeficientem množství</t>
  </si>
  <si>
    <t>317168058</t>
  </si>
  <si>
    <t>Překlady keramické vysoké osazené do maltového lože, šířky překladu 70 mm výšky 238 mm, délky 2750 mm</t>
  </si>
  <si>
    <t>-419852103</t>
  </si>
  <si>
    <t>https://podminky.urs.cz/item/CS_URS_2024_02/317168058</t>
  </si>
  <si>
    <t>vstup akumulace - překlad P01</t>
  </si>
  <si>
    <t>317941123</t>
  </si>
  <si>
    <t>Osazování ocelových válcovaných nosníků na zdivu I nebo IE nebo U nebo UE nebo L č. 14 až 22 nebo výšky do 220 mm</t>
  </si>
  <si>
    <t>209347635</t>
  </si>
  <si>
    <t>https://podminky.urs.cz/item/CS_URS_2024_02/317941123</t>
  </si>
  <si>
    <t xml:space="preserve">vstup do akumulace - pod stropní konstrukcí IPE220 = 26,2 kg/m </t>
  </si>
  <si>
    <t>(5,24+3,06)*26,2/1000</t>
  </si>
  <si>
    <t>13010754</t>
  </si>
  <si>
    <t>ocel profilová jakost S235JR (11 375) průřez IPE 220</t>
  </si>
  <si>
    <t>2042778704</t>
  </si>
  <si>
    <t>0,217*1,05 'Přepočtené koeficientem množství</t>
  </si>
  <si>
    <t>330321610</t>
  </si>
  <si>
    <t>Sloupy, pilíře, táhla, rámové stojky, vzpěry z betonu železového (bez výztuže) bez zvláštních nároků na vliv prostředí tř. C 30/37</t>
  </si>
  <si>
    <t>783202586</t>
  </si>
  <si>
    <t>https://podminky.urs.cz/item/CS_URS_2024_02/330321610</t>
  </si>
  <si>
    <t>akumulační nádrž - dobetonování sloupů</t>
  </si>
  <si>
    <t>0,1*(0,4*0,4)*8</t>
  </si>
  <si>
    <t>0,128*1,02 'Přepočtené koeficientem množství</t>
  </si>
  <si>
    <t>331351121</t>
  </si>
  <si>
    <t>Bednění hranatých sloupů a pilířů včetně vzepření průřezu pravoúhlého čtyřúhelníka výšky do 4 m, průřezu přes 0,08 do 0,16 m2 zřízení</t>
  </si>
  <si>
    <t>572005172</t>
  </si>
  <si>
    <t>https://podminky.urs.cz/item/CS_URS_2024_02/331351121</t>
  </si>
  <si>
    <t>0,1*(0,4*4)*8</t>
  </si>
  <si>
    <t>1,28*1,02 'Přepočtené koeficientem množství</t>
  </si>
  <si>
    <t>331351122</t>
  </si>
  <si>
    <t>Bednění hranatých sloupů a pilířů včetně vzepření průřezu pravoúhlého čtyřúhelníka výšky do 4 m, průřezu přes 0,08 do 0,16 m2 odstranění</t>
  </si>
  <si>
    <t>362040364</t>
  </si>
  <si>
    <t>https://podminky.urs.cz/item/CS_URS_2024_02/331351122</t>
  </si>
  <si>
    <t>342244221</t>
  </si>
  <si>
    <t>Příčky jednoduché z cihel děrovaných broušených, na tenkovrstvou maltu, pevnost cihel do P15, tl. příčky 140 mm</t>
  </si>
  <si>
    <t>1449811108</t>
  </si>
  <si>
    <t>https://podminky.urs.cz/item/CS_URS_2024_02/342244221</t>
  </si>
  <si>
    <t>chlorovna</t>
  </si>
  <si>
    <t>2,25*(2,25+1,16)-(0,85*2,03)</t>
  </si>
  <si>
    <t>5,947*1,02 'Přepočtené koeficientem množství</t>
  </si>
  <si>
    <t>389361001</t>
  </si>
  <si>
    <t>Doplňující výztuž prefabrikovaných konstrukcí pro každý druh a stavební díl z betonářské oceli</t>
  </si>
  <si>
    <t>2080012659</t>
  </si>
  <si>
    <t>https://podminky.urs.cz/item/CS_URS_2024_02/389361001</t>
  </si>
  <si>
    <t>panelový strop</t>
  </si>
  <si>
    <t>(0,00223+0,01974)</t>
  </si>
  <si>
    <t>0,022*1,02 'Přepočtené koeficientem množství</t>
  </si>
  <si>
    <t>389381001</t>
  </si>
  <si>
    <t>Dobetonování prefabrikovaných konstrukcí</t>
  </si>
  <si>
    <t>-1034969402</t>
  </si>
  <si>
    <t>https://podminky.urs.cz/item/CS_URS_2024_02/389381001</t>
  </si>
  <si>
    <t>vstup akumulace - panely</t>
  </si>
  <si>
    <t>0,2*(0,25*1,9)</t>
  </si>
  <si>
    <t>vstup - panely</t>
  </si>
  <si>
    <t>0,2*(0,05*5,85)</t>
  </si>
  <si>
    <t>0,2*(0,7*0,7-(PI*0,166*0,166)*2+(PI*0,0925*0,0925)*2)</t>
  </si>
  <si>
    <t>0,2*((0,15*0,15-(PI*0,07*0,07))+(0,3*0,375-(PI*0,08*0,08)))</t>
  </si>
  <si>
    <t>rozvodna - strop 1.NP</t>
  </si>
  <si>
    <t>0,15*(0,2*0,2-PI*0,08*0,08)</t>
  </si>
  <si>
    <t>chlorovna - strop 1.NP</t>
  </si>
  <si>
    <t>0,08*(0,35*0,46-PI*0,15*0,15)</t>
  </si>
  <si>
    <t>0,4*(0,25*0,25-PI*0,11*0,11)</t>
  </si>
  <si>
    <t>0,271*1,02 'Přepočtené koeficientem množství</t>
  </si>
  <si>
    <t>411121121</t>
  </si>
  <si>
    <t>Montáž prefabrikovaných železobetonových stropů se zalitím spár, včetně podpěrné konstrukce, na cementovou maltu ze stropních panelů šířky do 1200 mm a délky do 3800 mm</t>
  </si>
  <si>
    <t>-266447155</t>
  </si>
  <si>
    <t>https://podminky.urs.cz/item/CS_URS_2024_02/411121121</t>
  </si>
  <si>
    <t>411121125</t>
  </si>
  <si>
    <t>Montáž prefabrikovaných železobetonových stropů se zalitím spár, včetně podpěrné konstrukce, na cementovou maltu ze stropních panelů šířky do 1200 mm a délky přes 3800 do 7000 mm</t>
  </si>
  <si>
    <t>1046426545</t>
  </si>
  <si>
    <t>https://podminky.urs.cz/item/CS_URS_2024_02/411121125</t>
  </si>
  <si>
    <t>59346871</t>
  </si>
  <si>
    <t>panel stropní předpjatý š 1190mm v 200mm, počet lan 7 + 2</t>
  </si>
  <si>
    <t>1650866913</t>
  </si>
  <si>
    <t>2,1*2</t>
  </si>
  <si>
    <t>6,05*4</t>
  </si>
  <si>
    <t>411321414</t>
  </si>
  <si>
    <t>Stropy z betonu železového (bez výztuže) stropů deskových, plochých střech, desek balkonových, desek hřibových stropů včetně hlavic hřibových sloupů tř. C 25/30</t>
  </si>
  <si>
    <t>-628964079</t>
  </si>
  <si>
    <t>https://podminky.urs.cz/item/CS_URS_2024_02/411321414</t>
  </si>
  <si>
    <t>vstup - ŽB3 a D3</t>
  </si>
  <si>
    <t>0,15*(1,2*1,45)</t>
  </si>
  <si>
    <t>0,2*0,11*(0,82*2+1,45+0,08*2)</t>
  </si>
  <si>
    <t>0,333*1,02 'Přepočtené koeficientem množství</t>
  </si>
  <si>
    <t>411321515</t>
  </si>
  <si>
    <t>Stropy z betonu železového (bez výztuže) stropů deskových, plochých střech, desek balkonových, desek hřibových stropů včetně hlavic hřibových sloupů tř. C 20/25</t>
  </si>
  <si>
    <t>1052254003</t>
  </si>
  <si>
    <t>https://podminky.urs.cz/item/CS_URS_2024_02/411321515</t>
  </si>
  <si>
    <t>chlorovna - ŽB1 a D2</t>
  </si>
  <si>
    <t>0,15*((1,3*2,35)+(2,95*0,7))</t>
  </si>
  <si>
    <t>0,14*0,22*(1,3)</t>
  </si>
  <si>
    <t>0,808*1,02 'Přepočtené koeficientem množství</t>
  </si>
  <si>
    <t>-1202176546</t>
  </si>
  <si>
    <t>0,25*(19,3*17,9-2,1*1,9)</t>
  </si>
  <si>
    <t>hlavice</t>
  </si>
  <si>
    <t>0,1*(2,5*2,5)*4</t>
  </si>
  <si>
    <t>0,1*(1,73*2,5)*4</t>
  </si>
  <si>
    <t>89,6*1,02 'Přepočtené koeficientem množství</t>
  </si>
  <si>
    <t>2007305454</t>
  </si>
  <si>
    <t>(1,2*1,45)</t>
  </si>
  <si>
    <t>0,26*(1,2*2+1,45)+0,11*(0,82*2+0,2*4+0,08*2+1,05)</t>
  </si>
  <si>
    <t>(1,3*2,35)+(2,95*0,7)</t>
  </si>
  <si>
    <t>(0,22+0,37)*(1,3)+0,15*(2,35)+0,15*(0,2*4)*2</t>
  </si>
  <si>
    <t>(18,8*17,4-2,1*1,9)</t>
  </si>
  <si>
    <t>0,25*(19,3*2+17,9*2+2,1*2+1,9)</t>
  </si>
  <si>
    <t>-(2,5*2,5*4+1,73*2,5*4)</t>
  </si>
  <si>
    <t>310,578*1,02 'Přepočtené koeficientem množství</t>
  </si>
  <si>
    <t>-1964103123</t>
  </si>
  <si>
    <t>411352011</t>
  </si>
  <si>
    <t>Bednění stropních konstrukcí - bez podpěrné konstrukce hlavic pravoúhlých tloušťky hlavice pod spodní líc stropní desky přes 5 do 25 cm zřízení</t>
  </si>
  <si>
    <t>1715460042</t>
  </si>
  <si>
    <t>https://podminky.urs.cz/item/CS_URS_2024_02/411352011</t>
  </si>
  <si>
    <t>((2,5*2,5)+0,1*(2,5*4))*4</t>
  </si>
  <si>
    <t>((1,73*2,5)+0,1*(1,73*2+2,5*2))*4</t>
  </si>
  <si>
    <t>49,684*1,02 'Přepočtené koeficientem množství</t>
  </si>
  <si>
    <t>411352012</t>
  </si>
  <si>
    <t>Bednění stropních konstrukcí - bez podpěrné konstrukce hlavic pravoúhlých tloušťky hlavice pod spodní líc stropní desky přes 5 do 25 cm odstranění</t>
  </si>
  <si>
    <t>1730965908</t>
  </si>
  <si>
    <t>https://podminky.urs.cz/item/CS_URS_2024_02/411352012</t>
  </si>
  <si>
    <t>-860511514</t>
  </si>
  <si>
    <t>287,69*1,02 'Přepočtené koeficientem množství</t>
  </si>
  <si>
    <t>-165070488</t>
  </si>
  <si>
    <t>411354411</t>
  </si>
  <si>
    <t>Podpěrná konstrukce hlavic výška podepření do 4 m tloušťka hlavice po spodní líc stropní desky přes 5 do 25 cm zřízení</t>
  </si>
  <si>
    <t>1139629755</t>
  </si>
  <si>
    <t>https://podminky.urs.cz/item/CS_URS_2024_02/411354411</t>
  </si>
  <si>
    <t>((2,5*2,5))*4</t>
  </si>
  <si>
    <t>((1,73*2,5))*4</t>
  </si>
  <si>
    <t>42,3*1,02 'Přepočtené koeficientem množství</t>
  </si>
  <si>
    <t>411354412</t>
  </si>
  <si>
    <t>Podpěrná konstrukce hlavic výška podepření do 4 m tloušťka hlavice po spodní líc stropní desky přes 5 do 25 cm odstranění</t>
  </si>
  <si>
    <t>-1983671857</t>
  </si>
  <si>
    <t>https://podminky.urs.cz/item/CS_URS_2024_02/411354412</t>
  </si>
  <si>
    <t>2576092</t>
  </si>
  <si>
    <t>0,03183</t>
  </si>
  <si>
    <t>0,0303+0,0511</t>
  </si>
  <si>
    <t>6,45392+6,6152</t>
  </si>
  <si>
    <t>13,182*1,05 'Přepočtené koeficientem množství</t>
  </si>
  <si>
    <t>411362021</t>
  </si>
  <si>
    <t>Výztuž stropů prostě uložených, vetknutých, spojitých, deskových, trámových (žebrových, kazetových), s keramickými a jinými vložkami, konsolových nebo balkonových, hřibových včetně hlavic hřibových sloupů, plochých střech a pro zavěšení železobetonových podhledů ze svařovaných sítí z drátů typu KARI</t>
  </si>
  <si>
    <t>-447801378</t>
  </si>
  <si>
    <t>https://podminky.urs.cz/item/CS_URS_2024_02/411362021</t>
  </si>
  <si>
    <t>0,04489</t>
  </si>
  <si>
    <t>0,045*1,05 'Přepočtené koeficientem množství</t>
  </si>
  <si>
    <t>417321414</t>
  </si>
  <si>
    <t>Ztužující pásy a věnce z betonu železového (bez výztuže) tř. C 20/25</t>
  </si>
  <si>
    <t>-983631908</t>
  </si>
  <si>
    <t>https://podminky.urs.cz/item/CS_URS_2024_02/417321414</t>
  </si>
  <si>
    <t>0,4*0,35*(6,65*2+4,85*2)+0,4*0,17*(1,6)</t>
  </si>
  <si>
    <t>0,3*0,295*(2,5+2,65*2)</t>
  </si>
  <si>
    <t>vstup - atika</t>
  </si>
  <si>
    <t>0,2*0,25*(6,65*2+5,25*2)</t>
  </si>
  <si>
    <t>0,2*(0,332+0,269)</t>
  </si>
  <si>
    <t>vstup akumulace - atika</t>
  </si>
  <si>
    <t>0,2*0,25*(2,5+2,75*2)</t>
  </si>
  <si>
    <t>dobetonování věnce v úrovni stropních panelů</t>
  </si>
  <si>
    <t>0,4*0,2*(6,05*2)+0,3*0,2*(5,65*2)</t>
  </si>
  <si>
    <t>0,3*0,2*(2,1)+0,2*0,2*(2,95*2)</t>
  </si>
  <si>
    <t>7,737*1,02 'Přepočtené koeficientem množství</t>
  </si>
  <si>
    <t>417351115</t>
  </si>
  <si>
    <t>Bednění bočnic ztužujících pásů a věnců včetně vzpěr zřízení</t>
  </si>
  <si>
    <t>-238043064</t>
  </si>
  <si>
    <t>https://podminky.urs.cz/item/CS_URS_2024_02/417351115</t>
  </si>
  <si>
    <t>0,35*(4,85*2+5,85*2+6,65*2+5,65*2)+(0,17*1,6+0,4*1)</t>
  </si>
  <si>
    <t>0,295*(2,5+2,95*2+1,9+2,65*2)</t>
  </si>
  <si>
    <t>0,25*(6,65*2+5,65*2+6,25*2+5,25*2)+(0,332+0,269)*2</t>
  </si>
  <si>
    <t>0,25*(2,5+2,95*2+2,1+2,75*2)</t>
  </si>
  <si>
    <t>0,2*(6,65*2+5,65*2)</t>
  </si>
  <si>
    <t>0,2*(2,5+2,95*2)</t>
  </si>
  <si>
    <t>45,076*1,02 'Přepočtené koeficientem množství</t>
  </si>
  <si>
    <t>417351116</t>
  </si>
  <si>
    <t>Bednění bočnic ztužujících pásů a věnců včetně vzpěr odstranění</t>
  </si>
  <si>
    <t>387562251</t>
  </si>
  <si>
    <t>https://podminky.urs.cz/item/CS_URS_2024_02/417351116</t>
  </si>
  <si>
    <t>417361821</t>
  </si>
  <si>
    <t>Výztuž ztužujících pásů a věnců z betonářské oceli 10 505 (R) nebo BSt 500</t>
  </si>
  <si>
    <t>2066887268</t>
  </si>
  <si>
    <t>https://podminky.urs.cz/item/CS_URS_2024_02/417361821</t>
  </si>
  <si>
    <t>věnec pod panely</t>
  </si>
  <si>
    <t>0,41071</t>
  </si>
  <si>
    <t>věnec atika</t>
  </si>
  <si>
    <t>0,20111</t>
  </si>
  <si>
    <t>0,612*1,05 'Přepočtené koeficientem množství</t>
  </si>
  <si>
    <t>430321616</t>
  </si>
  <si>
    <t>Schodišťové konstrukce a rampy z betonu železového (bez výztuže) stupně, schodnice, ramena, podesty s nosníky tř. C 30/37</t>
  </si>
  <si>
    <t>-966836522</t>
  </si>
  <si>
    <t>https://podminky.urs.cz/item/CS_URS_2024_02/430321616</t>
  </si>
  <si>
    <t>0,54*(0,95)</t>
  </si>
  <si>
    <t>0,513*1,02 'Přepočtené koeficientem množství</t>
  </si>
  <si>
    <t>430361821</t>
  </si>
  <si>
    <t>Výztuž schodišťových konstrukcí a ramp stupňů, schodnic, ramen, podest s nosníky z betonářské oceli 10 505 (R) nebo BSt 500</t>
  </si>
  <si>
    <t>1450156864</t>
  </si>
  <si>
    <t>https://podminky.urs.cz/item/CS_URS_2024_02/430361821</t>
  </si>
  <si>
    <t>(77,61+21,75)/1000</t>
  </si>
  <si>
    <t>0,099*1,05 'Přepočtené koeficientem množství</t>
  </si>
  <si>
    <t>434351141</t>
  </si>
  <si>
    <t>Bednění stupňů betonovaných na podstupňové desce nebo na terénu půdorysně přímočarých zřízení</t>
  </si>
  <si>
    <t>1515456109</t>
  </si>
  <si>
    <t>https://podminky.urs.cz/item/CS_URS_2024_02/434351141</t>
  </si>
  <si>
    <t>0,54*2+0,95*(0,8+0,15)</t>
  </si>
  <si>
    <t>1,983*1,02 'Přepočtené koeficientem množství</t>
  </si>
  <si>
    <t>434351142</t>
  </si>
  <si>
    <t>Bednění stupňů betonovaných na podstupňové desce nebo na terénu půdorysně přímočarých odstranění</t>
  </si>
  <si>
    <t>1807827381</t>
  </si>
  <si>
    <t>https://podminky.urs.cz/item/CS_URS_2024_02/434351142</t>
  </si>
  <si>
    <t>434351100R</t>
  </si>
  <si>
    <t>Příplatek k cenám bednění stupňů přímočarých schodišť za pohledový beton</t>
  </si>
  <si>
    <t>1919938818</t>
  </si>
  <si>
    <t>452312141</t>
  </si>
  <si>
    <t>Podkladní a zajišťovací konstrukce z betonu prostého v otevřeném výkopu bez zvýšených nároků na prostředí sedlové lože pod potrubí z betonu tř. C 16/20</t>
  </si>
  <si>
    <t>-1776244666</t>
  </si>
  <si>
    <t>https://podminky.urs.cz/item/CS_URS_2024_02/452312141</t>
  </si>
  <si>
    <t>0,375*(18,5*2+20+13)</t>
  </si>
  <si>
    <t>0,45*(6,5*2)</t>
  </si>
  <si>
    <t>32,1*1,1 'Přepočtené koeficientem množství</t>
  </si>
  <si>
    <t>611131121</t>
  </si>
  <si>
    <t>Podkladní a spojovací vrstva vnitřních omítaných ploch penetrace disperzní nanášená ručně stropů</t>
  </si>
  <si>
    <t>-704714057</t>
  </si>
  <si>
    <t>https://podminky.urs.cz/item/CS_URS_2024_02/611131121</t>
  </si>
  <si>
    <t>strop</t>
  </si>
  <si>
    <t>5,72</t>
  </si>
  <si>
    <t>2,48</t>
  </si>
  <si>
    <t>611321121</t>
  </si>
  <si>
    <t>Omítka vápenocementová vnitřních ploch nanášená ručně jednovrstvá, tloušťky do 10 mm hladká vodorovných konstrukcí stropů rovných</t>
  </si>
  <si>
    <t>-559269637</t>
  </si>
  <si>
    <t>https://podminky.urs.cz/item/CS_URS_2024_02/611321121</t>
  </si>
  <si>
    <t>622151001</t>
  </si>
  <si>
    <t>Penetrační nátěr vnějších pastovitých tenkovrstvých omítek akrylátový stěn</t>
  </si>
  <si>
    <t>569142521</t>
  </si>
  <si>
    <t>https://podminky.urs.cz/item/CS_URS_2024_02/622151001</t>
  </si>
  <si>
    <t>vstup - sokl</t>
  </si>
  <si>
    <t>0,6*(6,85+5,85*2+3,7+2,85*2+2,5)</t>
  </si>
  <si>
    <t>mezi vstupními dveřmi</t>
  </si>
  <si>
    <t>0,3*(2,1*2+1,1)</t>
  </si>
  <si>
    <t>622211001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</si>
  <si>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do 40 mm</t>
  </si>
  <si>
    <t>-1408870518</t>
  </si>
  <si>
    <t>https://podminky.urs.cz/item/CS_URS_2024_02/622211001</t>
  </si>
  <si>
    <t>28376416</t>
  </si>
  <si>
    <t>deska XPS hrana polodrážková a hladký povrch 300kPA λ=0,035 tl 40mm</t>
  </si>
  <si>
    <t>-2104944443</t>
  </si>
  <si>
    <t>1,59*1,05 'Přepočtené koeficientem množství</t>
  </si>
  <si>
    <t>622211021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</si>
  <si>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80 do 120 mm</t>
  </si>
  <si>
    <t>-705380445</t>
  </si>
  <si>
    <t>https://podminky.urs.cz/item/CS_URS_2024_02/622211021</t>
  </si>
  <si>
    <t>(1,75*(6,2+6,65+6,2)+20*2)</t>
  </si>
  <si>
    <t>0,85*(12,55)</t>
  </si>
  <si>
    <t>47912234</t>
  </si>
  <si>
    <t>84,006*1,05 'Přepočtené koeficientem množství</t>
  </si>
  <si>
    <t>622252002</t>
  </si>
  <si>
    <t>Montáž profilů kontaktního zateplení ostatních stěnových, dilatačních apod. lepených do tmelu</t>
  </si>
  <si>
    <t>-1018515410</t>
  </si>
  <si>
    <t>https://podminky.urs.cz/item/CS_URS_2024_02/622252002</t>
  </si>
  <si>
    <t>(0,3*2+2,1*2)*2</t>
  </si>
  <si>
    <t>28342200</t>
  </si>
  <si>
    <t>profil začišťovací PVC 6mm</t>
  </si>
  <si>
    <t>58715968</t>
  </si>
  <si>
    <t>9,6*1,05 'Přepočtené koeficientem množství</t>
  </si>
  <si>
    <t>622511012</t>
  </si>
  <si>
    <t>Omítka tenkovrstvá akrylátová vnějších ploch probarvená bez penetrace zatíraná (škrábaná), zrnitost 1,5 mm stěn</t>
  </si>
  <si>
    <t>1093537184</t>
  </si>
  <si>
    <t>https://podminky.urs.cz/item/CS_URS_2024_02/622511012</t>
  </si>
  <si>
    <t>631311234</t>
  </si>
  <si>
    <t>Mazanina z betonu prostého se zvýšenými nároky na prostředí tl. přes 120 do 240 mm tř. C 25/30</t>
  </si>
  <si>
    <t>-1090886706</t>
  </si>
  <si>
    <t>https://podminky.urs.cz/item/CS_URS_2024_02/631311234</t>
  </si>
  <si>
    <t>(0,08+0,225)/2*(284,13-(1,1*1,1*4))</t>
  </si>
  <si>
    <t>42,592*1,02 'Přepočtené koeficientem množství</t>
  </si>
  <si>
    <t>631319013</t>
  </si>
  <si>
    <t>Příplatek k cenám mazanin za úpravu povrchu mazaniny přehlazením, mazanina tl. přes 120 do 240 mm</t>
  </si>
  <si>
    <t>602718823</t>
  </si>
  <si>
    <t>https://podminky.urs.cz/item/CS_URS_2024_02/631319013</t>
  </si>
  <si>
    <t>-1064441207</t>
  </si>
  <si>
    <t>(284,13-(1,1*1,1*4))*0,0079</t>
  </si>
  <si>
    <t>2,206*1,2 'Přepočtené koeficientem množství</t>
  </si>
  <si>
    <t>-1687245518</t>
  </si>
  <si>
    <t>5,4*2+5,85*2</t>
  </si>
  <si>
    <t>6,05*2+2,45*2</t>
  </si>
  <si>
    <t>3,1+1,8+0,35+0,3+0,2</t>
  </si>
  <si>
    <t>(18,8*2+17,4*2)</t>
  </si>
  <si>
    <t>sloupy</t>
  </si>
  <si>
    <t>(0,4*4)*8</t>
  </si>
  <si>
    <t>130,45*1,02 'Přepočtené koeficientem množství</t>
  </si>
  <si>
    <t>631391112R.2</t>
  </si>
  <si>
    <t>Vytvoření požlábku pr.100 mm ve styku stěny a stropu</t>
  </si>
  <si>
    <t>-533583687</t>
  </si>
  <si>
    <t>2,45+1,45*2</t>
  </si>
  <si>
    <t>90,55*1,02 'Přepočtené koeficientem množství</t>
  </si>
  <si>
    <t>637121116</t>
  </si>
  <si>
    <t>Okapový chodník z kameniva s udusáním a urovnáním povrchu z kačírku tl. 350 mm</t>
  </si>
  <si>
    <t>-1818050595</t>
  </si>
  <si>
    <t>https://podminky.urs.cz/item/CS_URS_2024_02/637121116</t>
  </si>
  <si>
    <t>0,5*(0,75+2,7*2+3,45+3,9+10+10)</t>
  </si>
  <si>
    <t>16,75*1,05 'Přepočtené koeficientem množství</t>
  </si>
  <si>
    <t>637311131</t>
  </si>
  <si>
    <t>Okapový chodník z obrubníků betonových zahradních, se zalitím spár cementovou maltou do lože z betonu prostého</t>
  </si>
  <si>
    <t>-193423359</t>
  </si>
  <si>
    <t>https://podminky.urs.cz/item/CS_URS_2024_02/637311131</t>
  </si>
  <si>
    <t>(0,75+2,7*2+3,45+3,9+10+10+0,5+0,5)</t>
  </si>
  <si>
    <t>34,5*1,05 'Přepočtené koeficientem množství</t>
  </si>
  <si>
    <t>154659080</t>
  </si>
  <si>
    <t>interiér</t>
  </si>
  <si>
    <t>7,75*(4,85)</t>
  </si>
  <si>
    <t>5,15*(4,15+2,6)+2,4*(4,15+2,25)</t>
  </si>
  <si>
    <t>exterirér</t>
  </si>
  <si>
    <t>7*(8)+6*(6,5*2)+3,25*(14)</t>
  </si>
  <si>
    <t>-411222530</t>
  </si>
  <si>
    <t>267,211*20 'Přepočtené koeficientem množství</t>
  </si>
  <si>
    <t>-1341057964</t>
  </si>
  <si>
    <t>49177255</t>
  </si>
  <si>
    <t>1658907618</t>
  </si>
  <si>
    <t>30,93</t>
  </si>
  <si>
    <t>podesta</t>
  </si>
  <si>
    <t>11,39</t>
  </si>
  <si>
    <t>5,39</t>
  </si>
  <si>
    <t>516086729</t>
  </si>
  <si>
    <t>327,12</t>
  </si>
  <si>
    <t>-529168885</t>
  </si>
  <si>
    <t>358,05</t>
  </si>
  <si>
    <t>45,71</t>
  </si>
  <si>
    <t>985113131</t>
  </si>
  <si>
    <t>Pemrlování povrchu betonu rubu kleneb a podlah</t>
  </si>
  <si>
    <t>480197244</t>
  </si>
  <si>
    <t>https://podminky.urs.cz/item/CS_URS_2024_02/985113131</t>
  </si>
  <si>
    <t>přístavba - schodiště</t>
  </si>
  <si>
    <t>0,95*(1,35+0,3+0,15*2)</t>
  </si>
  <si>
    <t>2044265093</t>
  </si>
  <si>
    <t>284,13-(1,1*1,1*4)</t>
  </si>
  <si>
    <t>3,1*1,8+0,85*1,8</t>
  </si>
  <si>
    <t>3,05*(18,8*2+17,4*2)+0,85*(18,8*2+17,4*2)</t>
  </si>
  <si>
    <t>2*(1,45*2+3,1)+1,55*(4,6*2+2,45)</t>
  </si>
  <si>
    <t>2,95*(0,4*4)*8+0,4*((0,68*2+1,1)*4+(1,1*4))+((0,68*1,1-0,4*0,4)*4)+((1,1*1,1-0,4*0,4)*4)</t>
  </si>
  <si>
    <t>321255298</t>
  </si>
  <si>
    <t>strop výpustě</t>
  </si>
  <si>
    <t>-499219418</t>
  </si>
  <si>
    <t>2,45*1,45*2</t>
  </si>
  <si>
    <t>-2,6*(0,15*(10+10+11+11)+1*(4))</t>
  </si>
  <si>
    <t>985331211R</t>
  </si>
  <si>
    <t>Dodatečné vlepování betonářské výztuže včetně vyvrtání a vyčištění otvoru chemickou maltou průměr výztuže 6 mm</t>
  </si>
  <si>
    <t>2085333399</t>
  </si>
  <si>
    <t>akumulační nádrž - podlaha</t>
  </si>
  <si>
    <t>(284,13-(1,1*1,1*4))*4*0,08</t>
  </si>
  <si>
    <t>13021102</t>
  </si>
  <si>
    <t>tyč ocelová kruhová hladká ČSN 42 5512 jakost 10 216.0 výztuž do betonu D 6mm</t>
  </si>
  <si>
    <t>-1215285037</t>
  </si>
  <si>
    <t>(284,13-(1,1*1,1*4))*4*0,2</t>
  </si>
  <si>
    <t>223,432*0,00041 'Přepočtené koeficientem množství</t>
  </si>
  <si>
    <t>985331215</t>
  </si>
  <si>
    <t>Dodatečné vlepování betonářské výztuže včetně vyvrtání a vyčištění otvoru chemickou maltou průměr výztuže 16 mm</t>
  </si>
  <si>
    <t>549148734</t>
  </si>
  <si>
    <t>https://podminky.urs.cz/item/CS_URS_2024_02/985331215</t>
  </si>
  <si>
    <t>0,2*6</t>
  </si>
  <si>
    <t>0,2*(2,1/0,25*2)*2</t>
  </si>
  <si>
    <t>0,25*(3+5)</t>
  </si>
  <si>
    <t>0,2*(4)</t>
  </si>
  <si>
    <t>13021015</t>
  </si>
  <si>
    <t>tyč ocelová kruhová žebírková DIN 488 jakost B500B (10 505) výztuž do betonu D 16mm</t>
  </si>
  <si>
    <t>-1354781660</t>
  </si>
  <si>
    <t>(0,5*6)</t>
  </si>
  <si>
    <t>0,5*(2,1/0,25*2)*2</t>
  </si>
  <si>
    <t>0,5*(3+5)</t>
  </si>
  <si>
    <t>0,5*(4)</t>
  </si>
  <si>
    <t>25,8*0,00163 'Přepočtené koeficientem množství</t>
  </si>
  <si>
    <t>985331912</t>
  </si>
  <si>
    <t>Dodatečné vlepování betonářské výztuže Příplatek k cenám za délku do 1 m jednotlivě</t>
  </si>
  <si>
    <t>1927152793</t>
  </si>
  <si>
    <t>https://podminky.urs.cz/item/CS_URS_2024_02/985331912</t>
  </si>
  <si>
    <t>2142097068</t>
  </si>
  <si>
    <t>521359212</t>
  </si>
  <si>
    <t>1934981869</t>
  </si>
  <si>
    <t>265233846</t>
  </si>
  <si>
    <t>1,75*(6,2+6,65+6,2)+20*2</t>
  </si>
  <si>
    <t>-1428985641</t>
  </si>
  <si>
    <t>73,338*0,00034 'Přepočtené koeficientem množství</t>
  </si>
  <si>
    <t>942493641</t>
  </si>
  <si>
    <t>(1,75*(6,2+6,65+6,2)+20*2)*2</t>
  </si>
  <si>
    <t>-1453717698</t>
  </si>
  <si>
    <t>146,675*1,221 'Přepočtené koeficientem množství</t>
  </si>
  <si>
    <t>695839534</t>
  </si>
  <si>
    <t xml:space="preserve">vstup </t>
  </si>
  <si>
    <t>0,85*(7+7+13)</t>
  </si>
  <si>
    <t>711161384</t>
  </si>
  <si>
    <t>Izolace proti zemní vlhkosti a beztlakové vodě nopovými fóliemi ostatní ukončení izolace provětrávací lištou</t>
  </si>
  <si>
    <t>-1380463939</t>
  </si>
  <si>
    <t>https://podminky.urs.cz/item/CS_URS_2024_02/711161384</t>
  </si>
  <si>
    <t>(7+7+13)</t>
  </si>
  <si>
    <t>711491571</t>
  </si>
  <si>
    <t>Provedení pojistné izolace proti vodě fólií položenou volně s přelepením spojů na ploše svislé S</t>
  </si>
  <si>
    <t>1663057032</t>
  </si>
  <si>
    <t>https://podminky.urs.cz/item/CS_URS_2024_02/711491571</t>
  </si>
  <si>
    <t>6,4*(6,9)+42,5*2</t>
  </si>
  <si>
    <t>2,45*(12,55*2)+0,5*2,7+0,8*(6,65)</t>
  </si>
  <si>
    <t>197,325*1,05 'Přepočtené koeficientem množství</t>
  </si>
  <si>
    <t>28329040</t>
  </si>
  <si>
    <t>fólie PES difuzně propustná fasádní (spára max 50 mm, max. 50% plochy), 270 g/m2</t>
  </si>
  <si>
    <t>-152937968</t>
  </si>
  <si>
    <t>197,325*1,1 'Přepočtené koeficientem množství</t>
  </si>
  <si>
    <t>-1609889857</t>
  </si>
  <si>
    <t>zálivka</t>
  </si>
  <si>
    <t>1157,076*1,02 'Přepočtené koeficientem množství</t>
  </si>
  <si>
    <t>1401380509</t>
  </si>
  <si>
    <t>100,264*1,02 'Přepočtené koeficientem množství</t>
  </si>
  <si>
    <t>985312114R.2</t>
  </si>
  <si>
    <t>Hydroizolační stěrka k vyrovnání betonových ploch stěn a vyspravení spár tl do 10 mm, malta se zvýšenou odolnistí proti sulfánům, pevnost v tlaku 45 MPa, pevnost v tahu za ohybu 7 MPa, odolnost - XC4, XD3, XF4, XA2 (Vandex Uni Mortar)</t>
  </si>
  <si>
    <t>1898459429</t>
  </si>
  <si>
    <t>(2,6*(5,85*2+5,4*2)+0,55*4,65)</t>
  </si>
  <si>
    <t>61,058*1,02 'Přepočtené koeficientem množství</t>
  </si>
  <si>
    <t>1393942102</t>
  </si>
  <si>
    <t>389,206*1,02 'Přepočtené koeficientem množství</t>
  </si>
  <si>
    <t>985312124R.1</t>
  </si>
  <si>
    <t>Hydroizolační stěrka pro hrubou reprofilaci betonových ploch podhledů 12 kg/m2, malta se zvýšenou odolnistí proti sulfánům, pevnost v tlaku 45 MPa, pevnost v tahu za ohybu 7 MPa, odolnost - XC4, XD3, XF4, XA2 (Vandex Uni Mortar)</t>
  </si>
  <si>
    <t>1307004517</t>
  </si>
  <si>
    <t>1,066*1,02 'Přepočtené koeficientem množství</t>
  </si>
  <si>
    <t>985312124R.2</t>
  </si>
  <si>
    <t>Hydroizolační stěrka k vyrovnání betonových ploch podhledů tl do 20 mm, malta se zvýšenou odolnistí proti sulfánům, pevnost v tlaku 45 MPa, pevnost v tahu za ohybu 7 MPa, odolnost - XC4, XD3, XF4, XA2 (Vandex Uni Mortar)</t>
  </si>
  <si>
    <t>-1220245616</t>
  </si>
  <si>
    <t>3,553*1,02 'Přepočtené koeficientem množství</t>
  </si>
  <si>
    <t>-151205190</t>
  </si>
  <si>
    <t>16,703*1,02 'Přepočtené koeficientem množství</t>
  </si>
  <si>
    <t>756939414</t>
  </si>
  <si>
    <t>55,677*1,02 'Přepočtené koeficientem množství</t>
  </si>
  <si>
    <t>2124185535</t>
  </si>
  <si>
    <t>1113930158</t>
  </si>
  <si>
    <t>střecha vstup</t>
  </si>
  <si>
    <t>5,25*6,25+0,25*(5,25*2+6,25*2)+0,2*2,1</t>
  </si>
  <si>
    <t>2,1*2,75+0,25*(2,1*2+2,75*2)</t>
  </si>
  <si>
    <t>střecha akumulace</t>
  </si>
  <si>
    <t>350,1+1,5*(18,1*2+19,75+12,77)</t>
  </si>
  <si>
    <t>-1024221167</t>
  </si>
  <si>
    <t>511,031*0,00032 'Přepočtené koeficientem množství</t>
  </si>
  <si>
    <t>712331111</t>
  </si>
  <si>
    <t>Provedení povlakové krytiny střech plochých do 10° pásy na sucho podkladní samolepící asfaltový pás</t>
  </si>
  <si>
    <t>-620951455</t>
  </si>
  <si>
    <t>https://podminky.urs.cz/item/CS_URS_2024_02/712331111</t>
  </si>
  <si>
    <t>62866281</t>
  </si>
  <si>
    <t>pás asfaltový samolepicí modifikovaný SBS s vložkou ze skleněné tkaniny se spalitelnou fólií nebo jemnozrnným minerálním posypem nebo textilií na horním povrchu tl 3,0mm</t>
  </si>
  <si>
    <t>2040934414</t>
  </si>
  <si>
    <t>463,848*1,1655 'Přepočtené koeficientem množství</t>
  </si>
  <si>
    <t>712332115</t>
  </si>
  <si>
    <t>Povlakové krytiny střech plochých na sucho nopová fólie vrstva ochranná, drenážní výška nopku 20 mm, tl. fólie do 1,0 mm</t>
  </si>
  <si>
    <t>-1698739112</t>
  </si>
  <si>
    <t>https://podminky.urs.cz/item/CS_URS_2024_02/712332115</t>
  </si>
  <si>
    <t>-1444896789</t>
  </si>
  <si>
    <t>350,1+1,1*(17,95*2+19,5+12,65)</t>
  </si>
  <si>
    <t>(350,1+1,5*(18,1*2+19,75+12,77))*2</t>
  </si>
  <si>
    <t>-1381152938</t>
  </si>
  <si>
    <t>62856011</t>
  </si>
  <si>
    <t>pás asfaltový natavitelný modifikovaný SBS s vložkou z hliníkové fólie s textilií a spalitelnou PE fólií nebo jemnozrnným minerálním posypem na horním povrchu tl 4,0mm</t>
  </si>
  <si>
    <t>-433569958</t>
  </si>
  <si>
    <t>482,806*1,1655 'Přepočtené koeficientem množství</t>
  </si>
  <si>
    <t>62855002R</t>
  </si>
  <si>
    <t>pás asfaltový natavitelný modifikovaný SBS s vložkou z polyesterové rohože a spalitelnou PE fólií nebo jemnozrnným minerálním posypem na horním povrchu tl 5,0mm proti prosrůstání kořenů</t>
  </si>
  <si>
    <t>-1661113665</t>
  </si>
  <si>
    <t>712341715</t>
  </si>
  <si>
    <t>Provedení povlakové krytiny střech plochých do 10° pásy přitavením NAIP ostatní činnosti při pokládání pásů (materiál ve specifikaci) zaizolování prostupů střešní rovinou kruhový průřez, průměr do 300 mm</t>
  </si>
  <si>
    <t>-472440828</t>
  </si>
  <si>
    <t>https://podminky.urs.cz/item/CS_URS_2024_02/712341715</t>
  </si>
  <si>
    <t>1+2+1+2</t>
  </si>
  <si>
    <t>62851032</t>
  </si>
  <si>
    <t>prostup parozábranou s integrovanou manžetou z modifikovaného asfaltového pásu DN 100</t>
  </si>
  <si>
    <t>1559006582</t>
  </si>
  <si>
    <t>62851033</t>
  </si>
  <si>
    <t>prostup parozábranou s integrovanou manžetou z modifikovaného asfaltového pásu DN 125</t>
  </si>
  <si>
    <t>1156356390</t>
  </si>
  <si>
    <t>62851033R.1</t>
  </si>
  <si>
    <t>prostup parozábranou s integrovanou manžetou z modifikovaného asfaltového pásu DN 160</t>
  </si>
  <si>
    <t>1697739420</t>
  </si>
  <si>
    <t>62851033R.2</t>
  </si>
  <si>
    <t>prostup parozábranou s integrovanou manžetou z modifikovaného asfaltového pásu DN 250</t>
  </si>
  <si>
    <t>2026245201</t>
  </si>
  <si>
    <t>712363001</t>
  </si>
  <si>
    <t>Provedení povlakové krytiny střech plochých do 10° fólií termoplastickou mPVC (měkčené PVC) rozvinutí a natažení fólie v ploše</t>
  </si>
  <si>
    <t>1944857834</t>
  </si>
  <si>
    <t>https://podminky.urs.cz/item/CS_URS_2024_02/712363001</t>
  </si>
  <si>
    <t>5*6+0,85*(5*2+6*2)+0,75*(6,9*2+5,9*2)</t>
  </si>
  <si>
    <t>1,85*2,63+0,4*(1,85*2+2,63*2)+0,5*(3*2+1,85)</t>
  </si>
  <si>
    <t>střecha závětří</t>
  </si>
  <si>
    <t>1,05+0,13*(1,05*2+1*2)+0,2*(1,45+1,2*2)</t>
  </si>
  <si>
    <t>-1415394635</t>
  </si>
  <si>
    <t>0,15*0,15*204</t>
  </si>
  <si>
    <t>0,15*0,15*36</t>
  </si>
  <si>
    <t>0,15*0,15*8</t>
  </si>
  <si>
    <t>88,208*1,1655 'Přepočtené koeficientem množství</t>
  </si>
  <si>
    <t>712363003</t>
  </si>
  <si>
    <t>Provedení povlakové krytiny střech plochých do 10° fólií termoplastickou mPVC (měkčené PVC) vytvoření spoje dvou pásů fólií horkovzdušným navařením</t>
  </si>
  <si>
    <t>-370753755</t>
  </si>
  <si>
    <t>https://podminky.urs.cz/item/CS_URS_2024_02/712363003</t>
  </si>
  <si>
    <t>712363005</t>
  </si>
  <si>
    <t>Provedení povlakové krytiny střech plochých do 10° fólií termoplastickou mPVC (měkčené PVC) aplikace fólie na oplechování (na tzv. fóliový plech) horkovzdušným navařením v plné ploše</t>
  </si>
  <si>
    <t>-353685096</t>
  </si>
  <si>
    <t>https://podminky.urs.cz/item/CS_URS_2024_02/712363005</t>
  </si>
  <si>
    <t>střecha vstup - atika</t>
  </si>
  <si>
    <t>(6,9*2+5,9*2)*0,05</t>
  </si>
  <si>
    <t>(6*2+5*2)*0,1*2</t>
  </si>
  <si>
    <t>(3*2+2,85)*0,05</t>
  </si>
  <si>
    <t>(2,5*2+1,85)*0,1*2</t>
  </si>
  <si>
    <t>střecha závětří - atika</t>
  </si>
  <si>
    <t>(1,2*2+1,45)*0,05</t>
  </si>
  <si>
    <t>(1*2+1,05*2)*0,1*2</t>
  </si>
  <si>
    <t>712363103</t>
  </si>
  <si>
    <t>Provedení povlakové krytiny střech plochých do 10° fólií ostatní činnosti při pokládání hydroizolačních fólií (materiál ve specifikaci) mechanické ukotvení talířovou hmoždinkou do prostého nebo železového betonu</t>
  </si>
  <si>
    <t>1772706699</t>
  </si>
  <si>
    <t>https://podminky.urs.cz/item/CS_URS_2024_02/712363103</t>
  </si>
  <si>
    <t>82,628*3 'Přepočtené koeficientem množství</t>
  </si>
  <si>
    <t>59051209</t>
  </si>
  <si>
    <t>hmoždinka ETA univerzální šroubovací fasádní s kovovým trnem pro montáž TI 8x60x115mm</t>
  </si>
  <si>
    <t>1680759014</t>
  </si>
  <si>
    <t>2,353*3,4 'Přepočtené koeficientem množství</t>
  </si>
  <si>
    <t>59051214</t>
  </si>
  <si>
    <t>hmoždinka ETA univerzální šroubovací fasádní s kovovým trnem pro montáž TI 8x60x215mm</t>
  </si>
  <si>
    <t>-1940476126</t>
  </si>
  <si>
    <t>80,275*3,15 'Přepočtené koeficientem množství</t>
  </si>
  <si>
    <t>712363112</t>
  </si>
  <si>
    <t>Provedení povlakové krytiny střech plochých do 10° fólií ostatní činnosti při pokládání hydroizolačních fólií (materiál ve specifikaci) vodotěsné překrytí talířové hmoždinky pruhem fólie horkovzdušným navařením</t>
  </si>
  <si>
    <t>-1852475486</t>
  </si>
  <si>
    <t>https://podminky.urs.cz/item/CS_URS_2024_02/712363112</t>
  </si>
  <si>
    <t>80,275*3 'Přepočtené koeficientem množství</t>
  </si>
  <si>
    <t>712363115</t>
  </si>
  <si>
    <t>Provedení povlakové krytiny střech plochých do 10° fólií ostatní činnosti při pokládání hydroizolačních fólií (materiál ve specifikaci) zaizolování prostupů střešní rovinou kruhový průřez, průměr do 300 mm</t>
  </si>
  <si>
    <t>-1425451056</t>
  </si>
  <si>
    <t>https://podminky.urs.cz/item/CS_URS_2024_02/712363115</t>
  </si>
  <si>
    <t>28342013</t>
  </si>
  <si>
    <t>manžeta těsnící pro prostupy hydroizolací z PVC uzavřená kruhová vnitřní průměr 90-114</t>
  </si>
  <si>
    <t>-389670268</t>
  </si>
  <si>
    <t>28342014</t>
  </si>
  <si>
    <t>manžeta těsnící pro prostupy hydroizolací z PVC uzavřená kruhová vnitřní průměr 120-180</t>
  </si>
  <si>
    <t>918316574</t>
  </si>
  <si>
    <t>2+1</t>
  </si>
  <si>
    <t>28342015R</t>
  </si>
  <si>
    <t>manžeta těsnící pro prostupy hydroizolací z PVC uzavřená kruhová vnitřní průměr 250</t>
  </si>
  <si>
    <t>-249091033</t>
  </si>
  <si>
    <t>712363351</t>
  </si>
  <si>
    <t>Povlakové krytiny střech plochých do 10° z tvarovaných poplastovaných lišt pro mPVC pásek rš 50 mm</t>
  </si>
  <si>
    <t>-298515300</t>
  </si>
  <si>
    <t>https://podminky.urs.cz/item/CS_URS_2024_02/712363351</t>
  </si>
  <si>
    <t>(6,9*2+5,9*2)</t>
  </si>
  <si>
    <t>(3*2+2,85)</t>
  </si>
  <si>
    <t>(1,2*2+1,45)</t>
  </si>
  <si>
    <t>712363352</t>
  </si>
  <si>
    <t>Povlakové krytiny střech plochých do 10° z tvarovaných poplastovaných lišt pro mPVC vnitřní koutová lišta rš 100 mm</t>
  </si>
  <si>
    <t>CS ÚRS 2023 02</t>
  </si>
  <si>
    <t>791717648</t>
  </si>
  <si>
    <t>https://podminky.urs.cz/item/CS_URS_2023_02/712363352</t>
  </si>
  <si>
    <t>6*2+5*2</t>
  </si>
  <si>
    <t>2,5*2+1,85</t>
  </si>
  <si>
    <t>(1*2+1,05*2)</t>
  </si>
  <si>
    <t>155</t>
  </si>
  <si>
    <t>712363353</t>
  </si>
  <si>
    <t>Povlakové krytiny střech plochých do 10° z tvarovaných poplastovaných lišt pro mPVC vnější koutová lišta rš 100 mm</t>
  </si>
  <si>
    <t>1064045696</t>
  </si>
  <si>
    <t>https://podminky.urs.cz/item/CS_URS_2024_02/712363353</t>
  </si>
  <si>
    <t>156</t>
  </si>
  <si>
    <t>712391171</t>
  </si>
  <si>
    <t>Provedení povlakové krytiny střech plochých do 10° -ostatní práce provedení vrstvy textilní podkladní</t>
  </si>
  <si>
    <t>-1907050796</t>
  </si>
  <si>
    <t>https://podminky.urs.cz/item/CS_URS_2024_02/712391171</t>
  </si>
  <si>
    <t>157</t>
  </si>
  <si>
    <t>2097947922</t>
  </si>
  <si>
    <t>988,988*1,155 'Přepočtené koeficientem množství</t>
  </si>
  <si>
    <t>158</t>
  </si>
  <si>
    <t>-659582164</t>
  </si>
  <si>
    <t>(350,1+1,25*(18,1*2+19,75+12,77))</t>
  </si>
  <si>
    <t>159</t>
  </si>
  <si>
    <t>-2142282981</t>
  </si>
  <si>
    <t>(350,1+1,25*(18,1*2+19,75+12,77))*0,05</t>
  </si>
  <si>
    <t>160</t>
  </si>
  <si>
    <t>-1782584488</t>
  </si>
  <si>
    <t>161</t>
  </si>
  <si>
    <t>713131242</t>
  </si>
  <si>
    <t>Montáž tepelné izolace stěn rohožemi, pásy, deskami, dílci, bloky (izolační materiál ve specifikaci) lepením celoplošně s mechanickým kotvením, tloušťky izolace přes 100 do 140 mm</t>
  </si>
  <si>
    <t>455636276</t>
  </si>
  <si>
    <t>https://podminky.urs.cz/item/CS_URS_2024_02/713131242</t>
  </si>
  <si>
    <t>vstup vložená izolace</t>
  </si>
  <si>
    <t>0,2*(2,3*2)+0,55*(1,45)</t>
  </si>
  <si>
    <t>162</t>
  </si>
  <si>
    <t>28376423</t>
  </si>
  <si>
    <t>deska XPS hrana polodrážková a hladký povrch 300kPA λ=0,035 tl 120mm</t>
  </si>
  <si>
    <t>1116429845</t>
  </si>
  <si>
    <t>163</t>
  </si>
  <si>
    <t>63153708</t>
  </si>
  <si>
    <t>deska tepelně izolační minerální univerzální λ=0,036-0,037 tl 120mm</t>
  </si>
  <si>
    <t>-707830294</t>
  </si>
  <si>
    <t>164</t>
  </si>
  <si>
    <t>2143371008</t>
  </si>
  <si>
    <t>1*(5,25*2+6,25*2)</t>
  </si>
  <si>
    <t>0,5*(2,75*2+2,1)</t>
  </si>
  <si>
    <t>165</t>
  </si>
  <si>
    <t>28375915</t>
  </si>
  <si>
    <t>deska EPS 150 pro konstrukce s vysokým zatížením λ=0,035 tl 120mm</t>
  </si>
  <si>
    <t>524521887</t>
  </si>
  <si>
    <t>26,8*1,05 'Přepočtené koeficientem množství</t>
  </si>
  <si>
    <t>166</t>
  </si>
  <si>
    <t>-193772868</t>
  </si>
  <si>
    <t>167</t>
  </si>
  <si>
    <t>713141151</t>
  </si>
  <si>
    <t>Montáž tepelné izolace střech plochých rohožemi, pásy, deskami, dílci, bloky (izolační materiál ve specifikaci) kladenými volně jednovrstvá</t>
  </si>
  <si>
    <t>-1635993858</t>
  </si>
  <si>
    <t>https://podminky.urs.cz/item/CS_URS_2024_02/713141151</t>
  </si>
  <si>
    <t>5,25*6,25+0,2*2,1</t>
  </si>
  <si>
    <t>2,75*2+2,1</t>
  </si>
  <si>
    <t>168</t>
  </si>
  <si>
    <t>28375033</t>
  </si>
  <si>
    <t>deska EPS 150 pro konstrukce s vysokým zatížením λ=0,035 tl 150mm</t>
  </si>
  <si>
    <t>1872816112</t>
  </si>
  <si>
    <t>40,833*1,05 'Přepočtené koeficientem množství</t>
  </si>
  <si>
    <t>169</t>
  </si>
  <si>
    <t>713141234</t>
  </si>
  <si>
    <t>Montáž tepelné izolace střech plochých mechanické přikotvení šrouby včetně dodávky šroubů, bez položení tepelné izolace tl. izolace přes 100 do 140 mm do betonu lehčeného nebo zdiva</t>
  </si>
  <si>
    <t>199390376</t>
  </si>
  <si>
    <t>https://podminky.urs.cz/item/CS_URS_2024_02/713141234</t>
  </si>
  <si>
    <t>170</t>
  </si>
  <si>
    <t>713141311</t>
  </si>
  <si>
    <t>Montáž tepelné izolace střech plochých spádovými klíny v ploše kladenými volně</t>
  </si>
  <si>
    <t>1442929614</t>
  </si>
  <si>
    <t>https://podminky.urs.cz/item/CS_URS_2024_02/713141311</t>
  </si>
  <si>
    <t>1,05</t>
  </si>
  <si>
    <t>(5,25*6,25+0,2*2,1)</t>
  </si>
  <si>
    <t>(2,75*2+2,1)</t>
  </si>
  <si>
    <t>171</t>
  </si>
  <si>
    <t>28376142</t>
  </si>
  <si>
    <t>klín izolační spád do 5% EPS 150</t>
  </si>
  <si>
    <t>-559606632</t>
  </si>
  <si>
    <t>0,08*1,05</t>
  </si>
  <si>
    <t>(0,17+0,07)/2*(5,25*6,25+0,2*2,1)</t>
  </si>
  <si>
    <t>(0,07+0,02)/2*(2,75*2+2,1)</t>
  </si>
  <si>
    <t>172</t>
  </si>
  <si>
    <t>713141336</t>
  </si>
  <si>
    <t>Montáž tepelné izolace střech plochých spádovými klíny v ploše přilepenými za studena nízkoexpanzní (PUR) pěnou</t>
  </si>
  <si>
    <t>537278399</t>
  </si>
  <si>
    <t>https://podminky.urs.cz/item/CS_URS_2024_02/713141336</t>
  </si>
  <si>
    <t>350,1</t>
  </si>
  <si>
    <t>173</t>
  </si>
  <si>
    <t>28376105</t>
  </si>
  <si>
    <t>klín izolační z XPS spádový</t>
  </si>
  <si>
    <t>1090100430</t>
  </si>
  <si>
    <t>(0,2+0,02)/2*350,1</t>
  </si>
  <si>
    <t>174</t>
  </si>
  <si>
    <t>713141356</t>
  </si>
  <si>
    <t>Montáž tepelné izolace střech plochých spádovými klíny na zhlaví atiky šířky do 500 mm přilepenými za studena nízkoexpanzní (PUR) pěnou</t>
  </si>
  <si>
    <t>-1689171573</t>
  </si>
  <si>
    <t>https://podminky.urs.cz/item/CS_URS_2024_02/713141356</t>
  </si>
  <si>
    <t>(5,57*2+6,25*2)</t>
  </si>
  <si>
    <t>(3*2+1,85)</t>
  </si>
  <si>
    <t>175</t>
  </si>
  <si>
    <t>422390468</t>
  </si>
  <si>
    <t>(0,05+0,065)/2*(5,57*2+6,25*2)*0,75</t>
  </si>
  <si>
    <t>(0,05+0,065)/2*(3*2+1,85)*0,485</t>
  </si>
  <si>
    <t>(0,05+0,04)/2*(1,2*2+1,45)*0,2</t>
  </si>
  <si>
    <t>176</t>
  </si>
  <si>
    <t>713191132</t>
  </si>
  <si>
    <t>Montáž tepelné izolace stavebních konstrukcí - doplňky a konstrukční součásti podlah, stropů vrchem nebo střech překrytí fólií separační z PE</t>
  </si>
  <si>
    <t>-638419300</t>
  </si>
  <si>
    <t>https://podminky.urs.cz/item/CS_URS_2024_02/713191132</t>
  </si>
  <si>
    <t>1,05+0,1*(1,05*2+1,15*2)</t>
  </si>
  <si>
    <t>177</t>
  </si>
  <si>
    <t>28329234</t>
  </si>
  <si>
    <t>fólie PE homogenní pro parotěsnou vrstvu zejména plochých střech tl 0,2mm</t>
  </si>
  <si>
    <t>1703098136</t>
  </si>
  <si>
    <t>1,49*1,1655 'Přepočtené koeficientem množství</t>
  </si>
  <si>
    <t>178</t>
  </si>
  <si>
    <t>-954033516</t>
  </si>
  <si>
    <t>715</t>
  </si>
  <si>
    <t>Izolace proti chemickým vlivům</t>
  </si>
  <si>
    <t>179</t>
  </si>
  <si>
    <t>715291915</t>
  </si>
  <si>
    <t>Oprava a údržba izolací doplňkových technologických zařízení utěsněním prostupů do Ø 400 mm tmelem</t>
  </si>
  <si>
    <t>-685548203</t>
  </si>
  <si>
    <t>https://podminky.urs.cz/item/CS_URS_2024_02/715291915</t>
  </si>
  <si>
    <t>prostup DN300 - stávající</t>
  </si>
  <si>
    <t>prostup DN200 - stávající</t>
  </si>
  <si>
    <t>prostup DN100 - stávající</t>
  </si>
  <si>
    <t>prostup DN50 - stávající</t>
  </si>
  <si>
    <t>180</t>
  </si>
  <si>
    <t>24551275</t>
  </si>
  <si>
    <t>stěrka minerální hydroizolační 2-složková cementem pojená</t>
  </si>
  <si>
    <t>-1200629357</t>
  </si>
  <si>
    <t>7+7</t>
  </si>
  <si>
    <t>5+5</t>
  </si>
  <si>
    <t>181</t>
  </si>
  <si>
    <t>998715122</t>
  </si>
  <si>
    <t>Přesun hmot pro izolace proti chemickým vlivům stanovený z hmotnosti přesunovaného materiálu vodorovná dopravní vzdálenost do 50 m ruční (bez užití mechanizace) v objektech výšky přes 6 do 12 m</t>
  </si>
  <si>
    <t>1213535600</t>
  </si>
  <si>
    <t>https://podminky.urs.cz/item/CS_URS_2024_02/998715122</t>
  </si>
  <si>
    <t>182</t>
  </si>
  <si>
    <t>-1477779357</t>
  </si>
  <si>
    <t>atika - vstup akumulace</t>
  </si>
  <si>
    <t>0,5*(3*2+1,9)</t>
  </si>
  <si>
    <t>atika - vstup</t>
  </si>
  <si>
    <t>0,72*(6,5*2+6*2)</t>
  </si>
  <si>
    <t>atika - závětří</t>
  </si>
  <si>
    <t>0,25*(1,25*2+1,7)</t>
  </si>
  <si>
    <t>183</t>
  </si>
  <si>
    <t>762430011R</t>
  </si>
  <si>
    <t>Obložení stěn z vláknocementových desek tl 8 mm na sraz šroubovaných</t>
  </si>
  <si>
    <t>1647249368</t>
  </si>
  <si>
    <t>Poznámka k položce:_x000D_
Vláknocementové fasádní desky – světle šedá (např. Cembrit - Patina Rough P020)</t>
  </si>
  <si>
    <t>2,6*(2,75*2+2,85)</t>
  </si>
  <si>
    <t>vstup závětří</t>
  </si>
  <si>
    <t>1,4*1,7+0,4*(1,4*2+1,7)</t>
  </si>
  <si>
    <t>1,4*(2,2*2)*2+0,4*2,2*2</t>
  </si>
  <si>
    <t>39,97*1,05 'Přepočtené koeficientem množství</t>
  </si>
  <si>
    <t>184</t>
  </si>
  <si>
    <t>762439001R</t>
  </si>
  <si>
    <t>Obložení stěn z cementotřískových - podkladový rošt svislý hliníkový s větranou mezerou tl. 40 mm</t>
  </si>
  <si>
    <t>567602067</t>
  </si>
  <si>
    <t>2,6*(2,75*2+2,85)/0,75</t>
  </si>
  <si>
    <t>1,4*1,7/0,5+0,4*(1,4*2+1,7)/0,5</t>
  </si>
  <si>
    <t>5*2,2*2</t>
  </si>
  <si>
    <t>59,307*1,05 'Přepočtené koeficientem množství</t>
  </si>
  <si>
    <t>185</t>
  </si>
  <si>
    <t>-471288120</t>
  </si>
  <si>
    <t>186</t>
  </si>
  <si>
    <t>-1288352750</t>
  </si>
  <si>
    <t>(2,5*2+1,9)</t>
  </si>
  <si>
    <t>(5*2+6*2)</t>
  </si>
  <si>
    <t>(1*2+1,1)</t>
  </si>
  <si>
    <t>32*1,05 'Přepočtené koeficientem množství</t>
  </si>
  <si>
    <t>187</t>
  </si>
  <si>
    <t>-1865482414</t>
  </si>
  <si>
    <t>(7,5*2+6,5*2)</t>
  </si>
  <si>
    <t>(1,25*2+1,7)</t>
  </si>
  <si>
    <t>41,05*1,05 'Přepočtené koeficientem množství</t>
  </si>
  <si>
    <t>188</t>
  </si>
  <si>
    <t>764214606</t>
  </si>
  <si>
    <t>Oplechování horních ploch zdí a nadezdívek (atik) z pozinkovaného plechu s povrchovou úpravou mechanicky kotvené rš 500 mm</t>
  </si>
  <si>
    <t>-1772966756</t>
  </si>
  <si>
    <t>https://podminky.urs.cz/item/CS_URS_2024_02/764214606</t>
  </si>
  <si>
    <t>4,2*1,05 'Přepočtené koeficientem množství</t>
  </si>
  <si>
    <t>189</t>
  </si>
  <si>
    <t>-1952124917</t>
  </si>
  <si>
    <t>(3*2+1,9)</t>
  </si>
  <si>
    <t>7,9*1,05 'Přepočtené koeficientem množství</t>
  </si>
  <si>
    <t>190</t>
  </si>
  <si>
    <t>764214611</t>
  </si>
  <si>
    <t>Oplechování horních ploch zdí a nadezdívek (atik) z pozinkovaného plechu s povrchovou úpravou mechanicky kotvené přes rš 800 mm</t>
  </si>
  <si>
    <t>-1662782311</t>
  </si>
  <si>
    <t>https://podminky.urs.cz/item/CS_URS_2024_02/764214611</t>
  </si>
  <si>
    <t>1,05*(6,5*2+6*2)</t>
  </si>
  <si>
    <t>26,25*1,05 'Přepočtené koeficientem množství</t>
  </si>
  <si>
    <t>191</t>
  </si>
  <si>
    <t>-279851844</t>
  </si>
  <si>
    <t>192</t>
  </si>
  <si>
    <t>391568198</t>
  </si>
  <si>
    <t>193</t>
  </si>
  <si>
    <t>480897678</t>
  </si>
  <si>
    <t>D02</t>
  </si>
  <si>
    <t>D03</t>
  </si>
  <si>
    <t>D04</t>
  </si>
  <si>
    <t>194</t>
  </si>
  <si>
    <t>61140500R.D02</t>
  </si>
  <si>
    <t>dveře jednokřídlé plastové bílé plné 850x2000mm, bezpečnostní, kování klika-klika, cylindrická vložka</t>
  </si>
  <si>
    <t>-668961522</t>
  </si>
  <si>
    <t xml:space="preserve">Poznámka k položce:_x000D_
Interiérové dveře, barva černá RAL 9005, mat._x000D_
Kování, barva černá RAL 9005, mat. _x000D_
Kliky hranaté, barva černá RAL 9005, mat._x000D_
</t>
  </si>
  <si>
    <t>61140500R.D03</t>
  </si>
  <si>
    <t>dveře jednokřídlé plastové bílé plné 700x1950mm, kování klika-klika, cylindrická vložka</t>
  </si>
  <si>
    <t>-561249253</t>
  </si>
  <si>
    <t>Poznámka k položce:_x000D_
Interiérové dveře, barva černá RAL 9005, mat._x000D_
Kování, barva černá RAL 9005, mat. _x000D_
Kliky hranaté, barva černá RAL 9005, mat.</t>
  </si>
  <si>
    <t>196</t>
  </si>
  <si>
    <t>61140500R.D04</t>
  </si>
  <si>
    <t>dveře jednokřídlé plastové bílé plné 800x2000mm, kování klika-klika, cylindrická vložka</t>
  </si>
  <si>
    <t>1786590347</t>
  </si>
  <si>
    <t>197</t>
  </si>
  <si>
    <t>398608099</t>
  </si>
  <si>
    <t>198</t>
  </si>
  <si>
    <t>767221000R.Z01</t>
  </si>
  <si>
    <t>D+M žebřík do 1.PP vč. kotvení a povrchové úpravy</t>
  </si>
  <si>
    <t>-1493380811</t>
  </si>
  <si>
    <t>199</t>
  </si>
  <si>
    <t>767221000R.Z02</t>
  </si>
  <si>
    <t>D+M poklop v 1.PP (dělený) s bočně kotveným rámem vč. kotvení a povrchové úpravy</t>
  </si>
  <si>
    <t>1179075637</t>
  </si>
  <si>
    <t>200</t>
  </si>
  <si>
    <t>767221000R.Z03</t>
  </si>
  <si>
    <t>D+M zábradlí u vstupu do 1.PP s otočnou závorou vč. kotvení a povrchové úpravy</t>
  </si>
  <si>
    <t>-588782508</t>
  </si>
  <si>
    <t>201</t>
  </si>
  <si>
    <t>767221000R.Z04</t>
  </si>
  <si>
    <t>D+M žebřík na podestu 1.NP s rozšířeným výlezem vč. kotvení a povrchové úpravy</t>
  </si>
  <si>
    <t>607680821</t>
  </si>
  <si>
    <t>202</t>
  </si>
  <si>
    <t>767221000R.Z05</t>
  </si>
  <si>
    <t>D+M zábradlí na podestě 1.NP s brankou a otočnou závorou vč. kotvení a povrchové úpravy</t>
  </si>
  <si>
    <t>1016060041</t>
  </si>
  <si>
    <t>203</t>
  </si>
  <si>
    <t>767221000R.Z06</t>
  </si>
  <si>
    <t>D+M podesta 1,2x1,7m - nosná konstrukce + plný kryt vč. kotvení a povrchové úpravy</t>
  </si>
  <si>
    <t>-2068363965</t>
  </si>
  <si>
    <t>204</t>
  </si>
  <si>
    <t>767221000R.Z07</t>
  </si>
  <si>
    <t>D+M zábradlí vstupu do akumulace s otočnou závorou vč. kotvení a povrchové úpravy</t>
  </si>
  <si>
    <t>-632562128</t>
  </si>
  <si>
    <t>205</t>
  </si>
  <si>
    <t>767221000R.Z08</t>
  </si>
  <si>
    <t>D+M žebřík do akumulační nádrže s rozšířeným výlezem vč. kotvení a povrchové úpravy</t>
  </si>
  <si>
    <t>-46278737</t>
  </si>
  <si>
    <t>206</t>
  </si>
  <si>
    <t>767221000R.Z09</t>
  </si>
  <si>
    <t>D+M žebřík do výpustě s rozšířeným výlezem vč. kotvení a povrchové úpravy</t>
  </si>
  <si>
    <t>1762576299</t>
  </si>
  <si>
    <t>207</t>
  </si>
  <si>
    <t>767221000R.Z10a</t>
  </si>
  <si>
    <t>D+M konstrukce pro žebřík, vstup do akumulace vč. kotvení a povrchové úpravy</t>
  </si>
  <si>
    <t>1063995319</t>
  </si>
  <si>
    <t>208</t>
  </si>
  <si>
    <t>767221000R.Z10b</t>
  </si>
  <si>
    <t>D+M konstrukce pro žebřík, závětří vč. kotvení a povrchové úpravy</t>
  </si>
  <si>
    <t>992228772</t>
  </si>
  <si>
    <t>209</t>
  </si>
  <si>
    <t>767416000R.1</t>
  </si>
  <si>
    <t>Prosklená fasáda - leštěný "vodní" plech stříbrný</t>
  </si>
  <si>
    <t>-47386838</t>
  </si>
  <si>
    <t>210</t>
  </si>
  <si>
    <t>767416000R.2</t>
  </si>
  <si>
    <t>Prosklená fasáda - konstrukce pod plech</t>
  </si>
  <si>
    <t>-1794890606</t>
  </si>
  <si>
    <t>211</t>
  </si>
  <si>
    <t>767416000R.3</t>
  </si>
  <si>
    <t>Prosklená fasáda - skleněná fasáda vč. kování</t>
  </si>
  <si>
    <t>-1506082495</t>
  </si>
  <si>
    <t>212</t>
  </si>
  <si>
    <t>767416000R.4</t>
  </si>
  <si>
    <t>Prosklená fasáda - oplechování a spodní mřížka</t>
  </si>
  <si>
    <t>bm</t>
  </si>
  <si>
    <t>-1775027944</t>
  </si>
  <si>
    <t>213</t>
  </si>
  <si>
    <t>767416000R.5</t>
  </si>
  <si>
    <t>Prosklená fasáda - montáž profilů pro plech a plechu</t>
  </si>
  <si>
    <t>1161998531</t>
  </si>
  <si>
    <t>214</t>
  </si>
  <si>
    <t>767416000R.6</t>
  </si>
  <si>
    <t>Prosklená fasáda - montáž profilů pro sklo a montáž skla</t>
  </si>
  <si>
    <t>1383057224</t>
  </si>
  <si>
    <t>215</t>
  </si>
  <si>
    <t>767416000R.7</t>
  </si>
  <si>
    <t>Prosklená fasáda - doprava a manipulační prostředky</t>
  </si>
  <si>
    <t>-411732661</t>
  </si>
  <si>
    <t>216</t>
  </si>
  <si>
    <t>326188062</t>
  </si>
  <si>
    <t xml:space="preserve">vstuní dveře </t>
  </si>
  <si>
    <t>D01</t>
  </si>
  <si>
    <t>217</t>
  </si>
  <si>
    <t>55341156R.D01</t>
  </si>
  <si>
    <t>dveře jednokřídlé ocelové vchodové 850x2000mm, žárové zinkování s práškovým lakováním, zárubeň JACKEL 80x40x3mm, práh z "T" profilu, kování klika-klika, cylindrická vložka</t>
  </si>
  <si>
    <t>-200083117</t>
  </si>
  <si>
    <t>218</t>
  </si>
  <si>
    <t>1222130212</t>
  </si>
  <si>
    <t>773</t>
  </si>
  <si>
    <t>Podlahy z litého teraca</t>
  </si>
  <si>
    <t>219</t>
  </si>
  <si>
    <t>773521260</t>
  </si>
  <si>
    <t>Podlaha z barevného litého teraca prostá tloušťky do 20 mm</t>
  </si>
  <si>
    <t>645137353</t>
  </si>
  <si>
    <t>https://podminky.urs.cz/item/CS_URS_2024_02/773521260</t>
  </si>
  <si>
    <t xml:space="preserve">Poznámka k položce:_x000D_
Lité teraco, barva tmavě modrá – s drtí s barevnými prvky Shiava blue – RAL 290 20 35 </t>
  </si>
  <si>
    <t>strop nad rozvodnou a chlorovnou</t>
  </si>
  <si>
    <t>4,15*2,25</t>
  </si>
  <si>
    <t>220</t>
  </si>
  <si>
    <t>773591121</t>
  </si>
  <si>
    <t>Příprava podkladu před provedením teracových podlah podlah omytí</t>
  </si>
  <si>
    <t>271132332</t>
  </si>
  <si>
    <t>https://podminky.urs.cz/item/CS_URS_2024_02/773591121</t>
  </si>
  <si>
    <t>221</t>
  </si>
  <si>
    <t>773591171</t>
  </si>
  <si>
    <t>Příprava podkladu před provedením teracových podlah podlah penetrační nátěr</t>
  </si>
  <si>
    <t>-1995178254</t>
  </si>
  <si>
    <t>https://podminky.urs.cz/item/CS_URS_2024_02/773591171</t>
  </si>
  <si>
    <t>222</t>
  </si>
  <si>
    <t>773999091</t>
  </si>
  <si>
    <t>Ostatní práce kamenické opracování teraca pemrlování</t>
  </si>
  <si>
    <t>-1640904669</t>
  </si>
  <si>
    <t>https://podminky.urs.cz/item/CS_URS_2024_02/773999091</t>
  </si>
  <si>
    <t>223</t>
  </si>
  <si>
    <t>998773121</t>
  </si>
  <si>
    <t>Přesun hmot pro podlahy teracové lité stanovený z hmotnosti přesunovaného materiálu vodorovná dopravní vzdálenost do 50 m ruční (bez užití mechanizace) v objektech výšky do 6 m</t>
  </si>
  <si>
    <t>890486799</t>
  </si>
  <si>
    <t>https://podminky.urs.cz/item/CS_URS_2024_02/998773121</t>
  </si>
  <si>
    <t>224</t>
  </si>
  <si>
    <t>571605137</t>
  </si>
  <si>
    <t>m 1.01</t>
  </si>
  <si>
    <t>5,2*(2,6+5,85+4,85+1,7)</t>
  </si>
  <si>
    <t>2,4*(2,25+4,15)+2,77*(2,25+4,15)</t>
  </si>
  <si>
    <t>-(1,05*2,1+0,85*2,03*2+1*2,1)</t>
  </si>
  <si>
    <t>m 1.02</t>
  </si>
  <si>
    <t>2,4*(2,7*2+2,1*2)-(0,85*2,03)</t>
  </si>
  <si>
    <t>m 1.03</t>
  </si>
  <si>
    <t>2,4*(1,16*2+2,11*2)-(0,85*2,03)</t>
  </si>
  <si>
    <t>225</t>
  </si>
  <si>
    <t>374249230</t>
  </si>
  <si>
    <t>226</t>
  </si>
  <si>
    <t>-1786241762</t>
  </si>
  <si>
    <t>227</t>
  </si>
  <si>
    <t>-440408128</t>
  </si>
  <si>
    <t>228</t>
  </si>
  <si>
    <t>844854550</t>
  </si>
  <si>
    <t>229</t>
  </si>
  <si>
    <t>-793039568</t>
  </si>
  <si>
    <t xml:space="preserve">Poznámka k položce:_x000D_
Keramický obklad – barva Shiava blue – RAL 290 20 35, 400x200 mm, mat, kladen na výšku, spárovací hmota – antracitová RAL 7016_x000D_
Keramický obklad – barva bílá, mat, kladen na výšku, spárovací hmota – antracitová RAL 7016_x000D_
</t>
  </si>
  <si>
    <t>138,618*1,1 'Přepočtené koeficientem množství</t>
  </si>
  <si>
    <t>230</t>
  </si>
  <si>
    <t>124954783</t>
  </si>
  <si>
    <t>1,7+4,85+1,7</t>
  </si>
  <si>
    <t>dveře</t>
  </si>
  <si>
    <t>(1,05+2,1*2)+(0,85+2,05*2)*2*2+(1+2,1*2)</t>
  </si>
  <si>
    <t>231</t>
  </si>
  <si>
    <t>lišta ukončovací hliníková 8mm</t>
  </si>
  <si>
    <t>535395031</t>
  </si>
  <si>
    <t>38,5*1,05 'Přepočtené koeficientem množství</t>
  </si>
  <si>
    <t>232</t>
  </si>
  <si>
    <t>1693404101</t>
  </si>
  <si>
    <t>233</t>
  </si>
  <si>
    <t>1822250202</t>
  </si>
  <si>
    <t>234</t>
  </si>
  <si>
    <t>783301303</t>
  </si>
  <si>
    <t>Příprava podkladu zámečnických konstrukcí před provedením nátěru odrezivění odrezovačem bezoplachovým</t>
  </si>
  <si>
    <t>-1905145866</t>
  </si>
  <si>
    <t>https://podminky.urs.cz/item/CS_URS_2024_02/783301303</t>
  </si>
  <si>
    <t>20,5+6*(0,632)*4,85</t>
  </si>
  <si>
    <t>235</t>
  </si>
  <si>
    <t>783301313</t>
  </si>
  <si>
    <t>Příprava podkladu zámečnických konstrukcí před provedením nátěru odmaštění odmašťovačem ředidlovým</t>
  </si>
  <si>
    <t>-1796987685</t>
  </si>
  <si>
    <t>https://podminky.urs.cz/item/CS_URS_2024_02/783301313</t>
  </si>
  <si>
    <t>236</t>
  </si>
  <si>
    <t>783314201</t>
  </si>
  <si>
    <t>Základní antikorozní nátěr zámečnických konstrukcí jednonásobný syntetický standardní</t>
  </si>
  <si>
    <t>1296218680</t>
  </si>
  <si>
    <t>https://podminky.urs.cz/item/CS_URS_2024_02/783314201</t>
  </si>
  <si>
    <t>237</t>
  </si>
  <si>
    <t>783327101R</t>
  </si>
  <si>
    <t>Krycí jednonásobný disperzně-křemičitý nátěr záměčníckých konstrukcí odolný proti oděru a omývání s vysokou paropropustností (Bisil)</t>
  </si>
  <si>
    <t>-777957771</t>
  </si>
  <si>
    <t>238</t>
  </si>
  <si>
    <t>783901453</t>
  </si>
  <si>
    <t>Příprava podkladu betonových podlah před provedením nátěru vysátím</t>
  </si>
  <si>
    <t>289504939</t>
  </si>
  <si>
    <t>https://podminky.urs.cz/item/CS_URS_2024_02/783901453</t>
  </si>
  <si>
    <t>239</t>
  </si>
  <si>
    <t>486748156</t>
  </si>
  <si>
    <t>strop vstup</t>
  </si>
  <si>
    <t>4,85*5,85</t>
  </si>
  <si>
    <t>240</t>
  </si>
  <si>
    <t>1410986453</t>
  </si>
  <si>
    <t xml:space="preserve">Poznámka k položce:_x000D_
Podlaha – barva tmavě modrá - Shiava blue – RAL 290 20 35_x000D_
Stěny – barva tmavě modrá - Shiava blue  – RAL 290 20 35_x000D_
Strop – barva černá – RAL 9005           </t>
  </si>
  <si>
    <t>784</t>
  </si>
  <si>
    <t>Dokončovací práce - malby a tapety</t>
  </si>
  <si>
    <t>241</t>
  </si>
  <si>
    <t>784111001</t>
  </si>
  <si>
    <t>Oprášení (ometení) podkladu v místnostech výšky do 3,80 m</t>
  </si>
  <si>
    <t>-620567649</t>
  </si>
  <si>
    <t>https://podminky.urs.cz/item/CS_URS_2024_02/784111001</t>
  </si>
  <si>
    <t>242</t>
  </si>
  <si>
    <t>784181101</t>
  </si>
  <si>
    <t>Penetrace podkladu jednonásobná základní akrylátová bezbarvá v místnostech výšky do 3,80 m</t>
  </si>
  <si>
    <t>1351138082</t>
  </si>
  <si>
    <t>https://podminky.urs.cz/item/CS_URS_2024_02/784181101</t>
  </si>
  <si>
    <t>243</t>
  </si>
  <si>
    <t>784211101</t>
  </si>
  <si>
    <t>Malby z malířských směsí oděruvzdorných za mokra dvojnásobné, bílé za mokra oděruvzdorné výborně v místnostech výšky do 3,80 m</t>
  </si>
  <si>
    <t>780607357</t>
  </si>
  <si>
    <t>https://podminky.urs.cz/item/CS_URS_2024_02/784211101</t>
  </si>
  <si>
    <t>244</t>
  </si>
  <si>
    <t>789421532</t>
  </si>
  <si>
    <t>Žárové stříkání ocelových konstrukcí slitinou zinacor ZnAl, tloušťky 100 μm, třídy II</t>
  </si>
  <si>
    <t>1691817308</t>
  </si>
  <si>
    <t>https://podminky.urs.cz/item/CS_URS_2024_02/789421532</t>
  </si>
  <si>
    <t xml:space="preserve">vstup do akumulace - pod stropní konstrukcí IPE220 = 0,848 m2/m </t>
  </si>
  <si>
    <t>(5,24+3,06)*0,848</t>
  </si>
  <si>
    <t>D.1.4.1 - Zdravotně technické instalace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</si>
  <si>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</si>
  <si>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</si>
  <si>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</si>
  <si>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735 - Ústřední vytápění - otopná tělesa</t>
  </si>
  <si>
    <t>HZS - Hodinové zúčtovací sazby</t>
  </si>
  <si>
    <t>132112221</t>
  </si>
  <si>
    <t>Hloubení zapažených rýh šířky přes 800 do 2 000 mm ručně s urovnáním dna do předepsaného profilu a spádu v hornině třídy těžitelnosti I skupiny 1 a 2 soudržných</t>
  </si>
  <si>
    <t>1667369989</t>
  </si>
  <si>
    <t>https://podminky.urs.cz/item/CS_URS_2024_01/132112221</t>
  </si>
  <si>
    <t>V blízkosti inženýrských sítí</t>
  </si>
  <si>
    <t>Výpočet provede n: "plocha výkopu (v řezu) * mocnost * rezerva"</t>
  </si>
  <si>
    <t xml:space="preserve">     Větev - DN1</t>
  </si>
  <si>
    <t>7,5*1,5*1,1</t>
  </si>
  <si>
    <t xml:space="preserve">     Větev - DN2 (částečně souběh s větví DN4)</t>
  </si>
  <si>
    <t>2,6*1,0*1,1</t>
  </si>
  <si>
    <t>0,8*1,5*1,1</t>
  </si>
  <si>
    <t>132351253</t>
  </si>
  <si>
    <t>Hloubení nezapažených rýh šířky přes 800 do 2 000 mm strojně s urovnáním dna do předepsaného profilu a spádu v hornině třídy těžitelnosti II skupiny 4 přes 50 do 100 m3</t>
  </si>
  <si>
    <t>-1661201591</t>
  </si>
  <si>
    <t>https://podminky.urs.cz/item/CS_URS_2024_01/132351253</t>
  </si>
  <si>
    <t>10,9*1,5*1,1</t>
  </si>
  <si>
    <t xml:space="preserve">     Větev - DN5</t>
  </si>
  <si>
    <t>16,1*1,0*1,1</t>
  </si>
  <si>
    <t>Výpočet provede n: "délka výkopu * šířka výkopu * hloubka výkopu * rezerva"</t>
  </si>
  <si>
    <t xml:space="preserve">     Vodovod pro výtokový stojan</t>
  </si>
  <si>
    <t>6,4*0,8*1,3*1,1</t>
  </si>
  <si>
    <t>132354202</t>
  </si>
  <si>
    <t>Hloubení zapažených rýh šířky přes 800 do 2 000 mm strojně s urovnáním dna do předepsaného profilu a spádu v hornině třídy těžitelnosti II skupiny 4 přes 20 do 50 m3</t>
  </si>
  <si>
    <t>-1116026295</t>
  </si>
  <si>
    <t>https://podminky.urs.cz/item/CS_URS_2024_01/132354202</t>
  </si>
  <si>
    <t>6,3*1,5*1,1</t>
  </si>
  <si>
    <t>8,3*1,5*1,1</t>
  </si>
  <si>
    <t>3,0*1,0*1,1</t>
  </si>
  <si>
    <t>2,3*1,0*1,1</t>
  </si>
  <si>
    <t>1,2*1,5*1,1</t>
  </si>
  <si>
    <t>32,3*1,0*1,1</t>
  </si>
  <si>
    <t>139001101</t>
  </si>
  <si>
    <t>Příplatek k cenám hloubených vykopávek za ztížení vykopávky v blízkosti podzemního vedení nebo výbušnin pro jakoukoliv třídu horniny</t>
  </si>
  <si>
    <t>-967581604</t>
  </si>
  <si>
    <t>https://podminky.urs.cz/item/CS_URS_2024_01/139001101</t>
  </si>
  <si>
    <t>151101102</t>
  </si>
  <si>
    <t>Zřízení pažení a rozepření stěn rýh pro podzemní vedení příložné pro jakoukoliv mezerovitost, hloubky přes 2 do 4 m</t>
  </si>
  <si>
    <t>1266260225</t>
  </si>
  <si>
    <t>https://podminky.urs.cz/item/CS_URS_2024_01/151101102</t>
  </si>
  <si>
    <t>Pouze u výkopů hloubky 1,4m a více</t>
  </si>
  <si>
    <t>Výpočet proveden: "délka pažení * průměrná hloubka v dané části výkopu * rezerva"</t>
  </si>
  <si>
    <t>(4,7+6,5+4,5)*((3,1+2,8)/2)*1,1</t>
  </si>
  <si>
    <t>(3,8+5,9)*((1,7+1,4)/2)*1,1</t>
  </si>
  <si>
    <t>(15,6+15,5)*((2,4+1,4)/2)*1,1</t>
  </si>
  <si>
    <t>151101112</t>
  </si>
  <si>
    <t>Odstranění pažení a rozepření stěn rýh pro podzemní vedení s uložením materiálu na vzdálenost do 3 m od kraje výkopu příložné, hloubky přes 2 do 4 m</t>
  </si>
  <si>
    <t>2057014275</t>
  </si>
  <si>
    <t>https://podminky.urs.cz/item/CS_URS_2024_01/151101112</t>
  </si>
  <si>
    <t>161151113</t>
  </si>
  <si>
    <t>Svislé přemístění výkopku strojně bez naložení do dopravní nádoby avšak s vyprázdněním dopravní nádoby na hromadu nebo do dopravního prostředku z horniny třídy těžitelnosti II skupiny 4 a 5 při hloubce výkopu přes 4 do 8 m</t>
  </si>
  <si>
    <t>-837579536</t>
  </si>
  <si>
    <t>https://podminky.urs.cz/item/CS_URS_2024_01/161151113</t>
  </si>
  <si>
    <t>Naložení ručního výkopku na stavbě na dopravní prostředek</t>
  </si>
  <si>
    <t>16,555</t>
  </si>
  <si>
    <t>Naložení výkopku z dočasné deponie na prostředek - zásyp výkopku na stavbě</t>
  </si>
  <si>
    <t>103,195</t>
  </si>
  <si>
    <t>Naložení výkopku z dočasné deponie na prostředek - přebytečná zemina, na skládku</t>
  </si>
  <si>
    <t>23,807</t>
  </si>
  <si>
    <t>Naložení sypaniny pod/okolo/nad potrubí v pískovně na prostředek</t>
  </si>
  <si>
    <t>162651132</t>
  </si>
  <si>
    <t>Vodorovné přemístění výkopku nebo sypaniny po suchu na obvyklém dopravním prostředku, bez naložení výkopku, avšak se složením bez rozhrnutí z horniny třídy těžitelnosti II skupiny 4 a 5 na vzdálenost přes 4 000 do 5 000 m</t>
  </si>
  <si>
    <t>634979488</t>
  </si>
  <si>
    <t>https://podminky.urs.cz/item/CS_URS_2024_01/162651132</t>
  </si>
  <si>
    <t>Přesun vytěžené zeminy na dočasnou deponii</t>
  </si>
  <si>
    <t xml:space="preserve">     Hloubení strojní, do 2000 mm, třída II., zapažené</t>
  </si>
  <si>
    <t xml:space="preserve">     67,43</t>
  </si>
  <si>
    <t xml:space="preserve">     Hloubení strojní, do 2000 mm, třída II., nezapažené</t>
  </si>
  <si>
    <t xml:space="preserve">     43,017</t>
  </si>
  <si>
    <t xml:space="preserve">     Hloubení ruční, do 2000 mm, třída II., zapažené</t>
  </si>
  <si>
    <t xml:space="preserve">     16,555</t>
  </si>
  <si>
    <t xml:space="preserve">     Mezisoučet</t>
  </si>
  <si>
    <t>Přesun vytěžené zeminy z dočasné deponie na stavbu - zásyp výkopku</t>
  </si>
  <si>
    <t xml:space="preserve">     103,195</t>
  </si>
  <si>
    <t>Přesun vytěžené zeminy z dočasné deponie na skládku - přebytečná zemina, na skládku</t>
  </si>
  <si>
    <t xml:space="preserve">     23,807</t>
  </si>
  <si>
    <t>162751137</t>
  </si>
  <si>
    <t>Vodorovné přemístění výkopku nebo sypaniny po suchu na obvyklém dopravním prostředku, bez naložení výkopku, avšak se složením bez rozhrnutí z horniny třídy těžitelnosti II skupiny 4 a 5 na vzdálenost přes 9 000 do 10 000 m</t>
  </si>
  <si>
    <t>-132257408</t>
  </si>
  <si>
    <t>https://podminky.urs.cz/item/CS_URS_2024_01/162751137</t>
  </si>
  <si>
    <t xml:space="preserve">Přesun sypaniny z pískovny na stavbu - sypanina pod/okolo/nad potrubí </t>
  </si>
  <si>
    <t>162751139</t>
  </si>
  <si>
    <t>Vodorovné přemístění výkopku nebo sypaniny po suchu na obvyklém dopravním prostředku, bez naložení výkopku, avšak se složením bez rozhrnutí z horniny třídy těžitelnosti II skupiny 4 a 5 na vzdálenost Příplatek k ceně za každých dalších i započatých 1 000 m</t>
  </si>
  <si>
    <t>1338811014</t>
  </si>
  <si>
    <t>https://podminky.urs.cz/item/CS_URS_2024_01/162751139</t>
  </si>
  <si>
    <t xml:space="preserve">     23,807*5</t>
  </si>
  <si>
    <t>171201221</t>
  </si>
  <si>
    <t>Poplatek za uložení stavebního odpadu na skládce (skládkovné) zeminy a kamení zatříděného do Katalogu odpadů pod kódem 17 05 04</t>
  </si>
  <si>
    <t>318187224</t>
  </si>
  <si>
    <t>https://podminky.urs.cz/item/CS_URS_2024_01/171201221</t>
  </si>
  <si>
    <t>175151101</t>
  </si>
  <si>
    <t>Obsypání potrubí strojně sypaninou z vhodných třídy těžitelnosti I a II, skupiny 1 až 4 nebo materiálem připraveným podél výkopu ve vzdálenosti do 3 m od jeho kraje, pro jakoukoliv hloubku výkopu a míru zhutnění bez prohození sypaniny</t>
  </si>
  <si>
    <t>-768187246</t>
  </si>
  <si>
    <t>https://podminky.urs.cz/item/CS_URS_2024_01/175151101</t>
  </si>
  <si>
    <t>Zásyp výkopu do původní úrovně " celková vytěžená zemina - lože po potrubí a okolo "</t>
  </si>
  <si>
    <t xml:space="preserve">     Vytěžená zemina</t>
  </si>
  <si>
    <t xml:space="preserve">     16,555+43,017+67,430</t>
  </si>
  <si>
    <t xml:space="preserve">     Lože pod/okolo/nad potrubí</t>
  </si>
  <si>
    <t xml:space="preserve">     -23,807</t>
  </si>
  <si>
    <t>451572111</t>
  </si>
  <si>
    <t>Lože pod potrubí, stoky a drobné objekty v otevřeném výkopu z kameniva drobného těženého 0 až 4 mm</t>
  </si>
  <si>
    <t>1622732758</t>
  </si>
  <si>
    <t>https://podminky.urs.cz/item/CS_URS_2024_01/451572111</t>
  </si>
  <si>
    <t>Kanalizace dešťová</t>
  </si>
  <si>
    <t xml:space="preserve">     Podsyp - " délka výkopu * šířka výkopu * hloubka vrstvy "</t>
  </si>
  <si>
    <t xml:space="preserve">     0,66*0,6*0,1</t>
  </si>
  <si>
    <t xml:space="preserve">     46,55*0,8*0,1</t>
  </si>
  <si>
    <t xml:space="preserve">     8,01*0,8*0,1</t>
  </si>
  <si>
    <t xml:space="preserve">     Obsyp - " délka výkopu * šířka výkopu mínus trubka * výška trubky "</t>
  </si>
  <si>
    <t xml:space="preserve">          DN110</t>
  </si>
  <si>
    <t xml:space="preserve">          0,66*(0,6-0,11)*0,11</t>
  </si>
  <si>
    <t xml:space="preserve">          DN125</t>
  </si>
  <si>
    <t xml:space="preserve">          46,55*(0,8-0,125)*0,125</t>
  </si>
  <si>
    <t xml:space="preserve">          DN200</t>
  </si>
  <si>
    <t xml:space="preserve">          8,01*(0,8-0,2)*0,2</t>
  </si>
  <si>
    <t xml:space="preserve">          Mezisoučet</t>
  </si>
  <si>
    <t xml:space="preserve">     Nadsyp - " délka výkopu * šířka výkopu * hloubka vrstvy "</t>
  </si>
  <si>
    <t xml:space="preserve">     0,66*0,6*0,3</t>
  </si>
  <si>
    <t xml:space="preserve">     46,55*0,8*0,3</t>
  </si>
  <si>
    <t xml:space="preserve">     8,01*0,8*0,3</t>
  </si>
  <si>
    <t>Vodovod - přívod pro stojan</t>
  </si>
  <si>
    <t xml:space="preserve">     (6,4+0,4)*0,8*0,1</t>
  </si>
  <si>
    <t xml:space="preserve">     (6,4+0,4)*(0,8-0,02)*0,02</t>
  </si>
  <si>
    <t xml:space="preserve">     (6,4*0,4)*0,8*0,3</t>
  </si>
  <si>
    <t>212751106</t>
  </si>
  <si>
    <t>Trativody z drenážních a melioračních trubek pro meliorace, dočasné nebo odlehčovací drenáže se zřízením štěrkového lože pod trubky a s jejich obsypem v otevřeném výkopu trubka flexibilní PVC-U SN 4 celoperforovaná 360° DN 160</t>
  </si>
  <si>
    <t>3089647</t>
  </si>
  <si>
    <t>https://podminky.urs.cz/item/CS_URS_2024_01/212751106</t>
  </si>
  <si>
    <t>Větev - DN4, DN7, DN8</t>
  </si>
  <si>
    <t>(37,9+8,6+22,5+45,3)*1,2</t>
  </si>
  <si>
    <t>871161211.R</t>
  </si>
  <si>
    <t>Montáž vodovodního potrubí z plastů v otevřeném výkopu z polyetylenu PE 100 svařovaných elektrotvarovkou SDR 11/PN16 D 20 x 1,9 mm</t>
  </si>
  <si>
    <t>-346963323</t>
  </si>
  <si>
    <t>https://podminky.urs.cz/item/CS_URS_2024_01/871161211.R</t>
  </si>
  <si>
    <t>Vedeno v zemi</t>
  </si>
  <si>
    <t>(7+1,1+1,1)*1,2</t>
  </si>
  <si>
    <t>28613110.R</t>
  </si>
  <si>
    <t>trubka vodovodní PE100 RC PN 16 SDR11 20x1,9mm</t>
  </si>
  <si>
    <t>-416356024</t>
  </si>
  <si>
    <t>11,04*1,015 'Přepočtené koeficientem množství</t>
  </si>
  <si>
    <t>877161101.R</t>
  </si>
  <si>
    <t>Montáž tvarovek na vodovodním plastovém potrubí z polyetylenu PE 100 elektrotvarovek SDR 11/PN16 spojek, oblouků nebo redukcí d 20</t>
  </si>
  <si>
    <t>-2146797062</t>
  </si>
  <si>
    <t>https://podminky.urs.cz/item/CS_URS_2024_01/877161101.R</t>
  </si>
  <si>
    <t xml:space="preserve">Napojení pítka </t>
  </si>
  <si>
    <t>28615969.R</t>
  </si>
  <si>
    <t>elektrospojka, přechod na závit 1/2", SDR11 PE 100 PN16 D 20mm</t>
  </si>
  <si>
    <t>1101067375</t>
  </si>
  <si>
    <t>877161112.R</t>
  </si>
  <si>
    <t>Montáž tvarovek na vodovodním plastovém potrubí z polyetylenu PE 100 elektrotvarovek SDR 11/PN16 kolen 90° d 20</t>
  </si>
  <si>
    <t>-129298999</t>
  </si>
  <si>
    <t>https://podminky.urs.cz/item/CS_URS_2024_01/877161112.R</t>
  </si>
  <si>
    <t>28653050</t>
  </si>
  <si>
    <t>elektrokoleno 90° PE 100 D 20mm</t>
  </si>
  <si>
    <t>-1757931269</t>
  </si>
  <si>
    <t>871265211</t>
  </si>
  <si>
    <t>Kanalizační potrubí z tvrdého PVC v otevřeném výkopu ve sklonu do 20 %, hladkého plnostěnného jednovrstvého, tuhost třídy SN 4 DN 110</t>
  </si>
  <si>
    <t>2103239191</t>
  </si>
  <si>
    <t>https://podminky.urs.cz/item/CS_URS_2024_01/871265211</t>
  </si>
  <si>
    <t>(0,66)*1,3</t>
  </si>
  <si>
    <t>871275211</t>
  </si>
  <si>
    <t>Kanalizační potrubí z tvrdého PVC v otevřeném výkopu ve sklonu do 20 %, hladkého plnostěnného jednovrstvého, tuhost třídy SN 4 DN 125</t>
  </si>
  <si>
    <t>-2030934010</t>
  </si>
  <si>
    <t>https://podminky.urs.cz/item/CS_URS_2024_01/871275211</t>
  </si>
  <si>
    <t>(46,55)*1,3</t>
  </si>
  <si>
    <t>871355211</t>
  </si>
  <si>
    <t>Kanalizační potrubí z tvrdého PVC v otevřeném výkopu ve sklonu do 20 %, hladkého plnostěnného jednovrstvého, tuhost třídy SN 4 DN 200</t>
  </si>
  <si>
    <t>1776387961</t>
  </si>
  <si>
    <t>https://podminky.urs.cz/item/CS_URS_2024_01/871355211</t>
  </si>
  <si>
    <t>(8,01)*1,3</t>
  </si>
  <si>
    <t>877260310</t>
  </si>
  <si>
    <t>Montáž tvarovek na kanalizačním plastovém potrubí z polypropylenu PP nebo tvrdého PVC hladkého plnostěnného kolen, víček nebo hrdlových uzávěrů DN 100</t>
  </si>
  <si>
    <t>790840407</t>
  </si>
  <si>
    <t>https://podminky.urs.cz/item/CS_URS_2024_01/877260310</t>
  </si>
  <si>
    <t>28617180</t>
  </si>
  <si>
    <t>koleno kanalizační PP SN16 45° DN 100</t>
  </si>
  <si>
    <t>66701492</t>
  </si>
  <si>
    <t>877270310</t>
  </si>
  <si>
    <t>Montáž tvarovek na kanalizačním plastovém potrubí z polypropylenu PP nebo tvrdého PVC hladkého plnostěnného kolen, víček nebo hrdlových uzávěrů DN 125</t>
  </si>
  <si>
    <t>1754068303</t>
  </si>
  <si>
    <t>https://podminky.urs.cz/item/CS_URS_2024_01/877270310</t>
  </si>
  <si>
    <t>28617181</t>
  </si>
  <si>
    <t>koleno kanalizační PP SN16 45° DN 125</t>
  </si>
  <si>
    <t>-2061676630</t>
  </si>
  <si>
    <t>877270320</t>
  </si>
  <si>
    <t>Montáž tvarovek na kanalizačním plastovém potrubí z polypropylenu PP nebo tvrdého PVC hladkého plnostěnného odboček DN 125</t>
  </si>
  <si>
    <t>2007720531</t>
  </si>
  <si>
    <t>https://podminky.urs.cz/item/CS_URS_2024_01/877270320</t>
  </si>
  <si>
    <t>28617202</t>
  </si>
  <si>
    <t>odbočka kanalizační PP SN16 45° DN 125/125</t>
  </si>
  <si>
    <t>1217035970</t>
  </si>
  <si>
    <t>28617201</t>
  </si>
  <si>
    <t>odbočka kanalizační PP SN16 45° DN 125/100</t>
  </si>
  <si>
    <t>837535617</t>
  </si>
  <si>
    <t>891247112</t>
  </si>
  <si>
    <t>Montáž vodovodních armatur na potrubí hydrantů podzemních (bez osazení poklopů) DN 80</t>
  </si>
  <si>
    <t>-421462705</t>
  </si>
  <si>
    <t>https://podminky.urs.cz/item/CS_URS_2024_01/891247112</t>
  </si>
  <si>
    <t>42273593</t>
  </si>
  <si>
    <t>hydrant podzemní DN 80 PN 16 dvojitý uzávěr s koulí krycí v 1250mm</t>
  </si>
  <si>
    <t>-665149856</t>
  </si>
  <si>
    <t>892241111</t>
  </si>
  <si>
    <t>Tlakové zkoušky vodou na potrubí DN do 80</t>
  </si>
  <si>
    <t>2005215022</t>
  </si>
  <si>
    <t>https://podminky.urs.cz/item/CS_URS_2024_01/892241111</t>
  </si>
  <si>
    <t>PE D20 - Vedeno v zemi</t>
  </si>
  <si>
    <t>892271111</t>
  </si>
  <si>
    <t>Tlakové zkoušky vodou na potrubí DN 100 nebo 125</t>
  </si>
  <si>
    <t>652749790</t>
  </si>
  <si>
    <t>https://podminky.urs.cz/item/CS_URS_2024_01/892271111</t>
  </si>
  <si>
    <t>PVC-KG D110</t>
  </si>
  <si>
    <t>PVC-KG D125</t>
  </si>
  <si>
    <t>892351111</t>
  </si>
  <si>
    <t>Tlakové zkoušky vodou na potrubí DN 150 nebo 200</t>
  </si>
  <si>
    <t>-532994077</t>
  </si>
  <si>
    <t>https://podminky.urs.cz/item/CS_URS_2024_01/892351111</t>
  </si>
  <si>
    <t>PVC-KG D200</t>
  </si>
  <si>
    <t>894411311</t>
  </si>
  <si>
    <t>Osazení betonových nebo železobetonových dílců pro šachty skruží rovných</t>
  </si>
  <si>
    <t>-230531346</t>
  </si>
  <si>
    <t>https://podminky.urs.cz/item/CS_URS_2024_01/894411311</t>
  </si>
  <si>
    <t>PFB.0006002OZ</t>
  </si>
  <si>
    <t>Těsnění elastomerové pro spojení šachtových dílů  EMT DN 1000</t>
  </si>
  <si>
    <t>-820316629</t>
  </si>
  <si>
    <t>59224185</t>
  </si>
  <si>
    <t>prstenec šachtový vyrovnávací betonový 625x120x60mm</t>
  </si>
  <si>
    <t>292216094</t>
  </si>
  <si>
    <t>Typ 63/6</t>
  </si>
  <si>
    <t>59224102</t>
  </si>
  <si>
    <t>skruž betonová studniční 100x50x9cm</t>
  </si>
  <si>
    <t>865188594</t>
  </si>
  <si>
    <t>Typ 100/50/12 PS</t>
  </si>
  <si>
    <t>59224104</t>
  </si>
  <si>
    <t>skruž betonová studniční 100x100x9cm</t>
  </si>
  <si>
    <t>1051397367</t>
  </si>
  <si>
    <t>Typ 100/100/12 PS</t>
  </si>
  <si>
    <t>894412411</t>
  </si>
  <si>
    <t>Osazení betonových nebo železobetonových dílců pro šachty skruží přechodových</t>
  </si>
  <si>
    <t>1129263538</t>
  </si>
  <si>
    <t>https://podminky.urs.cz/item/CS_URS_2024_01/894412411</t>
  </si>
  <si>
    <t>59224312</t>
  </si>
  <si>
    <t>kónus šachetní betonový kapsové plastové stupadlo 100x62,5x58cm</t>
  </si>
  <si>
    <t>-909895906</t>
  </si>
  <si>
    <t>Typ 100-63/58/12, KPS (kapsové stupadlo)</t>
  </si>
  <si>
    <t>894414111</t>
  </si>
  <si>
    <t>Osazení betonových nebo železobetonových dílců pro šachty skruží základových (dno)</t>
  </si>
  <si>
    <t>514878909</t>
  </si>
  <si>
    <t>https://podminky.urs.cz/item/CS_URS_2024_01/894414111</t>
  </si>
  <si>
    <t>59224061</t>
  </si>
  <si>
    <t>dno betonové šachtové kulaté DN 1000x600, 100x75x15cm</t>
  </si>
  <si>
    <t>-1986909752</t>
  </si>
  <si>
    <t>Jednotlivá šachtová dna</t>
  </si>
  <si>
    <t>Typ 100/60, dimenze vtoků V20/20 PVC, velikost kynety hl. b/b 1/1</t>
  </si>
  <si>
    <t>Revizní a čistící šachta z polypropylenu PP pro hladké trouby DN 400 šachtové dno (DN šachty / DN trubního vedení) DN 400/150</t>
  </si>
  <si>
    <t>-1024347478</t>
  </si>
  <si>
    <t>Revizní šachta drenáže</t>
  </si>
  <si>
    <t xml:space="preserve">     Se sedimentačním prostorem 370 mm</t>
  </si>
  <si>
    <t xml:space="preserve">     Bez sedimentačního prostoru</t>
  </si>
  <si>
    <t>1273472277</t>
  </si>
  <si>
    <t>242571071</t>
  </si>
  <si>
    <t>894812063.R</t>
  </si>
  <si>
    <t>Revizní a čistící šachta z polypropylenu PP pro hladké trouby DN 400 poklop litinový (pro třídu zatížení) plný do teleskopické trubky (B125)</t>
  </si>
  <si>
    <t>-595151743</t>
  </si>
  <si>
    <t>https://podminky.urs.cz/item/CS_URS_2024_01/894812063.R</t>
  </si>
  <si>
    <t>894812612.R</t>
  </si>
  <si>
    <t>Vyříznutí a utěsnění otvoru ve stěně šachty DN 125</t>
  </si>
  <si>
    <t>1542026884</t>
  </si>
  <si>
    <t>https://podminky.urs.cz/item/CS_URS_2024_01/894812612.R</t>
  </si>
  <si>
    <t>Šachta 11.1 - provedení prostupu ve skruži</t>
  </si>
  <si>
    <t>899104112</t>
  </si>
  <si>
    <t>Osazení poklopů litinových, ocelových nebo železobetonových včetně rámů pro třídu zatížení D400, E600</t>
  </si>
  <si>
    <t>1757640554</t>
  </si>
  <si>
    <t>https://podminky.urs.cz/item/CS_URS_2024_01/899104112</t>
  </si>
  <si>
    <t>28376417</t>
  </si>
  <si>
    <t>deska XPS hrana polodrážková a hladký povrch 300kPA λ=0,035 tl 50mm</t>
  </si>
  <si>
    <t>1666518138</t>
  </si>
  <si>
    <t>Krytí mělko položené kanalizace</t>
  </si>
  <si>
    <t>Větev - DN2, DN3</t>
  </si>
  <si>
    <t>((5,5+0,3)*0,5)*1,2</t>
  </si>
  <si>
    <t>55241005.L</t>
  </si>
  <si>
    <t>poklop kanalizační litinový, rám betonolitinový 160mm, bez osazení pro lapač D 400 Litinové víko s odvětráním zajištěné čepem proti krádeži, Horizontální tlumící vložka z PUR - odolná proti olejům, solím a dalším rozmrazovacím látkám, Mezi rámem a vyrovnávacím prstencem musí být alespoň 2 cm vysoké maltové spojení s pevností min. 45 MPa, stejně jako mezi všemi prstenci a vrchním dílem šachty</t>
  </si>
  <si>
    <t>971980645</t>
  </si>
  <si>
    <t>KDL72B Poklop D400 s odv. čep</t>
  </si>
  <si>
    <t>899401113</t>
  </si>
  <si>
    <t>Osazení poklopů litinových hydrantových</t>
  </si>
  <si>
    <t>189391311</t>
  </si>
  <si>
    <t>https://podminky.urs.cz/item/CS_URS_2024_01/899401113</t>
  </si>
  <si>
    <t>42291452</t>
  </si>
  <si>
    <t>poklop litinový hydrantový DN 80</t>
  </si>
  <si>
    <t>468939988</t>
  </si>
  <si>
    <t>899722113</t>
  </si>
  <si>
    <t>Krytí potrubí z plastů výstražnou fólií z PVC šířky 34 cm</t>
  </si>
  <si>
    <t>262395278</t>
  </si>
  <si>
    <t>https://podminky.urs.cz/item/CS_URS_2024_01/899722113</t>
  </si>
  <si>
    <t>541077629</t>
  </si>
  <si>
    <t>https://podminky.urs.cz/item/CS_URS_2024_01/965042141</t>
  </si>
  <si>
    <t>Stávající asfalt (odstraňovaná plocha * mocnost * rezerva)</t>
  </si>
  <si>
    <t>5,9*0,1*1,1</t>
  </si>
  <si>
    <t xml:space="preserve">     Větev - DN2</t>
  </si>
  <si>
    <t>1,2*0,1*1,1</t>
  </si>
  <si>
    <t xml:space="preserve">          Není uvažováno, případně bude součástí stavby</t>
  </si>
  <si>
    <t>Stávající beton před VDJM (odstraňovaná plocha * mocnost * rezerva)</t>
  </si>
  <si>
    <t>974031132</t>
  </si>
  <si>
    <t>Vysekání rýh ve zdivu cihelném na maltu vápennou nebo vápenocementovou do hl. 50 mm a šířky do 70 mm</t>
  </si>
  <si>
    <t>-1895212056</t>
  </si>
  <si>
    <t>https://podminky.urs.cz/item/CS_URS_2024_01/974031132</t>
  </si>
  <si>
    <t>D20 - Vedeno v drážce</t>
  </si>
  <si>
    <t>(1,1+1,1)*1,2</t>
  </si>
  <si>
    <t>Mezisoučet</t>
  </si>
  <si>
    <t>PP HT D40 D50</t>
  </si>
  <si>
    <t xml:space="preserve">     D40 V drážce</t>
  </si>
  <si>
    <t>(0,2+0,2)*1,2</t>
  </si>
  <si>
    <t xml:space="preserve">     D50 Vedeno v drážce</t>
  </si>
  <si>
    <t>(1,5+0,5+0,55+0,55)*1,2</t>
  </si>
  <si>
    <t>997013211</t>
  </si>
  <si>
    <t>Vnitrostaveništní doprava suti a vybouraných hmot vodorovně do 50 m svisle ručně pro budovy a haly výšky do 6 m</t>
  </si>
  <si>
    <t>407116489</t>
  </si>
  <si>
    <t>https://podminky.urs.cz/item/CS_URS_2024_01/997013211</t>
  </si>
  <si>
    <t>997013219</t>
  </si>
  <si>
    <t>Vnitrostaveništní doprava suti a vybouraných hmot vodorovně do 50 m Příplatek k cenám -3111 až -3217 za zvětšenou vodorovnou dopravu přes vymezenou dopravní vzdálenost za každých dalších i započatých 10 m</t>
  </si>
  <si>
    <t>-1712147691</t>
  </si>
  <si>
    <t>https://podminky.urs.cz/item/CS_URS_2024_01/997013219</t>
  </si>
  <si>
    <t>862939711</t>
  </si>
  <si>
    <t>https://podminky.urs.cz/item/CS_URS_2024_01/997013501</t>
  </si>
  <si>
    <t>Odvoz suti a vybouraných hmot na skládku nebo meziskládku se složením, na vzdálenost Příplatek k ceně za každý další i započatý 1 km přes 1 km</t>
  </si>
  <si>
    <t>-282933537</t>
  </si>
  <si>
    <t>https://podminky.urs.cz/item/CS_URS_2024_01/997013509</t>
  </si>
  <si>
    <t>1,777*10 'Přepočtené koeficientem množství</t>
  </si>
  <si>
    <t>-1517757008</t>
  </si>
  <si>
    <t>https://podminky.urs.cz/item/CS_URS_2024_01/997013631</t>
  </si>
  <si>
    <t>998276101</t>
  </si>
  <si>
    <t>Přesun hmot pro trubní vedení hloubené z trub z plastických hmot nebo sklolaminátových pro vodovody, kanalizace, teplovody, produktovody v otevřeném výkopu dopravní vzdálenost do 15 m</t>
  </si>
  <si>
    <t>-1332688751</t>
  </si>
  <si>
    <t>https://podminky.urs.cz/item/CS_URS_2024_01/998276101</t>
  </si>
  <si>
    <t>713470811</t>
  </si>
  <si>
    <t>Odstranění snímatelných pouzder z potrubí, přírub, armatur tvarovek</t>
  </si>
  <si>
    <t>345576776</t>
  </si>
  <si>
    <t>https://podminky.urs.cz/item/CS_URS_2024_01/713470811</t>
  </si>
  <si>
    <t>Stávajcí vzorkovací místo</t>
  </si>
  <si>
    <t>(PI*0,02*0,02*((3,5+2,5+1,5)))</t>
  </si>
  <si>
    <t>721</t>
  </si>
  <si>
    <t>Zdravotechnika - vnitřní kanalizace</t>
  </si>
  <si>
    <t>721290821</t>
  </si>
  <si>
    <t>Vnitrostaveništní přemístění vybouraných (demontovaných) hmot vnitřní kanalizace vodorovně do 100 m v objektech výšky do 6 m</t>
  </si>
  <si>
    <t>2132894621</t>
  </si>
  <si>
    <t>https://podminky.urs.cz/item/CS_URS_2024_01/721290821</t>
  </si>
  <si>
    <t>721171803</t>
  </si>
  <si>
    <t>Demontáž potrubí z novodurových trub odpadních nebo připojovacích do D 75</t>
  </si>
  <si>
    <t>802800592</t>
  </si>
  <si>
    <t>https://podminky.urs.cz/item/CS_URS_2024_01/721171803</t>
  </si>
  <si>
    <t>(1,5+2,5)*1,15</t>
  </si>
  <si>
    <t>721174042</t>
  </si>
  <si>
    <t>Potrubí z trub polypropylenových připojovací DN 40</t>
  </si>
  <si>
    <t>1258683689</t>
  </si>
  <si>
    <t>https://podminky.urs.cz/item/CS_URS_2024_01/721174042</t>
  </si>
  <si>
    <t>V drážce</t>
  </si>
  <si>
    <t>721174043</t>
  </si>
  <si>
    <t>Potrubí z trub polypropylenových připojovací DN 50</t>
  </si>
  <si>
    <t>313615403</t>
  </si>
  <si>
    <t>https://podminky.urs.cz/item/CS_URS_2024_01/721174043</t>
  </si>
  <si>
    <t>Vedeno v drážce</t>
  </si>
  <si>
    <t>Vedeno po stěně</t>
  </si>
  <si>
    <t>(4,3+2,8+2,7+0,3)*1,2</t>
  </si>
  <si>
    <t>721174054</t>
  </si>
  <si>
    <t>Potrubí z trub polypropylenových dešťové DN 75</t>
  </si>
  <si>
    <t>622816338</t>
  </si>
  <si>
    <t>https://podminky.urs.cz/item/CS_URS_2024_01/721174054</t>
  </si>
  <si>
    <t>Nad vstupem do vodojemu</t>
  </si>
  <si>
    <t>(0,3+0,3+2,2+2,2)*1,2</t>
  </si>
  <si>
    <t>721174055</t>
  </si>
  <si>
    <t>Potrubí z trub polypropylenových dešťové DN 110</t>
  </si>
  <si>
    <t>-306865978</t>
  </si>
  <si>
    <t>https://podminky.urs.cz/item/CS_URS_2024_01/721174055</t>
  </si>
  <si>
    <t>Nad vstupem do akumulace</t>
  </si>
  <si>
    <t>(0,8+0,8+0,3+0,3)*1,2</t>
  </si>
  <si>
    <t>721219621</t>
  </si>
  <si>
    <t>Podlahové vpusti montáž dvorních vtoků ostatních typů DN 110/160</t>
  </si>
  <si>
    <t>-1980636353</t>
  </si>
  <si>
    <t>https://podminky.urs.cz/item/CS_URS_2024_01/721219621</t>
  </si>
  <si>
    <t>Na konci designového žlábku</t>
  </si>
  <si>
    <t>56231177.R</t>
  </si>
  <si>
    <t>vtok DN 110 dvorní se svislým odtokem a bez izolační příruby, plast 240x240mm/litina 226x226mm</t>
  </si>
  <si>
    <t>-1621463159</t>
  </si>
  <si>
    <t>721233221</t>
  </si>
  <si>
    <t>Střešní vtoky (vpusti) polypropylenové (PP) pro pochůzné střechy s odtokem vodorovným DN 75/110</t>
  </si>
  <si>
    <t>259531168</t>
  </si>
  <si>
    <t>https://podminky.urs.cz/item/CS_URS_2024_01/721233221</t>
  </si>
  <si>
    <t>721239221</t>
  </si>
  <si>
    <t>Střešní vtoky (vpusti) montáž střešních vtoků ostatních typů s vodorovným odtokem DN 75/110</t>
  </si>
  <si>
    <t>-1053854063</t>
  </si>
  <si>
    <t>https://podminky.urs.cz/item/CS_URS_2024_01/721239221</t>
  </si>
  <si>
    <t>28342473.R</t>
  </si>
  <si>
    <t>chrlič atikový DN 75 s manžetou pro hydroizolaci z PVC-P</t>
  </si>
  <si>
    <t>-240294810</t>
  </si>
  <si>
    <t>721242116.R</t>
  </si>
  <si>
    <t>Lapače střešních splavenin polypropylenové (PP) s kulovým kloubem na odtoku DN 125, se zadním nátokem, zachytným košem a suchou klapkou</t>
  </si>
  <si>
    <t>-1988998166</t>
  </si>
  <si>
    <t>https://podminky.urs.cz/item/CS_URS_2024_01/721242116.R</t>
  </si>
  <si>
    <t>U vstupu do akumulace</t>
  </si>
  <si>
    <t>998721101</t>
  </si>
  <si>
    <t>Přesun hmot pro vnitřní kanalizace stanovený z hmotnosti přesunovaného materiálu vodorovná dopravní vzdálenost do 50 m v objektech výšky do 6 m</t>
  </si>
  <si>
    <t>-1810320257</t>
  </si>
  <si>
    <t>https://podminky.urs.cz/item/CS_URS_2024_01/998721101</t>
  </si>
  <si>
    <t>721194104</t>
  </si>
  <si>
    <t>Vyměření přípojek na potrubí vyvedení a upevnění odpadních výpustek DN 40</t>
  </si>
  <si>
    <t>-520893868</t>
  </si>
  <si>
    <t>https://podminky.urs.cz/item/CS_URS_2024_01/721194104</t>
  </si>
  <si>
    <t>Umyvadla</t>
  </si>
  <si>
    <t>722</t>
  </si>
  <si>
    <t>Zdravotechnika - vnitřní vodovod</t>
  </si>
  <si>
    <t>722290821</t>
  </si>
  <si>
    <t>Vnitrostaveništní přemístění vybouraných (demontovaných) hmot vnitřní vodovod vodorovně do 100 m v objektech výšky do 6 m</t>
  </si>
  <si>
    <t>-2118049797</t>
  </si>
  <si>
    <t>https://podminky.urs.cz/item/CS_URS_2024_01/722290821</t>
  </si>
  <si>
    <t>722170801</t>
  </si>
  <si>
    <t>Demontáž rozvodů vody z plastů do Ø 25 mm</t>
  </si>
  <si>
    <t>767346912</t>
  </si>
  <si>
    <t>https://podminky.urs.cz/item/CS_URS_2024_01/722170801</t>
  </si>
  <si>
    <t>(3,5+2,5+1,5)*1,15</t>
  </si>
  <si>
    <t>722174002</t>
  </si>
  <si>
    <t>Potrubí z plastových trubek z polypropylenu PPR svařovaných polyfúzně PN 16 (SDR 7,4) D 20 x 2,8</t>
  </si>
  <si>
    <t>1947963098</t>
  </si>
  <si>
    <t>https://podminky.urs.cz/item/CS_URS_2024_01/722174002</t>
  </si>
  <si>
    <t>(2,2+3,7)*1,2</t>
  </si>
  <si>
    <t>722174003</t>
  </si>
  <si>
    <t>Potrubí z plastových trubek z polypropylenu PPR svařovaných polyfúzně PN 16 (SDR 7,4) D 25 x 3,5</t>
  </si>
  <si>
    <t>533206973</t>
  </si>
  <si>
    <t>https://podminky.urs.cz/item/CS_URS_2024_01/722174003</t>
  </si>
  <si>
    <t>(2,7)*1,2</t>
  </si>
  <si>
    <t>722181221</t>
  </si>
  <si>
    <t>Ochrana potrubí termoizolačními trubicemi z pěnového polyetylenu PE přilepenými v příčných a podélných spojích, tloušťky izolace přes 6 do 9 mm, vnitřního průměru izolace DN do 22 mm</t>
  </si>
  <si>
    <t>1492920226</t>
  </si>
  <si>
    <t>https://podminky.urs.cz/item/CS_URS_2024_01/722181221</t>
  </si>
  <si>
    <t>D20 - Vedeno po stěně a v drážce</t>
  </si>
  <si>
    <t>(3,3+4,8)*1,2</t>
  </si>
  <si>
    <t>722181222</t>
  </si>
  <si>
    <t>Ochrana potrubí termoizolačními trubicemi z pěnového polyetylenu PE přilepenými v příčných a podélných spojích, tloušťky izolace přes 6 do 9 mm, vnitřního průměru izolace DN přes 22 do 45 mm</t>
  </si>
  <si>
    <t>-36173616</t>
  </si>
  <si>
    <t>https://podminky.urs.cz/item/CS_URS_2024_01/722181222</t>
  </si>
  <si>
    <t>D25 - Vedeno po stěně</t>
  </si>
  <si>
    <t>722190901</t>
  </si>
  <si>
    <t>Opravy ostatní uzavření nebo otevření vodovodního potrubí při opravách včetně vypuštění a napuštění</t>
  </si>
  <si>
    <t>-1137353809</t>
  </si>
  <si>
    <t>https://podminky.urs.cz/item/CS_URS_2024_01/722190901</t>
  </si>
  <si>
    <t>722220861</t>
  </si>
  <si>
    <t>Demontáž armatur závitových se dvěma závity do G 3/4</t>
  </si>
  <si>
    <t>1168555286</t>
  </si>
  <si>
    <t>https://podminky.urs.cz/item/CS_URS_2024_01/722220861</t>
  </si>
  <si>
    <t>722229101</t>
  </si>
  <si>
    <t>Armatury s jedním závitem montáž vodovodních armatur s jedním závitem ostatních typů G 1/2"</t>
  </si>
  <si>
    <t>348374120</t>
  </si>
  <si>
    <t>https://podminky.urs.cz/item/CS_URS_2024_01/722229101</t>
  </si>
  <si>
    <t>55145651.R</t>
  </si>
  <si>
    <t>ventil nástěnný tlačný samouzavírací 6l/min pro studenou nebo smíchanou vodu G 1/2"</t>
  </si>
  <si>
    <t>66365825</t>
  </si>
  <si>
    <t>722230101</t>
  </si>
  <si>
    <t>Armatury se dvěma závity ventily přímé G 1/2"</t>
  </si>
  <si>
    <t>1969294871</t>
  </si>
  <si>
    <t>https://podminky.urs.cz/item/CS_URS_2024_01/722230101</t>
  </si>
  <si>
    <t>722230111</t>
  </si>
  <si>
    <t>Armatury se dvěma závity ventily přímé s odvodňovacím ventilem G 1/2"</t>
  </si>
  <si>
    <t>-718515750</t>
  </si>
  <si>
    <t>https://podminky.urs.cz/item/CS_URS_2024_01/722230111</t>
  </si>
  <si>
    <t>722230113</t>
  </si>
  <si>
    <t>Armatury se dvěma závity ventily přímé s odvodňovacím ventilem G 1"</t>
  </si>
  <si>
    <t>-1215374016</t>
  </si>
  <si>
    <t>https://podminky.urs.cz/item/CS_URS_2024_01/722230113</t>
  </si>
  <si>
    <t>Napojení na stávající rozvod</t>
  </si>
  <si>
    <t>722232501</t>
  </si>
  <si>
    <t>Armatury se dvěma závity potrubní oddělovače vnější závit PN 10 do 65 °C G 1/2"</t>
  </si>
  <si>
    <t>-1099269583</t>
  </si>
  <si>
    <t>https://podminky.urs.cz/item/CS_URS_2024_01/722232501</t>
  </si>
  <si>
    <t>722234263</t>
  </si>
  <si>
    <t>Armatury se dvěma závity filtry mosazný PN 20 do 80 °C G 1/2"</t>
  </si>
  <si>
    <t>1487905504</t>
  </si>
  <si>
    <t>https://podminky.urs.cz/item/CS_URS_2024_01/722234263</t>
  </si>
  <si>
    <t>722290234</t>
  </si>
  <si>
    <t>Zkoušky, proplach a desinfekce vodovodního potrubí proplach a desinfekce vodovodního potrubí do DN 80</t>
  </si>
  <si>
    <t>407388538</t>
  </si>
  <si>
    <t>https://podminky.urs.cz/item/CS_URS_2024_01/722290234</t>
  </si>
  <si>
    <t>722290246</t>
  </si>
  <si>
    <t>Zkoušky, proplach a desinfekce vodovodního potrubí zkoušky těsnosti vodovodního potrubí plastového do DN 40</t>
  </si>
  <si>
    <t>-2016038681</t>
  </si>
  <si>
    <t>https://podminky.urs.cz/item/CS_URS_2024_01/722290246</t>
  </si>
  <si>
    <t>D20 - Vedeno po stěně</t>
  </si>
  <si>
    <t>998722101</t>
  </si>
  <si>
    <t>Přesun hmot pro vnitřní vodovod stanovený z hmotnosti přesunovaného materiálu vodorovná dopravní vzdálenost do 50 m v objektech výšky do 6 m</t>
  </si>
  <si>
    <t>1930409135</t>
  </si>
  <si>
    <t>https://podminky.urs.cz/item/CS_URS_2024_01/998722101</t>
  </si>
  <si>
    <t>722220111</t>
  </si>
  <si>
    <t>Armatury s jedním závitem nástěnky pro výtokový ventil G 1/2"</t>
  </si>
  <si>
    <t>315869803</t>
  </si>
  <si>
    <t>https://podminky.urs.cz/item/CS_URS_2024_01/722220111</t>
  </si>
  <si>
    <t>722239101</t>
  </si>
  <si>
    <t>Armatury se dvěma závity montáž vodovodních armatur se dvěma závity ostatních typů G 1/2"</t>
  </si>
  <si>
    <t>-1713802975</t>
  </si>
  <si>
    <t>https://podminky.urs.cz/item/CS_URS_2024_01/722239101</t>
  </si>
  <si>
    <t>55145627</t>
  </si>
  <si>
    <t>ventil výtokový nástěnný s pevným výtokem G 1/2x150mm</t>
  </si>
  <si>
    <t>-1602100229</t>
  </si>
  <si>
    <t>725</t>
  </si>
  <si>
    <t>Zdravotechnika - zařizovací předměty</t>
  </si>
  <si>
    <t>725590811</t>
  </si>
  <si>
    <t>Vnitrostaveništní přemístění vybouraných (demontovaných) hmot zařizovacích předmětů vodorovně do 100 m v objektech výšky do 6 m</t>
  </si>
  <si>
    <t>-1225649511</t>
  </si>
  <si>
    <t>https://podminky.urs.cz/item/CS_URS_2024_01/725590811</t>
  </si>
  <si>
    <t>725219101</t>
  </si>
  <si>
    <t>Umyvadla montáž umyvadel ostatních typů na konzoly</t>
  </si>
  <si>
    <t>1176961462</t>
  </si>
  <si>
    <t>https://podminky.urs.cz/item/CS_URS_2024_01/725219101</t>
  </si>
  <si>
    <t>64212016</t>
  </si>
  <si>
    <t>umyvadlo keramické pravoúhlé do nábytku bílé š 600mm</t>
  </si>
  <si>
    <t>316382452</t>
  </si>
  <si>
    <t>725820801</t>
  </si>
  <si>
    <t>Demontáž baterií nástěnných do G 3/4</t>
  </si>
  <si>
    <t>776006456</t>
  </si>
  <si>
    <t>https://podminky.urs.cz/item/CS_URS_2024_01/725820801</t>
  </si>
  <si>
    <t>725869101</t>
  </si>
  <si>
    <t>Zápachové uzávěrky zařizovacích předmětů montáž zápachových uzávěrek umyvadlových do DN 40</t>
  </si>
  <si>
    <t>-1129354907</t>
  </si>
  <si>
    <t>https://podminky.urs.cz/item/CS_URS_2024_01/725869101</t>
  </si>
  <si>
    <t>55162004</t>
  </si>
  <si>
    <t>kalich pro úkap s kuličkou</t>
  </si>
  <si>
    <t>-757004081</t>
  </si>
  <si>
    <t>VZT</t>
  </si>
  <si>
    <t>BA</t>
  </si>
  <si>
    <t>55161310</t>
  </si>
  <si>
    <t>sifon umyvadlový s výpustí s mřížkou a zátkou DN 40</t>
  </si>
  <si>
    <t>848607439</t>
  </si>
  <si>
    <t>725930801</t>
  </si>
  <si>
    <t>Demontáž lékařských zařízení kloktacích mís nebo studánek</t>
  </si>
  <si>
    <t>1056914241</t>
  </si>
  <si>
    <t>https://podminky.urs.cz/item/CS_URS_2024_01/725930801</t>
  </si>
  <si>
    <t>998725101</t>
  </si>
  <si>
    <t>Přesun hmot pro zařizovací předměty stanovený z hmotnosti přesunovaného materiálu vodorovná dopravní vzdálenost do 50 m v objektech výšky do 6 m</t>
  </si>
  <si>
    <t>-1823266280</t>
  </si>
  <si>
    <t>https://podminky.urs.cz/item/CS_URS_2024_01/998725101</t>
  </si>
  <si>
    <t>735</t>
  </si>
  <si>
    <t>Ústřední vytápění - otopná tělesa</t>
  </si>
  <si>
    <t>735211222.R</t>
  </si>
  <si>
    <t>Registry z ocelových trubek žebrových bezešvých se šroubovitě navinutými žebry z pásové oceli tl. 0,8-1,0 mm do oblouků Ø 76x3/156 mm dvoupramenné, stavební délky 2000 mm, elektrická topná patrona 1,2kW, 230V, základní výkonový regulátor, doplňkový zásuvkový termostat, pozinkovaný, doplnění o černý nátěr RAL9005</t>
  </si>
  <si>
    <t>-418173221</t>
  </si>
  <si>
    <t>https://podminky.urs.cz/item/CS_URS_2024_01/735211222.R</t>
  </si>
  <si>
    <t>764521464.R</t>
  </si>
  <si>
    <t>Kotlík hranatý z hliníkového plechu včetně háků a čel, 100x100 mm, tl. plechu 1,2-1,6 mm, hrdlové napojení na HT 110, EPDM těsnění, v barvě fasádních desek</t>
  </si>
  <si>
    <t>2142266271</t>
  </si>
  <si>
    <t>https://podminky.urs.cz/item/CS_URS_2024_01/764521464.R</t>
  </si>
  <si>
    <t>764528402</t>
  </si>
  <si>
    <t>Svod z hliníkového plechu včetně objímek, kolen a odskoků hranatý, o straně 100 mm</t>
  </si>
  <si>
    <t>513945951</t>
  </si>
  <si>
    <t>https://podminky.urs.cz/item/CS_URS_2024_01/764528402</t>
  </si>
  <si>
    <t>(2,4+2,4)*1,1</t>
  </si>
  <si>
    <t>998764201</t>
  </si>
  <si>
    <t>Přesun hmot pro konstrukce klempířské stanovený procentní sazbou (%) z ceny vodorovná dopravní vzdálenost do 50 m v objektech výšky do 6 m</t>
  </si>
  <si>
    <t>%</t>
  </si>
  <si>
    <t>789776779</t>
  </si>
  <si>
    <t>https://podminky.urs.cz/item/CS_URS_2024_01/998764201</t>
  </si>
  <si>
    <t>HZS</t>
  </si>
  <si>
    <t>Hodinové zúčtovací sazby</t>
  </si>
  <si>
    <t>HZS2212</t>
  </si>
  <si>
    <t>Hodinové zúčtovací sazby profesí PSV provádění stavebních instalací instalatér odborný</t>
  </si>
  <si>
    <t>hod</t>
  </si>
  <si>
    <t>512</t>
  </si>
  <si>
    <t>2090371519</t>
  </si>
  <si>
    <t>https://podminky.urs.cz/item/CS_URS_2024_01/HZS2212</t>
  </si>
  <si>
    <t>Zkoušení</t>
  </si>
  <si>
    <t xml:space="preserve">     Vizuální prohlídka vodovod</t>
  </si>
  <si>
    <t xml:space="preserve">     Vizuální prohlídka kanalizace</t>
  </si>
  <si>
    <t xml:space="preserve">     Uvedení do provozu vodovod</t>
  </si>
  <si>
    <t xml:space="preserve">     Uvedení do provozu kanalizace</t>
  </si>
  <si>
    <t>D.1.4.3 - Vzduchotechnika</t>
  </si>
  <si>
    <t>1 - VĚTRÁNÍ ARMATURNÍ KOMORY 1.PP+VSTUPU 1.NP</t>
  </si>
  <si>
    <t>2 - ODVLHČOVÁNÍ  1.NP</t>
  </si>
  <si>
    <t>3 - CHLOROVNA 1.NP</t>
  </si>
  <si>
    <t>4 - AKUMULACE-VSTUP 2.NP</t>
  </si>
  <si>
    <t>5 - DOPLŇKOVÝ MATERIÁL</t>
  </si>
  <si>
    <t>6 - Pomocné, přípravné a závěrečné vzduchotechnické práce</t>
  </si>
  <si>
    <t>VĚTRÁNÍ ARMATURNÍ KOMORY 1.PP+VSTUPU 1.NP</t>
  </si>
  <si>
    <t>1.1</t>
  </si>
  <si>
    <t>Potrubní radiální plastový ventilátor - přívod/odvod vzduchu - například  TD 1300/250 3V, IP44;  včetně: 1xzpětné klapky MCA 250mm;  2xpružných připojovacích manžet, příslušenství  (Elektrodesign) - nebo výrobek srovnatelného standardu Průtok  1.000m3/h, 180Pa; 230V; tříootáčkový (vysoké otáčky HS); montáž do vzt. potrubí</t>
  </si>
  <si>
    <t>779273299</t>
  </si>
  <si>
    <t>-</t>
  </si>
  <si>
    <t>Montáž ventilátoru</t>
  </si>
  <si>
    <t>1379755973</t>
  </si>
  <si>
    <t>1.2</t>
  </si>
  <si>
    <t>1773532377</t>
  </si>
  <si>
    <t>85997904</t>
  </si>
  <si>
    <t>1.3</t>
  </si>
  <si>
    <t>MFL 250 filtrační kazeta EU 3; do vzt. potrubí  prům. 250mm ;   včetně filtru a náhradního filtru MFR; (Elektrodesign) - nebo výrobek srovnatelného standardu vyrobeno z galvanizované oceli s gumovým těsněním pro připojení na potrubí</t>
  </si>
  <si>
    <t>-640501726</t>
  </si>
  <si>
    <t>-.1</t>
  </si>
  <si>
    <t>Montáž filtrační kazety</t>
  </si>
  <si>
    <t>-120482413</t>
  </si>
  <si>
    <t>1.4</t>
  </si>
  <si>
    <t>Krycí mřížka Plastová PVC  160x160 mm - zakrytí otvoru ve stěně materiál: plast PVC</t>
  </si>
  <si>
    <t>-1613818415</t>
  </si>
  <si>
    <t>-.2</t>
  </si>
  <si>
    <t>Montáž krycí mřížky</t>
  </si>
  <si>
    <t>-774553897</t>
  </si>
  <si>
    <t>1.5</t>
  </si>
  <si>
    <t>Krycí mřížka pro kruhové potrubí - výfukový kus, Plastová PVC prům. 160mm - zakrytí otvoru ve vzt. potrubí  materiál: plast PVC</t>
  </si>
  <si>
    <t>-132188550</t>
  </si>
  <si>
    <t>-.2.1</t>
  </si>
  <si>
    <t>1258451442</t>
  </si>
  <si>
    <t>1.6</t>
  </si>
  <si>
    <t>Krycí mřížka -sací/výfukový kus - Plastová PVC  prům.250 mm - zakrytí vzt. potrubí  materiál: plast PVC</t>
  </si>
  <si>
    <t>-1549493313</t>
  </si>
  <si>
    <t>-.2.2</t>
  </si>
  <si>
    <t>1414038806</t>
  </si>
  <si>
    <t>1.7</t>
  </si>
  <si>
    <t>Obdélníková výustka  PLASTOVÁ  PVC  pro kruhové vzt. potrubí,   500x150 s regulací průtoku vzduchu, jednořadá odvodní;  ( FORT Plasty),  barva  RAL….(černá) materiál: plast PVC profily</t>
  </si>
  <si>
    <t>-440021391</t>
  </si>
  <si>
    <t>-.2.3</t>
  </si>
  <si>
    <t>-1431103376</t>
  </si>
  <si>
    <t>Čtyřhranné vzduchotechnické potrubí , materiál PLAST PVC,                    (FORT-PLASTY s.r.o.)  - nebo výrobek srovnatelného standardu vč. spojovacího a montážního materiálu a materiálu  na závěsy s pružným uložením</t>
  </si>
  <si>
    <t>2004255819</t>
  </si>
  <si>
    <t>-.3</t>
  </si>
  <si>
    <t>Montáž výustky</t>
  </si>
  <si>
    <t>1556166935</t>
  </si>
  <si>
    <t>1.8</t>
  </si>
  <si>
    <t>Krycí mřížka sání Plastová PVC  prům.250 mm - zakrytí vzt. potrubí v 1.pp , barva  RAL….(černá) materiál: plast PVC</t>
  </si>
  <si>
    <t>-1233877510</t>
  </si>
  <si>
    <t>-.4</t>
  </si>
  <si>
    <t>Montáž vzt. potrubí</t>
  </si>
  <si>
    <t>348324045</t>
  </si>
  <si>
    <t>Kruhové vzt. potrubí pevné - PLASTOVÉ PVC; prům.: 160mm; VODOTĚSNÉ,     (FORT-PLASTY s.r.o.) - nebo výrobek srovnatelného standardu ; SPOJE BEZ PŘÍRUB. SPOJE BEZ PŘÍRUB. vč. spojovacího, těsnícího a montážního materiálu a materiálu  na závěsy s pružným uložením</t>
  </si>
  <si>
    <t>-1064761979</t>
  </si>
  <si>
    <t>-.5</t>
  </si>
  <si>
    <t>1262822083</t>
  </si>
  <si>
    <t>Kruhové vzt. potrubí pevné - PLASTOVÉ PVC; prům.: 250mm; VODOTĚSNÉ,     (FORT-PLASTY s.r.o.) - nebo výrobek srovnatelného standardu ; SPOJE BEZ PŘÍRUB. SPOJE BEZ PŘÍRUB. vč. spojovacího, těsnícího a montážního materiálu a materiálu  na závěsy s pružným uložením</t>
  </si>
  <si>
    <t>-1846120819</t>
  </si>
  <si>
    <t>-.5.1</t>
  </si>
  <si>
    <t>1710714029</t>
  </si>
  <si>
    <t>Tepelná izolace vzt. potrubí, synt. kaučuk s uzavřenými buňkami,  provedení "standard" bez stříbrné povrch. folie, tl.30mm                                    /izolace vzt. potrubí / samolepící, parotěsná, s uzavřenými buňkami</t>
  </si>
  <si>
    <t>-40475248</t>
  </si>
  <si>
    <t>-.6</t>
  </si>
  <si>
    <t>Montáž izolace</t>
  </si>
  <si>
    <t>402256398</t>
  </si>
  <si>
    <t>ODVLHČOVÁNÍ  1.NP</t>
  </si>
  <si>
    <t>2.1</t>
  </si>
  <si>
    <t>Adsorpční odvlhčovací jednotka-typ například  COTES C30-1,2 - nebo výrobek srovnatelného standardu                                                                                                            včetně: Regulace a regulátoru, čidla vlhkosti, průtok vzduchu 300m3/h, pex=200Pa, výkon odvlhčení 1,1kg/hod. (nab. č.                 SEN-vysoušecí technika) - nebo výrobek srovnatelného standardu    nástěnné provedení, pro připojení na vzt. potrubí REGENERAČNÍHO VZDUCHU prům. 100-125mm, vedeno do exteriéru.</t>
  </si>
  <si>
    <t>927293797</t>
  </si>
  <si>
    <t>563710147</t>
  </si>
  <si>
    <t>Kruhové vzt. potrubí pevné - PLASTOVÉ PVC; prům.: 125mm; VODOTĚSNÉ,     (FORT-PLASTY s.r.o.) - nebo výrobek srovnatelného standardu ; SPOJE BEZ PŘÍRUB. Odolnost do 70°C SPOJE BEZ PŘÍRUB. vč. spojovacího, těsnícího a montážního materiálu a materiálu  na závěsy s pružným uložením ; Odolnost do 70°C</t>
  </si>
  <si>
    <t>190371725</t>
  </si>
  <si>
    <t>1544371113</t>
  </si>
  <si>
    <t>1264888669</t>
  </si>
  <si>
    <t>-.5.2</t>
  </si>
  <si>
    <t>-132495006</t>
  </si>
  <si>
    <t>Tepelná izolace vzt. potrubí z min. vlny tl. 40mm,                             /izolace vzt. potrubí / povrch hliniková folie, upevněná na trny ,spoje  přelepeny Al.páskou</t>
  </si>
  <si>
    <t>-1829417523</t>
  </si>
  <si>
    <t>-895290293</t>
  </si>
  <si>
    <t>Kruhové vzt. potrubí pevné - SPIRO - VODOTĚSNÉ,                                prům.: 125 mm                  vč. spojovacího a montážního materiálu a materiálu na závěsy s pružným uložením, materiál ocel. pozink. plech</t>
  </si>
  <si>
    <t>2082082328</t>
  </si>
  <si>
    <t>-.6.1</t>
  </si>
  <si>
    <t>641555860</t>
  </si>
  <si>
    <t>-.7</t>
  </si>
  <si>
    <t>Nátrubek s kohoutem DN 25  na dno stoupacích potrubí vzt.           včetně hadice cca 1,5m k připojení do zápachové uzávěrky kanalizace včetně montáže do dna vzt potrubí, opatření pro odvod případného kondenzátu z potrubí vzt.</t>
  </si>
  <si>
    <t>-1299236608</t>
  </si>
  <si>
    <t>Montáž jednotky</t>
  </si>
  <si>
    <t>-664286616</t>
  </si>
  <si>
    <t>Krycí mřížka pro kruhové potrubí - výfukový kus, Plastová PVC prům. 125mm, s úkosem 45° - zakrytí otvoru ve vzt. potrubí nad střechou materiál: plast PVC</t>
  </si>
  <si>
    <t>-1062447142</t>
  </si>
  <si>
    <t>-.8</t>
  </si>
  <si>
    <t>Montáž nátrubku</t>
  </si>
  <si>
    <t>1668708712</t>
  </si>
  <si>
    <t>Kruhové, plastové potrubí odvodu kondenzátu  (D 32)  , například ….... potrubí včetně spojovacího,  montážního materiálu a materiálu na závěsy, včetně tepelné izolace např. …....</t>
  </si>
  <si>
    <t>-1979902623</t>
  </si>
  <si>
    <t>-.9</t>
  </si>
  <si>
    <t>Montáž potrubí kondenzátu</t>
  </si>
  <si>
    <t>532195653</t>
  </si>
  <si>
    <t>CHLOROVNA 1.NP</t>
  </si>
  <si>
    <t>3.1</t>
  </si>
  <si>
    <t>Radiální potrubní ventilátor, například: RK 100 L , pro prům. 100mm, PVC   - nebo výrobek srovnatelného standardu;           včetně:  pružných manžet; včetně příslušenství Odvod 90 m3/h; pex=200Pa;  U=230V</t>
  </si>
  <si>
    <t>-1919132633</t>
  </si>
  <si>
    <t>-.10</t>
  </si>
  <si>
    <t>-2085398328</t>
  </si>
  <si>
    <t>Montáž klapky</t>
  </si>
  <si>
    <t>-258794070</t>
  </si>
  <si>
    <t>3.4</t>
  </si>
  <si>
    <t>Krycí mřížka Plastová PVC  160x160 mm - zakrytí otvoru za uzavírací klapkou vzt.  materiál: plast PVC</t>
  </si>
  <si>
    <t>-1690572075</t>
  </si>
  <si>
    <t>-1333311474</t>
  </si>
  <si>
    <t>3.5</t>
  </si>
  <si>
    <t>Krycí mřížka pro kruhové potrubí - výfukový kus, Plastová PVC prům. 100mm, s úkosem 45° - zakrytí otvoru ve vzt. potrubí nad střechou materiál: plast PVC</t>
  </si>
  <si>
    <t>-1770776558</t>
  </si>
  <si>
    <t>-1032709688</t>
  </si>
  <si>
    <t>3.6</t>
  </si>
  <si>
    <t>Odvodní talířový ventil PLASTOVÝ PVC, prům. 100 mm                                                            Qv= 45 m3/h, pro připojení na kruhové potrubí ø100mm,  vč. montážního rámečku, materiál.: PLAST PVC</t>
  </si>
  <si>
    <t>-729507681</t>
  </si>
  <si>
    <t>-.11</t>
  </si>
  <si>
    <t>Montáž výustky/ventilu</t>
  </si>
  <si>
    <t>2026225867</t>
  </si>
  <si>
    <t>-.12</t>
  </si>
  <si>
    <t>1765135297</t>
  </si>
  <si>
    <t>-1406127551</t>
  </si>
  <si>
    <t>-.12.1</t>
  </si>
  <si>
    <t>Kruhové vzt. potrubí pevné - PLASTOVÉ PVC; prům.: 100mm; VODOTĚSNÉ,     (FORT-PLASTY s.r.o.) - nebo výrobek srovnatelného standardu ; SPOJE BEZ PŘÍRUB. SPOJE BEZ PŘÍRUB. vč. spojovacího, těsnícího a montážního materiálu a materiálu  na závěsy s pružným uložením</t>
  </si>
  <si>
    <t>19918830</t>
  </si>
  <si>
    <t>1190606634</t>
  </si>
  <si>
    <t>1216732600</t>
  </si>
  <si>
    <t>-457824609</t>
  </si>
  <si>
    <t>-1591530193</t>
  </si>
  <si>
    <t>3.3</t>
  </si>
  <si>
    <t>Zpětná PLASTOVÁ PVC klapka samočinná - plastová, horizontální; prům.100 mm; (FORT-PLASTY s.r.o.) - nebo výrobek srovnatelného  PLAST  PVC</t>
  </si>
  <si>
    <t>594341097</t>
  </si>
  <si>
    <t>3.2</t>
  </si>
  <si>
    <t>PLASTOVÁ PVC podtlaková samočinná KLAPKA 160x160, (FORT-PLASTY s.r.o.) - nebo výrobek srovnatelného materiál: plast PVC</t>
  </si>
  <si>
    <t>177009203</t>
  </si>
  <si>
    <t>AKUMULACE-VSTUP 2.NP</t>
  </si>
  <si>
    <t>4.1</t>
  </si>
  <si>
    <t>MFL 160 filtrační kazeta EU 3; do vzt. potrubí  prům. 160mm ;   včetně filtru a náhradního filtru MFR; (Elektrodesign) - nebo výrobek srovnatelného standardu vyrobeno z galvanizované oceli s gumovým těsněním pro připojení na potrubí</t>
  </si>
  <si>
    <t>518982842</t>
  </si>
  <si>
    <t>1715293574</t>
  </si>
  <si>
    <t>4.2</t>
  </si>
  <si>
    <t>Krycí mřížka -sací/výfukový kus - Plastová PVC  prům.160 mm - zakrytí vzt. potrubí  materiál: plast PVC</t>
  </si>
  <si>
    <t>-1520199858</t>
  </si>
  <si>
    <t>-.2.4</t>
  </si>
  <si>
    <t>-139188238</t>
  </si>
  <si>
    <t>1528497349</t>
  </si>
  <si>
    <t>-241217784</t>
  </si>
  <si>
    <t>-1489998881</t>
  </si>
  <si>
    <t>1740905398</t>
  </si>
  <si>
    <t>DOPLŇKOVÝ MATERIÁL</t>
  </si>
  <si>
    <t>-.13</t>
  </si>
  <si>
    <t>Barva  RAL….(černá), pro nátěry zejména kotvení vzt. potrubí a ventilátorů, jednotek, objímek, závit. tyčí , případně viditelných vnitřních vzt. potrubí v objektu dle požadavku architekta projektu; 1xzákladní, 2x vrchní, veškeré viditelné prvky vzt. potrubí  pro aplikaci na vzt potrubí , ocelový pozink plech, pozink. výustky, ocelové pozink. závěsové tyče, příruby, spojovací materiál.</t>
  </si>
  <si>
    <t>-1169146444</t>
  </si>
  <si>
    <t>Montáž, aplikace nátěru</t>
  </si>
  <si>
    <t>585434789</t>
  </si>
  <si>
    <t>Pomocné, přípravné a závěrečné vzduchotechnické práce</t>
  </si>
  <si>
    <t>6.1</t>
  </si>
  <si>
    <t>Náklady na dopravu VZT zařízení Doprava vzt komponent, elementů, jednotek, ventilátorů, vzt. potrubí atd. na místo stavby</t>
  </si>
  <si>
    <t>1343653052</t>
  </si>
  <si>
    <t>6.2</t>
  </si>
  <si>
    <t>Pomocné konstrukce, lešení Pro práci ve výšce podlaží do 5,5m, dále práce na střeše objektu</t>
  </si>
  <si>
    <t>385947011</t>
  </si>
  <si>
    <t>6.3</t>
  </si>
  <si>
    <t>Zednické výpomoci Spolupráce na prostupech v počtu do 10-ti ks</t>
  </si>
  <si>
    <t>-1432548102</t>
  </si>
  <si>
    <t>6.4</t>
  </si>
  <si>
    <t>Komplexní vyzkoušení Zkoušky vzt. zařízení v délce trvání 2N hod.</t>
  </si>
  <si>
    <t>1580807614</t>
  </si>
  <si>
    <t>6.5</t>
  </si>
  <si>
    <t>Zaregulování VZT Zaregulování průtoku vzduchu na koncových elementech v počtu do 5 ks</t>
  </si>
  <si>
    <t>1582049363</t>
  </si>
  <si>
    <t>6.6</t>
  </si>
  <si>
    <t>Zaškolení obsluhy</t>
  </si>
  <si>
    <t>-643818947</t>
  </si>
  <si>
    <t>6.7</t>
  </si>
  <si>
    <t>Vypracování provozního řádu vzduchotechnického zařízení</t>
  </si>
  <si>
    <t>1130832412</t>
  </si>
  <si>
    <t>6.8</t>
  </si>
  <si>
    <t>Vypracování dokumentace skutečného provedení (2x tištěná paré, 1x nosič s PDF)</t>
  </si>
  <si>
    <t>1758186621</t>
  </si>
  <si>
    <t>D.1.4.4.a - Elektroinstalace - osvětlení fasády</t>
  </si>
  <si>
    <t>D1 - Rozváděč R1</t>
  </si>
  <si>
    <t>D2 - Svítidla</t>
  </si>
  <si>
    <t>D3 - Montáž, programování, instalační materiál, ostatní</t>
  </si>
  <si>
    <t>D1</t>
  </si>
  <si>
    <t>Rozváděč R1</t>
  </si>
  <si>
    <t>R2</t>
  </si>
  <si>
    <t>Polyesterová rozvodnice Thalassa – NSYPLM64G, 647x436x250mm, In 16A, IP66/20 vč. příslušenství (nosné lišty, spojovací a nosný materiál apod.). Přívod i vývody spodem i horem. Ochrana před úrazem elektrickým proudem je automatickým odpojením od zdroje v sítích TN podle ČSN EN 33 2000-4-41 ed. 3. Součástí rozváděče je kompletní vystrojení jistícími, spínacími a ovládacími prvky pro technologii z něj napojenou.</t>
  </si>
  <si>
    <t>766558545</t>
  </si>
  <si>
    <t>Pol1</t>
  </si>
  <si>
    <t>montáž položky</t>
  </si>
  <si>
    <t>892529657</t>
  </si>
  <si>
    <t>R2.1</t>
  </si>
  <si>
    <t>Montážní panel plný 600x400mm  - NSYMPP64</t>
  </si>
  <si>
    <t>-492640701</t>
  </si>
  <si>
    <t>Pol10</t>
  </si>
  <si>
    <t>-1563880332</t>
  </si>
  <si>
    <t>R2.29</t>
  </si>
  <si>
    <t>Nosič štítků 18 x 27 mm pro ovladače a signálky ø 22 mm ZBY-6102</t>
  </si>
  <si>
    <t>319192227</t>
  </si>
  <si>
    <t>Pol11</t>
  </si>
  <si>
    <t>608775131</t>
  </si>
  <si>
    <t>R2.34</t>
  </si>
  <si>
    <t>Drobný elektroinstalační materiál nutný pro upevnění a uložení zařízení a vodičů, nosné konstrukce</t>
  </si>
  <si>
    <t>-80041031</t>
  </si>
  <si>
    <t>Pol12</t>
  </si>
  <si>
    <t>2004092082</t>
  </si>
  <si>
    <t>R2.35</t>
  </si>
  <si>
    <t>Propojovací vodiče</t>
  </si>
  <si>
    <t>1006592665</t>
  </si>
  <si>
    <t>Pol13</t>
  </si>
  <si>
    <t>2006535752</t>
  </si>
  <si>
    <t>R2.37</t>
  </si>
  <si>
    <t>Výroba rozváděče R2 (pouze práce)</t>
  </si>
  <si>
    <t>-1939596550</t>
  </si>
  <si>
    <t>Pol14</t>
  </si>
  <si>
    <t>-1766472824</t>
  </si>
  <si>
    <t>Pol2</t>
  </si>
  <si>
    <t>1249384738</t>
  </si>
  <si>
    <t>R2.2</t>
  </si>
  <si>
    <t>Držák DIN lišty TS/50 plochý</t>
  </si>
  <si>
    <t>-158471122</t>
  </si>
  <si>
    <t>1190215832</t>
  </si>
  <si>
    <t>R2.3</t>
  </si>
  <si>
    <t>Kapsa na dokumentaci A4, plast, NSYDPA4</t>
  </si>
  <si>
    <t>1814523007</t>
  </si>
  <si>
    <t>-670885655</t>
  </si>
  <si>
    <t>R2.19</t>
  </si>
  <si>
    <t>Proudový chránič typu A 30 mA s nadproud.ochranou, PFL7-10/1N/B/003-A</t>
  </si>
  <si>
    <t>-8156631</t>
  </si>
  <si>
    <t>Pol3</t>
  </si>
  <si>
    <t>-1640686494</t>
  </si>
  <si>
    <t>R2.4</t>
  </si>
  <si>
    <t>Závěsy pro připojení nerez – sada 4 ks</t>
  </si>
  <si>
    <t>-1391170999</t>
  </si>
  <si>
    <t>Pol4</t>
  </si>
  <si>
    <t>1131311632</t>
  </si>
  <si>
    <t>R2.5</t>
  </si>
  <si>
    <t>Svodič přepětí 1+2. stupeň, In (10/350 μs): 12,5 kA FLP-12,5 V/1</t>
  </si>
  <si>
    <t>-1100752932</t>
  </si>
  <si>
    <t>1417733380</t>
  </si>
  <si>
    <t>R2.36</t>
  </si>
  <si>
    <t>Spojovací a upevňovací materiál</t>
  </si>
  <si>
    <t>2070862111</t>
  </si>
  <si>
    <t>Pol5</t>
  </si>
  <si>
    <t>-428035661</t>
  </si>
  <si>
    <t>R2.6</t>
  </si>
  <si>
    <t>Spínaný napájecí zdroj 230/24 VAC/DC; 3,13A ABLS1A24031</t>
  </si>
  <si>
    <t>1103925086</t>
  </si>
  <si>
    <t>-1722997682</t>
  </si>
  <si>
    <t>R2.7</t>
  </si>
  <si>
    <t>Pojistková svorka WSI 4 - černá</t>
  </si>
  <si>
    <t>1521380576</t>
  </si>
  <si>
    <t>880364078</t>
  </si>
  <si>
    <t>R2.20</t>
  </si>
  <si>
    <t>Jistič 1-pólový  D10A/1, iC60H 1P 10A D</t>
  </si>
  <si>
    <t>-12583067</t>
  </si>
  <si>
    <t>-22673963</t>
  </si>
  <si>
    <t>R2.23</t>
  </si>
  <si>
    <t>Sestava signálky LED ø 22 mm, 230..240 V AC, zelená -  XB5 AVM3</t>
  </si>
  <si>
    <t>750623257</t>
  </si>
  <si>
    <t>Pol6</t>
  </si>
  <si>
    <t>-160402458</t>
  </si>
  <si>
    <t>R2.8</t>
  </si>
  <si>
    <t>Koncová svěrka WEW 35/2 - tmavě béžová</t>
  </si>
  <si>
    <t>1033886072</t>
  </si>
  <si>
    <t>-332718107</t>
  </si>
  <si>
    <t>R2.9</t>
  </si>
  <si>
    <t>Štítky DEK 5/5 MC NE WS pro svorky SAK a WDU 2.5, 10...70</t>
  </si>
  <si>
    <t>733048965</t>
  </si>
  <si>
    <t>1428020705</t>
  </si>
  <si>
    <t>R2.10</t>
  </si>
  <si>
    <t>Výstražný kryt k zakrytí svorek WDU 16 a WDU 35 (sada 32 ks)</t>
  </si>
  <si>
    <t>305603227</t>
  </si>
  <si>
    <t>-214449115</t>
  </si>
  <si>
    <t>R2.11</t>
  </si>
  <si>
    <t>Řadová svorka WPE 16 - zelená / žlutá</t>
  </si>
  <si>
    <t>-1520309072</t>
  </si>
  <si>
    <t>932517681</t>
  </si>
  <si>
    <t>R2.12</t>
  </si>
  <si>
    <t>Řadová svorka WDU 4 - tmavě béžová</t>
  </si>
  <si>
    <t>243174188</t>
  </si>
  <si>
    <t>996128504</t>
  </si>
  <si>
    <t>R2.13</t>
  </si>
  <si>
    <t>Řadová svorka WDU 4 BL - modrá</t>
  </si>
  <si>
    <t>-797622211</t>
  </si>
  <si>
    <t>1076145802</t>
  </si>
  <si>
    <t>R2.14</t>
  </si>
  <si>
    <t>Řadová svorka WPE 4 - zelená / žlutá</t>
  </si>
  <si>
    <t>-502241992</t>
  </si>
  <si>
    <t>-1244038983</t>
  </si>
  <si>
    <t>R2.15</t>
  </si>
  <si>
    <t>Řadová svorka WDU 2.5 RT - červená</t>
  </si>
  <si>
    <t>1695148131</t>
  </si>
  <si>
    <t>-80466702</t>
  </si>
  <si>
    <t>R2.16</t>
  </si>
  <si>
    <t>Řadová svorka WDU 2.5 BL - modrá</t>
  </si>
  <si>
    <t>-1079485406</t>
  </si>
  <si>
    <t>1619270256</t>
  </si>
  <si>
    <t>R2.17</t>
  </si>
  <si>
    <t>Bočnice WAP 2.5-10 ke svorkám řady W 2.5-10</t>
  </si>
  <si>
    <t>262251608</t>
  </si>
  <si>
    <t>845313231</t>
  </si>
  <si>
    <t>R2.18</t>
  </si>
  <si>
    <t>Skleněná trubičková pojistka 5x20 mm T 4A</t>
  </si>
  <si>
    <t>750158225</t>
  </si>
  <si>
    <t>1608216776</t>
  </si>
  <si>
    <t>R2.30</t>
  </si>
  <si>
    <t>iCT 25A 1Z 230/240V 50Hz stykač A9C20732</t>
  </si>
  <si>
    <t>-1018931164</t>
  </si>
  <si>
    <t>1345060715</t>
  </si>
  <si>
    <t>R2.32</t>
  </si>
  <si>
    <t>Vývodka SCAME PG16 HEAVY DUTY s maticí, Ø 10...14 mm</t>
  </si>
  <si>
    <t>884652438</t>
  </si>
  <si>
    <t>-1135930377</t>
  </si>
  <si>
    <t>R2.33</t>
  </si>
  <si>
    <t>Vnitřní ostatní vybavení rozváděče - panely, příčníky, svorky, vývodky, apod., komplet dle schématu rozváděče R2</t>
  </si>
  <si>
    <t>375845455</t>
  </si>
  <si>
    <t>Pol7</t>
  </si>
  <si>
    <t>-1528326668</t>
  </si>
  <si>
    <t>R2.21</t>
  </si>
  <si>
    <t>Jistič 1-pólový  C2A/1, iC60H 1P 2A C</t>
  </si>
  <si>
    <t>-796518024</t>
  </si>
  <si>
    <t>-114916516</t>
  </si>
  <si>
    <t>R2.22</t>
  </si>
  <si>
    <t>OEZ Hodiny spínací MAA-D16-001-A230 Digitální týdenní 106A 230V IP20</t>
  </si>
  <si>
    <t>427761084</t>
  </si>
  <si>
    <t>277822913</t>
  </si>
  <si>
    <t>R2.27</t>
  </si>
  <si>
    <t>Ovládač otočný ø 22 mm, černý, polohy I - 0 XB5 AD25</t>
  </si>
  <si>
    <t>-1895673053</t>
  </si>
  <si>
    <t>-916536165</t>
  </si>
  <si>
    <t>R2.28</t>
  </si>
  <si>
    <t>Spínací jednotka jednoduchá, kontakt 1 x "Z", ZBE 101</t>
  </si>
  <si>
    <t>201196705</t>
  </si>
  <si>
    <t>1009943082</t>
  </si>
  <si>
    <t>R2.31</t>
  </si>
  <si>
    <t>Vývodka SCAME PG11 HEAVY DUTY s maticí, Ø 5...10 mm</t>
  </si>
  <si>
    <t>-1775859638</t>
  </si>
  <si>
    <t>Pol8</t>
  </si>
  <si>
    <t>-79174389</t>
  </si>
  <si>
    <t>R2.24</t>
  </si>
  <si>
    <t>Kabelový žlab PVC 37,5x50mm, bez víka, délka 2 m</t>
  </si>
  <si>
    <t>1977282596</t>
  </si>
  <si>
    <t>Pol9</t>
  </si>
  <si>
    <t>1903673654</t>
  </si>
  <si>
    <t>R2.25</t>
  </si>
  <si>
    <t>Kabelový žlab PVC - víko šířky 37,5 mm, délka 2 m</t>
  </si>
  <si>
    <t>-526469785</t>
  </si>
  <si>
    <t>91584037</t>
  </si>
  <si>
    <t>R2.26</t>
  </si>
  <si>
    <t>Ovládač otočný ø 22 mm, černý, polohy I - 0 - II XB5 AD33</t>
  </si>
  <si>
    <t>129389464</t>
  </si>
  <si>
    <t>D2</t>
  </si>
  <si>
    <t>Svítidla</t>
  </si>
  <si>
    <t>A1</t>
  </si>
  <si>
    <t>BE 84154K3 zápustné svítidlo , vstup</t>
  </si>
  <si>
    <t>1690627044</t>
  </si>
  <si>
    <t>1020075538</t>
  </si>
  <si>
    <t>A3.1</t>
  </si>
  <si>
    <t>A01718_1 LED hliníkový profil KLUŚ PDS-4 |stříbrná anoda 1m</t>
  </si>
  <si>
    <t>1383097402</t>
  </si>
  <si>
    <t>Pol15</t>
  </si>
  <si>
    <t>-100919347</t>
  </si>
  <si>
    <t>A1.1</t>
  </si>
  <si>
    <t>BE 70687 montážní box</t>
  </si>
  <si>
    <t>1374728731</t>
  </si>
  <si>
    <t>1594430662</t>
  </si>
  <si>
    <t>A2.1</t>
  </si>
  <si>
    <t>BE 71246 montážní box</t>
  </si>
  <si>
    <t>-1194818774</t>
  </si>
  <si>
    <t>Pol16</t>
  </si>
  <si>
    <t>-328059690</t>
  </si>
  <si>
    <t>A2</t>
  </si>
  <si>
    <t>BE 85118K3 přisazené svítidlo , boční strana</t>
  </si>
  <si>
    <t>1602056551</t>
  </si>
  <si>
    <t>1320738012</t>
  </si>
  <si>
    <t>A3</t>
  </si>
  <si>
    <t>A01718_3 LED hliníkový profil KLUŚ PDS-4 |stříbrná anoda 3m</t>
  </si>
  <si>
    <t>383884032</t>
  </si>
  <si>
    <t>Pol17</t>
  </si>
  <si>
    <t>1646648122</t>
  </si>
  <si>
    <t>A3.7</t>
  </si>
  <si>
    <t>pájení, propojení, izolace</t>
  </si>
  <si>
    <t>-1246022064</t>
  </si>
  <si>
    <t>Pol18</t>
  </si>
  <si>
    <t>135449250</t>
  </si>
  <si>
    <t>A3.8</t>
  </si>
  <si>
    <t>C2490 Úchytka PDS-STN pro LED hliníkové profily</t>
  </si>
  <si>
    <t>2117455513</t>
  </si>
  <si>
    <t>Pol19</t>
  </si>
  <si>
    <t>-1074810941</t>
  </si>
  <si>
    <t>-755692705</t>
  </si>
  <si>
    <t>A3.5</t>
  </si>
  <si>
    <t>C20122 Záslepka KLUŚ PDS-4 pro LED hliníkové profily stříbrná</t>
  </si>
  <si>
    <t>-45086648</t>
  </si>
  <si>
    <t>-641667176</t>
  </si>
  <si>
    <t>A3.6</t>
  </si>
  <si>
    <t>CH526:LED pásek ALUMIA pro hliníkové profily 9,6W/m; 2700K; 24V, 780 lm/m, rozmery ve tvaru: 2 050 + 950 + 2 050 mm</t>
  </si>
  <si>
    <t>1820328005</t>
  </si>
  <si>
    <t>-1549912587</t>
  </si>
  <si>
    <t>A3.2</t>
  </si>
  <si>
    <t>B17064 M_3 Difuzor KLUŚ KA-11 pro LED hliníkové profily |mléčný 3m</t>
  </si>
  <si>
    <t>-903567842</t>
  </si>
  <si>
    <t>1391471647</t>
  </si>
  <si>
    <t>A3.3</t>
  </si>
  <si>
    <t>B17064 M_1 Difuzor KLUŚ KA-11 pro LED hliníkové profily |mléčný 1m</t>
  </si>
  <si>
    <t>-661248872</t>
  </si>
  <si>
    <t>1613364930</t>
  </si>
  <si>
    <t>A3.4</t>
  </si>
  <si>
    <t>C28072|N00:Spojka KLUŚ ZM-90 pro LED hliníkové profily</t>
  </si>
  <si>
    <t>-2118967872</t>
  </si>
  <si>
    <t>D3</t>
  </si>
  <si>
    <t>Montáž, programování, instalační materiál, ostatní</t>
  </si>
  <si>
    <t>W3</t>
  </si>
  <si>
    <t>Kabel CYKY-J 5x1,5</t>
  </si>
  <si>
    <t>-944298661</t>
  </si>
  <si>
    <t>Pol20</t>
  </si>
  <si>
    <t>1675920317</t>
  </si>
  <si>
    <t>W1</t>
  </si>
  <si>
    <t>Kabel CYKY-J 3x2,5</t>
  </si>
  <si>
    <t>434683407</t>
  </si>
  <si>
    <t>-1252528646</t>
  </si>
  <si>
    <t>W2</t>
  </si>
  <si>
    <t>Kabel CYKY-O 2x2,5</t>
  </si>
  <si>
    <t>-1063750108</t>
  </si>
  <si>
    <t>1018402236</t>
  </si>
  <si>
    <t>Pol21</t>
  </si>
  <si>
    <t>Vodič ochranného pospojování CY10 ZŹ, včetně nerez svorek/pásky</t>
  </si>
  <si>
    <t>1879657672</t>
  </si>
  <si>
    <t>Pol22</t>
  </si>
  <si>
    <t>-1055423298</t>
  </si>
  <si>
    <t>Pol23</t>
  </si>
  <si>
    <t>Vodič ochranného pospojování CY6 ZŹ, včetně nerez svorek/pásky</t>
  </si>
  <si>
    <t>163535133</t>
  </si>
  <si>
    <t>-1434605528</t>
  </si>
  <si>
    <t>Pol24</t>
  </si>
  <si>
    <t>Trubka elektroinstalační tuhá z PVC L 3 m do průměru 32 mm, včetně příchytek, kolen, spojek apod, ČERNÁ BARVA!</t>
  </si>
  <si>
    <t>1848941943</t>
  </si>
  <si>
    <t>Pol25</t>
  </si>
  <si>
    <t>588687889</t>
  </si>
  <si>
    <t>Pol26</t>
  </si>
  <si>
    <t>Trubka elektroinstalační ohebná, KF 09050, 50 mm</t>
  </si>
  <si>
    <t>94452498</t>
  </si>
  <si>
    <t>Pol27</t>
  </si>
  <si>
    <t>-1716081503</t>
  </si>
  <si>
    <t>Pol28</t>
  </si>
  <si>
    <t>Ostatní elektromontážní materiál nutný pro upevnění a uložení vodičů a zařízení, nosné konstrukce vnitřní 25m.</t>
  </si>
  <si>
    <t>1189238793</t>
  </si>
  <si>
    <t>Pol29</t>
  </si>
  <si>
    <t>1695732704</t>
  </si>
  <si>
    <t>Pol30</t>
  </si>
  <si>
    <t>Hloubení kabelových zapažených i nezapažených rýh ručně š 50 cm, hl 100 cm, v hornině tř 3</t>
  </si>
  <si>
    <t>-1483274056</t>
  </si>
  <si>
    <t>Pol31</t>
  </si>
  <si>
    <t>1174934888</t>
  </si>
  <si>
    <t>Pol32</t>
  </si>
  <si>
    <t>Lože kabelů z písku nebo štěrkopísku tl 5 cm nad kabel, bez zakrytí, šířky lože do 50 cm</t>
  </si>
  <si>
    <t>-1706927884</t>
  </si>
  <si>
    <t>Pol33</t>
  </si>
  <si>
    <t>175580156</t>
  </si>
  <si>
    <t>Pol34</t>
  </si>
  <si>
    <t>Zásyp rýh ručně šířky 50 cm, hloubky 100 cm, z horniny třídy 3</t>
  </si>
  <si>
    <t>-2001184945</t>
  </si>
  <si>
    <t>Pol35</t>
  </si>
  <si>
    <t>207039039</t>
  </si>
  <si>
    <t>Pol36</t>
  </si>
  <si>
    <t>Položení drnu včetně zalití vodou na rovině</t>
  </si>
  <si>
    <t>-460317737</t>
  </si>
  <si>
    <t>Pol37</t>
  </si>
  <si>
    <t>-2072461968</t>
  </si>
  <si>
    <t>R1</t>
  </si>
  <si>
    <t>Jistič 1-pólový  B16A/1, iC60H 1P 16A B</t>
  </si>
  <si>
    <t>458335585</t>
  </si>
  <si>
    <t>Pol39</t>
  </si>
  <si>
    <t>1135555359</t>
  </si>
  <si>
    <t>Pol40</t>
  </si>
  <si>
    <t>Elektromontážní  spojovací a upevňovací materiál,nosné a pomocné konstrukce a další nespecifikovaný drobný materiál nutný pro upevnění a uložení uvedených zařízení</t>
  </si>
  <si>
    <t>-251880139</t>
  </si>
  <si>
    <t>Pol41</t>
  </si>
  <si>
    <t>805516304</t>
  </si>
  <si>
    <t>Pol42</t>
  </si>
  <si>
    <t>Drobné stavební práce spojené s instalací elektroinstalace</t>
  </si>
  <si>
    <t>26174847</t>
  </si>
  <si>
    <t>Pol43</t>
  </si>
  <si>
    <t>1739651599</t>
  </si>
  <si>
    <t>Pol44</t>
  </si>
  <si>
    <t>Provedení dílenské dokumentace elektroinstalace</t>
  </si>
  <si>
    <t>-931555737</t>
  </si>
  <si>
    <t>Pol45</t>
  </si>
  <si>
    <t>-1006790338</t>
  </si>
  <si>
    <t>Pol46</t>
  </si>
  <si>
    <t>Koordinace při zprovoznění a oživení mezi dodavatelem technologie, dodavatelem elektroinstalace a provozovatelem</t>
  </si>
  <si>
    <t>-328489358</t>
  </si>
  <si>
    <t>Pol47</t>
  </si>
  <si>
    <t>-1887872651</t>
  </si>
  <si>
    <t>Pol48</t>
  </si>
  <si>
    <t>Doprava, přesuny hmot</t>
  </si>
  <si>
    <t>1215631097</t>
  </si>
  <si>
    <t>Pol49</t>
  </si>
  <si>
    <t>178993299</t>
  </si>
  <si>
    <t>Pol50</t>
  </si>
  <si>
    <t>Provedení výchozí elektrické revize</t>
  </si>
  <si>
    <t>-637524167</t>
  </si>
  <si>
    <t>Pol51</t>
  </si>
  <si>
    <t>319159465</t>
  </si>
  <si>
    <t>Poznámka k položce:_x000D_
D.1.4.4. Venkovní osvětlení</t>
  </si>
  <si>
    <t>1062359428</t>
  </si>
  <si>
    <t>Pol38</t>
  </si>
  <si>
    <t>Rozbočovací krabice se zalévací hmotou (d x š x v) 80 x 80 x 52 mm šedá IP68 1 ks</t>
  </si>
  <si>
    <t>-1684993683</t>
  </si>
  <si>
    <t>D.1.4.4.b - Elektroinstalce - vnitřní</t>
  </si>
  <si>
    <t>D1.1 - Materiál elektromontáží</t>
  </si>
  <si>
    <t xml:space="preserve">    D2 - Hromosvod</t>
  </si>
  <si>
    <t xml:space="preserve">    D3 - Kabely</t>
  </si>
  <si>
    <t xml:space="preserve">    D4 - Materiál úložný</t>
  </si>
  <si>
    <t xml:space="preserve">    D5 - NNpřístroje</t>
  </si>
  <si>
    <t xml:space="preserve">    D6 - Osvětlení</t>
  </si>
  <si>
    <t xml:space="preserve">    D7 - Úprava rozvad. RMS1</t>
  </si>
  <si>
    <t>D1.2 - Elektromontáže</t>
  </si>
  <si>
    <t>D1.3 - Demontáže</t>
  </si>
  <si>
    <t>D1.4 - Ostatní náklady</t>
  </si>
  <si>
    <t>D1.1</t>
  </si>
  <si>
    <t>Materiál elektromontáží</t>
  </si>
  <si>
    <t>Hromosvod</t>
  </si>
  <si>
    <t>000295001</t>
  </si>
  <si>
    <t>vedení FeZn 30/4 (0,96kg/m)</t>
  </si>
  <si>
    <t>000295012</t>
  </si>
  <si>
    <t>vedení FeZn pr.8mm(0,40kg/m)</t>
  </si>
  <si>
    <t>000295071</t>
  </si>
  <si>
    <t>svorka pásku zemnící SR2b 4šrouby FeZn</t>
  </si>
  <si>
    <t>000295073</t>
  </si>
  <si>
    <t>svorka pásku drátu zemnící SR3a 2šrouby FeZn</t>
  </si>
  <si>
    <t>000000125</t>
  </si>
  <si>
    <t>smršťovací trubice RPK 30/8</t>
  </si>
  <si>
    <t>000549090</t>
  </si>
  <si>
    <t>549000 zemní krabice DEHN</t>
  </si>
  <si>
    <t>001226937</t>
  </si>
  <si>
    <t>držák vedení 245 249</t>
  </si>
  <si>
    <t>081763645</t>
  </si>
  <si>
    <t>podpěra vedení na ploché střechy 253334</t>
  </si>
  <si>
    <t>001233833</t>
  </si>
  <si>
    <t>svorka UNI 459200 zkušební</t>
  </si>
  <si>
    <t>000173108</t>
  </si>
  <si>
    <t>vodič CYA 6 /H07V-K/</t>
  </si>
  <si>
    <t>001233890</t>
  </si>
  <si>
    <t>podpůrná trubka 105563 D 50mm, L 3500mm</t>
  </si>
  <si>
    <t>001233950</t>
  </si>
  <si>
    <t>tříramenný stojan 107391</t>
  </si>
  <si>
    <t>012339256</t>
  </si>
  <si>
    <t>sada tyčí 107396</t>
  </si>
  <si>
    <t>001233980</t>
  </si>
  <si>
    <t>podstavec beton 102010</t>
  </si>
  <si>
    <t>001233983</t>
  </si>
  <si>
    <t>podstavec beton 102012</t>
  </si>
  <si>
    <t>012335866</t>
  </si>
  <si>
    <t>podložka 102050</t>
  </si>
  <si>
    <t>001235045</t>
  </si>
  <si>
    <t>vodič HVI 15m 819160</t>
  </si>
  <si>
    <t>001235049</t>
  </si>
  <si>
    <t>vodič HVI 15m 819165</t>
  </si>
  <si>
    <t>Kabely</t>
  </si>
  <si>
    <t>000101105</t>
  </si>
  <si>
    <t>kabel CYKY 3x1,5</t>
  </si>
  <si>
    <t>D4</t>
  </si>
  <si>
    <t>Materiál úložný</t>
  </si>
  <si>
    <t>000322112</t>
  </si>
  <si>
    <t>trubka PVC tuhá 1516E-FA</t>
  </si>
  <si>
    <t>000322172</t>
  </si>
  <si>
    <t>/trubka PVC tuhá/ příchytka 5316E-F3</t>
  </si>
  <si>
    <t>000322115</t>
  </si>
  <si>
    <t>trubka PVC tuhá 1532-FA</t>
  </si>
  <si>
    <t>000322175</t>
  </si>
  <si>
    <t>/trubka PVC tuhá/ příchytka 5332-F3</t>
  </si>
  <si>
    <t>000321122</t>
  </si>
  <si>
    <t>trubka ohebná PVC monoflex 1416E-F50</t>
  </si>
  <si>
    <t>000321125</t>
  </si>
  <si>
    <t>trubka ohebná PVC monoflex 1432-F50</t>
  </si>
  <si>
    <t>000312911</t>
  </si>
  <si>
    <t>krabicová rozvodka ACIDUR 6455-11 černá</t>
  </si>
  <si>
    <t>000000302</t>
  </si>
  <si>
    <t>hmoždinka plastová HM8/8x40mm</t>
  </si>
  <si>
    <t>D5</t>
  </si>
  <si>
    <t>NNpřístroje</t>
  </si>
  <si>
    <t>000413121</t>
  </si>
  <si>
    <t>spínač 10A/250Vstř 3558N-C01510 Variant IP54 řaz.1</t>
  </si>
  <si>
    <t>000413122</t>
  </si>
  <si>
    <t>přepínač 10A/250Vstř 3558N-C06510 Variant IP54 ř.6</t>
  </si>
  <si>
    <t>D6</t>
  </si>
  <si>
    <t>Osvětlení</t>
  </si>
  <si>
    <t>000520301</t>
  </si>
  <si>
    <t>sv.Spirit Plus-72 1.4ft Pcc 3500/840 2M 5S</t>
  </si>
  <si>
    <t>Poznámka k položce:_x000D_
24W,korpus černý</t>
  </si>
  <si>
    <t>000520303</t>
  </si>
  <si>
    <t>sv.Spirit Plus-72 1.4ft Pcc 2800/840 2M 5S</t>
  </si>
  <si>
    <t>Poznámka k položce:_x000D_
20W,korpus černý</t>
  </si>
  <si>
    <t>000520307</t>
  </si>
  <si>
    <t>sv.Spirit Plus-71 1.4ft Acc NB9000/840</t>
  </si>
  <si>
    <t>Poznámka k položce:_x000D_
61W,korpus černý</t>
  </si>
  <si>
    <t>D7</t>
  </si>
  <si>
    <t>Úprava rozvad. RMS1</t>
  </si>
  <si>
    <t>001168345</t>
  </si>
  <si>
    <t>chránič kombi OLI-10B-1N-030A 10KA 38293</t>
  </si>
  <si>
    <t>000060158</t>
  </si>
  <si>
    <t>jistič LTN-10B-1, 10KA, 41638</t>
  </si>
  <si>
    <t>000062061</t>
  </si>
  <si>
    <t>relé CRM-91H UNI CASOVE AC/DC12-240V</t>
  </si>
  <si>
    <t>000018183</t>
  </si>
  <si>
    <t>vývodka 805.3343 PG 13.5</t>
  </si>
  <si>
    <t>D1.2</t>
  </si>
  <si>
    <t>210220021</t>
  </si>
  <si>
    <t>uzemňov.vedení v zemi úplná mtž FeZn do 120mm2</t>
  </si>
  <si>
    <t>210220022</t>
  </si>
  <si>
    <t>uzemňov.vedení v zemi úplná mtž FeZn pr.8-10mm</t>
  </si>
  <si>
    <t>210220302</t>
  </si>
  <si>
    <t>svorka hromosvodová do 4 šroubů</t>
  </si>
  <si>
    <t>210220301</t>
  </si>
  <si>
    <t>svorka hromosvodová do 2 šroubů</t>
  </si>
  <si>
    <t>210220441</t>
  </si>
  <si>
    <t>ochrana zemní svorky asfaltovým nátěrem</t>
  </si>
  <si>
    <t>210220445</t>
  </si>
  <si>
    <t>ochrana zemní svorky smršťovací trubicí 30/8mm</t>
  </si>
  <si>
    <t>210020521</t>
  </si>
  <si>
    <t>krabice zemní samonosná bez betonáže</t>
  </si>
  <si>
    <t>210800831</t>
  </si>
  <si>
    <t>vodič Cu(-CY,CYA) volně uložený do 1x35</t>
  </si>
  <si>
    <t>210220101</t>
  </si>
  <si>
    <t>svod vč.podpěr drát do pr.10mm</t>
  </si>
  <si>
    <t>210220231</t>
  </si>
  <si>
    <t>jímací tyč do 3m montáž na stojan</t>
  </si>
  <si>
    <t>210810048</t>
  </si>
  <si>
    <t>kabel(-CYKY) pevně uložený do 3x6/4x4/7x2,5</t>
  </si>
  <si>
    <t>210100204</t>
  </si>
  <si>
    <t>ukončení kabely do 3x4</t>
  </si>
  <si>
    <t>210010021</t>
  </si>
  <si>
    <t>trubka plast tuhá pevně uložená do průměru 16</t>
  </si>
  <si>
    <t>210010023</t>
  </si>
  <si>
    <t>trubka plast tuhá pevně uložená do průměru 40</t>
  </si>
  <si>
    <t>210010002</t>
  </si>
  <si>
    <t>trubka plast ohebná,pod omítkou,typ 2316/pr.16</t>
  </si>
  <si>
    <t>210010005</t>
  </si>
  <si>
    <t>trubka plast ohebná,pod omítkou,typ 2336/pr.36</t>
  </si>
  <si>
    <t>210010351</t>
  </si>
  <si>
    <t>krabicová rozvodka vč.ukonč.a zapojení (-6455/11)</t>
  </si>
  <si>
    <t>210010712</t>
  </si>
  <si>
    <t>osazení do betonu hmoždinky HM8</t>
  </si>
  <si>
    <t>210110021</t>
  </si>
  <si>
    <t>spínač nástěnný od IP.2 vč.zapojení 1pólový/ř.1</t>
  </si>
  <si>
    <t>210110024</t>
  </si>
  <si>
    <t>přepínač nástěnný od IP.2 vč.zapojení střídavý/ř.6</t>
  </si>
  <si>
    <t>210201101</t>
  </si>
  <si>
    <t>svítidlo LED stropní</t>
  </si>
  <si>
    <t>210120401</t>
  </si>
  <si>
    <t>úprava RMS1</t>
  </si>
  <si>
    <t>kpl.</t>
  </si>
  <si>
    <t>D1.3</t>
  </si>
  <si>
    <t>210810048.1</t>
  </si>
  <si>
    <t>stávající elektroinstalace /dmtž</t>
  </si>
  <si>
    <t>D1.4</t>
  </si>
  <si>
    <t>Ostatní náklady</t>
  </si>
  <si>
    <t>219001411</t>
  </si>
  <si>
    <t>průrazy, pomocné práce</t>
  </si>
  <si>
    <t>Pol101</t>
  </si>
  <si>
    <t>AT stanice provozní vody, tlaková stanice obsahuje dvojici vertikálních vícestupňových odstředivých čerpadel, tlaková stanice udržuje konstantní tlak plynulou regulací otáček čerpadla. Jmenovitý příkon 2,2 kW, jmenovitý proud 8,2 A, 400V. Výkon Q= 1,75 l/s H= 51 m, včetně tlakové nádoby o objemu 25 l.</t>
  </si>
  <si>
    <t>Pol102</t>
  </si>
  <si>
    <t>Přírubový vodoměr na studenou vodu, vodoměr s jedinečným měřícím rozsahem. Vodoměr DN 80, PN 10, pro Qn= 33,3 l/s. Vodoměr včetně datového a impulsního vysílače. Vysílač poskytuje impulsní výstupy s vysokým rozlišením a s určením směru průtoku. Včetně kotvícího materiálu</t>
  </si>
  <si>
    <t>Pol103</t>
  </si>
  <si>
    <t>Pol104</t>
  </si>
  <si>
    <t>Pol105</t>
  </si>
  <si>
    <t>Uzavírací kulový závitový ventil DN 50, PN 16, s ruční pákou, včetně 2 ks návarku z nerezoceli G 2“ s vnějším závitem, včetně připojovacího šroubení</t>
  </si>
  <si>
    <t>Pol106</t>
  </si>
  <si>
    <t>Uzavírací měkce těsnící přírubové šoupátko DN 80, PN 10, srdce kompletně vulkanizované EPDM pryží, zesílená tloušťka pryže v dosedacích plochách, trojnásobná ucpávka vřetene, válcované vřeteno a těžká protikorozní ochrana, tělo tvárná litina GJS-500, vně i uvnitř epoxidace, krátká stavební délka</t>
  </si>
  <si>
    <t>Pol107</t>
  </si>
  <si>
    <t>Pol108</t>
  </si>
  <si>
    <t>Pol109</t>
  </si>
  <si>
    <t>Zpětná bezpřírubová klapka DN 80, PN 10, tělo z tvárné litiny GGG40, EPDM manžeta, nerezová vřetena, epoxidová povrchová ochrana, určeno pro styk s pitnou vodou</t>
  </si>
  <si>
    <t>Pol110</t>
  </si>
  <si>
    <t>Montážní vložka DN 80, PN 10, montážní vložka se závitovou tyčí a střední přírubou, tělo a příruby z litiny GJS-500-7, těsnění pryž EPDM, spojovací šrouby z nerezoceli</t>
  </si>
  <si>
    <t>Pol111</t>
  </si>
  <si>
    <t>Pol112</t>
  </si>
  <si>
    <t>Pol113</t>
  </si>
  <si>
    <t>Vtokový koš DN 300, PN 10 pro zabránění vnikání hrubších nečistot do potrubí, v provedení pro trvalý styk s pitnou vodou</t>
  </si>
  <si>
    <t>Pol114</t>
  </si>
  <si>
    <t>Zpětná klapla s paměťovou membránou pro zabránění zpětného toku a průniku zápachu do potrubí, tělo klapky vyrobeno z nerezového plechu, montáž do potrubní trasy pomocí pružné spojky, pro potrubí DN 300, PN 10</t>
  </si>
  <si>
    <t>Poznámka k položce:_x000D_
Neobsazeno</t>
  </si>
  <si>
    <t>Pol115</t>
  </si>
  <si>
    <t>Potrubí z nerezoceli AISI 316 DN 50 – sání AT stanice</t>
  </si>
  <si>
    <t>Pol116</t>
  </si>
  <si>
    <t>Potrubí z nerezoceli AISI 316 DN 80 – propoj pro zpětné zásobení UV</t>
  </si>
  <si>
    <t>Pol117</t>
  </si>
  <si>
    <t>Potrubí z nerezoceli AISI 316 DN 150 – přívod do VDJ z Bátovky</t>
  </si>
  <si>
    <t>Pol118</t>
  </si>
  <si>
    <t>Potrubí z nerezoceli AISI 316 DN 200 – přívod do VDJ z UV</t>
  </si>
  <si>
    <t>Pol119</t>
  </si>
  <si>
    <t>Potrubí z nerezoceli AISI 316 DN 200 – propojení VDJ Kozinec I a Kozinec II</t>
  </si>
  <si>
    <t>Pol120</t>
  </si>
  <si>
    <t>Potrubí z nerezoceli AISI 316 DN 150, DN 300 – odběr z VDJ</t>
  </si>
  <si>
    <t>Pol121</t>
  </si>
  <si>
    <t>Potrubí z nerezoceli AISI 316 DN 300 – havarijní přepad VDJ</t>
  </si>
  <si>
    <t>Pol122</t>
  </si>
  <si>
    <t>Potrubí z nerezoceli AISI 316 DN 200 – odkalení VDJ</t>
  </si>
  <si>
    <t>Pol123</t>
  </si>
  <si>
    <t>Pol124</t>
  </si>
  <si>
    <t>Pol125</t>
  </si>
  <si>
    <t>Pol126</t>
  </si>
  <si>
    <t>Pol127</t>
  </si>
  <si>
    <t>03 - Elektroinstalace Kozinec I a Kozinec II</t>
  </si>
  <si>
    <t>D1 - HLAVNÍ ROZVÁDĚČ RMS 1 - DOPLŇOVANÝ MATERIÁL:</t>
  </si>
  <si>
    <t>D2 - MATERIÁL ELEKTRO:</t>
  </si>
  <si>
    <t>D3 - STAVEBNÍ VÝPOMOCE A ZEMNÍ PRÁCE:</t>
  </si>
  <si>
    <t>D4 - OSTATNÍ:</t>
  </si>
  <si>
    <t>HLAVNÍ ROZVÁDĚČ RMS 1 - DOPLŇOVANÝ MATERIÁL:</t>
  </si>
  <si>
    <t>Pol52</t>
  </si>
  <si>
    <t>spouštěč motoru GV2P07, 1,6 – 2,5 A</t>
  </si>
  <si>
    <t>Pol53</t>
  </si>
  <si>
    <t>propojka svorek dvojitá</t>
  </si>
  <si>
    <t>Pol54</t>
  </si>
  <si>
    <t>držák trub. pojistky RSA-P s trubičkovou pojistkou F 100 mA</t>
  </si>
  <si>
    <t>Pol55</t>
  </si>
  <si>
    <t>pomocné relé Zelio RSB2A080BD, c.24 V DC</t>
  </si>
  <si>
    <t>Pol56</t>
  </si>
  <si>
    <t>patice relé Zelio RSZE1S48M</t>
  </si>
  <si>
    <t>Pol57</t>
  </si>
  <si>
    <t>varistor ochranný s LED RZM021BN 24…60 V AC/DC</t>
  </si>
  <si>
    <t>Pol58</t>
  </si>
  <si>
    <t>spona relé upevňovací RSZR215 plast</t>
  </si>
  <si>
    <t>Pol59</t>
  </si>
  <si>
    <t>hladinové relé RM35LM33MW</t>
  </si>
  <si>
    <t>Pol60</t>
  </si>
  <si>
    <t>analogová karta pro TM 221, TYP TM3DI16</t>
  </si>
  <si>
    <t>Pol61</t>
  </si>
  <si>
    <t>svorka řadová RSA 2,5 tmavomodrá</t>
  </si>
  <si>
    <t>Pol62</t>
  </si>
  <si>
    <t>svorka řadová RSA PE 2,5</t>
  </si>
  <si>
    <t>Pol63</t>
  </si>
  <si>
    <t>svorka koncová na DIN lištu</t>
  </si>
  <si>
    <t>Pol64</t>
  </si>
  <si>
    <t>vývodka Pg 11 s maticí</t>
  </si>
  <si>
    <t>Pol65</t>
  </si>
  <si>
    <t>vývodka Pg 13,5 s maticí</t>
  </si>
  <si>
    <t>Pol66</t>
  </si>
  <si>
    <t>signálka bílá XB5 AVB1, 24 V DC</t>
  </si>
  <si>
    <t>Pol67</t>
  </si>
  <si>
    <t>signálka červená XB5 AVB4, 24 V DC</t>
  </si>
  <si>
    <t>Pol68</t>
  </si>
  <si>
    <t>pomocný materiál</t>
  </si>
  <si>
    <t>MATERIÁL ELEKTRO:</t>
  </si>
  <si>
    <t>Pol69</t>
  </si>
  <si>
    <t>deblokační skříň elektropohonu</t>
  </si>
  <si>
    <t>Pol70</t>
  </si>
  <si>
    <t>Pol71</t>
  </si>
  <si>
    <t>Pol72</t>
  </si>
  <si>
    <t>Pol73</t>
  </si>
  <si>
    <t>Pol74</t>
  </si>
  <si>
    <t>elektroda RM79696043</t>
  </si>
  <si>
    <t>Pol75</t>
  </si>
  <si>
    <t>kabel H05VV-F 2x 2,5</t>
  </si>
  <si>
    <t>Pol76</t>
  </si>
  <si>
    <t>kabel LiYCY 2x 0,75</t>
  </si>
  <si>
    <t>Pol77</t>
  </si>
  <si>
    <t>kabel LiYCY 4x 0,75</t>
  </si>
  <si>
    <t>Pol78</t>
  </si>
  <si>
    <t>kabel LiYCY 7x 0,75</t>
  </si>
  <si>
    <t>Pol79</t>
  </si>
  <si>
    <t>kabel LiYCY 10x 0,75</t>
  </si>
  <si>
    <t>Pol80</t>
  </si>
  <si>
    <t>vodič CY 6 zž</t>
  </si>
  <si>
    <t>Pol81</t>
  </si>
  <si>
    <t>vodič CY 16 zž</t>
  </si>
  <si>
    <t>Pol82</t>
  </si>
  <si>
    <t>chránička VRM 25 s příslušenstvím</t>
  </si>
  <si>
    <t>Pol83</t>
  </si>
  <si>
    <t>plastová elektroinstalační pancéřová hadice 22 mm</t>
  </si>
  <si>
    <t>Pol84</t>
  </si>
  <si>
    <t>chrániška Kopoflex 75</t>
  </si>
  <si>
    <t>Pol85</t>
  </si>
  <si>
    <t>pomocná konstrukce do 5 kg pro krabici MX 111</t>
  </si>
  <si>
    <t>Pol86</t>
  </si>
  <si>
    <t>STAVEBNÍ VÝPOMOCE A ZEMNÍ PRÁCE:</t>
  </si>
  <si>
    <t>Pol87</t>
  </si>
  <si>
    <t>prostup průměru do 60 mm betonovým stropem tl. do 200 mm, včetně utěsnení</t>
  </si>
  <si>
    <t>Pol88</t>
  </si>
  <si>
    <t>prostup průměru do 80 mm v betonovém základu tl. do 300 mm</t>
  </si>
  <si>
    <t>Pol89</t>
  </si>
  <si>
    <t>utěsnění prostupu do průměru 80 mm proti vnikání vlhkosti</t>
  </si>
  <si>
    <t>Pol90</t>
  </si>
  <si>
    <t>zazdění stávajícího prostupu včetně opravy omítek</t>
  </si>
  <si>
    <t>Pol91</t>
  </si>
  <si>
    <t>ruční výkop pro nové kabelové prostrupy</t>
  </si>
  <si>
    <t>Pol92</t>
  </si>
  <si>
    <t>kabelové lože 20 x 60 cm</t>
  </si>
  <si>
    <t>Pol93</t>
  </si>
  <si>
    <t>zásyp výkopu</t>
  </si>
  <si>
    <t>Pol94</t>
  </si>
  <si>
    <t>úprava pvrchu s osetím travou</t>
  </si>
  <si>
    <t>OSTATNÍ:</t>
  </si>
  <si>
    <t>Pol95</t>
  </si>
  <si>
    <t>montážní práce elektro</t>
  </si>
  <si>
    <t>Pol96</t>
  </si>
  <si>
    <t>otočení pojistkového pilíře - zajistí ČEZ Distribuce, a.s.</t>
  </si>
  <si>
    <t>Pol97</t>
  </si>
  <si>
    <t>otočení elektroměrového pilíře - zajistí investor</t>
  </si>
  <si>
    <t>Pol98</t>
  </si>
  <si>
    <t>ostatní nespecifikované práce</t>
  </si>
  <si>
    <t>Pol99</t>
  </si>
  <si>
    <t>provedení výchozí revize elektrického zařízení</t>
  </si>
  <si>
    <t>Pol100</t>
  </si>
  <si>
    <t>doplnění SW včetně aplikace a zprovoznění komunikace s dispečinkem</t>
  </si>
  <si>
    <t>04 - Trubní propoje Kozinec I a Kozinec II</t>
  </si>
  <si>
    <t>175111101</t>
  </si>
  <si>
    <t>Obsypání potrubí ručně sypaninou z vhodných hornin třídy těžitelnosti I a II, skupiny 1 až 4 nebo materiálem připraveným podél výkopu ve vzdálenosti do 3 m od jeho kraje pro jakoukoliv hloubku výkopu a míru zhutnění bez prohození sypaniny</t>
  </si>
  <si>
    <t>-525769310</t>
  </si>
  <si>
    <t>https://podminky.urs.cz/item/CS_URS_2024_02/175111101</t>
  </si>
  <si>
    <t>DN150</t>
  </si>
  <si>
    <t>0,6*0,3*(56)</t>
  </si>
  <si>
    <t>DN200</t>
  </si>
  <si>
    <t>0,6*0,4*(95)</t>
  </si>
  <si>
    <t>DN300</t>
  </si>
  <si>
    <t>0,6*0,4*(27)</t>
  </si>
  <si>
    <t>39,36*1,1 'Přepočtené koeficientem množství</t>
  </si>
  <si>
    <t>58331351</t>
  </si>
  <si>
    <t>kamenivo těžené drobné frakce 0/4</t>
  </si>
  <si>
    <t>290179101</t>
  </si>
  <si>
    <t>39,36*2 'Přepočtené koeficientem množství</t>
  </si>
  <si>
    <t>-1896863627</t>
  </si>
  <si>
    <t>https://podminky.urs.cz/item/CS_URS_2024_02/451572111</t>
  </si>
  <si>
    <t>0,6*0,2*(56)</t>
  </si>
  <si>
    <t>0,6*0,2*(95)</t>
  </si>
  <si>
    <t>0,6*0,2*(27)</t>
  </si>
  <si>
    <t>21,36*1,1 'Přepočtené koeficientem množství</t>
  </si>
  <si>
    <t>851311131</t>
  </si>
  <si>
    <t>Montáž potrubí z trub litinových tlakových hrdlových v otevřeném výkopu s integrovaným těsněním DN 150</t>
  </si>
  <si>
    <t>1548708559</t>
  </si>
  <si>
    <t>https://podminky.urs.cz/item/CS_URS_2024_02/851311131</t>
  </si>
  <si>
    <t>55253018</t>
  </si>
  <si>
    <t>trouba vodovodní litinová hrdlová dl 6m DN 150</t>
  </si>
  <si>
    <t>1708270261</t>
  </si>
  <si>
    <t>56*1,05 'Přepočtené koeficientem množství</t>
  </si>
  <si>
    <t>851321211</t>
  </si>
  <si>
    <t>Montáž potrubí z trub litinových tlakových hrdlových v otevřeném výkopu s těsnícím nebo zámkovým spojem vnějšího průměru DN/OD 160</t>
  </si>
  <si>
    <t>-1234802482</t>
  </si>
  <si>
    <t>https://podminky.urs.cz/item/CS_URS_2024_02/851321211</t>
  </si>
  <si>
    <t>55251129</t>
  </si>
  <si>
    <t>kroužek těsnící se zámky DN 160</t>
  </si>
  <si>
    <t>598273412</t>
  </si>
  <si>
    <t>851351131</t>
  </si>
  <si>
    <t>Montáž potrubí z trub litinových tlakových hrdlových v otevřeném výkopu s integrovaným těsněním DN 200</t>
  </si>
  <si>
    <t>-278980954</t>
  </si>
  <si>
    <t>https://podminky.urs.cz/item/CS_URS_2024_02/851351131</t>
  </si>
  <si>
    <t>55253019</t>
  </si>
  <si>
    <t>trouba vodovodní litinová hrdlová dl 6m DN 200</t>
  </si>
  <si>
    <t>-1395159072</t>
  </si>
  <si>
    <t>95*1,05 'Přepočtené koeficientem množství</t>
  </si>
  <si>
    <t>851321211R.1</t>
  </si>
  <si>
    <t>Montáž potrubí z trub litinových tlakových hrdlových v otevřeném výkopu s těsnícím nebo zámkovým spojem vnějšího průměru DN/OD 200</t>
  </si>
  <si>
    <t>-374898175</t>
  </si>
  <si>
    <t>55251129R.1</t>
  </si>
  <si>
    <t>kroužek těsnící se zámky DN 200</t>
  </si>
  <si>
    <t>190772277</t>
  </si>
  <si>
    <t>851371131</t>
  </si>
  <si>
    <t>Montáž potrubí z trub litinových tlakových hrdlových v otevřeném výkopu s integrovaným těsněním DN 300</t>
  </si>
  <si>
    <t>616692502</t>
  </si>
  <si>
    <t>https://podminky.urs.cz/item/CS_URS_2024_02/851371131</t>
  </si>
  <si>
    <t>55253021</t>
  </si>
  <si>
    <t>trouba vodovodní litinová hrdlová dl 6m DN 300</t>
  </si>
  <si>
    <t>-1809676883</t>
  </si>
  <si>
    <t>27*1,05 'Přepočtené koeficientem množství</t>
  </si>
  <si>
    <t>851321211R.2</t>
  </si>
  <si>
    <t>Montáž potrubí z trub litinových tlakových hrdlových v otevřeném výkopu s těsnícím nebo zámkovým spojem vnějšího průměru DN/OD 300</t>
  </si>
  <si>
    <t>-1902913436</t>
  </si>
  <si>
    <t>55251129R.2</t>
  </si>
  <si>
    <t>kroužek těsnící se zámky DN 300</t>
  </si>
  <si>
    <t>1152549206</t>
  </si>
  <si>
    <t>852312122</t>
  </si>
  <si>
    <t>Montáž potrubí z trub litinových tlakových přírubových abnormálních délek, jednotlivě do 1 m v otevřeném výkopu, kanálu nebo v šachtě DN 150</t>
  </si>
  <si>
    <t>1187018233</t>
  </si>
  <si>
    <t>https://podminky.urs.cz/item/CS_URS_2024_02/852312122</t>
  </si>
  <si>
    <t>55253280</t>
  </si>
  <si>
    <t>tvarovka přírubová litinová vodovodní FF-kus PN10/16 DN 150 dl 100mm</t>
  </si>
  <si>
    <t>-565983142</t>
  </si>
  <si>
    <t>0,99009900990099*1,01 'Přepočtené koeficientem množství</t>
  </si>
  <si>
    <t>55253293</t>
  </si>
  <si>
    <t>tvarovka přírubová litinová vodovodní FF-kus PN10/16 DN 150 dl 1000mm</t>
  </si>
  <si>
    <t>359858799</t>
  </si>
  <si>
    <t>1,98019801980198*1,01 'Přepočtené koeficientem množství</t>
  </si>
  <si>
    <t>852352122</t>
  </si>
  <si>
    <t>Montáž potrubí z trub litinových tlakových přírubových abnormálních délek, jednotlivě do 1 m v otevřeném výkopu, kanálu nebo v šachtě DN 200</t>
  </si>
  <si>
    <t>-369546011</t>
  </si>
  <si>
    <t>https://podminky.urs.cz/item/CS_URS_2024_02/852352122</t>
  </si>
  <si>
    <t>55253295</t>
  </si>
  <si>
    <t>tvarovka přírubová litinová vodovodní FF-kus PN10 DN 200 dl 100mm</t>
  </si>
  <si>
    <t>-226985702</t>
  </si>
  <si>
    <t>55253308</t>
  </si>
  <si>
    <t>tvarovka přírubová litinová vodovodní FF-kus PN10 DN 200 dl 1000mm</t>
  </si>
  <si>
    <t>212870959</t>
  </si>
  <si>
    <t>3,96039603960396*1,01 'Přepočtené koeficientem množství</t>
  </si>
  <si>
    <t>852372122</t>
  </si>
  <si>
    <t>Montáž potrubí z trub litinových tlakových přírubových abnormálních délek, jednotlivě do 1 m v otevřeném výkopu, kanálu nebo v šachtě DN 300</t>
  </si>
  <si>
    <t>-1088983071</t>
  </si>
  <si>
    <t>https://podminky.urs.cz/item/CS_URS_2024_02/852372122</t>
  </si>
  <si>
    <t>55253325</t>
  </si>
  <si>
    <t>tvarovka přírubová litinová vodovodní FF-kus PN10 DN 300 dl 100mm</t>
  </si>
  <si>
    <t>620841322</t>
  </si>
  <si>
    <t>55253337</t>
  </si>
  <si>
    <t>tvarovka přírubová litinová vodovodní FF-kus PN10 DN 300 dl 1000mm</t>
  </si>
  <si>
    <t>424126670</t>
  </si>
  <si>
    <t>857311131</t>
  </si>
  <si>
    <t>Montáž litinových tvarovek na potrubí litinovém tlakovém jednoosých na potrubí z trub hrdlových v otevřeném výkopu, kanálu nebo v šachtě s integrovaným těsněním DN 150</t>
  </si>
  <si>
    <t>1709522742</t>
  </si>
  <si>
    <t>https://podminky.urs.cz/item/CS_URS_2024_02/857311131</t>
  </si>
  <si>
    <t>55259473</t>
  </si>
  <si>
    <t>koleno hrdlové z tvárné litiny MMK-kus DN 150-45°</t>
  </si>
  <si>
    <t>-1796957668</t>
  </si>
  <si>
    <t>55259732R</t>
  </si>
  <si>
    <t>tvarovka vodovodní hrdlová s přírubou E (EU) - základní povrchová úprava kroužek těsnící DN 150 dl 135mm</t>
  </si>
  <si>
    <t>-1853851388</t>
  </si>
  <si>
    <t>55251696</t>
  </si>
  <si>
    <t>příruba jištěná proti posunu pro litinové potrubí DN 150/170</t>
  </si>
  <si>
    <t>-1113525389</t>
  </si>
  <si>
    <t>857351131</t>
  </si>
  <si>
    <t>Montáž litinových tvarovek na potrubí litinovém tlakovém jednoosých na potrubí z trub hrdlových v otevřeném výkopu, kanálu nebo v šachtě s integrovaným těsněním DN 200</t>
  </si>
  <si>
    <t>1504346384</t>
  </si>
  <si>
    <t>https://podminky.urs.cz/item/CS_URS_2024_02/857351131</t>
  </si>
  <si>
    <t>55259474</t>
  </si>
  <si>
    <t>koleno hrdlové z tvárné litiny MMK-kus DN 200-45°</t>
  </si>
  <si>
    <t>-758020699</t>
  </si>
  <si>
    <t>55259734</t>
  </si>
  <si>
    <t>tvarovka vodovodní hrdlová s přírubou E (EU) - základní povrchová úprava kroužek těsnící DN 200 dl 140mm</t>
  </si>
  <si>
    <t>172172822</t>
  </si>
  <si>
    <t>55251697</t>
  </si>
  <si>
    <t>příruba jištěná proti posunu pro litinové potrubí DN 200/222</t>
  </si>
  <si>
    <t>1455649501</t>
  </si>
  <si>
    <t>857371131</t>
  </si>
  <si>
    <t>Montáž litinových tvarovek na potrubí litinovém tlakovém jednoosých na potrubí z trub hrdlových v otevřeném výkopu, kanálu nebo v šachtě s integrovaným těsněním DN 300</t>
  </si>
  <si>
    <t>250216142</t>
  </si>
  <si>
    <t>https://podminky.urs.cz/item/CS_URS_2024_02/857371131</t>
  </si>
  <si>
    <t>55259417</t>
  </si>
  <si>
    <t>koleno hrdlové z tvárné litiny MMK-kus DN 300-11,25°</t>
  </si>
  <si>
    <t>-1598616025</t>
  </si>
  <si>
    <t>55259437</t>
  </si>
  <si>
    <t>koleno hrdlové z tvárné litiny MMK-kus DN 300-22,5°</t>
  </si>
  <si>
    <t>972307162</t>
  </si>
  <si>
    <t>55259736</t>
  </si>
  <si>
    <t>tvarovka vodovodní hrdlová s přírubou E (EU) - základní povrchová úprava kroužek těsnící DN 300 dl 150mm</t>
  </si>
  <si>
    <t>564129862</t>
  </si>
  <si>
    <t>55251699</t>
  </si>
  <si>
    <t>příruba jištěná proti posunu pro litinové potrubí DN 300/324-6</t>
  </si>
  <si>
    <t>1376323162</t>
  </si>
  <si>
    <t>-307402364</t>
  </si>
  <si>
    <t>https://podminky.urs.cz/item/CS_URS_2024_02/891247112</t>
  </si>
  <si>
    <t>368770741</t>
  </si>
  <si>
    <t>891371112</t>
  </si>
  <si>
    <t>Montáž vodovodních armatur na potrubí šoupátek nebo klapek uzavíracích v otevřeném výkopu nebo v šachtách s osazením zemní soupravy (bez poklopů) DN 300</t>
  </si>
  <si>
    <t>-308647886</t>
  </si>
  <si>
    <t>https://podminky.urs.cz/item/CS_URS_2024_02/891371112</t>
  </si>
  <si>
    <t>42221122</t>
  </si>
  <si>
    <t>šoupátko s přírubami voda DN 300 PN10</t>
  </si>
  <si>
    <t>1411440590</t>
  </si>
  <si>
    <t>42210104</t>
  </si>
  <si>
    <t>kolo ruční pro DN 250-300 D 500mm</t>
  </si>
  <si>
    <t>-1887953746</t>
  </si>
  <si>
    <t>Osazení poklopů šachtových litinových, ocelových nebo železobetonových včetně rámů pro třídu zatížení D400, E600</t>
  </si>
  <si>
    <t>-591106459</t>
  </si>
  <si>
    <t>https://podminky.urs.cz/item/CS_URS_2024_02/899104112</t>
  </si>
  <si>
    <t>55241105</t>
  </si>
  <si>
    <t>poklop hydrantový litinový bez ventilace tř D400 v samonivelačním rámu</t>
  </si>
  <si>
    <t>514350636</t>
  </si>
  <si>
    <t>899713111</t>
  </si>
  <si>
    <t>Orientační tabulky na vodovodních a kanalizačních řadech na sloupku ocelovém nebo betonovém</t>
  </si>
  <si>
    <t>-1803114500</t>
  </si>
  <si>
    <t>https://podminky.urs.cz/item/CS_URS_2024_02/899713111</t>
  </si>
  <si>
    <t>230220011R</t>
  </si>
  <si>
    <t>Sloupek orientační</t>
  </si>
  <si>
    <t>-1227135847</t>
  </si>
  <si>
    <t>998273102</t>
  </si>
  <si>
    <t>Přesun hmot pro trubní vedení hloubené z trub litinových pro vodovody nebo kanalizace v otevřeném výkopu dopravní vzdálenost do 15 m</t>
  </si>
  <si>
    <t>-42591641</t>
  </si>
  <si>
    <t>https://podminky.urs.cz/item/CS_URS_2024_02/998273102</t>
  </si>
  <si>
    <t>998273124</t>
  </si>
  <si>
    <t>Přesun hmot pro trubní vedení hloubené z trub litinových Příplatek k cenám za zvětšený přesun přes vymezenou dopravní vzdálenost do 500 m</t>
  </si>
  <si>
    <t>-870271468</t>
  </si>
  <si>
    <t>https://podminky.urs.cz/item/CS_URS_2024_02/998273124</t>
  </si>
  <si>
    <t>SO 03 - Oplocení</t>
  </si>
  <si>
    <t>131151343</t>
  </si>
  <si>
    <t>Vrtání jamek strojně průměru přes 200 do 300 mm</t>
  </si>
  <si>
    <t>-1781510091</t>
  </si>
  <si>
    <t>https://podminky.urs.cz/item/CS_URS_2024_02/131151343</t>
  </si>
  <si>
    <t>oplocení reprezentativní</t>
  </si>
  <si>
    <t>(3+18+7)*1</t>
  </si>
  <si>
    <t>oplocení technické</t>
  </si>
  <si>
    <t>(45+4*2)*1</t>
  </si>
  <si>
    <t>brány zarážka</t>
  </si>
  <si>
    <t>0,8*3</t>
  </si>
  <si>
    <t>188385322</t>
  </si>
  <si>
    <t>(3+18+7)*1*(PI*0,15*0,15)*2</t>
  </si>
  <si>
    <t>(45+4*2)*1*(PI*0,15*0,15)*2</t>
  </si>
  <si>
    <t>0,8*3*(PI*0,15*0,15)*2</t>
  </si>
  <si>
    <t>-161652920</t>
  </si>
  <si>
    <t>stávající jamky</t>
  </si>
  <si>
    <t>(28+45+8)*0,8*(PI*0,15*0,15)</t>
  </si>
  <si>
    <t>(3+18+7)*0,2*(PI*0,15*0,15)</t>
  </si>
  <si>
    <t>(45+4*2)*0,2*(PI*0,15*0,15)</t>
  </si>
  <si>
    <t>0,8*3*(PI*0,15*0,15)</t>
  </si>
  <si>
    <t>338171113</t>
  </si>
  <si>
    <t>Montáž sloupků a vzpěr plotových ocelových trubkových nebo profilovaných výšky do 2 m se zabetonováním do 0,08 m3 do připravených jamek</t>
  </si>
  <si>
    <t>1613430235</t>
  </si>
  <si>
    <t>https://podminky.urs.cz/item/CS_URS_2024_02/338171113</t>
  </si>
  <si>
    <t>3+18+7</t>
  </si>
  <si>
    <t>14550228</t>
  </si>
  <si>
    <t>profil ocelový svařovaný jakost S235 průřez čtvercový 30x30x3mm</t>
  </si>
  <si>
    <t>1143846502</t>
  </si>
  <si>
    <t>1*(3+18+7)*2,36/1000</t>
  </si>
  <si>
    <t>0,066*1,05 'Přepočtené koeficientem množství</t>
  </si>
  <si>
    <t>338171123</t>
  </si>
  <si>
    <t>Montáž sloupků a vzpěr plotových ocelových trubkových nebo profilovaných výšky přes 2 do 2,6 m se zabetonováním do 0,08 m3 do připravených jamek</t>
  </si>
  <si>
    <t>1261402387</t>
  </si>
  <si>
    <t>https://podminky.urs.cz/item/CS_URS_2024_02/338171123</t>
  </si>
  <si>
    <t>45+8</t>
  </si>
  <si>
    <t>14550238</t>
  </si>
  <si>
    <t>profil ocelový svařovaný jakost S235 průřez čtvercový 40x40x4mm</t>
  </si>
  <si>
    <t>-1118190387</t>
  </si>
  <si>
    <t>(2,2*(45)+1,9*(8))*4,1/1000</t>
  </si>
  <si>
    <t>0,468*1,05 'Přepočtené koeficientem množství</t>
  </si>
  <si>
    <t>348101220</t>
  </si>
  <si>
    <t>Osazení vrat nebo vrátek k oplocení na sloupky ocelové, plochy jednotlivě přes 2 do 4 m2</t>
  </si>
  <si>
    <t>-983275612</t>
  </si>
  <si>
    <t>https://podminky.urs.cz/item/CS_URS_2024_02/348101220</t>
  </si>
  <si>
    <t>55342337R.1</t>
  </si>
  <si>
    <t>brána plotová dvoukřídlá Pz 2000x1500mm</t>
  </si>
  <si>
    <t>1770855745</t>
  </si>
  <si>
    <t>55342337R.2</t>
  </si>
  <si>
    <t>brána plotová dvoukřídlá Pz 2333x1500mm</t>
  </si>
  <si>
    <t>-1555874842</t>
  </si>
  <si>
    <t>348101230</t>
  </si>
  <si>
    <t>Osazení vrat nebo vrátek k oplocení na sloupky ocelové, plochy jednotlivě přes 4 do 6 m2</t>
  </si>
  <si>
    <t>-1591066877</t>
  </si>
  <si>
    <t>https://podminky.urs.cz/item/CS_URS_2024_02/348101230</t>
  </si>
  <si>
    <t>55342339R</t>
  </si>
  <si>
    <t>brána plotová dvoukřídlá Pz 4000x1500mm</t>
  </si>
  <si>
    <t>-906551141</t>
  </si>
  <si>
    <t>348171310R</t>
  </si>
  <si>
    <t>Montáž oplocení z dílců kovových z profilové oceli, trubek nebo tenkostěnných profilů hmotnosti 1 m oplocení do 15 kg vč. svařování</t>
  </si>
  <si>
    <t>6018349</t>
  </si>
  <si>
    <t>2,5+14+10+11+9,7</t>
  </si>
  <si>
    <t>-1111204815</t>
  </si>
  <si>
    <t>spoje</t>
  </si>
  <si>
    <t>30*(0,05*2)*2,36/1000</t>
  </si>
  <si>
    <t>139216137</t>
  </si>
  <si>
    <t>sloupek</t>
  </si>
  <si>
    <t>28*(1,66)*4,1/1000</t>
  </si>
  <si>
    <t>vodorovné profily</t>
  </si>
  <si>
    <t>47,2*(2)*4,1/1000</t>
  </si>
  <si>
    <t>13611214</t>
  </si>
  <si>
    <t>plech ocelový hladký jakost S235JR tl 4mm tabule</t>
  </si>
  <si>
    <t>1148728458</t>
  </si>
  <si>
    <t>0,04*0,04*(45+8)*32/1000</t>
  </si>
  <si>
    <t>0,04*0,04*(28)*32/1000</t>
  </si>
  <si>
    <t>13611230R</t>
  </si>
  <si>
    <t>Spojovací materiál</t>
  </si>
  <si>
    <t>-412093095</t>
  </si>
  <si>
    <t>348401120</t>
  </si>
  <si>
    <t>Montáž oplocení z pletiva strojového s napínacími dráty do 1,6 m</t>
  </si>
  <si>
    <t>-1131655122</t>
  </si>
  <si>
    <t>technické oplocení</t>
  </si>
  <si>
    <t>18,67+16+2+7+28+22</t>
  </si>
  <si>
    <t>31324756R</t>
  </si>
  <si>
    <t>pletivo drátěné se čtvercovými oky zapletené Pz 50x2x1500mm</t>
  </si>
  <si>
    <t>-1724631837</t>
  </si>
  <si>
    <t>93,67*1,05 'Přepočtené koeficientem množství</t>
  </si>
  <si>
    <t>348401220</t>
  </si>
  <si>
    <t>Montáž oplocení z pletiva strojového bez napínacích drátů do 1,6 m</t>
  </si>
  <si>
    <t>-1741629630</t>
  </si>
  <si>
    <t>https://podminky.urs.cz/item/CS_URS_2024_02/348401220</t>
  </si>
  <si>
    <t>46,2</t>
  </si>
  <si>
    <t>CST.0075367.URS</t>
  </si>
  <si>
    <t>Nerezová síť Carl Stahl - X-TEND s certifikací ETA - velikost oka 50 mm, průměr lanka 1,5 mm - oka ležící - standardní obdélníkové tvary- celková plocha 50 - 100 m2</t>
  </si>
  <si>
    <t>-1330288025</t>
  </si>
  <si>
    <t>46,2*1,32</t>
  </si>
  <si>
    <t>60,984*1,05 'Přepočtené koeficientem množství</t>
  </si>
  <si>
    <t>31459050</t>
  </si>
  <si>
    <t>lano nerezové konstrukce lana 7x7 D 4mm</t>
  </si>
  <si>
    <t>1918106653</t>
  </si>
  <si>
    <t>46,2*2+1,32*26</t>
  </si>
  <si>
    <t>CST.0076475.URS</t>
  </si>
  <si>
    <t>Nerezová závěsná matice M6 - Carl Stahl - I-SYS - DIN 580 - včetně kotvení</t>
  </si>
  <si>
    <t>994004920</t>
  </si>
  <si>
    <t>20*23</t>
  </si>
  <si>
    <t>460*1,05 'Přepočtené koeficientem množství</t>
  </si>
  <si>
    <t>966071711</t>
  </si>
  <si>
    <t>Bourání plotových sloupků a vzpěr ocelových trubkových nebo profilovaných výšky do 2,50 m zabetonovaných</t>
  </si>
  <si>
    <t>878192809</t>
  </si>
  <si>
    <t>https://podminky.urs.cz/item/CS_URS_2024_02/966071711</t>
  </si>
  <si>
    <t>brány</t>
  </si>
  <si>
    <t>kozinec 1</t>
  </si>
  <si>
    <t>kozinec 2</t>
  </si>
  <si>
    <t>oplocení</t>
  </si>
  <si>
    <t>obvod pozemků - sloupky a vzpěry</t>
  </si>
  <si>
    <t>(185-4*2)/2,5*1,15</t>
  </si>
  <si>
    <t>(185-4*2)/2,5*1,15/5*2</t>
  </si>
  <si>
    <t>966071821</t>
  </si>
  <si>
    <t>Rozebrání oplocení z pletiva drátěného se čtvercovými oky, výšky do 1,6 m</t>
  </si>
  <si>
    <t>-15159333</t>
  </si>
  <si>
    <t>https://podminky.urs.cz/item/CS_URS_2024_02/966071821</t>
  </si>
  <si>
    <t>obvod pozemků</t>
  </si>
  <si>
    <t>185-4*2</t>
  </si>
  <si>
    <t>966073810</t>
  </si>
  <si>
    <t>Rozebrání vrat a vrátek k oplocení plochy jednotlivě do 2 m2</t>
  </si>
  <si>
    <t>-1592413569</t>
  </si>
  <si>
    <t>https://podminky.urs.cz/item/CS_URS_2024_02/966073810</t>
  </si>
  <si>
    <t>966073812</t>
  </si>
  <si>
    <t>Rozebrání vrat a vrátek k oplocení plochy jednotlivě přes 6 do 10 m2</t>
  </si>
  <si>
    <t>943235526</t>
  </si>
  <si>
    <t>https://podminky.urs.cz/item/CS_URS_2024_02/966073812</t>
  </si>
  <si>
    <t>997231111</t>
  </si>
  <si>
    <t>Vodorovná doprava suti a vybouraných hmot s vyložením a hrubým urovnáním na vzdálenost do 1 km</t>
  </si>
  <si>
    <t>1335093030</t>
  </si>
  <si>
    <t>https://podminky.urs.cz/item/CS_URS_2024_02/997231111</t>
  </si>
  <si>
    <t>997231119</t>
  </si>
  <si>
    <t>Vodorovná doprava suti a vybouraných hmot s vyložením a hrubým urovnáním na vzdálenost Příplatek k cenám za každý další započatý 1 km</t>
  </si>
  <si>
    <t>-1631163565</t>
  </si>
  <si>
    <t>https://podminky.urs.cz/item/CS_URS_2024_02/997231119</t>
  </si>
  <si>
    <t>997231511</t>
  </si>
  <si>
    <t>Vodorovná doprava suti a vybouraných hmot s vyložením a hrubým urovnáním nakládání nebo překládání na dopravní prostředek při vodorovné dopravě suti a vybouraných hmot</t>
  </si>
  <si>
    <t>1333586310</t>
  </si>
  <si>
    <t>https://podminky.urs.cz/item/CS_URS_2024_02/997231511</t>
  </si>
  <si>
    <t>21,102*14 'Přepočtené koeficientem množství</t>
  </si>
  <si>
    <t>-100095678</t>
  </si>
  <si>
    <t>998232110</t>
  </si>
  <si>
    <t>Přesun hmot pro oplocení se svislou nosnou konstrukcí zděnou z cihel, tvárnic, bloků, popř. kovovou nebo dřevěnou vodorovná dopravní vzdálenost do 50 m, pro oplocení výšky do 3 m</t>
  </si>
  <si>
    <t>1065746832</t>
  </si>
  <si>
    <t>https://podminky.urs.cz/item/CS_URS_2024_02/998232110</t>
  </si>
  <si>
    <t>-1518539609</t>
  </si>
  <si>
    <t>JACKL 30x30x3</t>
  </si>
  <si>
    <t>1*(3+18+7)*(0,03*4)</t>
  </si>
  <si>
    <t>30*(0,05*2)*(0,03*4)</t>
  </si>
  <si>
    <t>JACKL 40x40x4</t>
  </si>
  <si>
    <t>(2,2*(45)+1,9*(8))*(0,04*4)</t>
  </si>
  <si>
    <t>28*(1,66)*(0,04*4)</t>
  </si>
  <si>
    <t>47,2*(2)*(0,04*4)</t>
  </si>
  <si>
    <t>plech P4</t>
  </si>
  <si>
    <t>0,04*0,04*(45+8)*2</t>
  </si>
  <si>
    <t>0,04*0,04*(28)*2</t>
  </si>
  <si>
    <t>SO 04 - Zpevněné plochy a opěrné stěny</t>
  </si>
  <si>
    <t>113107142</t>
  </si>
  <si>
    <t>Odstranění podkladů nebo krytů ručně s přemístěním hmot na skládku na vzdálenost do 3 m nebo s naložením na dopravní prostředek živičných, o tl. vrstvy přes 50 do 100 mm</t>
  </si>
  <si>
    <t>-151737763</t>
  </si>
  <si>
    <t>https://podminky.urs.cz/item/CS_URS_2024_02/113107142</t>
  </si>
  <si>
    <t>stávající asf. plocha</t>
  </si>
  <si>
    <t>(31,5+13)*0,08</t>
  </si>
  <si>
    <t>113107175</t>
  </si>
  <si>
    <t>Odstranění podkladů nebo krytů strojně plochy jednotlivě přes 50 m2 do 200 m2 s přemístěním hmot na skládku na vzdálenost do 20 m nebo s naložením na dopravní prostředek z betonu vyztuženého sítěmi, o tl. vrstvy do 100 mm</t>
  </si>
  <si>
    <t>1312983967</t>
  </si>
  <si>
    <t>https://podminky.urs.cz/item/CS_URS_2024_02/113107175</t>
  </si>
  <si>
    <t>plocha před objektem Kozinec 1</t>
  </si>
  <si>
    <t>86*1,05 'Přepočtené koeficientem množství</t>
  </si>
  <si>
    <t>113107335</t>
  </si>
  <si>
    <t>Odstranění podkladů nebo krytů strojně plochy jednotlivě do 50 m2 s přemístěním hmot na skládku na vzdálenost do 3 m nebo s naložením na dopravní prostředek z betonu vyztuženého sítěmi, o tl. vrstvy do 100 mm</t>
  </si>
  <si>
    <t>-1089547984</t>
  </si>
  <si>
    <t>https://podminky.urs.cz/item/CS_URS_2024_02/113107335</t>
  </si>
  <si>
    <t>plocha před objektem Kozinec 2</t>
  </si>
  <si>
    <t>3,05*6,65</t>
  </si>
  <si>
    <t>plocha před bránou</t>
  </si>
  <si>
    <t>0,75*7</t>
  </si>
  <si>
    <t>25,533*1,05 'Přepočtené koeficientem množství</t>
  </si>
  <si>
    <t>122251104</t>
  </si>
  <si>
    <t>Odkopávky a prokopávky nezapažené strojně v hornině třídy těžitelnosti I skupiny 3 přes 100 do 500 m3</t>
  </si>
  <si>
    <t>1502006257</t>
  </si>
  <si>
    <t>https://podminky.urs.cz/item/CS_URS_2024_02/122251104</t>
  </si>
  <si>
    <t>škrábaný beton</t>
  </si>
  <si>
    <t>0,7*(86,7-1,45*1,2)</t>
  </si>
  <si>
    <t>dlážděná plocha</t>
  </si>
  <si>
    <t>0,55*138</t>
  </si>
  <si>
    <t>135,372*1,05 'Přepočtené koeficientem množství</t>
  </si>
  <si>
    <t>950895794</t>
  </si>
  <si>
    <t>patky pro lavičky</t>
  </si>
  <si>
    <t>(0,5*0,8*0,8)*4</t>
  </si>
  <si>
    <t>1,28*1,05 'Přepočtené koeficientem množství</t>
  </si>
  <si>
    <t>131251102</t>
  </si>
  <si>
    <t>Hloubení nezapažených jam a zářezů strojně s urovnáním dna do předepsaného profilu a spádu v hornině třídy těžitelnosti I skupiny 3 přes 20 do 50 m3</t>
  </si>
  <si>
    <t>950099832</t>
  </si>
  <si>
    <t>https://podminky.urs.cz/item/CS_URS_2024_02/131251102</t>
  </si>
  <si>
    <t>opěrná stěna</t>
  </si>
  <si>
    <t>1,5*(24,5)</t>
  </si>
  <si>
    <t>1,2*(3,7+2,5)</t>
  </si>
  <si>
    <t>44,19*1,1 'Přepočtené koeficientem množství</t>
  </si>
  <si>
    <t>1536095897</t>
  </si>
  <si>
    <t>výkop</t>
  </si>
  <si>
    <t>142,141+1,344+48,609</t>
  </si>
  <si>
    <t>zásyp</t>
  </si>
  <si>
    <t>11,66</t>
  </si>
  <si>
    <t>2047172307</t>
  </si>
  <si>
    <t>-11,66</t>
  </si>
  <si>
    <t>-399726142</t>
  </si>
  <si>
    <t>1769340726</t>
  </si>
  <si>
    <t>180,434*1,7 'Přepočtené koeficientem množství</t>
  </si>
  <si>
    <t>373957111</t>
  </si>
  <si>
    <t>486501728</t>
  </si>
  <si>
    <t>0,4*(24,5)</t>
  </si>
  <si>
    <t>0,3*(3,7+2,5)</t>
  </si>
  <si>
    <t>181411122</t>
  </si>
  <si>
    <t>Založení trávníku na půdě předem připravené plochy do 1000 m2 výsevem včetně utažení lučního na svahu přes 1:5 do 1:2</t>
  </si>
  <si>
    <t>-533577180</t>
  </si>
  <si>
    <t>https://podminky.urs.cz/item/CS_URS_2024_02/181411122</t>
  </si>
  <si>
    <t>zatravnění</t>
  </si>
  <si>
    <t>500</t>
  </si>
  <si>
    <t>00572100</t>
  </si>
  <si>
    <t>osivo jetelotráva intenzivní víceletá</t>
  </si>
  <si>
    <t>1125811877</t>
  </si>
  <si>
    <t>500*0,02 'Přepočtené koeficientem množství</t>
  </si>
  <si>
    <t>183112131</t>
  </si>
  <si>
    <t>Hloubení jamek pro vysazování rostlin v zemině skupiny 1 až 4 bez výměny půdy na svahu přes 1:5 do 1:2, objemu přes 0,01 do 0,02 m3</t>
  </si>
  <si>
    <t>1207244497</t>
  </si>
  <si>
    <t>https://podminky.urs.cz/item/CS_URS_2024_02/183112131</t>
  </si>
  <si>
    <t>plocha keřů x 6ks/m2</t>
  </si>
  <si>
    <t>310*6</t>
  </si>
  <si>
    <t>184102411</t>
  </si>
  <si>
    <t>Výsadba keře bez balu do předem vyhloubené jamky se zalitím na svahu přes 1:5 do 1:2 výšky do 1 m v terénu</t>
  </si>
  <si>
    <t>916627120</t>
  </si>
  <si>
    <t>https://podminky.urs.cz/item/CS_URS_2024_02/184102411</t>
  </si>
  <si>
    <t>02652025</t>
  </si>
  <si>
    <t>skalník /Cotoneaster/</t>
  </si>
  <si>
    <t>-1137864492</t>
  </si>
  <si>
    <t>1860*1,02 'Přepočtené koeficientem množství</t>
  </si>
  <si>
    <t>1123928148</t>
  </si>
  <si>
    <t>opěrné stěny</t>
  </si>
  <si>
    <t>0,7*24,45</t>
  </si>
  <si>
    <t>0,4*(3,45+2,25)</t>
  </si>
  <si>
    <t>19,395*1,05 'Přepočtené koeficientem množství</t>
  </si>
  <si>
    <t>-2030991545</t>
  </si>
  <si>
    <t>4,5*24,45</t>
  </si>
  <si>
    <t>3,5*(3,45+2,25)</t>
  </si>
  <si>
    <t>367115735</t>
  </si>
  <si>
    <t>129,975*1,1845 'Přepočtené koeficientem množství</t>
  </si>
  <si>
    <t>273313511</t>
  </si>
  <si>
    <t>Základy z betonu prostého desky z betonu kamenem neprokládaného tř. C 12/15</t>
  </si>
  <si>
    <t>-1713841132</t>
  </si>
  <si>
    <t>https://podminky.urs.cz/item/CS_URS_2024_02/273313511</t>
  </si>
  <si>
    <t>0,08*1*24,45</t>
  </si>
  <si>
    <t>0,08*0,75*(3,7+1,75)</t>
  </si>
  <si>
    <t>273322611</t>
  </si>
  <si>
    <t>Základy z betonu železového (bez výztuže) desky z betonu se zvýšenými nároky na prostředí tř. C 30/37</t>
  </si>
  <si>
    <t>644950734</t>
  </si>
  <si>
    <t>https://podminky.urs.cz/item/CS_URS_2024_02/273322611</t>
  </si>
  <si>
    <t>0,2*82,1</t>
  </si>
  <si>
    <t>16,42*1,02 'Přepočtené koeficientem množství</t>
  </si>
  <si>
    <t>273325914R</t>
  </si>
  <si>
    <t>Základy z betonu železového (bez výztuže) desky Příplatek k cenám za úpravu povrchu škráaného</t>
  </si>
  <si>
    <t>-882921216</t>
  </si>
  <si>
    <t>273351121</t>
  </si>
  <si>
    <t>Bednění základů desek zřízení</t>
  </si>
  <si>
    <t>1822006646</t>
  </si>
  <si>
    <t>https://podminky.urs.cz/item/CS_URS_2024_02/273351121</t>
  </si>
  <si>
    <t>škrábaný beton - potůček</t>
  </si>
  <si>
    <t>0,05*(21)*2</t>
  </si>
  <si>
    <t>273351122</t>
  </si>
  <si>
    <t>Bednění základů desek odstranění</t>
  </si>
  <si>
    <t>-734992090</t>
  </si>
  <si>
    <t>https://podminky.urs.cz/item/CS_URS_2024_02/273351122</t>
  </si>
  <si>
    <t>273362021</t>
  </si>
  <si>
    <t>Výztuž základů desek ze svařovaných sítí z drátů typu KARI</t>
  </si>
  <si>
    <t>-1338123825</t>
  </si>
  <si>
    <t>https://podminky.urs.cz/item/CS_URS_2024_02/273362021</t>
  </si>
  <si>
    <t>82,1*0,0079</t>
  </si>
  <si>
    <t>0,649*1,2 'Přepočtené koeficientem množství</t>
  </si>
  <si>
    <t>-282594205</t>
  </si>
  <si>
    <t>-410134926</t>
  </si>
  <si>
    <t>opěrné stěny - desky</t>
  </si>
  <si>
    <t>2*1,15*24,45+0,5*1,15*2</t>
  </si>
  <si>
    <t>2*2,4*(3,7+2,5+3,45+2,25)+0,25*2,4*2</t>
  </si>
  <si>
    <t>115,705*1,05 'Přepočtené koeficientem množství</t>
  </si>
  <si>
    <t>327323129</t>
  </si>
  <si>
    <t>Opěrné zdi a valy z betonu železového bez zvláštních nároků na vliv prostředí tř. C 20/25</t>
  </si>
  <si>
    <t>-1651909781</t>
  </si>
  <si>
    <t>https://podminky.urs.cz/item/CS_URS_2024_02/327323129</t>
  </si>
  <si>
    <t>0,35*1*24,45</t>
  </si>
  <si>
    <t>0,25*0,75*(3,7+1,75)</t>
  </si>
  <si>
    <t>9,58*1,05 'Přepočtené koeficientem množství</t>
  </si>
  <si>
    <t>327324127</t>
  </si>
  <si>
    <t>Opěrné zdi a valy z betonu železového odolný proti agresivnímu prostředí tř. C 25/30</t>
  </si>
  <si>
    <t>1800495138</t>
  </si>
  <si>
    <t>https://podminky.urs.cz/item/CS_URS_2024_02/327324127</t>
  </si>
  <si>
    <t>0,5*1,15*24,45</t>
  </si>
  <si>
    <t>0,25*2,4*(3,7+2,25)</t>
  </si>
  <si>
    <t>17,629*1,05 'Přepočtené koeficientem množství</t>
  </si>
  <si>
    <t>327351211</t>
  </si>
  <si>
    <t>Bednění opěrných zdí a valů svislých i skloněných, výšky do 20 m zřízení</t>
  </si>
  <si>
    <t>-682933233</t>
  </si>
  <si>
    <t>https://podminky.urs.cz/item/CS_URS_2024_02/327351211</t>
  </si>
  <si>
    <t>327351221</t>
  </si>
  <si>
    <t>Bednění opěrných zdí a valů svislých i skloněných, výšky do 20 m odstranění</t>
  </si>
  <si>
    <t>-1605250625</t>
  </si>
  <si>
    <t>https://podminky.urs.cz/item/CS_URS_2024_02/327351221</t>
  </si>
  <si>
    <t>327361006</t>
  </si>
  <si>
    <t>Výztuž opěrných zdí a valů průměru do 12 mm, z oceli 10 505 (R) nebo BSt 500</t>
  </si>
  <si>
    <t>376102278</t>
  </si>
  <si>
    <t>https://podminky.urs.cz/item/CS_URS_2024_02/327361006</t>
  </si>
  <si>
    <t>1,736+0,479</t>
  </si>
  <si>
    <t>2,215*1,05 'Přepočtené koeficientem množství</t>
  </si>
  <si>
    <t>564231111</t>
  </si>
  <si>
    <t>Podklad nebo podsyp ze štěrkopísku ŠP s rozprostřením, vlhčením a zhutněním plochy přes 100 m2, po zhutnění tl. 100 mm</t>
  </si>
  <si>
    <t>-213831784</t>
  </si>
  <si>
    <t>https://podminky.urs.cz/item/CS_URS_2024_02/564231111</t>
  </si>
  <si>
    <t>138*1,05 'Přepočtené koeficientem množství</t>
  </si>
  <si>
    <t>564261011</t>
  </si>
  <si>
    <t>Podklad nebo podsyp ze štěrkopísku ŠP s rozprostřením, vlhčením a zhutněním plochy jednotlivě do 100 m2, po zhutnění tl. 200 mm</t>
  </si>
  <si>
    <t>-997439079</t>
  </si>
  <si>
    <t>https://podminky.urs.cz/item/CS_URS_2024_02/564261011</t>
  </si>
  <si>
    <t>86,7-1,45*1,2</t>
  </si>
  <si>
    <t>84,96*1,05 'Přepočtené koeficientem množství</t>
  </si>
  <si>
    <t>564730011</t>
  </si>
  <si>
    <t>Podklad nebo kryt z kameniva hrubého drceného vel. 11-22 mm s rozprostřením a zhutněním plochy přes 100 m2, po zhutnění tl. 100 mm</t>
  </si>
  <si>
    <t>-885924387</t>
  </si>
  <si>
    <t>https://podminky.urs.cz/item/CS_URS_2024_02/564730011</t>
  </si>
  <si>
    <t>564761111</t>
  </si>
  <si>
    <t>Podklad nebo kryt z kameniva hrubého drceného vel. 32-63 mm s rozprostřením a zhutněním plochy přes 100 m2, po zhutnění tl. 200 mm</t>
  </si>
  <si>
    <t>1822780202</t>
  </si>
  <si>
    <t>https://podminky.urs.cz/item/CS_URS_2024_02/564761111</t>
  </si>
  <si>
    <t>564771101R</t>
  </si>
  <si>
    <t>Podklad nebo kryt z kameniva hrubého drceného vel. 32-63 mm s rozprostřením a zhutněním plochy jednotlivě do 100 m2, po zhutnění tl. 300 mm</t>
  </si>
  <si>
    <t>899207061</t>
  </si>
  <si>
    <t>572340112</t>
  </si>
  <si>
    <t>Vyspravení krytu komunikací po překopech inženýrských sítí plochy do 15 m2 asfaltovým betonem ACO (AB), po zhutnění tl. přes 50 do 70 mm</t>
  </si>
  <si>
    <t>2062981583</t>
  </si>
  <si>
    <t>https://podminky.urs.cz/item/CS_URS_2024_02/572340112</t>
  </si>
  <si>
    <t>stávající asf. plocha - doplnění podél nových ploch</t>
  </si>
  <si>
    <t>596412312</t>
  </si>
  <si>
    <t>Kladení dlažby z betonových vegetačních dlaždic pozemních komunikací s ložem z kameniva těženého nebo drceného tl. do 50 mm, s vyplněním spár a vegetačních otvorů, s hutněním vibrováním tl. 100 mm, bez rozlišení skupiny, pro plochy do 300 m2</t>
  </si>
  <si>
    <t>1644396072</t>
  </si>
  <si>
    <t>https://podminky.urs.cz/item/CS_URS_2024_02/596412312</t>
  </si>
  <si>
    <t>59245031R</t>
  </si>
  <si>
    <t>dlažba plošná vegetační betonová tl 120mm přírodní, mezera mezi betonovými prvky 42mm</t>
  </si>
  <si>
    <t>-1849478022</t>
  </si>
  <si>
    <t>133*1,02 'Přepočtené koeficientem množství</t>
  </si>
  <si>
    <t>634663111</t>
  </si>
  <si>
    <t>Výplň dilatačních spar mazanin polyuretanovou samonivelační hmotou, šířka spáry do 10 mm</t>
  </si>
  <si>
    <t>2088207509</t>
  </si>
  <si>
    <t>https://podminky.urs.cz/item/CS_URS_2024_02/634663111</t>
  </si>
  <si>
    <t>(3,2+3,8+2,9+1,95+1)</t>
  </si>
  <si>
    <t>634911114</t>
  </si>
  <si>
    <t>Řezání dilatačních nebo smršťovacích spár v čerstvé betonové mazanině nebo potěru šířky do 5 mm, hloubky přes 50 do 80 mm</t>
  </si>
  <si>
    <t>-1988794885</t>
  </si>
  <si>
    <t>https://podminky.urs.cz/item/CS_URS_2024_02/634911114</t>
  </si>
  <si>
    <t>916231213</t>
  </si>
  <si>
    <t>Osazení chodníkového obrubníku betonového se zřízením lože, s vyplněním a zatřením spár cementovou maltou stojatého s boční opěrou z betonu prostého, do lože z betonu prostého</t>
  </si>
  <si>
    <t>1525445338</t>
  </si>
  <si>
    <t>https://podminky.urs.cz/item/CS_URS_2024_02/916231213</t>
  </si>
  <si>
    <t>betonová plocha</t>
  </si>
  <si>
    <t>4,275+31,45</t>
  </si>
  <si>
    <t>(1,385+2,92+12,49+12,065+2,002+8,61+3,73+3,95+1,3)</t>
  </si>
  <si>
    <t>59217036</t>
  </si>
  <si>
    <t>obrubník parkový betonový 500x80x250mm přírodní</t>
  </si>
  <si>
    <t>-22800903</t>
  </si>
  <si>
    <t>84,177*1,02 'Přepočtené koeficientem množství</t>
  </si>
  <si>
    <t>919726122</t>
  </si>
  <si>
    <t>Geotextilie netkaná pro ochranu, separaci nebo filtraci měrná hmotnost přes 200 do 300 g/m2</t>
  </si>
  <si>
    <t>-804382556</t>
  </si>
  <si>
    <t>https://podminky.urs.cz/item/CS_URS_2024_02/919726122</t>
  </si>
  <si>
    <t>(86,7-1,45*1,2)*2</t>
  </si>
  <si>
    <t>307,92*1,15 'Přepočtené koeficientem množství</t>
  </si>
  <si>
    <t>919735112</t>
  </si>
  <si>
    <t>Řezání stávajícího živičného krytu nebo podkladu hloubky přes 50 do 100 mm</t>
  </si>
  <si>
    <t>995118515</t>
  </si>
  <si>
    <t>https://podminky.urs.cz/item/CS_URS_2024_02/919735112</t>
  </si>
  <si>
    <t>31,5+13</t>
  </si>
  <si>
    <t>936001001</t>
  </si>
  <si>
    <t>Montáž prvků městské a zahradní architektury hmotnosti do 0,1 t</t>
  </si>
  <si>
    <t>-1678938940</t>
  </si>
  <si>
    <t>https://podminky.urs.cz/item/CS_URS_2024_02/936001001</t>
  </si>
  <si>
    <t>pítko</t>
  </si>
  <si>
    <t>74910100R</t>
  </si>
  <si>
    <t>prefabrikované železobetonové pítko 200x200x1200mm</t>
  </si>
  <si>
    <t>577622828</t>
  </si>
  <si>
    <t>936001002</t>
  </si>
  <si>
    <t>Montáž prvků městské a zahradní architektury hmotnosti přes 0,1 do 1,5 t</t>
  </si>
  <si>
    <t>-902354080</t>
  </si>
  <si>
    <t>https://podminky.urs.cz/item/CS_URS_2024_02/936001002</t>
  </si>
  <si>
    <t>lavičky</t>
  </si>
  <si>
    <t>74910108R</t>
  </si>
  <si>
    <t>lavička bez opěradla 1500x500x750mm konstrukce-beton, sedák-beton, vč. kotvení "L" profilem na chemickou maltu</t>
  </si>
  <si>
    <t>-303333873</t>
  </si>
  <si>
    <t>953241210</t>
  </si>
  <si>
    <t>Osazení smykových trnů do dilatačních spár jednoduchých pro nižší zatížení z nerezové nebo pozinkované oceli s pouzdrem z nerezové oceli nebo plastu, průměr 16 mm</t>
  </si>
  <si>
    <t>908614675</t>
  </si>
  <si>
    <t>https://podminky.urs.cz/item/CS_URS_2024_02/953241210</t>
  </si>
  <si>
    <t>(3,2+3,8+2,9+1,95+1)/0,5</t>
  </si>
  <si>
    <t>25,7*1,05 'Přepočtené koeficientem množství</t>
  </si>
  <si>
    <t>54879271</t>
  </si>
  <si>
    <t>trn pro přenos smykové síly u dilatačních spár pro nižší zatížení nerez s nerezovým kombinovaným pouzdrem D 16mm</t>
  </si>
  <si>
    <t>264674522</t>
  </si>
  <si>
    <t>953241211</t>
  </si>
  <si>
    <t>Osazení smykových trnů do dilatačních spár jednoduchých pro nižší zatížení z nerezové nebo pozinkované oceli s pouzdrem z nerezové oceli nebo plastu, průměr 20 mm</t>
  </si>
  <si>
    <t>-1318542589</t>
  </si>
  <si>
    <t>https://podminky.urs.cz/item/CS_URS_2024_02/953241211</t>
  </si>
  <si>
    <t>4*5</t>
  </si>
  <si>
    <t>54879292</t>
  </si>
  <si>
    <t>trn pro přenos smykové síly u prořezávaných spár pro nižší zatížení nerez s plastovým pouzdrem D 20mm</t>
  </si>
  <si>
    <t>-1951302599</t>
  </si>
  <si>
    <t>953312112R</t>
  </si>
  <si>
    <t>Vložky do svislých dilatačních spár z fasádních polystyrénových desek tl. přes 10 do 20 mm vč. následného vyplnění trvale pružným tmelem</t>
  </si>
  <si>
    <t>454039365</t>
  </si>
  <si>
    <t>4*(1,15*0,5)</t>
  </si>
  <si>
    <t>997221571</t>
  </si>
  <si>
    <t>Vodorovná doprava vybouraných hmot bez naložení, ale se složením a s hrubým urovnáním na vzdálenost do 1 km</t>
  </si>
  <si>
    <t>-1737527560</t>
  </si>
  <si>
    <t>https://podminky.urs.cz/item/CS_URS_2024_02/997221571</t>
  </si>
  <si>
    <t>997221579</t>
  </si>
  <si>
    <t>Vodorovná doprava vybouraných hmot bez naložení, ale se složením a s hrubým urovnáním na vzdálenost Příplatek k ceně za každý další započatý 1 km přes 1 km</t>
  </si>
  <si>
    <t>345640126</t>
  </si>
  <si>
    <t>https://podminky.urs.cz/item/CS_URS_2024_02/997221579</t>
  </si>
  <si>
    <t>29,241*14 'Přepočtené koeficientem množství</t>
  </si>
  <si>
    <t>997221612</t>
  </si>
  <si>
    <t>Nakládání na dopravní prostředky pro vodorovnou dopravu vybouraných hmot</t>
  </si>
  <si>
    <t>-487595842</t>
  </si>
  <si>
    <t>https://podminky.urs.cz/item/CS_URS_2024_02/997221612</t>
  </si>
  <si>
    <t>997221625</t>
  </si>
  <si>
    <t>1612091687</t>
  </si>
  <si>
    <t>https://podminky.urs.cz/item/CS_URS_2024_02/997221625</t>
  </si>
  <si>
    <t>997221645</t>
  </si>
  <si>
    <t>-1834038319</t>
  </si>
  <si>
    <t>https://podminky.urs.cz/item/CS_URS_2024_02/997221645</t>
  </si>
  <si>
    <t>998223011</t>
  </si>
  <si>
    <t>Přesun hmot pro pozemní komunikace s krytem dlážděným dopravní vzdálenost do 200 m jakékoliv délky objektu</t>
  </si>
  <si>
    <t>1950415369</t>
  </si>
  <si>
    <t>https://podminky.urs.cz/item/CS_URS_2024_02/998223011</t>
  </si>
  <si>
    <t>VRN - Vedlejší rozpočtové náklady</t>
  </si>
  <si>
    <t xml:space="preserve">    VRN1 - Průzkumné, geodetické a projektové práce</t>
  </si>
  <si>
    <t xml:space="preserve">    VRN2 - Příprava staveniště</t>
  </si>
  <si>
    <t xml:space="preserve">    VRN3 - Zařízení staveniště</t>
  </si>
  <si>
    <t xml:space="preserve">    VRN4 - Inženýrská činnost</t>
  </si>
  <si>
    <t xml:space="preserve">    VRN9 - Ostatní náklady</t>
  </si>
  <si>
    <t>VRN1</t>
  </si>
  <si>
    <t>Průzkumné, geodetické a projektové práce</t>
  </si>
  <si>
    <t>011002000</t>
  </si>
  <si>
    <t>Průzkumné práce</t>
  </si>
  <si>
    <t>1024</t>
  </si>
  <si>
    <t>-1090157907</t>
  </si>
  <si>
    <t>https://podminky.urs.cz/item/CS_URS_2024_02/011002000</t>
  </si>
  <si>
    <t>012002000</t>
  </si>
  <si>
    <t>Zeměměřičské práce</t>
  </si>
  <si>
    <t>-1490573070</t>
  </si>
  <si>
    <t>https://podminky.urs.cz/item/CS_URS_2024_02/012002000</t>
  </si>
  <si>
    <t>012164000</t>
  </si>
  <si>
    <t>Vytyčení a zaměření inženýrských sítí</t>
  </si>
  <si>
    <t>-186248851</t>
  </si>
  <si>
    <t>https://podminky.urs.cz/item/CS_URS_2024_02/012164000</t>
  </si>
  <si>
    <t>013254000</t>
  </si>
  <si>
    <t>Dokumentace skutečného provedení stavby</t>
  </si>
  <si>
    <t>1910397941</t>
  </si>
  <si>
    <t>https://podminky.urs.cz/item/CS_URS_2024_02/013254000</t>
  </si>
  <si>
    <t>VRN2</t>
  </si>
  <si>
    <t>Příprava staveniště</t>
  </si>
  <si>
    <t>020001000</t>
  </si>
  <si>
    <t>-233401609</t>
  </si>
  <si>
    <t>https://podminky.urs.cz/item/CS_URS_2024_02/020001000</t>
  </si>
  <si>
    <t>VRN3</t>
  </si>
  <si>
    <t>Zařízení staveniště</t>
  </si>
  <si>
    <t>030001000</t>
  </si>
  <si>
    <t>-505329636</t>
  </si>
  <si>
    <t>https://podminky.urs.cz/item/CS_URS_2024_02/030001000</t>
  </si>
  <si>
    <t>034002000</t>
  </si>
  <si>
    <t>Zabezpečení staveniště</t>
  </si>
  <si>
    <t>-1862020790</t>
  </si>
  <si>
    <t>https://podminky.urs.cz/item/CS_URS_2024_02/034002000</t>
  </si>
  <si>
    <t>VRN4</t>
  </si>
  <si>
    <t>Inženýrská činnost</t>
  </si>
  <si>
    <t>040001000</t>
  </si>
  <si>
    <t>355243181</t>
  </si>
  <si>
    <t>https://podminky.urs.cz/item/CS_URS_2024_02/040001000</t>
  </si>
  <si>
    <t>043002000</t>
  </si>
  <si>
    <t>Zkoušky a ostatní měření vč. odtrhových zkoušek sanovaných betonových ploch</t>
  </si>
  <si>
    <t>629222430</t>
  </si>
  <si>
    <t>https://podminky.urs.cz/item/CS_URS_2024_02/043002000</t>
  </si>
  <si>
    <t>043154000</t>
  </si>
  <si>
    <t>Zkoušky hutnicí</t>
  </si>
  <si>
    <t>-725675663</t>
  </si>
  <si>
    <t>https://podminky.urs.cz/item/CS_URS_2024_02/043154000</t>
  </si>
  <si>
    <t>045002000</t>
  </si>
  <si>
    <t>Kompletační a koordinační činnost</t>
  </si>
  <si>
    <t>923013642</t>
  </si>
  <si>
    <t>https://podminky.urs.cz/item/CS_URS_2024_02/045002000</t>
  </si>
  <si>
    <t>VRN9</t>
  </si>
  <si>
    <t>092002000</t>
  </si>
  <si>
    <t>Ostatní náklady související s provozem - zajištění funkčnosti vždy jednoho vodojemu (zachování provozu po dobu stavby)</t>
  </si>
  <si>
    <t>-652345474</t>
  </si>
  <si>
    <t>https://podminky.urs.cz/item/CS_URS_2024_02/092002000</t>
  </si>
  <si>
    <t>FR - Finanční rezerva</t>
  </si>
  <si>
    <t xml:space="preserve">    VRN5 - Finanční náklady</t>
  </si>
  <si>
    <t>VRN5</t>
  </si>
  <si>
    <t>Finanční náklady</t>
  </si>
  <si>
    <t>052002000</t>
  </si>
  <si>
    <t>Finanční rezerva na nepředpokládané práce (zakryté kce) - každý uchazeč ocení částkou 1.500.000,-Kč (Rezervu lze čerpat na základě investorem předem odsouhlasených prací)</t>
  </si>
  <si>
    <t>1839399743</t>
  </si>
  <si>
    <t>https://podminky.urs.cz/item/CS_URS_2024_02/052002000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</si>
  <si>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</si>
  <si>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</si>
  <si>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</si>
  <si>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</si>
  <si>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i/>
        <sz val="8"/>
        <rFont val="Arial CE"/>
        <charset val="238"/>
      </rPr>
      <t xml:space="preserve">Rekapitulace stavby </t>
    </r>
    <r>
      <rPr>
        <sz val="8"/>
        <rFont val="Arial CE"/>
        <charset val="238"/>
      </rPr>
      <t>obsahuje sestavu Rekapitulace stavby a Rekapitulace objektů stavby a soupisů prací.</t>
    </r>
  </si>
  <si>
    <r>
      <t xml:space="preserve">V sestavě </t>
    </r>
    <r>
      <rPr>
        <b/>
        <sz val="8"/>
        <rFont val="Arial CE"/>
        <charset val="238"/>
      </rPr>
      <t>Rekapitulace stavby</t>
    </r>
    <r>
      <rPr>
        <sz val="8"/>
        <rFont val="Arial CE"/>
        <charset val="238"/>
      </rPr>
      <t xml:space="preserve"> jsou uvedeny informace identifikující předmět veřejné zakázky na stavební práce, KSO, CC-CZ, CZ-CPV, CZ-CPA a rekapitulaci </t>
    </r>
  </si>
  <si>
    <t>celkové nabídkové ceny uchazeče.</t>
  </si>
  <si>
    <t xml:space="preserve">Termínem "uchazeč" (resp. zhotovitel) se myslí "účastník zadávacího řízení" ve smyslu zákona o zadávání veřejných zakázek. </t>
  </si>
  <si>
    <r>
      <t xml:space="preserve">V sestavě </t>
    </r>
    <r>
      <rPr>
        <b/>
        <sz val="8"/>
        <rFont val="Arial CE"/>
        <charset val="238"/>
      </rPr>
      <t>Rekapitulace objektů stavby a soupisů prací</t>
    </r>
    <r>
      <rPr>
        <sz val="8"/>
        <rFont val="Arial CE"/>
        <charset val="238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</si>
  <si>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</si>
  <si>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</si>
  <si>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</si>
  <si>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</si>
  <si>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</si>
  <si>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</si>
  <si>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</si>
  <si>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</si>
  <si>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</si>
  <si>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</si>
  <si>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Ostatní</t>
  </si>
  <si>
    <t>Soupis prací pro daný typ objektu</t>
  </si>
  <si>
    <r>
      <rPr>
        <i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</si>
  <si>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</si>
  <si>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b/>
        <sz val="8"/>
        <rFont val="Arial CE"/>
        <charset val="238"/>
      </rPr>
      <t>Krycí list soupisu</t>
    </r>
    <r>
      <rPr>
        <sz val="8"/>
        <rFont val="Arial CE"/>
        <charset val="238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</si>
  <si>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uchazeče za aktuální soupis prací.</t>
  </si>
  <si>
    <r>
      <rPr>
        <b/>
        <sz val="8"/>
        <rFont val="Arial CE"/>
        <charset val="238"/>
      </rPr>
      <t>Rekapitulace členění soupisu prací</t>
    </r>
    <r>
      <rPr>
        <sz val="8"/>
        <rFont val="Arial CE"/>
        <charset val="238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</si>
  <si>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</si>
  <si>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b/>
        <sz val="8"/>
        <rFont val="Arial CE"/>
        <charset val="238"/>
      </rPr>
      <t xml:space="preserve">Soupis prací </t>
    </r>
    <r>
      <rPr>
        <sz val="8"/>
        <rFont val="Arial CE"/>
        <charset val="238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</si>
  <si>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</si>
  <si>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</si>
  <si>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</si>
  <si>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</si>
  <si>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</si>
  <si>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</si>
  <si>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</si>
  <si>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</si>
  <si>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</si>
  <si>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</si>
  <si>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</si>
  <si>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</si>
  <si>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</si>
  <si>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</si>
  <si>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</si>
  <si>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</si>
  <si>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</si>
  <si>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</si>
  <si>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</si>
  <si>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</si>
  <si>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</si>
  <si>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</si>
  <si>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</si>
  <si>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Uchazeč je pro podání nabídky povinen vyplnit žlutě podbarvená pole: </t>
  </si>
  <si>
    <t xml:space="preserve">Pole Uchazeč v sestavě Rekapitulace stavby - zde uchazeč vyplní svůj název (název subjektu) </t>
  </si>
  <si>
    <t>Pole IČ a DIČ v sestavě Rekapitulace stavby - zde uchazeč vyplní svoje IČ a DIČ</t>
  </si>
  <si>
    <t>Datum v sestavě Rekapitulace stavby - zde uchazeč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</si>
  <si>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</si>
  <si>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</si>
  <si>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</si>
  <si>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</si>
  <si>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</si>
  <si>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</si>
  <si>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Uchazeč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</si>
  <si>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</si>
  <si>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</si>
  <si>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</si>
  <si>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</si>
  <si>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</si>
  <si>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</si>
  <si>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</si>
  <si>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</si>
  <si>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</si>
  <si>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</si>
  <si>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</si>
  <si>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</si>
  <si>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</si>
  <si>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</si>
  <si>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</si>
  <si>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</si>
  <si>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</si>
  <si>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</si>
  <si>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</si>
  <si>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</si>
  <si>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</si>
  <si>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</si>
  <si>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</si>
  <si>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</si>
  <si>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</si>
  <si>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</si>
  <si>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</si>
  <si>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</si>
  <si>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</si>
  <si>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</si>
  <si>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</si>
  <si>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</si>
  <si>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</si>
  <si>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</si>
  <si>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Uchazeč</t>
  </si>
  <si>
    <t>Uchazeč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</si>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</sst>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%"/>
    <numFmt numFmtId="165" formatCode="dd\.mm\.yyyy"/>
    <numFmt numFmtId="166" formatCode="#,##0.00000"/>
    <numFmt numFmtId="167" formatCode="#,##0.000"/>
  </numFmts>
  <fonts count="54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charset val="238"/>
    </font>
    <font>
      <sz val="8"/>
      <name val="Arial CE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2" fillId="0" borderId="0" applyNumberFormat="0" applyFill="0" applyBorder="0" applyAlignment="0" applyProtection="0"/>
  </cellStyleXfs>
  <cellXfs count="339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4" fillId="0" borderId="0" xfId="0" applyFont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  <xf numFmtId="0" fontId="0" fillId="0" borderId="5" xfId="0" applyBorder="1"/>
    <xf numFmtId="0" fontId="0" fillId="0" borderId="4" xfId="0" applyBorder="1" applyAlignment="1">
      <alignment vertical="center"/>
    </xf>
    <xf numFmtId="0" fontId="18" fillId="0" borderId="6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 vertical="center"/>
    </xf>
    <xf numFmtId="0" fontId="1" fillId="0" borderId="4" xfId="0" applyFont="1" applyBorder="1" applyAlignment="1">
      <alignment vertical="center"/>
    </xf>
    <xf numFmtId="0" fontId="0" fillId="3" borderId="0" xfId="0" applyFill="1" applyAlignment="1">
      <alignment vertical="center"/>
    </xf>
    <xf numFmtId="0" fontId="4" fillId="3" borderId="7" xfId="0" applyFont="1" applyFill="1" applyBorder="1" applyAlignment="1">
      <alignment horizontal="left" vertical="center"/>
    </xf>
    <xf numFmtId="0" fontId="0" fillId="3" borderId="8" xfId="0" applyFill="1" applyBorder="1" applyAlignment="1">
      <alignment vertical="center"/>
    </xf>
    <xf numFmtId="0" fontId="4" fillId="3" borderId="8" xfId="0" applyFont="1" applyFill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8" fillId="0" borderId="0" xfId="0" applyFont="1" applyAlignment="1">
      <alignment vertical="center"/>
    </xf>
    <xf numFmtId="165" fontId="2" fillId="0" borderId="0" xfId="0" applyNumberFormat="1" applyFont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0" xfId="0" applyFont="1" applyAlignment="1">
      <alignment horizontal="left" vertical="center"/>
    </xf>
    <xf numFmtId="0" fontId="0" fillId="0" borderId="16" xfId="0" applyBorder="1" applyAlignment="1">
      <alignment vertical="center"/>
    </xf>
    <xf numFmtId="0" fontId="0" fillId="4" borderId="8" xfId="0" applyFill="1" applyBorder="1" applyAlignment="1">
      <alignment vertical="center"/>
    </xf>
    <xf numFmtId="0" fontId="22" fillId="4" borderId="9" xfId="0" applyFont="1" applyFill="1" applyBorder="1" applyAlignment="1">
      <alignment horizontal="center" vertic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 wrapText="1"/>
    </xf>
    <xf numFmtId="0" fontId="23" fillId="0" borderId="19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4" fillId="0" borderId="4" xfId="0" applyFont="1" applyBorder="1" applyAlignment="1">
      <alignment vertical="center"/>
    </xf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vertical="center"/>
    </xf>
    <xf numFmtId="4" fontId="2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4" fontId="20" fillId="0" borderId="15" xfId="0" applyNumberFormat="1" applyFont="1" applyBorder="1" applyAlignment="1">
      <alignment vertical="center"/>
    </xf>
    <xf numFmtId="4" fontId="20" fillId="0" borderId="0" xfId="0" applyNumberFormat="1" applyFont="1" applyAlignment="1">
      <alignment vertical="center"/>
    </xf>
    <xf numFmtId="166" fontId="20" fillId="0" borderId="0" xfId="0" applyNumberFormat="1" applyFont="1" applyAlignment="1">
      <alignment vertical="center"/>
    </xf>
    <xf numFmtId="4" fontId="20" fillId="0" borderId="16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4" fontId="28" fillId="0" borderId="15" xfId="0" applyNumberFormat="1" applyFont="1" applyBorder="1" applyAlignment="1">
      <alignment vertical="center"/>
    </xf>
    <xf numFmtId="4" fontId="28" fillId="0" borderId="0" xfId="0" applyNumberFormat="1" applyFont="1" applyAlignment="1">
      <alignment vertical="center"/>
    </xf>
    <xf numFmtId="166" fontId="28" fillId="0" borderId="0" xfId="0" applyNumberFormat="1" applyFont="1" applyAlignment="1">
      <alignment vertical="center"/>
    </xf>
    <xf numFmtId="4" fontId="28" fillId="0" borderId="16" xfId="0" applyNumberFormat="1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29" fillId="0" borderId="0" xfId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" fontId="1" fillId="0" borderId="15" xfId="0" applyNumberFormat="1" applyFont="1" applyBorder="1" applyAlignment="1">
      <alignment vertical="center"/>
    </xf>
    <xf numFmtId="4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vertical="center"/>
    </xf>
    <xf numFmtId="4" fontId="1" fillId="0" borderId="16" xfId="0" applyNumberFormat="1" applyFont="1" applyBorder="1" applyAlignment="1">
      <alignment vertical="center"/>
    </xf>
    <xf numFmtId="4" fontId="28" fillId="0" borderId="20" xfId="0" applyNumberFormat="1" applyFont="1" applyBorder="1" applyAlignment="1">
      <alignment vertical="center"/>
    </xf>
    <xf numFmtId="4" fontId="28" fillId="0" borderId="21" xfId="0" applyNumberFormat="1" applyFont="1" applyBorder="1" applyAlignment="1">
      <alignment vertical="center"/>
    </xf>
    <xf numFmtId="166" fontId="28" fillId="0" borderId="21" xfId="0" applyNumberFormat="1" applyFont="1" applyBorder="1" applyAlignment="1">
      <alignment vertical="center"/>
    </xf>
    <xf numFmtId="4" fontId="28" fillId="0" borderId="22" xfId="0" applyNumberFormat="1" applyFont="1" applyBorder="1" applyAlignment="1">
      <alignment vertical="center"/>
    </xf>
    <xf numFmtId="0" fontId="31" fillId="0" borderId="0" xfId="0" applyFont="1" applyAlignment="1">
      <alignment horizontal="left" vertical="center"/>
    </xf>
    <xf numFmtId="0" fontId="0" fillId="0" borderId="4" xfId="0" applyBorder="1" applyAlignment="1">
      <alignment vertical="center" wrapText="1"/>
    </xf>
    <xf numFmtId="0" fontId="18" fillId="0" borderId="0" xfId="0" applyFont="1" applyAlignment="1">
      <alignment horizontal="left"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22" fillId="4" borderId="0" xfId="0" applyFont="1" applyFill="1" applyAlignment="1">
      <alignment horizontal="left" vertical="center"/>
    </xf>
    <xf numFmtId="0" fontId="22" fillId="4" borderId="0" xfId="0" applyFont="1" applyFill="1" applyAlignment="1">
      <alignment horizontal="right" vertical="center"/>
    </xf>
    <xf numFmtId="0" fontId="32" fillId="0" borderId="0" xfId="0" applyFont="1" applyAlignment="1">
      <alignment horizontal="left" vertical="center"/>
    </xf>
    <xf numFmtId="0" fontId="6" fillId="0" borderId="4" xfId="0" applyFont="1" applyBorder="1" applyAlignment="1">
      <alignment vertical="center"/>
    </xf>
    <xf numFmtId="0" fontId="6" fillId="0" borderId="21" xfId="0" applyFont="1" applyBorder="1" applyAlignment="1">
      <alignment horizontal="left" vertical="center"/>
    </xf>
    <xf numFmtId="0" fontId="6" fillId="0" borderId="21" xfId="0" applyFont="1" applyBorder="1" applyAlignment="1">
      <alignment vertical="center"/>
    </xf>
    <xf numFmtId="4" fontId="6" fillId="0" borderId="21" xfId="0" applyNumberFormat="1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7" fillId="0" borderId="21" xfId="0" applyFont="1" applyBorder="1" applyAlignment="1">
      <alignment horizontal="left" vertical="center"/>
    </xf>
    <xf numFmtId="0" fontId="7" fillId="0" borderId="21" xfId="0" applyFont="1" applyBorder="1" applyAlignment="1">
      <alignment vertical="center"/>
    </xf>
    <xf numFmtId="4" fontId="7" fillId="0" borderId="21" xfId="0" applyNumberFormat="1" applyFont="1" applyBorder="1" applyAlignment="1">
      <alignment vertical="center"/>
    </xf>
    <xf numFmtId="0" fontId="0" fillId="0" borderId="4" xfId="0" applyBorder="1" applyAlignment="1">
      <alignment horizontal="center" vertical="center" wrapText="1"/>
    </xf>
    <xf numFmtId="0" fontId="22" fillId="4" borderId="17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0" fontId="22" fillId="4" borderId="19" xfId="0" applyFont="1" applyFill="1" applyBorder="1" applyAlignment="1">
      <alignment horizontal="center" vertical="center" wrapText="1"/>
    </xf>
    <xf numFmtId="4" fontId="24" fillId="0" borderId="0" xfId="0" applyNumberFormat="1" applyFont="1"/>
    <xf numFmtId="166" fontId="33" fillId="0" borderId="13" xfId="0" applyNumberFormat="1" applyFont="1" applyBorder="1"/>
    <xf numFmtId="166" fontId="33" fillId="0" borderId="14" xfId="0" applyNumberFormat="1" applyFont="1" applyBorder="1"/>
    <xf numFmtId="4" fontId="34" fillId="0" borderId="0" xfId="0" applyNumberFormat="1" applyFont="1" applyAlignment="1">
      <alignment vertical="center"/>
    </xf>
    <xf numFmtId="0" fontId="8" fillId="0" borderId="4" xfId="0" applyFont="1" applyBorder="1"/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0" borderId="0" xfId="0" applyFont="1" applyProtection="1">
      <protection locked="0"/>
    </xf>
    <xf numFmtId="4" fontId="6" fillId="0" borderId="0" xfId="0" applyNumberFormat="1" applyFont="1"/>
    <xf numFmtId="0" fontId="8" fillId="0" borderId="15" xfId="0" applyFont="1" applyBorder="1"/>
    <xf numFmtId="166" fontId="8" fillId="0" borderId="0" xfId="0" applyNumberFormat="1" applyFont="1"/>
    <xf numFmtId="166" fontId="8" fillId="0" borderId="16" xfId="0" applyNumberFormat="1" applyFont="1" applyBorder="1"/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>
      <alignment horizontal="left"/>
    </xf>
    <xf numFmtId="4" fontId="7" fillId="0" borderId="0" xfId="0" applyNumberFormat="1" applyFont="1"/>
    <xf numFmtId="0" fontId="22" fillId="0" borderId="23" xfId="0" applyFont="1" applyBorder="1" applyAlignment="1">
      <alignment horizontal="center" vertical="center"/>
    </xf>
    <xf numFmtId="49" fontId="22" fillId="0" borderId="23" xfId="0" applyNumberFormat="1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167" fontId="22" fillId="0" borderId="23" xfId="0" applyNumberFormat="1" applyFont="1" applyBorder="1" applyAlignment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Alignment="1">
      <alignment horizontal="center" vertical="center"/>
    </xf>
    <xf numFmtId="166" fontId="23" fillId="0" borderId="0" xfId="0" applyNumberFormat="1" applyFont="1" applyAlignment="1">
      <alignment vertical="center"/>
    </xf>
    <xf numFmtId="166" fontId="23" fillId="0" borderId="16" xfId="0" applyNumberFormat="1" applyFont="1" applyBorder="1" applyAlignment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Alignment="1">
      <alignment vertical="center"/>
    </xf>
    <xf numFmtId="0" fontId="35" fillId="0" borderId="0" xfId="0" applyFont="1" applyAlignment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0" fillId="0" borderId="0" xfId="0" applyAlignment="1" applyProtection="1">
      <alignment vertical="center"/>
      <protection locked="0"/>
    </xf>
    <xf numFmtId="0" fontId="0" fillId="0" borderId="15" xfId="0" applyBorder="1" applyAlignment="1">
      <alignment vertical="center"/>
    </xf>
    <xf numFmtId="0" fontId="9" fillId="0" borderId="4" xfId="0" applyFont="1" applyBorder="1" applyAlignment="1">
      <alignment vertical="center"/>
    </xf>
    <xf numFmtId="0" fontId="37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15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0" fontId="10" fillId="0" borderId="4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167" fontId="10" fillId="0" borderId="0" xfId="0" applyNumberFormat="1" applyFont="1" applyAlignment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15" xfId="0" applyFont="1" applyBorder="1" applyAlignment="1">
      <alignment vertical="center"/>
    </xf>
    <xf numFmtId="0" fontId="10" fillId="0" borderId="16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167" fontId="11" fillId="0" borderId="0" xfId="0" applyNumberFormat="1" applyFont="1" applyAlignment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15" xfId="0" applyFont="1" applyBorder="1" applyAlignment="1">
      <alignment vertical="center"/>
    </xf>
    <xf numFmtId="0" fontId="11" fillId="0" borderId="16" xfId="0" applyFont="1" applyBorder="1" applyAlignment="1">
      <alignment vertical="center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166" fontId="23" fillId="0" borderId="21" xfId="0" applyNumberFormat="1" applyFont="1" applyBorder="1" applyAlignment="1">
      <alignment vertical="center"/>
    </xf>
    <xf numFmtId="166" fontId="23" fillId="0" borderId="22" xfId="0" applyNumberFormat="1" applyFont="1" applyBorder="1" applyAlignment="1">
      <alignment vertical="center"/>
    </xf>
    <xf numFmtId="0" fontId="38" fillId="0" borderId="23" xfId="0" applyFont="1" applyBorder="1" applyAlignment="1">
      <alignment horizontal="center" vertical="center"/>
    </xf>
    <xf numFmtId="49" fontId="38" fillId="0" borderId="23" xfId="0" applyNumberFormat="1" applyFont="1" applyBorder="1" applyAlignment="1">
      <alignment horizontal="left" vertical="center" wrapText="1"/>
    </xf>
    <xf numFmtId="0" fontId="38" fillId="0" borderId="23" xfId="0" applyFont="1" applyBorder="1" applyAlignment="1">
      <alignment horizontal="left" vertical="center" wrapText="1"/>
    </xf>
    <xf numFmtId="0" fontId="38" fillId="0" borderId="23" xfId="0" applyFont="1" applyBorder="1" applyAlignment="1">
      <alignment horizontal="center" vertical="center" wrapText="1"/>
    </xf>
    <xf numFmtId="167" fontId="38" fillId="0" borderId="23" xfId="0" applyNumberFormat="1" applyFont="1" applyBorder="1" applyAlignment="1">
      <alignment vertical="center"/>
    </xf>
    <xf numFmtId="4" fontId="38" fillId="2" borderId="23" xfId="0" applyNumberFormat="1" applyFont="1" applyFill="1" applyBorder="1" applyAlignment="1" applyProtection="1">
      <alignment vertical="center"/>
      <protection locked="0"/>
    </xf>
    <xf numFmtId="4" fontId="38" fillId="0" borderId="23" xfId="0" applyNumberFormat="1" applyFont="1" applyBorder="1" applyAlignment="1">
      <alignment vertical="center"/>
    </xf>
    <xf numFmtId="0" fontId="39" fillId="0" borderId="4" xfId="0" applyFont="1" applyBorder="1" applyAlignment="1">
      <alignment vertical="center"/>
    </xf>
    <xf numFmtId="0" fontId="38" fillId="2" borderId="15" xfId="0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0" fontId="40" fillId="0" borderId="0" xfId="0" applyFont="1" applyAlignment="1">
      <alignment vertical="center" wrapText="1"/>
    </xf>
    <xf numFmtId="0" fontId="11" fillId="0" borderId="20" xfId="0" applyFont="1" applyBorder="1" applyAlignment="1">
      <alignment vertical="center"/>
    </xf>
    <xf numFmtId="0" fontId="11" fillId="0" borderId="21" xfId="0" applyFont="1" applyBorder="1" applyAlignment="1">
      <alignment vertical="center"/>
    </xf>
    <xf numFmtId="0" fontId="11" fillId="0" borderId="22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167" fontId="12" fillId="0" borderId="0" xfId="0" applyNumberFormat="1" applyFont="1" applyAlignment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15" xfId="0" applyFont="1" applyBorder="1" applyAlignment="1">
      <alignment vertical="center"/>
    </xf>
    <xf numFmtId="0" fontId="12" fillId="0" borderId="16" xfId="0" applyFont="1" applyBorder="1" applyAlignment="1">
      <alignment vertical="center"/>
    </xf>
    <xf numFmtId="167" fontId="22" fillId="2" borderId="23" xfId="0" applyNumberFormat="1" applyFont="1" applyFill="1" applyBorder="1" applyAlignment="1" applyProtection="1">
      <alignment vertical="center"/>
      <protection locked="0"/>
    </xf>
    <xf numFmtId="0" fontId="38" fillId="2" borderId="20" xfId="0" applyFont="1" applyFill="1" applyBorder="1" applyAlignment="1" applyProtection="1">
      <alignment horizontal="left" vertical="center"/>
      <protection locked="0"/>
    </xf>
    <xf numFmtId="0" fontId="38" fillId="0" borderId="21" xfId="0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0" xfId="0" applyAlignment="1">
      <alignment vertical="top"/>
    </xf>
    <xf numFmtId="0" fontId="41" fillId="0" borderId="24" xfId="0" applyFont="1" applyBorder="1" applyAlignment="1">
      <alignment vertical="center" wrapText="1"/>
    </xf>
    <xf numFmtId="0" fontId="41" fillId="0" borderId="25" xfId="0" applyFont="1" applyBorder="1" applyAlignment="1">
      <alignment vertical="center" wrapText="1"/>
    </xf>
    <xf numFmtId="0" fontId="41" fillId="0" borderId="26" xfId="0" applyFont="1" applyBorder="1" applyAlignment="1">
      <alignment vertical="center" wrapText="1"/>
    </xf>
    <xf numFmtId="0" fontId="41" fillId="0" borderId="27" xfId="0" applyFont="1" applyBorder="1" applyAlignment="1">
      <alignment horizontal="center" vertical="center" wrapText="1"/>
    </xf>
    <xf numFmtId="0" fontId="41" fillId="0" borderId="28" xfId="0" applyFont="1" applyBorder="1" applyAlignment="1">
      <alignment horizontal="center" vertical="center" wrapText="1"/>
    </xf>
    <xf numFmtId="0" fontId="41" fillId="0" borderId="27" xfId="0" applyFont="1" applyBorder="1" applyAlignment="1">
      <alignment vertical="center" wrapText="1"/>
    </xf>
    <xf numFmtId="0" fontId="41" fillId="0" borderId="28" xfId="0" applyFont="1" applyBorder="1" applyAlignment="1">
      <alignment vertical="center" wrapText="1"/>
    </xf>
    <xf numFmtId="0" fontId="43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 wrapText="1"/>
    </xf>
    <xf numFmtId="0" fontId="45" fillId="0" borderId="27" xfId="0" applyFont="1" applyBorder="1" applyAlignment="1">
      <alignment vertical="center" wrapText="1"/>
    </xf>
    <xf numFmtId="0" fontId="44" fillId="0" borderId="1" xfId="0" applyFont="1" applyBorder="1" applyAlignment="1">
      <alignment vertical="center" wrapText="1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vertical="center"/>
    </xf>
    <xf numFmtId="49" fontId="44" fillId="0" borderId="1" xfId="0" applyNumberFormat="1" applyFont="1" applyBorder="1" applyAlignment="1">
      <alignment vertical="center" wrapText="1"/>
    </xf>
    <xf numFmtId="0" fontId="41" fillId="0" borderId="30" xfId="0" applyFont="1" applyBorder="1" applyAlignment="1">
      <alignment vertical="center" wrapText="1"/>
    </xf>
    <xf numFmtId="0" fontId="46" fillId="0" borderId="29" xfId="0" applyFont="1" applyBorder="1" applyAlignment="1">
      <alignment vertical="center" wrapText="1"/>
    </xf>
    <xf numFmtId="0" fontId="41" fillId="0" borderId="31" xfId="0" applyFont="1" applyBorder="1" applyAlignment="1">
      <alignment vertical="center" wrapText="1"/>
    </xf>
    <xf numFmtId="0" fontId="41" fillId="0" borderId="1" xfId="0" applyFont="1" applyBorder="1" applyAlignment="1">
      <alignment vertical="top"/>
    </xf>
    <xf numFmtId="0" fontId="41" fillId="0" borderId="0" xfId="0" applyFont="1" applyAlignment="1">
      <alignment vertical="top"/>
    </xf>
    <xf numFmtId="0" fontId="41" fillId="0" borderId="24" xfId="0" applyFont="1" applyBorder="1" applyAlignment="1">
      <alignment horizontal="left" vertical="center"/>
    </xf>
    <xf numFmtId="0" fontId="41" fillId="0" borderId="25" xfId="0" applyFont="1" applyBorder="1" applyAlignment="1">
      <alignment horizontal="left" vertical="center"/>
    </xf>
    <xf numFmtId="0" fontId="41" fillId="0" borderId="26" xfId="0" applyFont="1" applyBorder="1" applyAlignment="1">
      <alignment horizontal="left" vertical="center"/>
    </xf>
    <xf numFmtId="0" fontId="41" fillId="0" borderId="27" xfId="0" applyFont="1" applyBorder="1" applyAlignment="1">
      <alignment horizontal="left" vertical="center"/>
    </xf>
    <xf numFmtId="0" fontId="41" fillId="0" borderId="28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43" fillId="0" borderId="29" xfId="0" applyFont="1" applyBorder="1" applyAlignment="1">
      <alignment horizontal="left" vertical="center"/>
    </xf>
    <xf numFmtId="0" fontId="43" fillId="0" borderId="29" xfId="0" applyFont="1" applyBorder="1" applyAlignment="1">
      <alignment horizontal="center" vertical="center"/>
    </xf>
    <xf numFmtId="0" fontId="47" fillId="0" borderId="29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4" fillId="0" borderId="0" xfId="0" applyFont="1" applyAlignment="1">
      <alignment horizontal="left" vertical="center"/>
    </xf>
    <xf numFmtId="0" fontId="45" fillId="0" borderId="27" xfId="0" applyFont="1" applyBorder="1" applyAlignment="1">
      <alignment horizontal="left" vertical="center"/>
    </xf>
    <xf numFmtId="0" fontId="41" fillId="0" borderId="30" xfId="0" applyFont="1" applyBorder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1" fillId="0" borderId="31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1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center" vertical="center" wrapText="1"/>
    </xf>
    <xf numFmtId="0" fontId="41" fillId="0" borderId="24" xfId="0" applyFont="1" applyBorder="1" applyAlignment="1">
      <alignment horizontal="left" vertical="center" wrapText="1"/>
    </xf>
    <xf numFmtId="0" fontId="41" fillId="0" borderId="25" xfId="0" applyFont="1" applyBorder="1" applyAlignment="1">
      <alignment horizontal="left" vertical="center" wrapText="1"/>
    </xf>
    <xf numFmtId="0" fontId="41" fillId="0" borderId="26" xfId="0" applyFont="1" applyBorder="1" applyAlignment="1">
      <alignment horizontal="left" vertical="center" wrapText="1"/>
    </xf>
    <xf numFmtId="0" fontId="41" fillId="0" borderId="27" xfId="0" applyFont="1" applyBorder="1" applyAlignment="1">
      <alignment horizontal="left" vertical="center" wrapText="1"/>
    </xf>
    <xf numFmtId="0" fontId="41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 wrapText="1"/>
    </xf>
    <xf numFmtId="0" fontId="45" fillId="0" borderId="27" xfId="0" applyFont="1" applyBorder="1" applyAlignment="1">
      <alignment horizontal="left" vertical="center" wrapText="1"/>
    </xf>
    <xf numFmtId="0" fontId="45" fillId="0" borderId="1" xfId="0" applyFont="1" applyBorder="1" applyAlignment="1">
      <alignment horizontal="left" vertical="center"/>
    </xf>
    <xf numFmtId="0" fontId="45" fillId="0" borderId="28" xfId="0" applyFont="1" applyBorder="1" applyAlignment="1">
      <alignment horizontal="left" vertical="center" wrapText="1"/>
    </xf>
    <xf numFmtId="0" fontId="45" fillId="0" borderId="28" xfId="0" applyFont="1" applyBorder="1" applyAlignment="1">
      <alignment horizontal="left" vertical="center"/>
    </xf>
    <xf numFmtId="0" fontId="45" fillId="0" borderId="30" xfId="0" applyFont="1" applyBorder="1" applyAlignment="1">
      <alignment horizontal="left" vertical="center" wrapText="1"/>
    </xf>
    <xf numFmtId="0" fontId="45" fillId="0" borderId="29" xfId="0" applyFont="1" applyBorder="1" applyAlignment="1">
      <alignment horizontal="left" vertical="center" wrapText="1"/>
    </xf>
    <xf numFmtId="0" fontId="45" fillId="0" borderId="3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top"/>
    </xf>
    <xf numFmtId="0" fontId="44" fillId="0" borderId="1" xfId="0" applyFont="1" applyBorder="1" applyAlignment="1">
      <alignment horizontal="center" vertical="top"/>
    </xf>
    <xf numFmtId="0" fontId="45" fillId="0" borderId="30" xfId="0" applyFont="1" applyBorder="1" applyAlignment="1">
      <alignment horizontal="left" vertical="center"/>
    </xf>
    <xf numFmtId="0" fontId="45" fillId="0" borderId="31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7" fillId="0" borderId="0" xfId="0" applyFont="1" applyAlignment="1">
      <alignment vertical="center"/>
    </xf>
    <xf numFmtId="0" fontId="43" fillId="0" borderId="1" xfId="0" applyFont="1" applyBorder="1" applyAlignment="1">
      <alignment vertical="center"/>
    </xf>
    <xf numFmtId="0" fontId="47" fillId="0" borderId="29" xfId="0" applyFont="1" applyBorder="1" applyAlignment="1">
      <alignment vertical="center"/>
    </xf>
    <xf numFmtId="0" fontId="43" fillId="0" borderId="29" xfId="0" applyFont="1" applyBorder="1" applyAlignment="1">
      <alignment vertical="center"/>
    </xf>
    <xf numFmtId="0" fontId="44" fillId="0" borderId="1" xfId="0" applyFont="1" applyBorder="1" applyAlignment="1">
      <alignment vertical="top"/>
    </xf>
    <xf numFmtId="49" fontId="44" fillId="0" borderId="1" xfId="0" applyNumberFormat="1" applyFont="1" applyBorder="1" applyAlignment="1">
      <alignment horizontal="left" vertical="center"/>
    </xf>
    <xf numFmtId="0" fontId="50" fillId="0" borderId="27" xfId="0" applyFont="1" applyBorder="1" applyAlignment="1">
      <alignment horizontal="left" vertical="center"/>
    </xf>
    <xf numFmtId="0" fontId="51" fillId="0" borderId="1" xfId="0" applyFont="1" applyBorder="1" applyAlignment="1">
      <alignment vertical="top"/>
    </xf>
    <xf numFmtId="0" fontId="51" fillId="0" borderId="1" xfId="0" applyFont="1" applyBorder="1" applyAlignment="1">
      <alignment horizontal="left" vertical="center"/>
    </xf>
    <xf numFmtId="0" fontId="51" fillId="0" borderId="1" xfId="0" applyFont="1" applyBorder="1" applyAlignment="1">
      <alignment horizontal="center" vertical="center"/>
    </xf>
    <xf numFmtId="49" fontId="51" fillId="0" borderId="1" xfId="0" applyNumberFormat="1" applyFont="1" applyBorder="1" applyAlignment="1">
      <alignment horizontal="left" vertical="center"/>
    </xf>
    <xf numFmtId="0" fontId="50" fillId="0" borderId="28" xfId="0" applyFont="1" applyBorder="1" applyAlignment="1">
      <alignment horizontal="left" vertical="center"/>
    </xf>
    <xf numFmtId="0" fontId="0" fillId="0" borderId="29" xfId="0" applyBorder="1" applyAlignment="1">
      <alignment vertical="top"/>
    </xf>
    <xf numFmtId="0" fontId="43" fillId="0" borderId="29" xfId="0" applyFont="1" applyBorder="1" applyAlignment="1">
      <alignment horizontal="left"/>
    </xf>
    <xf numFmtId="0" fontId="47" fillId="0" borderId="29" xfId="0" applyFont="1" applyBorder="1"/>
    <xf numFmtId="0" fontId="41" fillId="0" borderId="27" xfId="0" applyFont="1" applyBorder="1" applyAlignment="1">
      <alignment vertical="top"/>
    </xf>
    <xf numFmtId="0" fontId="41" fillId="0" borderId="28" xfId="0" applyFont="1" applyBorder="1" applyAlignment="1">
      <alignment vertical="top"/>
    </xf>
    <xf numFmtId="0" fontId="41" fillId="0" borderId="30" xfId="0" applyFont="1" applyBorder="1" applyAlignment="1">
      <alignment vertical="top"/>
    </xf>
    <xf numFmtId="0" fontId="41" fillId="0" borderId="29" xfId="0" applyFont="1" applyBorder="1" applyAlignment="1">
      <alignment vertical="top"/>
    </xf>
    <xf numFmtId="0" fontId="41" fillId="0" borderId="31" xfId="0" applyFont="1" applyBorder="1" applyAlignment="1">
      <alignment vertical="top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22" fillId="4" borderId="8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/>
    </xf>
    <xf numFmtId="4" fontId="24" fillId="0" borderId="0" xfId="0" applyNumberFormat="1" applyFont="1" applyAlignment="1">
      <alignment horizontal="right" vertical="center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0" fillId="0" borderId="0" xfId="0"/>
    <xf numFmtId="0" fontId="3" fillId="0" borderId="0" xfId="0" applyFont="1" applyAlignment="1">
      <alignment horizontal="left" vertical="top" wrapText="1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4" fontId="18" fillId="0" borderId="6" xfId="0" applyNumberFormat="1" applyFont="1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9" fillId="0" borderId="0" xfId="0" applyNumberFormat="1" applyFont="1" applyAlignment="1">
      <alignment vertical="center"/>
    </xf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horizontal="left" vertical="center"/>
    </xf>
    <xf numFmtId="4" fontId="4" fillId="3" borderId="8" xfId="0" applyNumberFormat="1" applyFon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4" fillId="3" borderId="8" xfId="0" applyFont="1" applyFill="1" applyBorder="1" applyAlignment="1">
      <alignment horizontal="left" vertical="center"/>
    </xf>
    <xf numFmtId="4" fontId="7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4" fontId="27" fillId="0" borderId="0" xfId="0" applyNumberFormat="1" applyFont="1" applyAlignment="1">
      <alignment horizontal="right" vertical="center"/>
    </xf>
    <xf numFmtId="0" fontId="27" fillId="0" borderId="0" xfId="0" applyFont="1" applyAlignment="1">
      <alignment vertical="center"/>
    </xf>
    <xf numFmtId="0" fontId="22" fillId="4" borderId="8" xfId="0" applyFont="1" applyFill="1" applyBorder="1" applyAlignment="1">
      <alignment horizontal="right" vertical="center"/>
    </xf>
    <xf numFmtId="165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4" fontId="27" fillId="0" borderId="0" xfId="0" applyNumberFormat="1" applyFont="1" applyAlignment="1">
      <alignment vertical="center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2" borderId="0" xfId="0" applyFont="1" applyFill="1" applyAlignment="1" applyProtection="1">
      <alignment horizontal="left" vertical="center"/>
      <protection locked="0"/>
    </xf>
    <xf numFmtId="0" fontId="44" fillId="0" borderId="1" xfId="0" applyFont="1" applyBorder="1" applyAlignment="1">
      <alignment horizontal="left" vertical="center" wrapText="1"/>
    </xf>
    <xf numFmtId="0" fontId="43" fillId="0" borderId="29" xfId="0" applyFont="1" applyBorder="1" applyAlignment="1">
      <alignment horizontal="left" wrapText="1"/>
    </xf>
    <xf numFmtId="0" fontId="42" fillId="0" borderId="1" xfId="0" applyFont="1" applyBorder="1" applyAlignment="1">
      <alignment horizontal="center" vertical="center" wrapText="1"/>
    </xf>
    <xf numFmtId="49" fontId="44" fillId="0" borderId="1" xfId="0" applyNumberFormat="1" applyFont="1" applyBorder="1" applyAlignment="1">
      <alignment horizontal="left" vertical="center" wrapText="1"/>
    </xf>
    <xf numFmtId="0" fontId="42" fillId="0" borderId="1" xfId="0" applyFont="1" applyBorder="1" applyAlignment="1">
      <alignment horizontal="center" vertical="center"/>
    </xf>
    <xf numFmtId="0" fontId="43" fillId="0" borderId="29" xfId="0" applyFont="1" applyBorder="1" applyAlignment="1">
      <alignment horizontal="left"/>
    </xf>
    <xf numFmtId="0" fontId="44" fillId="0" borderId="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top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app.urs.cz/products/kros4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2/852352122" TargetMode="External"/><Relationship Id="rId13" Type="http://schemas.openxmlformats.org/officeDocument/2006/relationships/hyperlink" Target="https://podminky.urs.cz/item/CS_URS_2024_02/891247112" TargetMode="External"/><Relationship Id="rId18" Type="http://schemas.openxmlformats.org/officeDocument/2006/relationships/hyperlink" Target="https://podminky.urs.cz/item/CS_URS_2024_02/998273124" TargetMode="External"/><Relationship Id="rId3" Type="http://schemas.openxmlformats.org/officeDocument/2006/relationships/hyperlink" Target="https://podminky.urs.cz/item/CS_URS_2024_02/851311131" TargetMode="External"/><Relationship Id="rId7" Type="http://schemas.openxmlformats.org/officeDocument/2006/relationships/hyperlink" Target="https://podminky.urs.cz/item/CS_URS_2024_02/852312122" TargetMode="External"/><Relationship Id="rId12" Type="http://schemas.openxmlformats.org/officeDocument/2006/relationships/hyperlink" Target="https://podminky.urs.cz/item/CS_URS_2024_02/857371131" TargetMode="External"/><Relationship Id="rId17" Type="http://schemas.openxmlformats.org/officeDocument/2006/relationships/hyperlink" Target="https://podminky.urs.cz/item/CS_URS_2024_02/998273102" TargetMode="External"/><Relationship Id="rId2" Type="http://schemas.openxmlformats.org/officeDocument/2006/relationships/hyperlink" Target="https://podminky.urs.cz/item/CS_URS_2024_02/451572111" TargetMode="External"/><Relationship Id="rId16" Type="http://schemas.openxmlformats.org/officeDocument/2006/relationships/hyperlink" Target="https://podminky.urs.cz/item/CS_URS_2024_02/899713111" TargetMode="External"/><Relationship Id="rId1" Type="http://schemas.openxmlformats.org/officeDocument/2006/relationships/hyperlink" Target="https://podminky.urs.cz/item/CS_URS_2024_02/175111101" TargetMode="External"/><Relationship Id="rId6" Type="http://schemas.openxmlformats.org/officeDocument/2006/relationships/hyperlink" Target="https://podminky.urs.cz/item/CS_URS_2024_02/851371131" TargetMode="External"/><Relationship Id="rId11" Type="http://schemas.openxmlformats.org/officeDocument/2006/relationships/hyperlink" Target="https://podminky.urs.cz/item/CS_URS_2024_02/857351131" TargetMode="External"/><Relationship Id="rId5" Type="http://schemas.openxmlformats.org/officeDocument/2006/relationships/hyperlink" Target="https://podminky.urs.cz/item/CS_URS_2024_02/851351131" TargetMode="External"/><Relationship Id="rId15" Type="http://schemas.openxmlformats.org/officeDocument/2006/relationships/hyperlink" Target="https://podminky.urs.cz/item/CS_URS_2024_02/899104112" TargetMode="External"/><Relationship Id="rId10" Type="http://schemas.openxmlformats.org/officeDocument/2006/relationships/hyperlink" Target="https://podminky.urs.cz/item/CS_URS_2024_02/857311131" TargetMode="External"/><Relationship Id="rId19" Type="http://schemas.openxmlformats.org/officeDocument/2006/relationships/drawing" Target="../drawings/drawing13.xml"/><Relationship Id="rId4" Type="http://schemas.openxmlformats.org/officeDocument/2006/relationships/hyperlink" Target="https://podminky.urs.cz/item/CS_URS_2024_02/851321211" TargetMode="External"/><Relationship Id="rId9" Type="http://schemas.openxmlformats.org/officeDocument/2006/relationships/hyperlink" Target="https://podminky.urs.cz/item/CS_URS_2024_02/852372122" TargetMode="External"/><Relationship Id="rId14" Type="http://schemas.openxmlformats.org/officeDocument/2006/relationships/hyperlink" Target="https://podminky.urs.cz/item/CS_URS_2024_02/891371112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2/348401220" TargetMode="External"/><Relationship Id="rId13" Type="http://schemas.openxmlformats.org/officeDocument/2006/relationships/hyperlink" Target="https://podminky.urs.cz/item/CS_URS_2024_02/997231111" TargetMode="External"/><Relationship Id="rId18" Type="http://schemas.openxmlformats.org/officeDocument/2006/relationships/hyperlink" Target="https://podminky.urs.cz/item/CS_URS_2024_02/789421532" TargetMode="External"/><Relationship Id="rId3" Type="http://schemas.openxmlformats.org/officeDocument/2006/relationships/hyperlink" Target="https://podminky.urs.cz/item/CS_URS_2024_02/174151101" TargetMode="External"/><Relationship Id="rId7" Type="http://schemas.openxmlformats.org/officeDocument/2006/relationships/hyperlink" Target="https://podminky.urs.cz/item/CS_URS_2024_02/348101230" TargetMode="External"/><Relationship Id="rId12" Type="http://schemas.openxmlformats.org/officeDocument/2006/relationships/hyperlink" Target="https://podminky.urs.cz/item/CS_URS_2024_02/966073812" TargetMode="External"/><Relationship Id="rId17" Type="http://schemas.openxmlformats.org/officeDocument/2006/relationships/hyperlink" Target="https://podminky.urs.cz/item/CS_URS_2024_02/998232110" TargetMode="External"/><Relationship Id="rId2" Type="http://schemas.openxmlformats.org/officeDocument/2006/relationships/hyperlink" Target="https://podminky.urs.cz/item/CS_URS_2024_02/162251102" TargetMode="External"/><Relationship Id="rId16" Type="http://schemas.openxmlformats.org/officeDocument/2006/relationships/hyperlink" Target="https://podminky.urs.cz/item/CS_URS_2024_02/997013631" TargetMode="External"/><Relationship Id="rId1" Type="http://schemas.openxmlformats.org/officeDocument/2006/relationships/hyperlink" Target="https://podminky.urs.cz/item/CS_URS_2024_02/131151343" TargetMode="External"/><Relationship Id="rId6" Type="http://schemas.openxmlformats.org/officeDocument/2006/relationships/hyperlink" Target="https://podminky.urs.cz/item/CS_URS_2024_02/348101220" TargetMode="External"/><Relationship Id="rId11" Type="http://schemas.openxmlformats.org/officeDocument/2006/relationships/hyperlink" Target="https://podminky.urs.cz/item/CS_URS_2024_02/966073810" TargetMode="External"/><Relationship Id="rId5" Type="http://schemas.openxmlformats.org/officeDocument/2006/relationships/hyperlink" Target="https://podminky.urs.cz/item/CS_URS_2024_02/338171123" TargetMode="External"/><Relationship Id="rId15" Type="http://schemas.openxmlformats.org/officeDocument/2006/relationships/hyperlink" Target="https://podminky.urs.cz/item/CS_URS_2024_02/997231511" TargetMode="External"/><Relationship Id="rId10" Type="http://schemas.openxmlformats.org/officeDocument/2006/relationships/hyperlink" Target="https://podminky.urs.cz/item/CS_URS_2024_02/966071821" TargetMode="External"/><Relationship Id="rId19" Type="http://schemas.openxmlformats.org/officeDocument/2006/relationships/drawing" Target="../drawings/drawing14.xml"/><Relationship Id="rId4" Type="http://schemas.openxmlformats.org/officeDocument/2006/relationships/hyperlink" Target="https://podminky.urs.cz/item/CS_URS_2024_02/338171113" TargetMode="External"/><Relationship Id="rId9" Type="http://schemas.openxmlformats.org/officeDocument/2006/relationships/hyperlink" Target="https://podminky.urs.cz/item/CS_URS_2024_02/966071711" TargetMode="External"/><Relationship Id="rId14" Type="http://schemas.openxmlformats.org/officeDocument/2006/relationships/hyperlink" Target="https://podminky.urs.cz/item/CS_URS_2024_02/997231119" TargetMode="External"/></Relationships>
</file>

<file path=xl/worksheets/_rels/sheet15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2/181411122" TargetMode="External"/><Relationship Id="rId18" Type="http://schemas.openxmlformats.org/officeDocument/2006/relationships/hyperlink" Target="https://podminky.urs.cz/item/CS_URS_2024_02/273322611" TargetMode="External"/><Relationship Id="rId26" Type="http://schemas.openxmlformats.org/officeDocument/2006/relationships/hyperlink" Target="https://podminky.urs.cz/item/CS_URS_2024_02/327351211" TargetMode="External"/><Relationship Id="rId39" Type="http://schemas.openxmlformats.org/officeDocument/2006/relationships/hyperlink" Target="https://podminky.urs.cz/item/CS_URS_2024_02/919735112" TargetMode="External"/><Relationship Id="rId3" Type="http://schemas.openxmlformats.org/officeDocument/2006/relationships/hyperlink" Target="https://podminky.urs.cz/item/CS_URS_2024_02/113107335" TargetMode="External"/><Relationship Id="rId21" Type="http://schemas.openxmlformats.org/officeDocument/2006/relationships/hyperlink" Target="https://podminky.urs.cz/item/CS_URS_2024_02/273362021" TargetMode="External"/><Relationship Id="rId34" Type="http://schemas.openxmlformats.org/officeDocument/2006/relationships/hyperlink" Target="https://podminky.urs.cz/item/CS_URS_2024_02/596412312" TargetMode="External"/><Relationship Id="rId42" Type="http://schemas.openxmlformats.org/officeDocument/2006/relationships/hyperlink" Target="https://podminky.urs.cz/item/CS_URS_2024_02/953241210" TargetMode="External"/><Relationship Id="rId47" Type="http://schemas.openxmlformats.org/officeDocument/2006/relationships/hyperlink" Target="https://podminky.urs.cz/item/CS_URS_2024_02/997221625" TargetMode="External"/><Relationship Id="rId50" Type="http://schemas.openxmlformats.org/officeDocument/2006/relationships/drawing" Target="../drawings/drawing15.xml"/><Relationship Id="rId7" Type="http://schemas.openxmlformats.org/officeDocument/2006/relationships/hyperlink" Target="https://podminky.urs.cz/item/CS_URS_2024_02/162251102" TargetMode="External"/><Relationship Id="rId12" Type="http://schemas.openxmlformats.org/officeDocument/2006/relationships/hyperlink" Target="https://podminky.urs.cz/item/CS_URS_2024_02/174151101" TargetMode="External"/><Relationship Id="rId17" Type="http://schemas.openxmlformats.org/officeDocument/2006/relationships/hyperlink" Target="https://podminky.urs.cz/item/CS_URS_2024_02/273313511" TargetMode="External"/><Relationship Id="rId25" Type="http://schemas.openxmlformats.org/officeDocument/2006/relationships/hyperlink" Target="https://podminky.urs.cz/item/CS_URS_2024_02/327324127" TargetMode="External"/><Relationship Id="rId33" Type="http://schemas.openxmlformats.org/officeDocument/2006/relationships/hyperlink" Target="https://podminky.urs.cz/item/CS_URS_2024_02/572340112" TargetMode="External"/><Relationship Id="rId38" Type="http://schemas.openxmlformats.org/officeDocument/2006/relationships/hyperlink" Target="https://podminky.urs.cz/item/CS_URS_2024_02/919726122" TargetMode="External"/><Relationship Id="rId46" Type="http://schemas.openxmlformats.org/officeDocument/2006/relationships/hyperlink" Target="https://podminky.urs.cz/item/CS_URS_2024_02/997221612" TargetMode="External"/><Relationship Id="rId2" Type="http://schemas.openxmlformats.org/officeDocument/2006/relationships/hyperlink" Target="https://podminky.urs.cz/item/CS_URS_2024_02/113107175" TargetMode="External"/><Relationship Id="rId16" Type="http://schemas.openxmlformats.org/officeDocument/2006/relationships/hyperlink" Target="https://podminky.urs.cz/item/CS_URS_2024_02/211971122" TargetMode="External"/><Relationship Id="rId20" Type="http://schemas.openxmlformats.org/officeDocument/2006/relationships/hyperlink" Target="https://podminky.urs.cz/item/CS_URS_2024_02/273351122" TargetMode="External"/><Relationship Id="rId29" Type="http://schemas.openxmlformats.org/officeDocument/2006/relationships/hyperlink" Target="https://podminky.urs.cz/item/CS_URS_2024_02/564231111" TargetMode="External"/><Relationship Id="rId41" Type="http://schemas.openxmlformats.org/officeDocument/2006/relationships/hyperlink" Target="https://podminky.urs.cz/item/CS_URS_2024_02/936001002" TargetMode="External"/><Relationship Id="rId1" Type="http://schemas.openxmlformats.org/officeDocument/2006/relationships/hyperlink" Target="https://podminky.urs.cz/item/CS_URS_2024_02/113107142" TargetMode="External"/><Relationship Id="rId6" Type="http://schemas.openxmlformats.org/officeDocument/2006/relationships/hyperlink" Target="https://podminky.urs.cz/item/CS_URS_2024_02/131251102" TargetMode="External"/><Relationship Id="rId11" Type="http://schemas.openxmlformats.org/officeDocument/2006/relationships/hyperlink" Target="https://podminky.urs.cz/item/CS_URS_2024_02/171251201" TargetMode="External"/><Relationship Id="rId24" Type="http://schemas.openxmlformats.org/officeDocument/2006/relationships/hyperlink" Target="https://podminky.urs.cz/item/CS_URS_2024_02/327323129" TargetMode="External"/><Relationship Id="rId32" Type="http://schemas.openxmlformats.org/officeDocument/2006/relationships/hyperlink" Target="https://podminky.urs.cz/item/CS_URS_2024_02/564761111" TargetMode="External"/><Relationship Id="rId37" Type="http://schemas.openxmlformats.org/officeDocument/2006/relationships/hyperlink" Target="https://podminky.urs.cz/item/CS_URS_2024_02/916231213" TargetMode="External"/><Relationship Id="rId40" Type="http://schemas.openxmlformats.org/officeDocument/2006/relationships/hyperlink" Target="https://podminky.urs.cz/item/CS_URS_2024_02/936001001" TargetMode="External"/><Relationship Id="rId45" Type="http://schemas.openxmlformats.org/officeDocument/2006/relationships/hyperlink" Target="https://podminky.urs.cz/item/CS_URS_2024_02/997221579" TargetMode="External"/><Relationship Id="rId5" Type="http://schemas.openxmlformats.org/officeDocument/2006/relationships/hyperlink" Target="https://podminky.urs.cz/item/CS_URS_2024_02/131213702" TargetMode="External"/><Relationship Id="rId15" Type="http://schemas.openxmlformats.org/officeDocument/2006/relationships/hyperlink" Target="https://podminky.urs.cz/item/CS_URS_2024_02/184102411" TargetMode="External"/><Relationship Id="rId23" Type="http://schemas.openxmlformats.org/officeDocument/2006/relationships/hyperlink" Target="https://podminky.urs.cz/item/CS_URS_2024_02/311351911" TargetMode="External"/><Relationship Id="rId28" Type="http://schemas.openxmlformats.org/officeDocument/2006/relationships/hyperlink" Target="https://podminky.urs.cz/item/CS_URS_2024_02/327361006" TargetMode="External"/><Relationship Id="rId36" Type="http://schemas.openxmlformats.org/officeDocument/2006/relationships/hyperlink" Target="https://podminky.urs.cz/item/CS_URS_2024_02/634911114" TargetMode="External"/><Relationship Id="rId49" Type="http://schemas.openxmlformats.org/officeDocument/2006/relationships/hyperlink" Target="https://podminky.urs.cz/item/CS_URS_2024_02/998223011" TargetMode="External"/><Relationship Id="rId10" Type="http://schemas.openxmlformats.org/officeDocument/2006/relationships/hyperlink" Target="https://podminky.urs.cz/item/CS_URS_2024_02/171201231" TargetMode="External"/><Relationship Id="rId19" Type="http://schemas.openxmlformats.org/officeDocument/2006/relationships/hyperlink" Target="https://podminky.urs.cz/item/CS_URS_2024_02/273351121" TargetMode="External"/><Relationship Id="rId31" Type="http://schemas.openxmlformats.org/officeDocument/2006/relationships/hyperlink" Target="https://podminky.urs.cz/item/CS_URS_2024_02/564730011" TargetMode="External"/><Relationship Id="rId44" Type="http://schemas.openxmlformats.org/officeDocument/2006/relationships/hyperlink" Target="https://podminky.urs.cz/item/CS_URS_2024_02/997221571" TargetMode="External"/><Relationship Id="rId4" Type="http://schemas.openxmlformats.org/officeDocument/2006/relationships/hyperlink" Target="https://podminky.urs.cz/item/CS_URS_2024_02/122251104" TargetMode="External"/><Relationship Id="rId9" Type="http://schemas.openxmlformats.org/officeDocument/2006/relationships/hyperlink" Target="https://podminky.urs.cz/item/CS_URS_2024_02/167151101" TargetMode="External"/><Relationship Id="rId14" Type="http://schemas.openxmlformats.org/officeDocument/2006/relationships/hyperlink" Target="https://podminky.urs.cz/item/CS_URS_2024_02/183112131" TargetMode="External"/><Relationship Id="rId22" Type="http://schemas.openxmlformats.org/officeDocument/2006/relationships/hyperlink" Target="https://podminky.urs.cz/item/CS_URS_2024_02/275313711" TargetMode="External"/><Relationship Id="rId27" Type="http://schemas.openxmlformats.org/officeDocument/2006/relationships/hyperlink" Target="https://podminky.urs.cz/item/CS_URS_2024_02/327351221" TargetMode="External"/><Relationship Id="rId30" Type="http://schemas.openxmlformats.org/officeDocument/2006/relationships/hyperlink" Target="https://podminky.urs.cz/item/CS_URS_2024_02/564261011" TargetMode="External"/><Relationship Id="rId35" Type="http://schemas.openxmlformats.org/officeDocument/2006/relationships/hyperlink" Target="https://podminky.urs.cz/item/CS_URS_2024_02/634663111" TargetMode="External"/><Relationship Id="rId43" Type="http://schemas.openxmlformats.org/officeDocument/2006/relationships/hyperlink" Target="https://podminky.urs.cz/item/CS_URS_2024_02/953241211" TargetMode="External"/><Relationship Id="rId48" Type="http://schemas.openxmlformats.org/officeDocument/2006/relationships/hyperlink" Target="https://podminky.urs.cz/item/CS_URS_2024_02/997221645" TargetMode="External"/><Relationship Id="rId8" Type="http://schemas.openxmlformats.org/officeDocument/2006/relationships/hyperlink" Target="https://podminky.urs.cz/item/CS_URS_2024_02/162751117" TargetMode="External"/></Relationships>
</file>

<file path=xl/worksheets/_rels/sheet16.xml.rels><?xml version="1.0" encoding="UTF-8" standalone="yes"?>
<Relationships xmlns="http://schemas.openxmlformats.org/package/2006/relationships"><Relationship Id="rId8" Type="http://schemas.openxmlformats.org/officeDocument/2006/relationships/hyperlink" Target="https://podminky.urs.cz/item/CS_URS_2024_02/040001000" TargetMode="External"/><Relationship Id="rId13" Type="http://schemas.openxmlformats.org/officeDocument/2006/relationships/drawing" Target="../drawings/drawing16.xml"/><Relationship Id="rId3" Type="http://schemas.openxmlformats.org/officeDocument/2006/relationships/hyperlink" Target="https://podminky.urs.cz/item/CS_URS_2024_02/012164000" TargetMode="External"/><Relationship Id="rId7" Type="http://schemas.openxmlformats.org/officeDocument/2006/relationships/hyperlink" Target="https://podminky.urs.cz/item/CS_URS_2024_02/034002000" TargetMode="External"/><Relationship Id="rId12" Type="http://schemas.openxmlformats.org/officeDocument/2006/relationships/hyperlink" Target="https://podminky.urs.cz/item/CS_URS_2024_02/092002000" TargetMode="External"/><Relationship Id="rId2" Type="http://schemas.openxmlformats.org/officeDocument/2006/relationships/hyperlink" Target="https://podminky.urs.cz/item/CS_URS_2024_02/012002000" TargetMode="External"/><Relationship Id="rId1" Type="http://schemas.openxmlformats.org/officeDocument/2006/relationships/hyperlink" Target="https://podminky.urs.cz/item/CS_URS_2024_02/011002000" TargetMode="External"/><Relationship Id="rId6" Type="http://schemas.openxmlformats.org/officeDocument/2006/relationships/hyperlink" Target="https://podminky.urs.cz/item/CS_URS_2024_02/030001000" TargetMode="External"/><Relationship Id="rId11" Type="http://schemas.openxmlformats.org/officeDocument/2006/relationships/hyperlink" Target="https://podminky.urs.cz/item/CS_URS_2024_02/045002000" TargetMode="External"/><Relationship Id="rId5" Type="http://schemas.openxmlformats.org/officeDocument/2006/relationships/hyperlink" Target="https://podminky.urs.cz/item/CS_URS_2024_02/020001000" TargetMode="External"/><Relationship Id="rId10" Type="http://schemas.openxmlformats.org/officeDocument/2006/relationships/hyperlink" Target="https://podminky.urs.cz/item/CS_URS_2024_02/043154000" TargetMode="External"/><Relationship Id="rId4" Type="http://schemas.openxmlformats.org/officeDocument/2006/relationships/hyperlink" Target="https://podminky.urs.cz/item/CS_URS_2024_02/013254000" TargetMode="External"/><Relationship Id="rId9" Type="http://schemas.openxmlformats.org/officeDocument/2006/relationships/hyperlink" Target="https://podminky.urs.cz/item/CS_URS_2024_02/043002000" TargetMode="Externa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hyperlink" Target="https://podminky.urs.cz/item/CS_URS_2024_02/052002000" TargetMode="Externa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2/963012520" TargetMode="External"/><Relationship Id="rId18" Type="http://schemas.openxmlformats.org/officeDocument/2006/relationships/hyperlink" Target="https://podminky.urs.cz/item/CS_URS_2024_02/968072455" TargetMode="External"/><Relationship Id="rId26" Type="http://schemas.openxmlformats.org/officeDocument/2006/relationships/hyperlink" Target="https://podminky.urs.cz/item/CS_URS_2024_02/985121123" TargetMode="External"/><Relationship Id="rId39" Type="http://schemas.openxmlformats.org/officeDocument/2006/relationships/hyperlink" Target="https://podminky.urs.cz/item/CS_URS_2024_02/764002841" TargetMode="External"/><Relationship Id="rId3" Type="http://schemas.openxmlformats.org/officeDocument/2006/relationships/hyperlink" Target="https://podminky.urs.cz/item/CS_URS_2024_02/131213702" TargetMode="External"/><Relationship Id="rId21" Type="http://schemas.openxmlformats.org/officeDocument/2006/relationships/hyperlink" Target="https://podminky.urs.cz/item/CS_URS_2024_02/976085411" TargetMode="External"/><Relationship Id="rId34" Type="http://schemas.openxmlformats.org/officeDocument/2006/relationships/hyperlink" Target="https://podminky.urs.cz/item/CS_URS_2024_02/997013631" TargetMode="External"/><Relationship Id="rId42" Type="http://schemas.openxmlformats.org/officeDocument/2006/relationships/hyperlink" Target="https://podminky.urs.cz/item/CS_URS_2024_02/764004861" TargetMode="External"/><Relationship Id="rId47" Type="http://schemas.openxmlformats.org/officeDocument/2006/relationships/hyperlink" Target="https://podminky.urs.cz/item/CS_URS_2024_02/767996702" TargetMode="External"/><Relationship Id="rId7" Type="http://schemas.openxmlformats.org/officeDocument/2006/relationships/hyperlink" Target="https://podminky.urs.cz/item/CS_URS_2024_02/162211311" TargetMode="External"/><Relationship Id="rId12" Type="http://schemas.openxmlformats.org/officeDocument/2006/relationships/hyperlink" Target="https://podminky.urs.cz/item/CS_URS_2024_02/962081141" TargetMode="External"/><Relationship Id="rId17" Type="http://schemas.openxmlformats.org/officeDocument/2006/relationships/hyperlink" Target="https://podminky.urs.cz/item/CS_URS_2024_02/968072354" TargetMode="External"/><Relationship Id="rId25" Type="http://schemas.openxmlformats.org/officeDocument/2006/relationships/hyperlink" Target="https://podminky.urs.cz/item/CS_URS_2024_02/985112132" TargetMode="External"/><Relationship Id="rId33" Type="http://schemas.openxmlformats.org/officeDocument/2006/relationships/hyperlink" Target="https://podminky.urs.cz/item/CS_URS_2024_02/997013603" TargetMode="External"/><Relationship Id="rId38" Type="http://schemas.openxmlformats.org/officeDocument/2006/relationships/hyperlink" Target="https://podminky.urs.cz/item/CS_URS_2024_02/764001821" TargetMode="External"/><Relationship Id="rId46" Type="http://schemas.openxmlformats.org/officeDocument/2006/relationships/hyperlink" Target="https://podminky.urs.cz/item/CS_URS_2024_02/767833802" TargetMode="External"/><Relationship Id="rId2" Type="http://schemas.openxmlformats.org/officeDocument/2006/relationships/hyperlink" Target="https://podminky.urs.cz/item/CS_URS_2024_02/122251103" TargetMode="External"/><Relationship Id="rId16" Type="http://schemas.openxmlformats.org/officeDocument/2006/relationships/hyperlink" Target="https://podminky.urs.cz/item/CS_URS_2024_02/964076441" TargetMode="External"/><Relationship Id="rId20" Type="http://schemas.openxmlformats.org/officeDocument/2006/relationships/hyperlink" Target="https://podminky.urs.cz/item/CS_URS_2024_02/972054341" TargetMode="External"/><Relationship Id="rId29" Type="http://schemas.openxmlformats.org/officeDocument/2006/relationships/hyperlink" Target="https://podminky.urs.cz/item/CS_URS_2024_02/997013501" TargetMode="External"/><Relationship Id="rId41" Type="http://schemas.openxmlformats.org/officeDocument/2006/relationships/hyperlink" Target="https://podminky.urs.cz/item/CS_URS_2024_02/764004841" TargetMode="External"/><Relationship Id="rId1" Type="http://schemas.openxmlformats.org/officeDocument/2006/relationships/hyperlink" Target="https://podminky.urs.cz/item/CS_URS_2024_02/122211101" TargetMode="External"/><Relationship Id="rId6" Type="http://schemas.openxmlformats.org/officeDocument/2006/relationships/hyperlink" Target="https://podminky.urs.cz/item/CS_URS_2024_02/132251254" TargetMode="External"/><Relationship Id="rId11" Type="http://schemas.openxmlformats.org/officeDocument/2006/relationships/hyperlink" Target="https://podminky.urs.cz/item/CS_URS_2024_02/962032231" TargetMode="External"/><Relationship Id="rId24" Type="http://schemas.openxmlformats.org/officeDocument/2006/relationships/hyperlink" Target="https://podminky.urs.cz/item/CS_URS_2024_02/985112122" TargetMode="External"/><Relationship Id="rId32" Type="http://schemas.openxmlformats.org/officeDocument/2006/relationships/hyperlink" Target="https://podminky.urs.cz/item/CS_URS_2024_02/997013602" TargetMode="External"/><Relationship Id="rId37" Type="http://schemas.openxmlformats.org/officeDocument/2006/relationships/hyperlink" Target="https://podminky.urs.cz/item/CS_URS_2024_02/713110821" TargetMode="External"/><Relationship Id="rId40" Type="http://schemas.openxmlformats.org/officeDocument/2006/relationships/hyperlink" Target="https://podminky.urs.cz/item/CS_URS_2024_02/764004801" TargetMode="External"/><Relationship Id="rId45" Type="http://schemas.openxmlformats.org/officeDocument/2006/relationships/hyperlink" Target="https://podminky.urs.cz/item/CS_URS_2024_02/767590830" TargetMode="External"/><Relationship Id="rId5" Type="http://schemas.openxmlformats.org/officeDocument/2006/relationships/hyperlink" Target="https://podminky.urs.cz/item/CS_URS_2024_02/132212332" TargetMode="External"/><Relationship Id="rId15" Type="http://schemas.openxmlformats.org/officeDocument/2006/relationships/hyperlink" Target="https://podminky.urs.cz/item/CS_URS_2024_02/963053936" TargetMode="External"/><Relationship Id="rId23" Type="http://schemas.openxmlformats.org/officeDocument/2006/relationships/hyperlink" Target="https://podminky.urs.cz/item/CS_URS_2024_02/978015341" TargetMode="External"/><Relationship Id="rId28" Type="http://schemas.openxmlformats.org/officeDocument/2006/relationships/hyperlink" Target="https://podminky.urs.cz/item/CS_URS_2024_02/997013112" TargetMode="External"/><Relationship Id="rId36" Type="http://schemas.openxmlformats.org/officeDocument/2006/relationships/hyperlink" Target="https://podminky.urs.cz/item/CS_URS_2024_02/712340832" TargetMode="External"/><Relationship Id="rId49" Type="http://schemas.openxmlformats.org/officeDocument/2006/relationships/drawing" Target="../drawings/drawing2.xml"/><Relationship Id="rId10" Type="http://schemas.openxmlformats.org/officeDocument/2006/relationships/hyperlink" Target="https://podminky.urs.cz/item/CS_URS_2024_02/962031132" TargetMode="External"/><Relationship Id="rId19" Type="http://schemas.openxmlformats.org/officeDocument/2006/relationships/hyperlink" Target="https://podminky.urs.cz/item/CS_URS_2024_02/971033261" TargetMode="External"/><Relationship Id="rId31" Type="http://schemas.openxmlformats.org/officeDocument/2006/relationships/hyperlink" Target="https://podminky.urs.cz/item/CS_URS_2024_02/997013601" TargetMode="External"/><Relationship Id="rId44" Type="http://schemas.openxmlformats.org/officeDocument/2006/relationships/hyperlink" Target="https://podminky.urs.cz/item/CS_URS_2024_02/767161823" TargetMode="External"/><Relationship Id="rId4" Type="http://schemas.openxmlformats.org/officeDocument/2006/relationships/hyperlink" Target="https://podminky.urs.cz/item/CS_URS_2024_02/131251103" TargetMode="External"/><Relationship Id="rId9" Type="http://schemas.openxmlformats.org/officeDocument/2006/relationships/hyperlink" Target="https://podminky.urs.cz/item/CS_URS_2024_02/162251102" TargetMode="External"/><Relationship Id="rId14" Type="http://schemas.openxmlformats.org/officeDocument/2006/relationships/hyperlink" Target="https://podminky.urs.cz/item/CS_URS_2024_02/963042819" TargetMode="External"/><Relationship Id="rId22" Type="http://schemas.openxmlformats.org/officeDocument/2006/relationships/hyperlink" Target="https://podminky.urs.cz/item/CS_URS_2024_02/978013161" TargetMode="External"/><Relationship Id="rId27" Type="http://schemas.openxmlformats.org/officeDocument/2006/relationships/hyperlink" Target="https://podminky.urs.cz/item/CS_URS_2024_02/985121223" TargetMode="External"/><Relationship Id="rId30" Type="http://schemas.openxmlformats.org/officeDocument/2006/relationships/hyperlink" Target="https://podminky.urs.cz/item/CS_URS_2024_02/997013509" TargetMode="External"/><Relationship Id="rId35" Type="http://schemas.openxmlformats.org/officeDocument/2006/relationships/hyperlink" Target="https://podminky.urs.cz/item/CS_URS_2024_02/997013645" TargetMode="External"/><Relationship Id="rId43" Type="http://schemas.openxmlformats.org/officeDocument/2006/relationships/hyperlink" Target="https://podminky.urs.cz/item/CS_URS_2024_02/767161813" TargetMode="External"/><Relationship Id="rId48" Type="http://schemas.openxmlformats.org/officeDocument/2006/relationships/hyperlink" Target="https://podminky.urs.cz/item/CS_URS_2024_02/767996703" TargetMode="External"/><Relationship Id="rId8" Type="http://schemas.openxmlformats.org/officeDocument/2006/relationships/hyperlink" Target="https://podminky.urs.cz/item/CS_URS_2024_02/162211319" TargetMode="External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4_01/894812001.R" TargetMode="External"/><Relationship Id="rId21" Type="http://schemas.openxmlformats.org/officeDocument/2006/relationships/hyperlink" Target="https://podminky.urs.cz/item/CS_URS_2024_02/631351101" TargetMode="External"/><Relationship Id="rId34" Type="http://schemas.openxmlformats.org/officeDocument/2006/relationships/hyperlink" Target="https://podminky.urs.cz/item/CS_URS_2024_02/941311811" TargetMode="External"/><Relationship Id="rId42" Type="http://schemas.openxmlformats.org/officeDocument/2006/relationships/hyperlink" Target="https://podminky.urs.cz/item/CS_URS_2024_02/998012022" TargetMode="External"/><Relationship Id="rId47" Type="http://schemas.openxmlformats.org/officeDocument/2006/relationships/hyperlink" Target="https://podminky.urs.cz/item/CS_URS_2024_02/711161222" TargetMode="External"/><Relationship Id="rId50" Type="http://schemas.openxmlformats.org/officeDocument/2006/relationships/hyperlink" Target="https://podminky.urs.cz/item/CS_URS_2024_02/712311101" TargetMode="External"/><Relationship Id="rId55" Type="http://schemas.openxmlformats.org/officeDocument/2006/relationships/hyperlink" Target="https://podminky.urs.cz/item/CS_URS_2024_02/712771221" TargetMode="External"/><Relationship Id="rId63" Type="http://schemas.openxmlformats.org/officeDocument/2006/relationships/hyperlink" Target="https://podminky.urs.cz/item/CS_URS_2024_02/713141131" TargetMode="External"/><Relationship Id="rId68" Type="http://schemas.openxmlformats.org/officeDocument/2006/relationships/hyperlink" Target="https://podminky.urs.cz/item/CS_URS_2024_02/998751121" TargetMode="External"/><Relationship Id="rId76" Type="http://schemas.openxmlformats.org/officeDocument/2006/relationships/hyperlink" Target="https://podminky.urs.cz/item/CS_URS_2024_02/998766121" TargetMode="External"/><Relationship Id="rId84" Type="http://schemas.openxmlformats.org/officeDocument/2006/relationships/hyperlink" Target="https://podminky.urs.cz/item/CS_URS_2024_02/771474112" TargetMode="External"/><Relationship Id="rId89" Type="http://schemas.openxmlformats.org/officeDocument/2006/relationships/hyperlink" Target="https://podminky.urs.cz/item/CS_URS_2024_02/781121011" TargetMode="External"/><Relationship Id="rId97" Type="http://schemas.openxmlformats.org/officeDocument/2006/relationships/hyperlink" Target="https://podminky.urs.cz/item/CS_URS_2024_02/783823133" TargetMode="External"/><Relationship Id="rId7" Type="http://schemas.openxmlformats.org/officeDocument/2006/relationships/hyperlink" Target="https://podminky.urs.cz/item/CS_URS_2024_02/411351012" TargetMode="External"/><Relationship Id="rId71" Type="http://schemas.openxmlformats.org/officeDocument/2006/relationships/hyperlink" Target="https://podminky.urs.cz/item/CS_URS_2024_02/764011612" TargetMode="External"/><Relationship Id="rId92" Type="http://schemas.openxmlformats.org/officeDocument/2006/relationships/hyperlink" Target="https://podminky.urs.cz/item/CS_URS_2024_02/781472217" TargetMode="External"/><Relationship Id="rId2" Type="http://schemas.openxmlformats.org/officeDocument/2006/relationships/hyperlink" Target="https://podminky.urs.cz/item/CS_URS_2024_02/174151101" TargetMode="External"/><Relationship Id="rId16" Type="http://schemas.openxmlformats.org/officeDocument/2006/relationships/hyperlink" Target="https://podminky.urs.cz/item/CS_URS_2024_02/622326353" TargetMode="External"/><Relationship Id="rId29" Type="http://schemas.openxmlformats.org/officeDocument/2006/relationships/hyperlink" Target="https://podminky.urs.cz/item/CS_URS_2024_02/894812061" TargetMode="External"/><Relationship Id="rId11" Type="http://schemas.openxmlformats.org/officeDocument/2006/relationships/hyperlink" Target="https://podminky.urs.cz/item/CS_URS_2024_02/411388531" TargetMode="External"/><Relationship Id="rId24" Type="http://schemas.openxmlformats.org/officeDocument/2006/relationships/hyperlink" Target="https://podminky.urs.cz/item/CS_URS_2024_02/642942111" TargetMode="External"/><Relationship Id="rId32" Type="http://schemas.openxmlformats.org/officeDocument/2006/relationships/hyperlink" Target="https://podminky.urs.cz/item/CS_URS_2024_02/941311211" TargetMode="External"/><Relationship Id="rId37" Type="http://schemas.openxmlformats.org/officeDocument/2006/relationships/hyperlink" Target="https://podminky.urs.cz/item/CS_URS_2024_02/952901221" TargetMode="External"/><Relationship Id="rId40" Type="http://schemas.openxmlformats.org/officeDocument/2006/relationships/hyperlink" Target="https://podminky.urs.cz/item/CS_URS_2024_02/993111111" TargetMode="External"/><Relationship Id="rId45" Type="http://schemas.openxmlformats.org/officeDocument/2006/relationships/hyperlink" Target="https://podminky.urs.cz/item/CS_URS_2024_02/711161122" TargetMode="External"/><Relationship Id="rId53" Type="http://schemas.openxmlformats.org/officeDocument/2006/relationships/hyperlink" Target="https://podminky.urs.cz/item/CS_URS_2024_02/712561701" TargetMode="External"/><Relationship Id="rId58" Type="http://schemas.openxmlformats.org/officeDocument/2006/relationships/hyperlink" Target="https://podminky.urs.cz/item/CS_URS_2024_02/712771401" TargetMode="External"/><Relationship Id="rId66" Type="http://schemas.openxmlformats.org/officeDocument/2006/relationships/hyperlink" Target="https://podminky.urs.cz/item/CS_URS_2024_02/751398012" TargetMode="External"/><Relationship Id="rId74" Type="http://schemas.openxmlformats.org/officeDocument/2006/relationships/hyperlink" Target="https://podminky.urs.cz/item/CS_URS_2024_02/998764122" TargetMode="External"/><Relationship Id="rId79" Type="http://schemas.openxmlformats.org/officeDocument/2006/relationships/hyperlink" Target="https://podminky.urs.cz/item/CS_URS_2024_02/767662110" TargetMode="External"/><Relationship Id="rId87" Type="http://schemas.openxmlformats.org/officeDocument/2006/relationships/hyperlink" Target="https://podminky.urs.cz/item/CS_URS_2024_02/998771121" TargetMode="External"/><Relationship Id="rId5" Type="http://schemas.openxmlformats.org/officeDocument/2006/relationships/hyperlink" Target="https://podminky.urs.cz/item/CS_URS_2024_02/411321616" TargetMode="External"/><Relationship Id="rId61" Type="http://schemas.openxmlformats.org/officeDocument/2006/relationships/hyperlink" Target="https://podminky.urs.cz/item/CS_URS_2024_02/998712111" TargetMode="External"/><Relationship Id="rId82" Type="http://schemas.openxmlformats.org/officeDocument/2006/relationships/hyperlink" Target="https://podminky.urs.cz/item/CS_URS_2024_02/771121011" TargetMode="External"/><Relationship Id="rId90" Type="http://schemas.openxmlformats.org/officeDocument/2006/relationships/hyperlink" Target="https://podminky.urs.cz/item/CS_URS_2024_02/781131112" TargetMode="External"/><Relationship Id="rId95" Type="http://schemas.openxmlformats.org/officeDocument/2006/relationships/hyperlink" Target="https://podminky.urs.cz/item/CS_URS_2024_02/998781122" TargetMode="External"/><Relationship Id="rId19" Type="http://schemas.openxmlformats.org/officeDocument/2006/relationships/hyperlink" Target="https://podminky.urs.cz/item/CS_URS_2024_02/631319012" TargetMode="External"/><Relationship Id="rId14" Type="http://schemas.openxmlformats.org/officeDocument/2006/relationships/hyperlink" Target="https://podminky.urs.cz/item/CS_URS_2024_02/564231011" TargetMode="External"/><Relationship Id="rId22" Type="http://schemas.openxmlformats.org/officeDocument/2006/relationships/hyperlink" Target="https://podminky.urs.cz/item/CS_URS_2024_02/631351102" TargetMode="External"/><Relationship Id="rId27" Type="http://schemas.openxmlformats.org/officeDocument/2006/relationships/hyperlink" Target="https://podminky.urs.cz/item/CS_URS_2024_01/894812033" TargetMode="External"/><Relationship Id="rId30" Type="http://schemas.openxmlformats.org/officeDocument/2006/relationships/hyperlink" Target="https://podminky.urs.cz/item/CS_URS_2024_02/935112211" TargetMode="External"/><Relationship Id="rId35" Type="http://schemas.openxmlformats.org/officeDocument/2006/relationships/hyperlink" Target="https://podminky.urs.cz/item/CS_URS_2024_02/949101111" TargetMode="External"/><Relationship Id="rId43" Type="http://schemas.openxmlformats.org/officeDocument/2006/relationships/hyperlink" Target="https://podminky.urs.cz/item/CS_URS_2024_02/711112001" TargetMode="External"/><Relationship Id="rId48" Type="http://schemas.openxmlformats.org/officeDocument/2006/relationships/hyperlink" Target="https://podminky.urs.cz/item/CS_URS_2024_02/711161383" TargetMode="External"/><Relationship Id="rId56" Type="http://schemas.openxmlformats.org/officeDocument/2006/relationships/hyperlink" Target="https://podminky.urs.cz/item/CS_URS_2024_02/712771271" TargetMode="External"/><Relationship Id="rId64" Type="http://schemas.openxmlformats.org/officeDocument/2006/relationships/hyperlink" Target="https://podminky.urs.cz/item/CS_URS_2024_02/713141223" TargetMode="External"/><Relationship Id="rId69" Type="http://schemas.openxmlformats.org/officeDocument/2006/relationships/hyperlink" Target="https://podminky.urs.cz/item/CS_URS_2024_02/998762112" TargetMode="External"/><Relationship Id="rId77" Type="http://schemas.openxmlformats.org/officeDocument/2006/relationships/hyperlink" Target="https://podminky.urs.cz/item/CS_URS_2024_02/767610116" TargetMode="External"/><Relationship Id="rId8" Type="http://schemas.openxmlformats.org/officeDocument/2006/relationships/hyperlink" Target="https://podminky.urs.cz/item/CS_URS_2024_02/411354313" TargetMode="External"/><Relationship Id="rId51" Type="http://schemas.openxmlformats.org/officeDocument/2006/relationships/hyperlink" Target="https://podminky.urs.cz/item/CS_URS_2024_02/712341559" TargetMode="External"/><Relationship Id="rId72" Type="http://schemas.openxmlformats.org/officeDocument/2006/relationships/hyperlink" Target="https://podminky.urs.cz/item/CS_URS_2024_02/764214608" TargetMode="External"/><Relationship Id="rId80" Type="http://schemas.openxmlformats.org/officeDocument/2006/relationships/hyperlink" Target="https://podminky.urs.cz/item/CS_URS_2024_02/998767102" TargetMode="External"/><Relationship Id="rId85" Type="http://schemas.openxmlformats.org/officeDocument/2006/relationships/hyperlink" Target="https://podminky.urs.cz/item/CS_URS_2024_02/771574476" TargetMode="External"/><Relationship Id="rId93" Type="http://schemas.openxmlformats.org/officeDocument/2006/relationships/hyperlink" Target="https://podminky.urs.cz/item/CS_URS_2024_02/781492251" TargetMode="External"/><Relationship Id="rId98" Type="http://schemas.openxmlformats.org/officeDocument/2006/relationships/hyperlink" Target="https://podminky.urs.cz/item/CS_URS_2024_02/783827423" TargetMode="External"/><Relationship Id="rId3" Type="http://schemas.openxmlformats.org/officeDocument/2006/relationships/hyperlink" Target="https://podminky.urs.cz/item/CS_URS_2024_02/211971122" TargetMode="External"/><Relationship Id="rId12" Type="http://schemas.openxmlformats.org/officeDocument/2006/relationships/hyperlink" Target="https://podminky.urs.cz/item/CS_URS_2024_02/434191423" TargetMode="External"/><Relationship Id="rId17" Type="http://schemas.openxmlformats.org/officeDocument/2006/relationships/hyperlink" Target="https://podminky.urs.cz/item/CS_URS_2024_02/631311224" TargetMode="External"/><Relationship Id="rId25" Type="http://schemas.openxmlformats.org/officeDocument/2006/relationships/hyperlink" Target="https://podminky.urs.cz/item/CS_URS_2024_02/212751104" TargetMode="External"/><Relationship Id="rId33" Type="http://schemas.openxmlformats.org/officeDocument/2006/relationships/hyperlink" Target="https://podminky.urs.cz/item/CS_URS_2024_02/941311311" TargetMode="External"/><Relationship Id="rId38" Type="http://schemas.openxmlformats.org/officeDocument/2006/relationships/hyperlink" Target="https://podminky.urs.cz/item/CS_URS_2024_02/985131111" TargetMode="External"/><Relationship Id="rId46" Type="http://schemas.openxmlformats.org/officeDocument/2006/relationships/hyperlink" Target="https://podminky.urs.cz/item/CS_URS_2024_02/711161212" TargetMode="External"/><Relationship Id="rId59" Type="http://schemas.openxmlformats.org/officeDocument/2006/relationships/hyperlink" Target="https://podminky.urs.cz/item/CS_URS_2024_02/712998004" TargetMode="External"/><Relationship Id="rId67" Type="http://schemas.openxmlformats.org/officeDocument/2006/relationships/hyperlink" Target="https://podminky.urs.cz/item/CS_URS_2024_02/751525082" TargetMode="External"/><Relationship Id="rId20" Type="http://schemas.openxmlformats.org/officeDocument/2006/relationships/hyperlink" Target="https://podminky.urs.cz/item/CS_URS_2024_02/631319183" TargetMode="External"/><Relationship Id="rId41" Type="http://schemas.openxmlformats.org/officeDocument/2006/relationships/hyperlink" Target="https://podminky.urs.cz/item/CS_URS_2024_02/993111119" TargetMode="External"/><Relationship Id="rId54" Type="http://schemas.openxmlformats.org/officeDocument/2006/relationships/hyperlink" Target="https://podminky.urs.cz/item/CS_URS_2024_02/712591171" TargetMode="External"/><Relationship Id="rId62" Type="http://schemas.openxmlformats.org/officeDocument/2006/relationships/hyperlink" Target="https://podminky.urs.cz/item/CS_URS_2024_02/713131241" TargetMode="External"/><Relationship Id="rId70" Type="http://schemas.openxmlformats.org/officeDocument/2006/relationships/hyperlink" Target="https://podminky.urs.cz/item/CS_URS_2024_02/764011611" TargetMode="External"/><Relationship Id="rId75" Type="http://schemas.openxmlformats.org/officeDocument/2006/relationships/hyperlink" Target="https://podminky.urs.cz/item/CS_URS_2024_02/766660411" TargetMode="External"/><Relationship Id="rId83" Type="http://schemas.openxmlformats.org/officeDocument/2006/relationships/hyperlink" Target="https://podminky.urs.cz/item/CS_URS_2024_02/771151021" TargetMode="External"/><Relationship Id="rId88" Type="http://schemas.openxmlformats.org/officeDocument/2006/relationships/hyperlink" Target="https://podminky.urs.cz/item/CS_URS_2024_02/781111011" TargetMode="External"/><Relationship Id="rId91" Type="http://schemas.openxmlformats.org/officeDocument/2006/relationships/hyperlink" Target="https://podminky.urs.cz/item/CS_URS_2024_02/781151031" TargetMode="External"/><Relationship Id="rId96" Type="http://schemas.openxmlformats.org/officeDocument/2006/relationships/hyperlink" Target="https://podminky.urs.cz/item/CS_URS_2024_02/783801403" TargetMode="External"/><Relationship Id="rId1" Type="http://schemas.openxmlformats.org/officeDocument/2006/relationships/hyperlink" Target="https://podminky.urs.cz/item/CS_URS_2024_02/162251102" TargetMode="External"/><Relationship Id="rId6" Type="http://schemas.openxmlformats.org/officeDocument/2006/relationships/hyperlink" Target="https://podminky.urs.cz/item/CS_URS_2024_02/411351011" TargetMode="External"/><Relationship Id="rId15" Type="http://schemas.openxmlformats.org/officeDocument/2006/relationships/hyperlink" Target="https://podminky.urs.cz/item/CS_URS_2024_02/612325423" TargetMode="External"/><Relationship Id="rId23" Type="http://schemas.openxmlformats.org/officeDocument/2006/relationships/hyperlink" Target="https://podminky.urs.cz/item/CS_URS_2024_02/631362021" TargetMode="External"/><Relationship Id="rId28" Type="http://schemas.openxmlformats.org/officeDocument/2006/relationships/hyperlink" Target="https://podminky.urs.cz/item/CS_URS_2024_01/894812041" TargetMode="External"/><Relationship Id="rId36" Type="http://schemas.openxmlformats.org/officeDocument/2006/relationships/hyperlink" Target="https://podminky.urs.cz/item/CS_URS_2024_02/949101112" TargetMode="External"/><Relationship Id="rId49" Type="http://schemas.openxmlformats.org/officeDocument/2006/relationships/hyperlink" Target="https://podminky.urs.cz/item/CS_URS_2024_02/998711121" TargetMode="External"/><Relationship Id="rId57" Type="http://schemas.openxmlformats.org/officeDocument/2006/relationships/hyperlink" Target="https://podminky.urs.cz/item/CS_URS_2024_02/712771311" TargetMode="External"/><Relationship Id="rId10" Type="http://schemas.openxmlformats.org/officeDocument/2006/relationships/hyperlink" Target="https://podminky.urs.cz/item/CS_URS_2024_02/411361821" TargetMode="External"/><Relationship Id="rId31" Type="http://schemas.openxmlformats.org/officeDocument/2006/relationships/hyperlink" Target="https://podminky.urs.cz/item/CS_URS_2024_02/941311111" TargetMode="External"/><Relationship Id="rId44" Type="http://schemas.openxmlformats.org/officeDocument/2006/relationships/hyperlink" Target="https://podminky.urs.cz/item/CS_URS_2024_02/711142559" TargetMode="External"/><Relationship Id="rId52" Type="http://schemas.openxmlformats.org/officeDocument/2006/relationships/hyperlink" Target="https://podminky.urs.cz/item/CS_URS_2024_02/712391172" TargetMode="External"/><Relationship Id="rId60" Type="http://schemas.openxmlformats.org/officeDocument/2006/relationships/hyperlink" Target="https://podminky.urs.cz/item/CS_URS_2024_02/712998106" TargetMode="External"/><Relationship Id="rId65" Type="http://schemas.openxmlformats.org/officeDocument/2006/relationships/hyperlink" Target="https://podminky.urs.cz/item/CS_URS_2024_02/998713111" TargetMode="External"/><Relationship Id="rId73" Type="http://schemas.openxmlformats.org/officeDocument/2006/relationships/hyperlink" Target="https://podminky.urs.cz/item/CS_URS_2024_02/764215646" TargetMode="External"/><Relationship Id="rId78" Type="http://schemas.openxmlformats.org/officeDocument/2006/relationships/hyperlink" Target="https://podminky.urs.cz/item/CS_URS_2024_02/767640111" TargetMode="External"/><Relationship Id="rId81" Type="http://schemas.openxmlformats.org/officeDocument/2006/relationships/hyperlink" Target="https://podminky.urs.cz/item/CS_URS_2024_02/771111011" TargetMode="External"/><Relationship Id="rId86" Type="http://schemas.openxmlformats.org/officeDocument/2006/relationships/hyperlink" Target="https://podminky.urs.cz/item/CS_URS_2024_02/771592011" TargetMode="External"/><Relationship Id="rId94" Type="http://schemas.openxmlformats.org/officeDocument/2006/relationships/hyperlink" Target="https://podminky.urs.cz/item/CS_URS_2024_02/781495211" TargetMode="External"/><Relationship Id="rId99" Type="http://schemas.openxmlformats.org/officeDocument/2006/relationships/drawing" Target="../drawings/drawing3.xml"/><Relationship Id="rId4" Type="http://schemas.openxmlformats.org/officeDocument/2006/relationships/hyperlink" Target="https://podminky.urs.cz/item/CS_URS_2024_02/310238211" TargetMode="External"/><Relationship Id="rId9" Type="http://schemas.openxmlformats.org/officeDocument/2006/relationships/hyperlink" Target="https://podminky.urs.cz/item/CS_URS_2024_02/411354314" TargetMode="External"/><Relationship Id="rId13" Type="http://schemas.openxmlformats.org/officeDocument/2006/relationships/hyperlink" Target="https://podminky.urs.cz/item/CS_URS_2024_02/452387131" TargetMode="External"/><Relationship Id="rId18" Type="http://schemas.openxmlformats.org/officeDocument/2006/relationships/hyperlink" Target="https://podminky.urs.cz/item/CS_URS_2024_02/631311225" TargetMode="External"/><Relationship Id="rId39" Type="http://schemas.openxmlformats.org/officeDocument/2006/relationships/hyperlink" Target="https://podminky.urs.cz/item/CS_URS_2024_02/985132111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2/962052211" TargetMode="External"/><Relationship Id="rId18" Type="http://schemas.openxmlformats.org/officeDocument/2006/relationships/hyperlink" Target="https://podminky.urs.cz/item/CS_URS_2024_02/964076441" TargetMode="External"/><Relationship Id="rId26" Type="http://schemas.openxmlformats.org/officeDocument/2006/relationships/hyperlink" Target="https://podminky.urs.cz/item/CS_URS_2024_02/972055141" TargetMode="External"/><Relationship Id="rId39" Type="http://schemas.openxmlformats.org/officeDocument/2006/relationships/hyperlink" Target="https://podminky.urs.cz/item/CS_URS_2024_02/985112132" TargetMode="External"/><Relationship Id="rId21" Type="http://schemas.openxmlformats.org/officeDocument/2006/relationships/hyperlink" Target="https://podminky.urs.cz/item/CS_URS_2024_02/968072455" TargetMode="External"/><Relationship Id="rId34" Type="http://schemas.openxmlformats.org/officeDocument/2006/relationships/hyperlink" Target="https://podminky.urs.cz/item/CS_URS_2024_02/978013191" TargetMode="External"/><Relationship Id="rId42" Type="http://schemas.openxmlformats.org/officeDocument/2006/relationships/hyperlink" Target="https://podminky.urs.cz/item/CS_URS_2024_02/997013112" TargetMode="External"/><Relationship Id="rId47" Type="http://schemas.openxmlformats.org/officeDocument/2006/relationships/hyperlink" Target="https://podminky.urs.cz/item/CS_URS_2024_02/997013603" TargetMode="External"/><Relationship Id="rId50" Type="http://schemas.openxmlformats.org/officeDocument/2006/relationships/hyperlink" Target="https://podminky.urs.cz/item/CS_URS_2024_02/711142821" TargetMode="External"/><Relationship Id="rId55" Type="http://schemas.openxmlformats.org/officeDocument/2006/relationships/hyperlink" Target="https://podminky.urs.cz/item/CS_URS_2024_02/764002841" TargetMode="External"/><Relationship Id="rId63" Type="http://schemas.openxmlformats.org/officeDocument/2006/relationships/hyperlink" Target="https://podminky.urs.cz/item/CS_URS_2024_02/767996801" TargetMode="External"/><Relationship Id="rId7" Type="http://schemas.openxmlformats.org/officeDocument/2006/relationships/hyperlink" Target="https://podminky.urs.cz/item/CS_URS_2024_02/132251253" TargetMode="External"/><Relationship Id="rId2" Type="http://schemas.openxmlformats.org/officeDocument/2006/relationships/hyperlink" Target="https://podminky.urs.cz/item/CS_URS_2024_02/122211101" TargetMode="External"/><Relationship Id="rId16" Type="http://schemas.openxmlformats.org/officeDocument/2006/relationships/hyperlink" Target="https://podminky.urs.cz/item/CS_URS_2024_02/963051113" TargetMode="External"/><Relationship Id="rId20" Type="http://schemas.openxmlformats.org/officeDocument/2006/relationships/hyperlink" Target="https://podminky.urs.cz/item/CS_URS_2024_02/965049112" TargetMode="External"/><Relationship Id="rId29" Type="http://schemas.openxmlformats.org/officeDocument/2006/relationships/hyperlink" Target="https://podminky.urs.cz/item/CS_URS_2024_02/977151123" TargetMode="External"/><Relationship Id="rId41" Type="http://schemas.openxmlformats.org/officeDocument/2006/relationships/hyperlink" Target="https://podminky.urs.cz/item/CS_URS_2024_02/985121223" TargetMode="External"/><Relationship Id="rId54" Type="http://schemas.openxmlformats.org/officeDocument/2006/relationships/hyperlink" Target="https://podminky.urs.cz/item/CS_URS_2024_02/764002801" TargetMode="External"/><Relationship Id="rId62" Type="http://schemas.openxmlformats.org/officeDocument/2006/relationships/hyperlink" Target="https://podminky.urs.cz/item/CS_URS_2024_02/767833802" TargetMode="External"/><Relationship Id="rId1" Type="http://schemas.openxmlformats.org/officeDocument/2006/relationships/hyperlink" Target="https://podminky.urs.cz/item/CS_URS_2024_02/121151124" TargetMode="External"/><Relationship Id="rId6" Type="http://schemas.openxmlformats.org/officeDocument/2006/relationships/hyperlink" Target="https://podminky.urs.cz/item/CS_URS_2024_02/132212332" TargetMode="External"/><Relationship Id="rId11" Type="http://schemas.openxmlformats.org/officeDocument/2006/relationships/hyperlink" Target="https://podminky.urs.cz/item/CS_URS_2024_02/962031132" TargetMode="External"/><Relationship Id="rId24" Type="http://schemas.openxmlformats.org/officeDocument/2006/relationships/hyperlink" Target="https://podminky.urs.cz/item/CS_URS_2024_02/972054111" TargetMode="External"/><Relationship Id="rId32" Type="http://schemas.openxmlformats.org/officeDocument/2006/relationships/hyperlink" Target="https://podminky.urs.cz/item/CS_URS_2024_02/977151131" TargetMode="External"/><Relationship Id="rId37" Type="http://schemas.openxmlformats.org/officeDocument/2006/relationships/hyperlink" Target="https://podminky.urs.cz/item/CS_URS_2024_02/985112112" TargetMode="External"/><Relationship Id="rId40" Type="http://schemas.openxmlformats.org/officeDocument/2006/relationships/hyperlink" Target="https://podminky.urs.cz/item/CS_URS_2024_02/985121123" TargetMode="External"/><Relationship Id="rId45" Type="http://schemas.openxmlformats.org/officeDocument/2006/relationships/hyperlink" Target="https://podminky.urs.cz/item/CS_URS_2024_02/997013601" TargetMode="External"/><Relationship Id="rId53" Type="http://schemas.openxmlformats.org/officeDocument/2006/relationships/hyperlink" Target="https://podminky.urs.cz/item/CS_URS_2024_02/764001821" TargetMode="External"/><Relationship Id="rId58" Type="http://schemas.openxmlformats.org/officeDocument/2006/relationships/hyperlink" Target="https://podminky.urs.cz/item/CS_URS_2024_02/764004841" TargetMode="External"/><Relationship Id="rId5" Type="http://schemas.openxmlformats.org/officeDocument/2006/relationships/hyperlink" Target="https://podminky.urs.cz/item/CS_URS_2024_02/131251100" TargetMode="External"/><Relationship Id="rId15" Type="http://schemas.openxmlformats.org/officeDocument/2006/relationships/hyperlink" Target="https://podminky.urs.cz/item/CS_URS_2024_02/963012520" TargetMode="External"/><Relationship Id="rId23" Type="http://schemas.openxmlformats.org/officeDocument/2006/relationships/hyperlink" Target="https://podminky.urs.cz/item/CS_URS_2024_02/971038231" TargetMode="External"/><Relationship Id="rId28" Type="http://schemas.openxmlformats.org/officeDocument/2006/relationships/hyperlink" Target="https://podminky.urs.cz/item/CS_URS_2024_02/972055491" TargetMode="External"/><Relationship Id="rId36" Type="http://schemas.openxmlformats.org/officeDocument/2006/relationships/hyperlink" Target="https://podminky.urs.cz/item/CS_URS_2024_02/978059641" TargetMode="External"/><Relationship Id="rId49" Type="http://schemas.openxmlformats.org/officeDocument/2006/relationships/hyperlink" Target="https://podminky.urs.cz/item/CS_URS_2024_02/997013645" TargetMode="External"/><Relationship Id="rId57" Type="http://schemas.openxmlformats.org/officeDocument/2006/relationships/hyperlink" Target="https://podminky.urs.cz/item/CS_URS_2024_02/764004801" TargetMode="External"/><Relationship Id="rId61" Type="http://schemas.openxmlformats.org/officeDocument/2006/relationships/hyperlink" Target="https://podminky.urs.cz/item/CS_URS_2024_02/767590830" TargetMode="External"/><Relationship Id="rId10" Type="http://schemas.openxmlformats.org/officeDocument/2006/relationships/hyperlink" Target="https://podminky.urs.cz/item/CS_URS_2024_02/162251102" TargetMode="External"/><Relationship Id="rId19" Type="http://schemas.openxmlformats.org/officeDocument/2006/relationships/hyperlink" Target="https://podminky.urs.cz/item/CS_URS_2024_02/965042141" TargetMode="External"/><Relationship Id="rId31" Type="http://schemas.openxmlformats.org/officeDocument/2006/relationships/hyperlink" Target="https://podminky.urs.cz/item/CS_URS_2024_02/977151128" TargetMode="External"/><Relationship Id="rId44" Type="http://schemas.openxmlformats.org/officeDocument/2006/relationships/hyperlink" Target="https://podminky.urs.cz/item/CS_URS_2024_02/997013509" TargetMode="External"/><Relationship Id="rId52" Type="http://schemas.openxmlformats.org/officeDocument/2006/relationships/hyperlink" Target="https://podminky.urs.cz/item/CS_URS_2024_02/713110821" TargetMode="External"/><Relationship Id="rId60" Type="http://schemas.openxmlformats.org/officeDocument/2006/relationships/hyperlink" Target="https://podminky.urs.cz/item/CS_URS_2024_02/767161813" TargetMode="External"/><Relationship Id="rId65" Type="http://schemas.openxmlformats.org/officeDocument/2006/relationships/drawing" Target="../drawings/drawing5.xml"/><Relationship Id="rId4" Type="http://schemas.openxmlformats.org/officeDocument/2006/relationships/hyperlink" Target="https://podminky.urs.cz/item/CS_URS_2024_02/131213702" TargetMode="External"/><Relationship Id="rId9" Type="http://schemas.openxmlformats.org/officeDocument/2006/relationships/hyperlink" Target="https://podminky.urs.cz/item/CS_URS_2024_02/162211319" TargetMode="External"/><Relationship Id="rId14" Type="http://schemas.openxmlformats.org/officeDocument/2006/relationships/hyperlink" Target="https://podminky.urs.cz/item/CS_URS_2024_02/963012510" TargetMode="External"/><Relationship Id="rId22" Type="http://schemas.openxmlformats.org/officeDocument/2006/relationships/hyperlink" Target="https://podminky.urs.cz/item/CS_URS_2024_02/968082022" TargetMode="External"/><Relationship Id="rId27" Type="http://schemas.openxmlformats.org/officeDocument/2006/relationships/hyperlink" Target="https://podminky.urs.cz/item/CS_URS_2024_02/972055341" TargetMode="External"/><Relationship Id="rId30" Type="http://schemas.openxmlformats.org/officeDocument/2006/relationships/hyperlink" Target="https://podminky.urs.cz/item/CS_URS_2024_02/977151127" TargetMode="External"/><Relationship Id="rId35" Type="http://schemas.openxmlformats.org/officeDocument/2006/relationships/hyperlink" Target="https://podminky.urs.cz/item/CS_URS_2024_02/978015391" TargetMode="External"/><Relationship Id="rId43" Type="http://schemas.openxmlformats.org/officeDocument/2006/relationships/hyperlink" Target="https://podminky.urs.cz/item/CS_URS_2024_02/997013501" TargetMode="External"/><Relationship Id="rId48" Type="http://schemas.openxmlformats.org/officeDocument/2006/relationships/hyperlink" Target="https://podminky.urs.cz/item/CS_URS_2024_02/997013631" TargetMode="External"/><Relationship Id="rId56" Type="http://schemas.openxmlformats.org/officeDocument/2006/relationships/hyperlink" Target="https://podminky.urs.cz/item/CS_URS_2024_02/764002871" TargetMode="External"/><Relationship Id="rId64" Type="http://schemas.openxmlformats.org/officeDocument/2006/relationships/hyperlink" Target="https://podminky.urs.cz/item/CS_URS_2024_02/789222532" TargetMode="External"/><Relationship Id="rId8" Type="http://schemas.openxmlformats.org/officeDocument/2006/relationships/hyperlink" Target="https://podminky.urs.cz/item/CS_URS_2024_02/162211311" TargetMode="External"/><Relationship Id="rId51" Type="http://schemas.openxmlformats.org/officeDocument/2006/relationships/hyperlink" Target="https://podminky.urs.cz/item/CS_URS_2024_02/712340832" TargetMode="External"/><Relationship Id="rId3" Type="http://schemas.openxmlformats.org/officeDocument/2006/relationships/hyperlink" Target="https://podminky.urs.cz/item/CS_URS_2024_02/122251103" TargetMode="External"/><Relationship Id="rId12" Type="http://schemas.openxmlformats.org/officeDocument/2006/relationships/hyperlink" Target="https://podminky.urs.cz/item/CS_URS_2024_02/962032231" TargetMode="External"/><Relationship Id="rId17" Type="http://schemas.openxmlformats.org/officeDocument/2006/relationships/hyperlink" Target="https://podminky.urs.cz/item/CS_URS_2024_02/964052111" TargetMode="External"/><Relationship Id="rId25" Type="http://schemas.openxmlformats.org/officeDocument/2006/relationships/hyperlink" Target="https://podminky.urs.cz/item/CS_URS_2024_02/972054311" TargetMode="External"/><Relationship Id="rId33" Type="http://schemas.openxmlformats.org/officeDocument/2006/relationships/hyperlink" Target="https://podminky.urs.cz/item/CS_URS_2024_02/978011191" TargetMode="External"/><Relationship Id="rId38" Type="http://schemas.openxmlformats.org/officeDocument/2006/relationships/hyperlink" Target="https://podminky.urs.cz/item/CS_URS_2024_02/985112122" TargetMode="External"/><Relationship Id="rId46" Type="http://schemas.openxmlformats.org/officeDocument/2006/relationships/hyperlink" Target="https://podminky.urs.cz/item/CS_URS_2024_02/997013602" TargetMode="External"/><Relationship Id="rId59" Type="http://schemas.openxmlformats.org/officeDocument/2006/relationships/hyperlink" Target="https://podminky.urs.cz/item/CS_URS_2024_02/764004861" TargetMode="External"/></Relationships>
</file>

<file path=xl/worksheets/_rels/sheet6.xml.rels><?xml version="1.0" encoding="UTF-8" standalone="yes"?>
<Relationships xmlns="http://schemas.openxmlformats.org/package/2006/relationships"><Relationship Id="rId26" Type="http://schemas.openxmlformats.org/officeDocument/2006/relationships/hyperlink" Target="https://podminky.urs.cz/item/CS_URS_2024_02/311113144" TargetMode="External"/><Relationship Id="rId117" Type="http://schemas.openxmlformats.org/officeDocument/2006/relationships/hyperlink" Target="https://podminky.urs.cz/item/CS_URS_2024_02/713141131" TargetMode="External"/><Relationship Id="rId21" Type="http://schemas.openxmlformats.org/officeDocument/2006/relationships/hyperlink" Target="https://podminky.urs.cz/item/CS_URS_2024_02/310001121" TargetMode="External"/><Relationship Id="rId42" Type="http://schemas.openxmlformats.org/officeDocument/2006/relationships/hyperlink" Target="https://podminky.urs.cz/item/CS_URS_2024_02/411121121" TargetMode="External"/><Relationship Id="rId47" Type="http://schemas.openxmlformats.org/officeDocument/2006/relationships/hyperlink" Target="https://podminky.urs.cz/item/CS_URS_2024_02/411351011" TargetMode="External"/><Relationship Id="rId63" Type="http://schemas.openxmlformats.org/officeDocument/2006/relationships/hyperlink" Target="https://podminky.urs.cz/item/CS_URS_2024_02/434351141" TargetMode="External"/><Relationship Id="rId68" Type="http://schemas.openxmlformats.org/officeDocument/2006/relationships/hyperlink" Target="https://podminky.urs.cz/item/CS_URS_2024_02/622151001" TargetMode="External"/><Relationship Id="rId84" Type="http://schemas.openxmlformats.org/officeDocument/2006/relationships/hyperlink" Target="https://podminky.urs.cz/item/CS_URS_2024_02/952901221" TargetMode="External"/><Relationship Id="rId89" Type="http://schemas.openxmlformats.org/officeDocument/2006/relationships/hyperlink" Target="https://podminky.urs.cz/item/CS_URS_2024_02/985331912" TargetMode="External"/><Relationship Id="rId112" Type="http://schemas.openxmlformats.org/officeDocument/2006/relationships/hyperlink" Target="https://podminky.urs.cz/item/CS_URS_2024_02/712363353" TargetMode="External"/><Relationship Id="rId133" Type="http://schemas.openxmlformats.org/officeDocument/2006/relationships/hyperlink" Target="https://podminky.urs.cz/item/CS_URS_2024_02/764215646" TargetMode="External"/><Relationship Id="rId138" Type="http://schemas.openxmlformats.org/officeDocument/2006/relationships/hyperlink" Target="https://podminky.urs.cz/item/CS_URS_2024_02/998767102" TargetMode="External"/><Relationship Id="rId154" Type="http://schemas.openxmlformats.org/officeDocument/2006/relationships/hyperlink" Target="https://podminky.urs.cz/item/CS_URS_2024_02/783314201" TargetMode="External"/><Relationship Id="rId159" Type="http://schemas.openxmlformats.org/officeDocument/2006/relationships/hyperlink" Target="https://podminky.urs.cz/item/CS_URS_2024_02/789421532" TargetMode="External"/><Relationship Id="rId16" Type="http://schemas.openxmlformats.org/officeDocument/2006/relationships/hyperlink" Target="https://podminky.urs.cz/item/CS_URS_2024_02/274351122" TargetMode="External"/><Relationship Id="rId107" Type="http://schemas.openxmlformats.org/officeDocument/2006/relationships/hyperlink" Target="https://podminky.urs.cz/item/CS_URS_2024_02/712363103" TargetMode="External"/><Relationship Id="rId11" Type="http://schemas.openxmlformats.org/officeDocument/2006/relationships/hyperlink" Target="https://podminky.urs.cz/item/CS_URS_2024_02/181351114" TargetMode="External"/><Relationship Id="rId32" Type="http://schemas.openxmlformats.org/officeDocument/2006/relationships/hyperlink" Target="https://podminky.urs.cz/item/CS_URS_2024_02/311351911" TargetMode="External"/><Relationship Id="rId37" Type="http://schemas.openxmlformats.org/officeDocument/2006/relationships/hyperlink" Target="https://podminky.urs.cz/item/CS_URS_2024_02/331351121" TargetMode="External"/><Relationship Id="rId53" Type="http://schemas.openxmlformats.org/officeDocument/2006/relationships/hyperlink" Target="https://podminky.urs.cz/item/CS_URS_2024_02/411354411" TargetMode="External"/><Relationship Id="rId58" Type="http://schemas.openxmlformats.org/officeDocument/2006/relationships/hyperlink" Target="https://podminky.urs.cz/item/CS_URS_2024_02/417351115" TargetMode="External"/><Relationship Id="rId74" Type="http://schemas.openxmlformats.org/officeDocument/2006/relationships/hyperlink" Target="https://podminky.urs.cz/item/CS_URS_2024_02/631319013" TargetMode="External"/><Relationship Id="rId79" Type="http://schemas.openxmlformats.org/officeDocument/2006/relationships/hyperlink" Target="https://podminky.urs.cz/item/CS_URS_2024_02/941311211" TargetMode="External"/><Relationship Id="rId102" Type="http://schemas.openxmlformats.org/officeDocument/2006/relationships/hyperlink" Target="https://podminky.urs.cz/item/CS_URS_2024_02/712341559" TargetMode="External"/><Relationship Id="rId123" Type="http://schemas.openxmlformats.org/officeDocument/2006/relationships/hyperlink" Target="https://podminky.urs.cz/item/CS_URS_2024_02/713191132" TargetMode="External"/><Relationship Id="rId128" Type="http://schemas.openxmlformats.org/officeDocument/2006/relationships/hyperlink" Target="https://podminky.urs.cz/item/CS_URS_2024_02/764011611" TargetMode="External"/><Relationship Id="rId144" Type="http://schemas.openxmlformats.org/officeDocument/2006/relationships/hyperlink" Target="https://podminky.urs.cz/item/CS_URS_2024_02/781111011" TargetMode="External"/><Relationship Id="rId149" Type="http://schemas.openxmlformats.org/officeDocument/2006/relationships/hyperlink" Target="https://podminky.urs.cz/item/CS_URS_2024_02/781492251" TargetMode="External"/><Relationship Id="rId5" Type="http://schemas.openxmlformats.org/officeDocument/2006/relationships/hyperlink" Target="https://podminky.urs.cz/item/CS_URS_2024_02/171111109" TargetMode="External"/><Relationship Id="rId90" Type="http://schemas.openxmlformats.org/officeDocument/2006/relationships/hyperlink" Target="https://podminky.urs.cz/item/CS_URS_2024_02/993111111" TargetMode="External"/><Relationship Id="rId95" Type="http://schemas.openxmlformats.org/officeDocument/2006/relationships/hyperlink" Target="https://podminky.urs.cz/item/CS_URS_2024_02/711161212" TargetMode="External"/><Relationship Id="rId160" Type="http://schemas.openxmlformats.org/officeDocument/2006/relationships/drawing" Target="../drawings/drawing6.xml"/><Relationship Id="rId22" Type="http://schemas.openxmlformats.org/officeDocument/2006/relationships/hyperlink" Target="https://podminky.urs.cz/item/CS_URS_2024_02/310002101" TargetMode="External"/><Relationship Id="rId27" Type="http://schemas.openxmlformats.org/officeDocument/2006/relationships/hyperlink" Target="https://podminky.urs.cz/item/CS_URS_2024_02/311113145" TargetMode="External"/><Relationship Id="rId43" Type="http://schemas.openxmlformats.org/officeDocument/2006/relationships/hyperlink" Target="https://podminky.urs.cz/item/CS_URS_2024_02/411121125" TargetMode="External"/><Relationship Id="rId48" Type="http://schemas.openxmlformats.org/officeDocument/2006/relationships/hyperlink" Target="https://podminky.urs.cz/item/CS_URS_2024_02/411351012" TargetMode="External"/><Relationship Id="rId64" Type="http://schemas.openxmlformats.org/officeDocument/2006/relationships/hyperlink" Target="https://podminky.urs.cz/item/CS_URS_2024_02/434351142" TargetMode="External"/><Relationship Id="rId69" Type="http://schemas.openxmlformats.org/officeDocument/2006/relationships/hyperlink" Target="https://podminky.urs.cz/item/CS_URS_2024_02/622211001" TargetMode="External"/><Relationship Id="rId113" Type="http://schemas.openxmlformats.org/officeDocument/2006/relationships/hyperlink" Target="https://podminky.urs.cz/item/CS_URS_2024_02/712391171" TargetMode="External"/><Relationship Id="rId118" Type="http://schemas.openxmlformats.org/officeDocument/2006/relationships/hyperlink" Target="https://podminky.urs.cz/item/CS_URS_2024_02/713141151" TargetMode="External"/><Relationship Id="rId134" Type="http://schemas.openxmlformats.org/officeDocument/2006/relationships/hyperlink" Target="https://podminky.urs.cz/item/CS_URS_2024_02/998764122" TargetMode="External"/><Relationship Id="rId139" Type="http://schemas.openxmlformats.org/officeDocument/2006/relationships/hyperlink" Target="https://podminky.urs.cz/item/CS_URS_2024_02/773521260" TargetMode="External"/><Relationship Id="rId80" Type="http://schemas.openxmlformats.org/officeDocument/2006/relationships/hyperlink" Target="https://podminky.urs.cz/item/CS_URS_2024_02/941311311" TargetMode="External"/><Relationship Id="rId85" Type="http://schemas.openxmlformats.org/officeDocument/2006/relationships/hyperlink" Target="https://podminky.urs.cz/item/CS_URS_2024_02/985113131" TargetMode="External"/><Relationship Id="rId150" Type="http://schemas.openxmlformats.org/officeDocument/2006/relationships/hyperlink" Target="https://podminky.urs.cz/item/CS_URS_2024_02/781495211" TargetMode="External"/><Relationship Id="rId155" Type="http://schemas.openxmlformats.org/officeDocument/2006/relationships/hyperlink" Target="https://podminky.urs.cz/item/CS_URS_2024_02/783901453" TargetMode="External"/><Relationship Id="rId12" Type="http://schemas.openxmlformats.org/officeDocument/2006/relationships/hyperlink" Target="https://podminky.urs.cz/item/CS_URS_2024_02/211971122" TargetMode="External"/><Relationship Id="rId17" Type="http://schemas.openxmlformats.org/officeDocument/2006/relationships/hyperlink" Target="https://podminky.urs.cz/item/CS_URS_2024_02/274361821" TargetMode="External"/><Relationship Id="rId33" Type="http://schemas.openxmlformats.org/officeDocument/2006/relationships/hyperlink" Target="https://podminky.urs.cz/item/CS_URS_2024_02/311361821" TargetMode="External"/><Relationship Id="rId38" Type="http://schemas.openxmlformats.org/officeDocument/2006/relationships/hyperlink" Target="https://podminky.urs.cz/item/CS_URS_2024_02/331351122" TargetMode="External"/><Relationship Id="rId59" Type="http://schemas.openxmlformats.org/officeDocument/2006/relationships/hyperlink" Target="https://podminky.urs.cz/item/CS_URS_2024_02/417351116" TargetMode="External"/><Relationship Id="rId103" Type="http://schemas.openxmlformats.org/officeDocument/2006/relationships/hyperlink" Target="https://podminky.urs.cz/item/CS_URS_2024_02/712341715" TargetMode="External"/><Relationship Id="rId108" Type="http://schemas.openxmlformats.org/officeDocument/2006/relationships/hyperlink" Target="https://podminky.urs.cz/item/CS_URS_2024_02/712363112" TargetMode="External"/><Relationship Id="rId124" Type="http://schemas.openxmlformats.org/officeDocument/2006/relationships/hyperlink" Target="https://podminky.urs.cz/item/CS_URS_2024_02/998713111" TargetMode="External"/><Relationship Id="rId129" Type="http://schemas.openxmlformats.org/officeDocument/2006/relationships/hyperlink" Target="https://podminky.urs.cz/item/CS_URS_2024_02/764011612" TargetMode="External"/><Relationship Id="rId20" Type="http://schemas.openxmlformats.org/officeDocument/2006/relationships/hyperlink" Target="https://podminky.urs.cz/item/CS_URS_2024_02/275351122" TargetMode="External"/><Relationship Id="rId41" Type="http://schemas.openxmlformats.org/officeDocument/2006/relationships/hyperlink" Target="https://podminky.urs.cz/item/CS_URS_2024_02/389381001" TargetMode="External"/><Relationship Id="rId54" Type="http://schemas.openxmlformats.org/officeDocument/2006/relationships/hyperlink" Target="https://podminky.urs.cz/item/CS_URS_2024_02/411354412" TargetMode="External"/><Relationship Id="rId62" Type="http://schemas.openxmlformats.org/officeDocument/2006/relationships/hyperlink" Target="https://podminky.urs.cz/item/CS_URS_2024_02/430361821" TargetMode="External"/><Relationship Id="rId70" Type="http://schemas.openxmlformats.org/officeDocument/2006/relationships/hyperlink" Target="https://podminky.urs.cz/item/CS_URS_2024_02/622211021" TargetMode="External"/><Relationship Id="rId75" Type="http://schemas.openxmlformats.org/officeDocument/2006/relationships/hyperlink" Target="https://podminky.urs.cz/item/CS_URS_2024_02/631362021" TargetMode="External"/><Relationship Id="rId83" Type="http://schemas.openxmlformats.org/officeDocument/2006/relationships/hyperlink" Target="https://podminky.urs.cz/item/CS_URS_2024_02/949101112" TargetMode="External"/><Relationship Id="rId88" Type="http://schemas.openxmlformats.org/officeDocument/2006/relationships/hyperlink" Target="https://podminky.urs.cz/item/CS_URS_2024_02/985331215" TargetMode="External"/><Relationship Id="rId91" Type="http://schemas.openxmlformats.org/officeDocument/2006/relationships/hyperlink" Target="https://podminky.urs.cz/item/CS_URS_2024_02/993111119" TargetMode="External"/><Relationship Id="rId96" Type="http://schemas.openxmlformats.org/officeDocument/2006/relationships/hyperlink" Target="https://podminky.urs.cz/item/CS_URS_2024_02/711161384" TargetMode="External"/><Relationship Id="rId111" Type="http://schemas.openxmlformats.org/officeDocument/2006/relationships/hyperlink" Target="https://podminky.urs.cz/item/CS_URS_2023_02/712363352" TargetMode="External"/><Relationship Id="rId132" Type="http://schemas.openxmlformats.org/officeDocument/2006/relationships/hyperlink" Target="https://podminky.urs.cz/item/CS_URS_2024_02/764214611" TargetMode="External"/><Relationship Id="rId140" Type="http://schemas.openxmlformats.org/officeDocument/2006/relationships/hyperlink" Target="https://podminky.urs.cz/item/CS_URS_2024_02/773591121" TargetMode="External"/><Relationship Id="rId145" Type="http://schemas.openxmlformats.org/officeDocument/2006/relationships/hyperlink" Target="https://podminky.urs.cz/item/CS_URS_2024_02/781121011" TargetMode="External"/><Relationship Id="rId153" Type="http://schemas.openxmlformats.org/officeDocument/2006/relationships/hyperlink" Target="https://podminky.urs.cz/item/CS_URS_2024_02/783301313" TargetMode="External"/><Relationship Id="rId1" Type="http://schemas.openxmlformats.org/officeDocument/2006/relationships/hyperlink" Target="https://podminky.urs.cz/item/CS_URS_2024_02/162251102" TargetMode="External"/><Relationship Id="rId6" Type="http://schemas.openxmlformats.org/officeDocument/2006/relationships/hyperlink" Target="https://podminky.urs.cz/item/CS_URS_2024_02/171151111" TargetMode="External"/><Relationship Id="rId15" Type="http://schemas.openxmlformats.org/officeDocument/2006/relationships/hyperlink" Target="https://podminky.urs.cz/item/CS_URS_2024_02/274351121" TargetMode="External"/><Relationship Id="rId23" Type="http://schemas.openxmlformats.org/officeDocument/2006/relationships/hyperlink" Target="https://podminky.urs.cz/item/CS_URS_2024_02/310235251" TargetMode="External"/><Relationship Id="rId28" Type="http://schemas.openxmlformats.org/officeDocument/2006/relationships/hyperlink" Target="https://podminky.urs.cz/item/CS_URS_2024_02/311321611" TargetMode="External"/><Relationship Id="rId36" Type="http://schemas.openxmlformats.org/officeDocument/2006/relationships/hyperlink" Target="https://podminky.urs.cz/item/CS_URS_2024_02/330321610" TargetMode="External"/><Relationship Id="rId49" Type="http://schemas.openxmlformats.org/officeDocument/2006/relationships/hyperlink" Target="https://podminky.urs.cz/item/CS_URS_2024_02/411352011" TargetMode="External"/><Relationship Id="rId57" Type="http://schemas.openxmlformats.org/officeDocument/2006/relationships/hyperlink" Target="https://podminky.urs.cz/item/CS_URS_2024_02/417321414" TargetMode="External"/><Relationship Id="rId106" Type="http://schemas.openxmlformats.org/officeDocument/2006/relationships/hyperlink" Target="https://podminky.urs.cz/item/CS_URS_2024_02/712363005" TargetMode="External"/><Relationship Id="rId114" Type="http://schemas.openxmlformats.org/officeDocument/2006/relationships/hyperlink" Target="https://podminky.urs.cz/item/CS_URS_2024_02/712771401" TargetMode="External"/><Relationship Id="rId119" Type="http://schemas.openxmlformats.org/officeDocument/2006/relationships/hyperlink" Target="https://podminky.urs.cz/item/CS_URS_2024_02/713141234" TargetMode="External"/><Relationship Id="rId127" Type="http://schemas.openxmlformats.org/officeDocument/2006/relationships/hyperlink" Target="https://podminky.urs.cz/item/CS_URS_2024_02/998762112" TargetMode="External"/><Relationship Id="rId10" Type="http://schemas.openxmlformats.org/officeDocument/2006/relationships/hyperlink" Target="https://podminky.urs.cz/item/CS_URS_2024_02/174111101" TargetMode="External"/><Relationship Id="rId31" Type="http://schemas.openxmlformats.org/officeDocument/2006/relationships/hyperlink" Target="https://podminky.urs.cz/item/CS_URS_2024_02/311351122" TargetMode="External"/><Relationship Id="rId44" Type="http://schemas.openxmlformats.org/officeDocument/2006/relationships/hyperlink" Target="https://podminky.urs.cz/item/CS_URS_2024_02/411321414" TargetMode="External"/><Relationship Id="rId52" Type="http://schemas.openxmlformats.org/officeDocument/2006/relationships/hyperlink" Target="https://podminky.urs.cz/item/CS_URS_2024_02/411354314" TargetMode="External"/><Relationship Id="rId60" Type="http://schemas.openxmlformats.org/officeDocument/2006/relationships/hyperlink" Target="https://podminky.urs.cz/item/CS_URS_2024_02/417361821" TargetMode="External"/><Relationship Id="rId65" Type="http://schemas.openxmlformats.org/officeDocument/2006/relationships/hyperlink" Target="https://podminky.urs.cz/item/CS_URS_2024_02/452312141" TargetMode="External"/><Relationship Id="rId73" Type="http://schemas.openxmlformats.org/officeDocument/2006/relationships/hyperlink" Target="https://podminky.urs.cz/item/CS_URS_2024_02/631311234" TargetMode="External"/><Relationship Id="rId78" Type="http://schemas.openxmlformats.org/officeDocument/2006/relationships/hyperlink" Target="https://podminky.urs.cz/item/CS_URS_2024_02/941311111" TargetMode="External"/><Relationship Id="rId81" Type="http://schemas.openxmlformats.org/officeDocument/2006/relationships/hyperlink" Target="https://podminky.urs.cz/item/CS_URS_2024_02/941311811" TargetMode="External"/><Relationship Id="rId86" Type="http://schemas.openxmlformats.org/officeDocument/2006/relationships/hyperlink" Target="https://podminky.urs.cz/item/CS_URS_2024_02/985131111" TargetMode="External"/><Relationship Id="rId94" Type="http://schemas.openxmlformats.org/officeDocument/2006/relationships/hyperlink" Target="https://podminky.urs.cz/item/CS_URS_2024_02/711142559" TargetMode="External"/><Relationship Id="rId99" Type="http://schemas.openxmlformats.org/officeDocument/2006/relationships/hyperlink" Target="https://podminky.urs.cz/item/CS_URS_2024_02/712311101" TargetMode="External"/><Relationship Id="rId101" Type="http://schemas.openxmlformats.org/officeDocument/2006/relationships/hyperlink" Target="https://podminky.urs.cz/item/CS_URS_2024_02/712332115" TargetMode="External"/><Relationship Id="rId122" Type="http://schemas.openxmlformats.org/officeDocument/2006/relationships/hyperlink" Target="https://podminky.urs.cz/item/CS_URS_2024_02/713141356" TargetMode="External"/><Relationship Id="rId130" Type="http://schemas.openxmlformats.org/officeDocument/2006/relationships/hyperlink" Target="https://podminky.urs.cz/item/CS_URS_2024_02/764214606" TargetMode="External"/><Relationship Id="rId135" Type="http://schemas.openxmlformats.org/officeDocument/2006/relationships/hyperlink" Target="https://podminky.urs.cz/item/CS_URS_2024_02/766660411" TargetMode="External"/><Relationship Id="rId143" Type="http://schemas.openxmlformats.org/officeDocument/2006/relationships/hyperlink" Target="https://podminky.urs.cz/item/CS_URS_2024_02/998773121" TargetMode="External"/><Relationship Id="rId148" Type="http://schemas.openxmlformats.org/officeDocument/2006/relationships/hyperlink" Target="https://podminky.urs.cz/item/CS_URS_2024_02/781472217" TargetMode="External"/><Relationship Id="rId151" Type="http://schemas.openxmlformats.org/officeDocument/2006/relationships/hyperlink" Target="https://podminky.urs.cz/item/CS_URS_2024_02/998781122" TargetMode="External"/><Relationship Id="rId156" Type="http://schemas.openxmlformats.org/officeDocument/2006/relationships/hyperlink" Target="https://podminky.urs.cz/item/CS_URS_2024_02/784111001" TargetMode="External"/><Relationship Id="rId4" Type="http://schemas.openxmlformats.org/officeDocument/2006/relationships/hyperlink" Target="https://podminky.urs.cz/item/CS_URS_2024_02/171111104" TargetMode="External"/><Relationship Id="rId9" Type="http://schemas.openxmlformats.org/officeDocument/2006/relationships/hyperlink" Target="https://podminky.urs.cz/item/CS_URS_2024_02/171251201" TargetMode="External"/><Relationship Id="rId13" Type="http://schemas.openxmlformats.org/officeDocument/2006/relationships/hyperlink" Target="https://podminky.urs.cz/item/CS_URS_2024_02/274313511" TargetMode="External"/><Relationship Id="rId18" Type="http://schemas.openxmlformats.org/officeDocument/2006/relationships/hyperlink" Target="https://podminky.urs.cz/item/CS_URS_2024_02/275313711" TargetMode="External"/><Relationship Id="rId39" Type="http://schemas.openxmlformats.org/officeDocument/2006/relationships/hyperlink" Target="https://podminky.urs.cz/item/CS_URS_2024_02/342244221" TargetMode="External"/><Relationship Id="rId109" Type="http://schemas.openxmlformats.org/officeDocument/2006/relationships/hyperlink" Target="https://podminky.urs.cz/item/CS_URS_2024_02/712363115" TargetMode="External"/><Relationship Id="rId34" Type="http://schemas.openxmlformats.org/officeDocument/2006/relationships/hyperlink" Target="https://podminky.urs.cz/item/CS_URS_2024_02/317168058" TargetMode="External"/><Relationship Id="rId50" Type="http://schemas.openxmlformats.org/officeDocument/2006/relationships/hyperlink" Target="https://podminky.urs.cz/item/CS_URS_2024_02/411352012" TargetMode="External"/><Relationship Id="rId55" Type="http://schemas.openxmlformats.org/officeDocument/2006/relationships/hyperlink" Target="https://podminky.urs.cz/item/CS_URS_2024_02/411361821" TargetMode="External"/><Relationship Id="rId76" Type="http://schemas.openxmlformats.org/officeDocument/2006/relationships/hyperlink" Target="https://podminky.urs.cz/item/CS_URS_2024_02/637121116" TargetMode="External"/><Relationship Id="rId97" Type="http://schemas.openxmlformats.org/officeDocument/2006/relationships/hyperlink" Target="https://podminky.urs.cz/item/CS_URS_2024_02/711491571" TargetMode="External"/><Relationship Id="rId104" Type="http://schemas.openxmlformats.org/officeDocument/2006/relationships/hyperlink" Target="https://podminky.urs.cz/item/CS_URS_2024_02/712363001" TargetMode="External"/><Relationship Id="rId120" Type="http://schemas.openxmlformats.org/officeDocument/2006/relationships/hyperlink" Target="https://podminky.urs.cz/item/CS_URS_2024_02/713141311" TargetMode="External"/><Relationship Id="rId125" Type="http://schemas.openxmlformats.org/officeDocument/2006/relationships/hyperlink" Target="https://podminky.urs.cz/item/CS_URS_2024_02/715291915" TargetMode="External"/><Relationship Id="rId141" Type="http://schemas.openxmlformats.org/officeDocument/2006/relationships/hyperlink" Target="https://podminky.urs.cz/item/CS_URS_2024_02/773591171" TargetMode="External"/><Relationship Id="rId146" Type="http://schemas.openxmlformats.org/officeDocument/2006/relationships/hyperlink" Target="https://podminky.urs.cz/item/CS_URS_2024_02/781131112" TargetMode="External"/><Relationship Id="rId7" Type="http://schemas.openxmlformats.org/officeDocument/2006/relationships/hyperlink" Target="https://podminky.urs.cz/item/CS_URS_2024_02/171201231" TargetMode="External"/><Relationship Id="rId71" Type="http://schemas.openxmlformats.org/officeDocument/2006/relationships/hyperlink" Target="https://podminky.urs.cz/item/CS_URS_2024_02/622252002" TargetMode="External"/><Relationship Id="rId92" Type="http://schemas.openxmlformats.org/officeDocument/2006/relationships/hyperlink" Target="https://podminky.urs.cz/item/CS_URS_2024_02/998012022" TargetMode="External"/><Relationship Id="rId2" Type="http://schemas.openxmlformats.org/officeDocument/2006/relationships/hyperlink" Target="https://podminky.urs.cz/item/CS_URS_2024_02/162751117" TargetMode="External"/><Relationship Id="rId29" Type="http://schemas.openxmlformats.org/officeDocument/2006/relationships/hyperlink" Target="https://podminky.urs.cz/item/CS_URS_2024_02/311321815" TargetMode="External"/><Relationship Id="rId24" Type="http://schemas.openxmlformats.org/officeDocument/2006/relationships/hyperlink" Target="https://podminky.urs.cz/item/CS_URS_2024_02/310321111" TargetMode="External"/><Relationship Id="rId40" Type="http://schemas.openxmlformats.org/officeDocument/2006/relationships/hyperlink" Target="https://podminky.urs.cz/item/CS_URS_2024_02/389361001" TargetMode="External"/><Relationship Id="rId45" Type="http://schemas.openxmlformats.org/officeDocument/2006/relationships/hyperlink" Target="https://podminky.urs.cz/item/CS_URS_2024_02/411321515" TargetMode="External"/><Relationship Id="rId66" Type="http://schemas.openxmlformats.org/officeDocument/2006/relationships/hyperlink" Target="https://podminky.urs.cz/item/CS_URS_2024_02/611131121" TargetMode="External"/><Relationship Id="rId87" Type="http://schemas.openxmlformats.org/officeDocument/2006/relationships/hyperlink" Target="https://podminky.urs.cz/item/CS_URS_2024_02/985132111" TargetMode="External"/><Relationship Id="rId110" Type="http://schemas.openxmlformats.org/officeDocument/2006/relationships/hyperlink" Target="https://podminky.urs.cz/item/CS_URS_2024_02/712363351" TargetMode="External"/><Relationship Id="rId115" Type="http://schemas.openxmlformats.org/officeDocument/2006/relationships/hyperlink" Target="https://podminky.urs.cz/item/CS_URS_2024_02/998712111" TargetMode="External"/><Relationship Id="rId131" Type="http://schemas.openxmlformats.org/officeDocument/2006/relationships/hyperlink" Target="https://podminky.urs.cz/item/CS_URS_2024_02/764214608" TargetMode="External"/><Relationship Id="rId136" Type="http://schemas.openxmlformats.org/officeDocument/2006/relationships/hyperlink" Target="https://podminky.urs.cz/item/CS_URS_2024_02/998766121" TargetMode="External"/><Relationship Id="rId157" Type="http://schemas.openxmlformats.org/officeDocument/2006/relationships/hyperlink" Target="https://podminky.urs.cz/item/CS_URS_2024_02/784181101" TargetMode="External"/><Relationship Id="rId61" Type="http://schemas.openxmlformats.org/officeDocument/2006/relationships/hyperlink" Target="https://podminky.urs.cz/item/CS_URS_2024_02/430321616" TargetMode="External"/><Relationship Id="rId82" Type="http://schemas.openxmlformats.org/officeDocument/2006/relationships/hyperlink" Target="https://podminky.urs.cz/item/CS_URS_2024_02/949101111" TargetMode="External"/><Relationship Id="rId152" Type="http://schemas.openxmlformats.org/officeDocument/2006/relationships/hyperlink" Target="https://podminky.urs.cz/item/CS_URS_2024_02/783301303" TargetMode="External"/><Relationship Id="rId19" Type="http://schemas.openxmlformats.org/officeDocument/2006/relationships/hyperlink" Target="https://podminky.urs.cz/item/CS_URS_2024_02/275351121" TargetMode="External"/><Relationship Id="rId14" Type="http://schemas.openxmlformats.org/officeDocument/2006/relationships/hyperlink" Target="https://podminky.urs.cz/item/CS_URS_2024_02/274321411" TargetMode="External"/><Relationship Id="rId30" Type="http://schemas.openxmlformats.org/officeDocument/2006/relationships/hyperlink" Target="https://podminky.urs.cz/item/CS_URS_2024_02/311351121" TargetMode="External"/><Relationship Id="rId35" Type="http://schemas.openxmlformats.org/officeDocument/2006/relationships/hyperlink" Target="https://podminky.urs.cz/item/CS_URS_2024_02/317941123" TargetMode="External"/><Relationship Id="rId56" Type="http://schemas.openxmlformats.org/officeDocument/2006/relationships/hyperlink" Target="https://podminky.urs.cz/item/CS_URS_2024_02/411362021" TargetMode="External"/><Relationship Id="rId77" Type="http://schemas.openxmlformats.org/officeDocument/2006/relationships/hyperlink" Target="https://podminky.urs.cz/item/CS_URS_2024_02/637311131" TargetMode="External"/><Relationship Id="rId100" Type="http://schemas.openxmlformats.org/officeDocument/2006/relationships/hyperlink" Target="https://podminky.urs.cz/item/CS_URS_2024_02/712331111" TargetMode="External"/><Relationship Id="rId105" Type="http://schemas.openxmlformats.org/officeDocument/2006/relationships/hyperlink" Target="https://podminky.urs.cz/item/CS_URS_2024_02/712363003" TargetMode="External"/><Relationship Id="rId126" Type="http://schemas.openxmlformats.org/officeDocument/2006/relationships/hyperlink" Target="https://podminky.urs.cz/item/CS_URS_2024_02/998715122" TargetMode="External"/><Relationship Id="rId147" Type="http://schemas.openxmlformats.org/officeDocument/2006/relationships/hyperlink" Target="https://podminky.urs.cz/item/CS_URS_2024_02/781151031" TargetMode="External"/><Relationship Id="rId8" Type="http://schemas.openxmlformats.org/officeDocument/2006/relationships/hyperlink" Target="https://podminky.urs.cz/item/CS_URS_2024_02/171251109" TargetMode="External"/><Relationship Id="rId51" Type="http://schemas.openxmlformats.org/officeDocument/2006/relationships/hyperlink" Target="https://podminky.urs.cz/item/CS_URS_2024_02/411354313" TargetMode="External"/><Relationship Id="rId72" Type="http://schemas.openxmlformats.org/officeDocument/2006/relationships/hyperlink" Target="https://podminky.urs.cz/item/CS_URS_2024_02/622511012" TargetMode="External"/><Relationship Id="rId93" Type="http://schemas.openxmlformats.org/officeDocument/2006/relationships/hyperlink" Target="https://podminky.urs.cz/item/CS_URS_2024_02/711112001" TargetMode="External"/><Relationship Id="rId98" Type="http://schemas.openxmlformats.org/officeDocument/2006/relationships/hyperlink" Target="https://podminky.urs.cz/item/CS_URS_2024_02/998711121" TargetMode="External"/><Relationship Id="rId121" Type="http://schemas.openxmlformats.org/officeDocument/2006/relationships/hyperlink" Target="https://podminky.urs.cz/item/CS_URS_2024_02/713141336" TargetMode="External"/><Relationship Id="rId142" Type="http://schemas.openxmlformats.org/officeDocument/2006/relationships/hyperlink" Target="https://podminky.urs.cz/item/CS_URS_2024_02/773999091" TargetMode="External"/><Relationship Id="rId3" Type="http://schemas.openxmlformats.org/officeDocument/2006/relationships/hyperlink" Target="https://podminky.urs.cz/item/CS_URS_2024_02/167151101" TargetMode="External"/><Relationship Id="rId25" Type="http://schemas.openxmlformats.org/officeDocument/2006/relationships/hyperlink" Target="https://podminky.urs.cz/item/CS_URS_2024_02/311113142" TargetMode="External"/><Relationship Id="rId46" Type="http://schemas.openxmlformats.org/officeDocument/2006/relationships/hyperlink" Target="https://podminky.urs.cz/item/CS_URS_2024_02/411321616" TargetMode="External"/><Relationship Id="rId67" Type="http://schemas.openxmlformats.org/officeDocument/2006/relationships/hyperlink" Target="https://podminky.urs.cz/item/CS_URS_2024_02/611321121" TargetMode="External"/><Relationship Id="rId116" Type="http://schemas.openxmlformats.org/officeDocument/2006/relationships/hyperlink" Target="https://podminky.urs.cz/item/CS_URS_2024_02/713131242" TargetMode="External"/><Relationship Id="rId137" Type="http://schemas.openxmlformats.org/officeDocument/2006/relationships/hyperlink" Target="https://podminky.urs.cz/item/CS_URS_2024_02/767640111" TargetMode="External"/><Relationship Id="rId158" Type="http://schemas.openxmlformats.org/officeDocument/2006/relationships/hyperlink" Target="https://podminky.urs.cz/item/CS_URS_2024_02/784211101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podminky.urs.cz/item/CS_URS_2024_01/451572111" TargetMode="External"/><Relationship Id="rId18" Type="http://schemas.openxmlformats.org/officeDocument/2006/relationships/hyperlink" Target="https://podminky.urs.cz/item/CS_URS_2024_01/871265211" TargetMode="External"/><Relationship Id="rId26" Type="http://schemas.openxmlformats.org/officeDocument/2006/relationships/hyperlink" Target="https://podminky.urs.cz/item/CS_URS_2024_01/892271111" TargetMode="External"/><Relationship Id="rId39" Type="http://schemas.openxmlformats.org/officeDocument/2006/relationships/hyperlink" Target="https://podminky.urs.cz/item/CS_URS_2024_01/965042141" TargetMode="External"/><Relationship Id="rId21" Type="http://schemas.openxmlformats.org/officeDocument/2006/relationships/hyperlink" Target="https://podminky.urs.cz/item/CS_URS_2024_01/877260310" TargetMode="External"/><Relationship Id="rId34" Type="http://schemas.openxmlformats.org/officeDocument/2006/relationships/hyperlink" Target="https://podminky.urs.cz/item/CS_URS_2024_01/894812063.R" TargetMode="External"/><Relationship Id="rId42" Type="http://schemas.openxmlformats.org/officeDocument/2006/relationships/hyperlink" Target="https://podminky.urs.cz/item/CS_URS_2024_01/997013219" TargetMode="External"/><Relationship Id="rId47" Type="http://schemas.openxmlformats.org/officeDocument/2006/relationships/hyperlink" Target="https://podminky.urs.cz/item/CS_URS_2024_01/713470811" TargetMode="External"/><Relationship Id="rId50" Type="http://schemas.openxmlformats.org/officeDocument/2006/relationships/hyperlink" Target="https://podminky.urs.cz/item/CS_URS_2024_01/721174042" TargetMode="External"/><Relationship Id="rId55" Type="http://schemas.openxmlformats.org/officeDocument/2006/relationships/hyperlink" Target="https://podminky.urs.cz/item/CS_URS_2024_01/721233221" TargetMode="External"/><Relationship Id="rId63" Type="http://schemas.openxmlformats.org/officeDocument/2006/relationships/hyperlink" Target="https://podminky.urs.cz/item/CS_URS_2024_01/722174003" TargetMode="External"/><Relationship Id="rId68" Type="http://schemas.openxmlformats.org/officeDocument/2006/relationships/hyperlink" Target="https://podminky.urs.cz/item/CS_URS_2024_01/722229101" TargetMode="External"/><Relationship Id="rId76" Type="http://schemas.openxmlformats.org/officeDocument/2006/relationships/hyperlink" Target="https://podminky.urs.cz/item/CS_URS_2024_01/998722101" TargetMode="External"/><Relationship Id="rId84" Type="http://schemas.openxmlformats.org/officeDocument/2006/relationships/hyperlink" Target="https://podminky.urs.cz/item/CS_URS_2024_01/998725101" TargetMode="External"/><Relationship Id="rId89" Type="http://schemas.openxmlformats.org/officeDocument/2006/relationships/hyperlink" Target="https://podminky.urs.cz/item/CS_URS_2024_01/HZS2212" TargetMode="External"/><Relationship Id="rId7" Type="http://schemas.openxmlformats.org/officeDocument/2006/relationships/hyperlink" Target="https://podminky.urs.cz/item/CS_URS_2024_01/161151113" TargetMode="External"/><Relationship Id="rId71" Type="http://schemas.openxmlformats.org/officeDocument/2006/relationships/hyperlink" Target="https://podminky.urs.cz/item/CS_URS_2024_01/722230113" TargetMode="External"/><Relationship Id="rId2" Type="http://schemas.openxmlformats.org/officeDocument/2006/relationships/hyperlink" Target="https://podminky.urs.cz/item/CS_URS_2024_01/132351253" TargetMode="External"/><Relationship Id="rId16" Type="http://schemas.openxmlformats.org/officeDocument/2006/relationships/hyperlink" Target="https://podminky.urs.cz/item/CS_URS_2024_01/877161101.R" TargetMode="External"/><Relationship Id="rId29" Type="http://schemas.openxmlformats.org/officeDocument/2006/relationships/hyperlink" Target="https://podminky.urs.cz/item/CS_URS_2024_01/894412411" TargetMode="External"/><Relationship Id="rId11" Type="http://schemas.openxmlformats.org/officeDocument/2006/relationships/hyperlink" Target="https://podminky.urs.cz/item/CS_URS_2024_01/171201221" TargetMode="External"/><Relationship Id="rId24" Type="http://schemas.openxmlformats.org/officeDocument/2006/relationships/hyperlink" Target="https://podminky.urs.cz/item/CS_URS_2024_01/891247112" TargetMode="External"/><Relationship Id="rId32" Type="http://schemas.openxmlformats.org/officeDocument/2006/relationships/hyperlink" Target="https://podminky.urs.cz/item/CS_URS_2024_01/894812033" TargetMode="External"/><Relationship Id="rId37" Type="http://schemas.openxmlformats.org/officeDocument/2006/relationships/hyperlink" Target="https://podminky.urs.cz/item/CS_URS_2024_01/899401113" TargetMode="External"/><Relationship Id="rId40" Type="http://schemas.openxmlformats.org/officeDocument/2006/relationships/hyperlink" Target="https://podminky.urs.cz/item/CS_URS_2024_01/974031132" TargetMode="External"/><Relationship Id="rId45" Type="http://schemas.openxmlformats.org/officeDocument/2006/relationships/hyperlink" Target="https://podminky.urs.cz/item/CS_URS_2024_01/997013631" TargetMode="External"/><Relationship Id="rId53" Type="http://schemas.openxmlformats.org/officeDocument/2006/relationships/hyperlink" Target="https://podminky.urs.cz/item/CS_URS_2024_01/721174055" TargetMode="External"/><Relationship Id="rId58" Type="http://schemas.openxmlformats.org/officeDocument/2006/relationships/hyperlink" Target="https://podminky.urs.cz/item/CS_URS_2024_01/998721101" TargetMode="External"/><Relationship Id="rId66" Type="http://schemas.openxmlformats.org/officeDocument/2006/relationships/hyperlink" Target="https://podminky.urs.cz/item/CS_URS_2024_01/722190901" TargetMode="External"/><Relationship Id="rId74" Type="http://schemas.openxmlformats.org/officeDocument/2006/relationships/hyperlink" Target="https://podminky.urs.cz/item/CS_URS_2024_01/722290234" TargetMode="External"/><Relationship Id="rId79" Type="http://schemas.openxmlformats.org/officeDocument/2006/relationships/hyperlink" Target="https://podminky.urs.cz/item/CS_URS_2024_01/725590811" TargetMode="External"/><Relationship Id="rId87" Type="http://schemas.openxmlformats.org/officeDocument/2006/relationships/hyperlink" Target="https://podminky.urs.cz/item/CS_URS_2024_01/764528402" TargetMode="External"/><Relationship Id="rId5" Type="http://schemas.openxmlformats.org/officeDocument/2006/relationships/hyperlink" Target="https://podminky.urs.cz/item/CS_URS_2024_01/151101102" TargetMode="External"/><Relationship Id="rId61" Type="http://schemas.openxmlformats.org/officeDocument/2006/relationships/hyperlink" Target="https://podminky.urs.cz/item/CS_URS_2024_01/722170801" TargetMode="External"/><Relationship Id="rId82" Type="http://schemas.openxmlformats.org/officeDocument/2006/relationships/hyperlink" Target="https://podminky.urs.cz/item/CS_URS_2024_01/725869101" TargetMode="External"/><Relationship Id="rId90" Type="http://schemas.openxmlformats.org/officeDocument/2006/relationships/drawing" Target="../drawings/drawing7.xml"/><Relationship Id="rId19" Type="http://schemas.openxmlformats.org/officeDocument/2006/relationships/hyperlink" Target="https://podminky.urs.cz/item/CS_URS_2024_01/871275211" TargetMode="External"/><Relationship Id="rId4" Type="http://schemas.openxmlformats.org/officeDocument/2006/relationships/hyperlink" Target="https://podminky.urs.cz/item/CS_URS_2024_01/139001101" TargetMode="External"/><Relationship Id="rId9" Type="http://schemas.openxmlformats.org/officeDocument/2006/relationships/hyperlink" Target="https://podminky.urs.cz/item/CS_URS_2024_01/162751137" TargetMode="External"/><Relationship Id="rId14" Type="http://schemas.openxmlformats.org/officeDocument/2006/relationships/hyperlink" Target="https://podminky.urs.cz/item/CS_URS_2024_01/212751106" TargetMode="External"/><Relationship Id="rId22" Type="http://schemas.openxmlformats.org/officeDocument/2006/relationships/hyperlink" Target="https://podminky.urs.cz/item/CS_URS_2024_01/877270310" TargetMode="External"/><Relationship Id="rId27" Type="http://schemas.openxmlformats.org/officeDocument/2006/relationships/hyperlink" Target="https://podminky.urs.cz/item/CS_URS_2024_01/892351111" TargetMode="External"/><Relationship Id="rId30" Type="http://schemas.openxmlformats.org/officeDocument/2006/relationships/hyperlink" Target="https://podminky.urs.cz/item/CS_URS_2024_01/894414111" TargetMode="External"/><Relationship Id="rId35" Type="http://schemas.openxmlformats.org/officeDocument/2006/relationships/hyperlink" Target="https://podminky.urs.cz/item/CS_URS_2024_01/894812612.R" TargetMode="External"/><Relationship Id="rId43" Type="http://schemas.openxmlformats.org/officeDocument/2006/relationships/hyperlink" Target="https://podminky.urs.cz/item/CS_URS_2024_01/997013501" TargetMode="External"/><Relationship Id="rId48" Type="http://schemas.openxmlformats.org/officeDocument/2006/relationships/hyperlink" Target="https://podminky.urs.cz/item/CS_URS_2024_01/721290821" TargetMode="External"/><Relationship Id="rId56" Type="http://schemas.openxmlformats.org/officeDocument/2006/relationships/hyperlink" Target="https://podminky.urs.cz/item/CS_URS_2024_01/721239221" TargetMode="External"/><Relationship Id="rId64" Type="http://schemas.openxmlformats.org/officeDocument/2006/relationships/hyperlink" Target="https://podminky.urs.cz/item/CS_URS_2024_01/722181221" TargetMode="External"/><Relationship Id="rId69" Type="http://schemas.openxmlformats.org/officeDocument/2006/relationships/hyperlink" Target="https://podminky.urs.cz/item/CS_URS_2024_01/722230101" TargetMode="External"/><Relationship Id="rId77" Type="http://schemas.openxmlformats.org/officeDocument/2006/relationships/hyperlink" Target="https://podminky.urs.cz/item/CS_URS_2024_01/722220111" TargetMode="External"/><Relationship Id="rId8" Type="http://schemas.openxmlformats.org/officeDocument/2006/relationships/hyperlink" Target="https://podminky.urs.cz/item/CS_URS_2024_01/162651132" TargetMode="External"/><Relationship Id="rId51" Type="http://schemas.openxmlformats.org/officeDocument/2006/relationships/hyperlink" Target="https://podminky.urs.cz/item/CS_URS_2024_01/721174043" TargetMode="External"/><Relationship Id="rId72" Type="http://schemas.openxmlformats.org/officeDocument/2006/relationships/hyperlink" Target="https://podminky.urs.cz/item/CS_URS_2024_01/722232501" TargetMode="External"/><Relationship Id="rId80" Type="http://schemas.openxmlformats.org/officeDocument/2006/relationships/hyperlink" Target="https://podminky.urs.cz/item/CS_URS_2024_01/725219101" TargetMode="External"/><Relationship Id="rId85" Type="http://schemas.openxmlformats.org/officeDocument/2006/relationships/hyperlink" Target="https://podminky.urs.cz/item/CS_URS_2024_01/735211222.R" TargetMode="External"/><Relationship Id="rId3" Type="http://schemas.openxmlformats.org/officeDocument/2006/relationships/hyperlink" Target="https://podminky.urs.cz/item/CS_URS_2024_01/132354202" TargetMode="External"/><Relationship Id="rId12" Type="http://schemas.openxmlformats.org/officeDocument/2006/relationships/hyperlink" Target="https://podminky.urs.cz/item/CS_URS_2024_01/175151101" TargetMode="External"/><Relationship Id="rId17" Type="http://schemas.openxmlformats.org/officeDocument/2006/relationships/hyperlink" Target="https://podminky.urs.cz/item/CS_URS_2024_01/877161112.R" TargetMode="External"/><Relationship Id="rId25" Type="http://schemas.openxmlformats.org/officeDocument/2006/relationships/hyperlink" Target="https://podminky.urs.cz/item/CS_URS_2024_01/892241111" TargetMode="External"/><Relationship Id="rId33" Type="http://schemas.openxmlformats.org/officeDocument/2006/relationships/hyperlink" Target="https://podminky.urs.cz/item/CS_URS_2024_01/894812041" TargetMode="External"/><Relationship Id="rId38" Type="http://schemas.openxmlformats.org/officeDocument/2006/relationships/hyperlink" Target="https://podminky.urs.cz/item/CS_URS_2024_01/899722113" TargetMode="External"/><Relationship Id="rId46" Type="http://schemas.openxmlformats.org/officeDocument/2006/relationships/hyperlink" Target="https://podminky.urs.cz/item/CS_URS_2024_01/998276101" TargetMode="External"/><Relationship Id="rId59" Type="http://schemas.openxmlformats.org/officeDocument/2006/relationships/hyperlink" Target="https://podminky.urs.cz/item/CS_URS_2024_01/721194104" TargetMode="External"/><Relationship Id="rId67" Type="http://schemas.openxmlformats.org/officeDocument/2006/relationships/hyperlink" Target="https://podminky.urs.cz/item/CS_URS_2024_01/722220861" TargetMode="External"/><Relationship Id="rId20" Type="http://schemas.openxmlformats.org/officeDocument/2006/relationships/hyperlink" Target="https://podminky.urs.cz/item/CS_URS_2024_01/871355211" TargetMode="External"/><Relationship Id="rId41" Type="http://schemas.openxmlformats.org/officeDocument/2006/relationships/hyperlink" Target="https://podminky.urs.cz/item/CS_URS_2024_01/997013211" TargetMode="External"/><Relationship Id="rId54" Type="http://schemas.openxmlformats.org/officeDocument/2006/relationships/hyperlink" Target="https://podminky.urs.cz/item/CS_URS_2024_01/721219621" TargetMode="External"/><Relationship Id="rId62" Type="http://schemas.openxmlformats.org/officeDocument/2006/relationships/hyperlink" Target="https://podminky.urs.cz/item/CS_URS_2024_01/722174002" TargetMode="External"/><Relationship Id="rId70" Type="http://schemas.openxmlformats.org/officeDocument/2006/relationships/hyperlink" Target="https://podminky.urs.cz/item/CS_URS_2024_01/722230111" TargetMode="External"/><Relationship Id="rId75" Type="http://schemas.openxmlformats.org/officeDocument/2006/relationships/hyperlink" Target="https://podminky.urs.cz/item/CS_URS_2024_01/722290246" TargetMode="External"/><Relationship Id="rId83" Type="http://schemas.openxmlformats.org/officeDocument/2006/relationships/hyperlink" Target="https://podminky.urs.cz/item/CS_URS_2024_01/725930801" TargetMode="External"/><Relationship Id="rId88" Type="http://schemas.openxmlformats.org/officeDocument/2006/relationships/hyperlink" Target="https://podminky.urs.cz/item/CS_URS_2024_01/998764201" TargetMode="External"/><Relationship Id="rId1" Type="http://schemas.openxmlformats.org/officeDocument/2006/relationships/hyperlink" Target="https://podminky.urs.cz/item/CS_URS_2024_01/132112221" TargetMode="External"/><Relationship Id="rId6" Type="http://schemas.openxmlformats.org/officeDocument/2006/relationships/hyperlink" Target="https://podminky.urs.cz/item/CS_URS_2024_01/151101112" TargetMode="External"/><Relationship Id="rId15" Type="http://schemas.openxmlformats.org/officeDocument/2006/relationships/hyperlink" Target="https://podminky.urs.cz/item/CS_URS_2024_01/871161211.R" TargetMode="External"/><Relationship Id="rId23" Type="http://schemas.openxmlformats.org/officeDocument/2006/relationships/hyperlink" Target="https://podminky.urs.cz/item/CS_URS_2024_01/877270320" TargetMode="External"/><Relationship Id="rId28" Type="http://schemas.openxmlformats.org/officeDocument/2006/relationships/hyperlink" Target="https://podminky.urs.cz/item/CS_URS_2024_01/894411311" TargetMode="External"/><Relationship Id="rId36" Type="http://schemas.openxmlformats.org/officeDocument/2006/relationships/hyperlink" Target="https://podminky.urs.cz/item/CS_URS_2024_01/899104112" TargetMode="External"/><Relationship Id="rId49" Type="http://schemas.openxmlformats.org/officeDocument/2006/relationships/hyperlink" Target="https://podminky.urs.cz/item/CS_URS_2024_01/721171803" TargetMode="External"/><Relationship Id="rId57" Type="http://schemas.openxmlformats.org/officeDocument/2006/relationships/hyperlink" Target="https://podminky.urs.cz/item/CS_URS_2024_01/721242116.R" TargetMode="External"/><Relationship Id="rId10" Type="http://schemas.openxmlformats.org/officeDocument/2006/relationships/hyperlink" Target="https://podminky.urs.cz/item/CS_URS_2024_01/162751139" TargetMode="External"/><Relationship Id="rId31" Type="http://schemas.openxmlformats.org/officeDocument/2006/relationships/hyperlink" Target="https://podminky.urs.cz/item/CS_URS_2024_01/894812001.R" TargetMode="External"/><Relationship Id="rId44" Type="http://schemas.openxmlformats.org/officeDocument/2006/relationships/hyperlink" Target="https://podminky.urs.cz/item/CS_URS_2024_01/997013509" TargetMode="External"/><Relationship Id="rId52" Type="http://schemas.openxmlformats.org/officeDocument/2006/relationships/hyperlink" Target="https://podminky.urs.cz/item/CS_URS_2024_01/721174054" TargetMode="External"/><Relationship Id="rId60" Type="http://schemas.openxmlformats.org/officeDocument/2006/relationships/hyperlink" Target="https://podminky.urs.cz/item/CS_URS_2024_01/722290821" TargetMode="External"/><Relationship Id="rId65" Type="http://schemas.openxmlformats.org/officeDocument/2006/relationships/hyperlink" Target="https://podminky.urs.cz/item/CS_URS_2024_01/722181222" TargetMode="External"/><Relationship Id="rId73" Type="http://schemas.openxmlformats.org/officeDocument/2006/relationships/hyperlink" Target="https://podminky.urs.cz/item/CS_URS_2024_01/722234263" TargetMode="External"/><Relationship Id="rId78" Type="http://schemas.openxmlformats.org/officeDocument/2006/relationships/hyperlink" Target="https://podminky.urs.cz/item/CS_URS_2024_01/722239101" TargetMode="External"/><Relationship Id="rId81" Type="http://schemas.openxmlformats.org/officeDocument/2006/relationships/hyperlink" Target="https://podminky.urs.cz/item/CS_URS_2024_01/725820801" TargetMode="External"/><Relationship Id="rId86" Type="http://schemas.openxmlformats.org/officeDocument/2006/relationships/hyperlink" Target="https://podminky.urs.cz/item/CS_URS_2024_01/764521464.R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M74"/>
  <sheetViews>
    <sheetView showGridLines="0" tabSelected="1" workbookViewId="0">
      <selection activeCell="BE56" sqref="BE56"/>
    </sheetView>
  </sheetViews>
  <sheetFormatPr defaultRowHeight="14.4"/>
  <cols>
    <col min="1" max="1" width="8.28515625" customWidth="1"/>
    <col min="2" max="2" width="1.7109375" customWidth="1"/>
    <col min="3" max="3" width="4.140625" customWidth="1"/>
    <col min="4" max="33" width="2.7109375" customWidth="1"/>
    <col min="34" max="34" width="3.28515625" customWidth="1"/>
    <col min="35" max="35" width="31.7109375" customWidth="1"/>
    <col min="36" max="37" width="2.42578125" customWidth="1"/>
    <col min="38" max="38" width="8.28515625" customWidth="1"/>
    <col min="39" max="39" width="3.28515625" customWidth="1"/>
    <col min="40" max="40" width="13.28515625" customWidth="1"/>
    <col min="41" max="41" width="7.42578125" customWidth="1"/>
    <col min="42" max="42" width="4.140625" customWidth="1"/>
    <col min="43" max="43" width="15.7109375" customWidth="1"/>
    <col min="44" max="44" width="13.7109375" customWidth="1"/>
    <col min="45" max="47" width="25.85546875" hidden="1" customWidth="1"/>
    <col min="48" max="49" width="21.7109375" hidden="1" customWidth="1"/>
    <col min="50" max="51" width="25" hidden="1" customWidth="1"/>
    <col min="52" max="52" width="21.7109375" hidden="1" customWidth="1"/>
    <col min="53" max="53" width="19.140625" hidden="1" customWidth="1"/>
    <col min="54" max="54" width="25" hidden="1" customWidth="1"/>
    <col min="55" max="55" width="21.7109375" hidden="1" customWidth="1"/>
    <col min="56" max="56" width="19.140625" hidden="1" customWidth="1"/>
    <col min="57" max="57" width="66.42578125" customWidth="1"/>
    <col min="71" max="91" width="9.28515625" hidden="1"/>
  </cols>
  <sheetData>
    <row r="1" spans="1:74" ht="10.199999999999999">
      <c r="A1" s="17" t="s">
        <v>0</v>
      </c>
      <c r="AZ1" s="17" t="s">
        <v>1</v>
      </c>
      <c r="BA1" s="17" t="s">
        <v>2</v>
      </c>
      <c r="BB1" s="17" t="s">
        <v>3</v>
      </c>
      <c r="BT1" s="17" t="s">
        <v>4</v>
      </c>
      <c r="BU1" s="17" t="s">
        <v>4</v>
      </c>
      <c r="BV1" s="17" t="s">
        <v>5</v>
      </c>
    </row>
    <row r="2" spans="1:74" ht="36.9" customHeight="1">
      <c r="AR2" s="298"/>
      <c r="AS2" s="298"/>
      <c r="AT2" s="298"/>
      <c r="AU2" s="298"/>
      <c r="AV2" s="298"/>
      <c r="AW2" s="298"/>
      <c r="AX2" s="298"/>
      <c r="AY2" s="298"/>
      <c r="AZ2" s="298"/>
      <c r="BA2" s="298"/>
      <c r="BB2" s="298"/>
      <c r="BC2" s="298"/>
      <c r="BD2" s="298"/>
      <c r="BE2" s="298"/>
      <c r="BS2" s="18" t="s">
        <v>6</v>
      </c>
      <c r="BT2" s="18" t="s">
        <v>7</v>
      </c>
    </row>
    <row r="3" spans="1:74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1"/>
      <c r="BS3" s="18" t="s">
        <v>6</v>
      </c>
      <c r="BT3" s="18" t="s">
        <v>8</v>
      </c>
    </row>
    <row r="4" spans="1:74" ht="24.9" customHeight="1">
      <c r="B4" s="21"/>
      <c r="D4" s="22" t="s">
        <v>9</v>
      </c>
      <c r="AR4" s="21"/>
      <c r="AS4" s="23" t="s">
        <v>10</v>
      </c>
      <c r="BE4" s="24" t="s">
        <v>11</v>
      </c>
      <c r="BS4" s="18" t="s">
        <v>12</v>
      </c>
    </row>
    <row r="5" spans="1:74" ht="12" customHeight="1">
      <c r="B5" s="21"/>
      <c r="D5" s="25" t="s">
        <v>13</v>
      </c>
      <c r="K5" s="297" t="s">
        <v>14</v>
      </c>
      <c r="L5" s="298"/>
      <c r="M5" s="298"/>
      <c r="N5" s="298"/>
      <c r="O5" s="298"/>
      <c r="P5" s="298"/>
      <c r="Q5" s="298"/>
      <c r="R5" s="298"/>
      <c r="S5" s="298"/>
      <c r="T5" s="298"/>
      <c r="U5" s="298"/>
      <c r="V5" s="298"/>
      <c r="W5" s="298"/>
      <c r="X5" s="298"/>
      <c r="Y5" s="298"/>
      <c r="Z5" s="298"/>
      <c r="AA5" s="298"/>
      <c r="AB5" s="298"/>
      <c r="AC5" s="298"/>
      <c r="AD5" s="298"/>
      <c r="AE5" s="298"/>
      <c r="AF5" s="298"/>
      <c r="AG5" s="298"/>
      <c r="AH5" s="298"/>
      <c r="AI5" s="298"/>
      <c r="AJ5" s="298"/>
      <c r="AK5" s="298"/>
      <c r="AL5" s="298"/>
      <c r="AM5" s="298"/>
      <c r="AN5" s="298"/>
      <c r="AO5" s="298"/>
      <c r="AR5" s="21"/>
      <c r="BE5" s="294" t="s">
        <v>15</v>
      </c>
      <c r="BS5" s="18" t="s">
        <v>6</v>
      </c>
    </row>
    <row r="6" spans="1:74" ht="36.9" customHeight="1">
      <c r="B6" s="21"/>
      <c r="D6" s="27" t="s">
        <v>16</v>
      </c>
      <c r="K6" s="299" t="s">
        <v>17</v>
      </c>
      <c r="L6" s="298"/>
      <c r="M6" s="298"/>
      <c r="N6" s="298"/>
      <c r="O6" s="298"/>
      <c r="P6" s="298"/>
      <c r="Q6" s="298"/>
      <c r="R6" s="298"/>
      <c r="S6" s="298"/>
      <c r="T6" s="298"/>
      <c r="U6" s="298"/>
      <c r="V6" s="298"/>
      <c r="W6" s="298"/>
      <c r="X6" s="298"/>
      <c r="Y6" s="298"/>
      <c r="Z6" s="298"/>
      <c r="AA6" s="298"/>
      <c r="AB6" s="298"/>
      <c r="AC6" s="298"/>
      <c r="AD6" s="298"/>
      <c r="AE6" s="298"/>
      <c r="AF6" s="298"/>
      <c r="AG6" s="298"/>
      <c r="AH6" s="298"/>
      <c r="AI6" s="298"/>
      <c r="AJ6" s="298"/>
      <c r="AK6" s="298"/>
      <c r="AL6" s="298"/>
      <c r="AM6" s="298"/>
      <c r="AN6" s="298"/>
      <c r="AO6" s="298"/>
      <c r="AR6" s="21"/>
      <c r="BE6" s="295"/>
      <c r="BS6" s="18" t="s">
        <v>6</v>
      </c>
    </row>
    <row r="7" spans="1:74" ht="12" customHeight="1">
      <c r="B7" s="21"/>
      <c r="D7" s="28" t="s">
        <v>18</v>
      </c>
      <c r="K7" s="26" t="s">
        <v>19</v>
      </c>
      <c r="AK7" s="28" t="s">
        <v>20</v>
      </c>
      <c r="AN7" s="26" t="s">
        <v>19</v>
      </c>
      <c r="AR7" s="21"/>
      <c r="BE7" s="295"/>
      <c r="BS7" s="18" t="s">
        <v>6</v>
      </c>
    </row>
    <row r="8" spans="1:74" ht="12" customHeight="1">
      <c r="B8" s="21"/>
      <c r="D8" s="28" t="s">
        <v>21</v>
      </c>
      <c r="K8" s="26" t="s">
        <v>22</v>
      </c>
      <c r="AK8" s="28" t="s">
        <v>23</v>
      </c>
      <c r="AN8" s="29" t="s">
        <v>24</v>
      </c>
      <c r="AR8" s="21"/>
      <c r="BE8" s="295"/>
      <c r="BS8" s="18" t="s">
        <v>6</v>
      </c>
    </row>
    <row r="9" spans="1:74" ht="14.4" customHeight="1">
      <c r="B9" s="21"/>
      <c r="AR9" s="21"/>
      <c r="BE9" s="295"/>
      <c r="BS9" s="18" t="s">
        <v>6</v>
      </c>
    </row>
    <row r="10" spans="1:74" ht="12" customHeight="1">
      <c r="B10" s="21"/>
      <c r="D10" s="28" t="s">
        <v>25</v>
      </c>
      <c r="AK10" s="28" t="s">
        <v>26</v>
      </c>
      <c r="AN10" s="26" t="s">
        <v>27</v>
      </c>
      <c r="AR10" s="21"/>
      <c r="BE10" s="295"/>
      <c r="BS10" s="18" t="s">
        <v>6</v>
      </c>
    </row>
    <row r="11" spans="1:74" ht="18.45" customHeight="1">
      <c r="B11" s="21"/>
      <c r="E11" s="26" t="s">
        <v>28</v>
      </c>
      <c r="AK11" s="28" t="s">
        <v>29</v>
      </c>
      <c r="AN11" s="26" t="s">
        <v>19</v>
      </c>
      <c r="AR11" s="21"/>
      <c r="BE11" s="295"/>
      <c r="BS11" s="18" t="s">
        <v>6</v>
      </c>
    </row>
    <row r="12" spans="1:74" ht="6.9" customHeight="1">
      <c r="B12" s="21"/>
      <c r="AR12" s="21"/>
      <c r="BE12" s="295"/>
      <c r="BS12" s="18" t="s">
        <v>6</v>
      </c>
    </row>
    <row r="13" spans="1:74" ht="12" customHeight="1">
      <c r="B13" s="21"/>
      <c r="D13" s="28" t="s">
        <v>30</v>
      </c>
      <c r="AK13" s="28" t="s">
        <v>26</v>
      </c>
      <c r="AN13" s="30" t="s">
        <v>31</v>
      </c>
      <c r="AR13" s="21"/>
      <c r="BE13" s="295"/>
      <c r="BS13" s="18" t="s">
        <v>6</v>
      </c>
    </row>
    <row r="14" spans="1:74" ht="13.2">
      <c r="B14" s="21"/>
      <c r="E14" s="300" t="s">
        <v>31</v>
      </c>
      <c r="F14" s="301"/>
      <c r="G14" s="301"/>
      <c r="H14" s="301"/>
      <c r="I14" s="301"/>
      <c r="J14" s="301"/>
      <c r="K14" s="301"/>
      <c r="L14" s="301"/>
      <c r="M14" s="301"/>
      <c r="N14" s="301"/>
      <c r="O14" s="301"/>
      <c r="P14" s="301"/>
      <c r="Q14" s="301"/>
      <c r="R14" s="301"/>
      <c r="S14" s="301"/>
      <c r="T14" s="301"/>
      <c r="U14" s="301"/>
      <c r="V14" s="301"/>
      <c r="W14" s="301"/>
      <c r="X14" s="301"/>
      <c r="Y14" s="301"/>
      <c r="Z14" s="301"/>
      <c r="AA14" s="301"/>
      <c r="AB14" s="301"/>
      <c r="AC14" s="301"/>
      <c r="AD14" s="301"/>
      <c r="AE14" s="301"/>
      <c r="AF14" s="301"/>
      <c r="AG14" s="301"/>
      <c r="AH14" s="301"/>
      <c r="AI14" s="301"/>
      <c r="AJ14" s="301"/>
      <c r="AK14" s="28" t="s">
        <v>29</v>
      </c>
      <c r="AN14" s="30" t="s">
        <v>31</v>
      </c>
      <c r="AR14" s="21"/>
      <c r="BE14" s="295"/>
      <c r="BS14" s="18" t="s">
        <v>6</v>
      </c>
    </row>
    <row r="15" spans="1:74" ht="6.9" customHeight="1">
      <c r="B15" s="21"/>
      <c r="AR15" s="21"/>
      <c r="BE15" s="295"/>
      <c r="BS15" s="18" t="s">
        <v>4</v>
      </c>
    </row>
    <row r="16" spans="1:74" ht="12" customHeight="1">
      <c r="B16" s="21"/>
      <c r="D16" s="28" t="s">
        <v>32</v>
      </c>
      <c r="AK16" s="28" t="s">
        <v>26</v>
      </c>
      <c r="AN16" s="26" t="s">
        <v>19</v>
      </c>
      <c r="AR16" s="21"/>
      <c r="BE16" s="295"/>
      <c r="BS16" s="18" t="s">
        <v>4</v>
      </c>
    </row>
    <row r="17" spans="2:71" ht="18.45" customHeight="1">
      <c r="B17" s="21"/>
      <c r="E17" s="26" t="s">
        <v>33</v>
      </c>
      <c r="AK17" s="28" t="s">
        <v>29</v>
      </c>
      <c r="AN17" s="26" t="s">
        <v>19</v>
      </c>
      <c r="AR17" s="21"/>
      <c r="BE17" s="295"/>
      <c r="BS17" s="18" t="s">
        <v>34</v>
      </c>
    </row>
    <row r="18" spans="2:71" ht="6.9" customHeight="1">
      <c r="B18" s="21"/>
      <c r="AR18" s="21"/>
      <c r="BE18" s="295"/>
      <c r="BS18" s="18" t="s">
        <v>6</v>
      </c>
    </row>
    <row r="19" spans="2:71" ht="12" customHeight="1">
      <c r="B19" s="21"/>
      <c r="D19" s="28" t="s">
        <v>35</v>
      </c>
      <c r="AK19" s="28" t="s">
        <v>26</v>
      </c>
      <c r="AN19" s="26" t="s">
        <v>36</v>
      </c>
      <c r="AR19" s="21"/>
      <c r="BE19" s="295"/>
      <c r="BS19" s="18" t="s">
        <v>6</v>
      </c>
    </row>
    <row r="20" spans="2:71" ht="18.45" customHeight="1">
      <c r="B20" s="21"/>
      <c r="E20" s="26" t="s">
        <v>37</v>
      </c>
      <c r="AK20" s="28" t="s">
        <v>29</v>
      </c>
      <c r="AN20" s="26" t="s">
        <v>19</v>
      </c>
      <c r="AR20" s="21"/>
      <c r="BE20" s="295"/>
      <c r="BS20" s="18" t="s">
        <v>4</v>
      </c>
    </row>
    <row r="21" spans="2:71" ht="6.9" customHeight="1">
      <c r="B21" s="21"/>
      <c r="AR21" s="21"/>
      <c r="BE21" s="295"/>
    </row>
    <row r="22" spans="2:71" ht="12" customHeight="1">
      <c r="B22" s="21"/>
      <c r="D22" s="28" t="s">
        <v>38</v>
      </c>
      <c r="AR22" s="21"/>
      <c r="BE22" s="295"/>
    </row>
    <row r="23" spans="2:71" ht="47.25" customHeight="1">
      <c r="B23" s="21"/>
      <c r="E23" s="302" t="s">
        <v>39</v>
      </c>
      <c r="F23" s="302"/>
      <c r="G23" s="302"/>
      <c r="H23" s="302"/>
      <c r="I23" s="302"/>
      <c r="J23" s="302"/>
      <c r="K23" s="302"/>
      <c r="L23" s="302"/>
      <c r="M23" s="302"/>
      <c r="N23" s="302"/>
      <c r="O23" s="302"/>
      <c r="P23" s="302"/>
      <c r="Q23" s="302"/>
      <c r="R23" s="302"/>
      <c r="S23" s="302"/>
      <c r="T23" s="302"/>
      <c r="U23" s="302"/>
      <c r="V23" s="302"/>
      <c r="W23" s="302"/>
      <c r="X23" s="302"/>
      <c r="Y23" s="302"/>
      <c r="Z23" s="302"/>
      <c r="AA23" s="302"/>
      <c r="AB23" s="302"/>
      <c r="AC23" s="302"/>
      <c r="AD23" s="302"/>
      <c r="AE23" s="302"/>
      <c r="AF23" s="302"/>
      <c r="AG23" s="302"/>
      <c r="AH23" s="302"/>
      <c r="AI23" s="302"/>
      <c r="AJ23" s="302"/>
      <c r="AK23" s="302"/>
      <c r="AL23" s="302"/>
      <c r="AM23" s="302"/>
      <c r="AN23" s="302"/>
      <c r="AR23" s="21"/>
      <c r="BE23" s="295"/>
    </row>
    <row r="24" spans="2:71" ht="6.9" customHeight="1">
      <c r="B24" s="21"/>
      <c r="AR24" s="21"/>
      <c r="BE24" s="295"/>
    </row>
    <row r="25" spans="2:71" ht="6.9" customHeight="1">
      <c r="B25" s="2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R25" s="21"/>
      <c r="BE25" s="295"/>
    </row>
    <row r="26" spans="2:71" s="1" customFormat="1" ht="25.95" customHeight="1">
      <c r="B26" s="33"/>
      <c r="D26" s="34" t="s">
        <v>40</v>
      </c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03">
        <f>ROUND(AG54,2)</f>
        <v>1500000</v>
      </c>
      <c r="AL26" s="304"/>
      <c r="AM26" s="304"/>
      <c r="AN26" s="304"/>
      <c r="AO26" s="304"/>
      <c r="AR26" s="33"/>
      <c r="BE26" s="295"/>
    </row>
    <row r="27" spans="2:71" s="1" customFormat="1" ht="6.9" customHeight="1">
      <c r="B27" s="33"/>
      <c r="AR27" s="33"/>
      <c r="BE27" s="295"/>
    </row>
    <row r="28" spans="2:71" s="1" customFormat="1" ht="13.2">
      <c r="B28" s="33"/>
      <c r="L28" s="305" t="s">
        <v>41</v>
      </c>
      <c r="M28" s="305"/>
      <c r="N28" s="305"/>
      <c r="O28" s="305"/>
      <c r="P28" s="305"/>
      <c r="W28" s="305" t="s">
        <v>42</v>
      </c>
      <c r="X28" s="305"/>
      <c r="Y28" s="305"/>
      <c r="Z28" s="305"/>
      <c r="AA28" s="305"/>
      <c r="AB28" s="305"/>
      <c r="AC28" s="305"/>
      <c r="AD28" s="305"/>
      <c r="AE28" s="305"/>
      <c r="AK28" s="305" t="s">
        <v>43</v>
      </c>
      <c r="AL28" s="305"/>
      <c r="AM28" s="305"/>
      <c r="AN28" s="305"/>
      <c r="AO28" s="305"/>
      <c r="AR28" s="33"/>
      <c r="BE28" s="295"/>
    </row>
    <row r="29" spans="2:71" s="2" customFormat="1" ht="14.4" customHeight="1">
      <c r="B29" s="37"/>
      <c r="D29" s="28" t="s">
        <v>44</v>
      </c>
      <c r="F29" s="28" t="s">
        <v>45</v>
      </c>
      <c r="L29" s="308">
        <v>0.21</v>
      </c>
      <c r="M29" s="307"/>
      <c r="N29" s="307"/>
      <c r="O29" s="307"/>
      <c r="P29" s="307"/>
      <c r="W29" s="306">
        <f>ROUND(AZ54, 2)</f>
        <v>1500000</v>
      </c>
      <c r="X29" s="307"/>
      <c r="Y29" s="307"/>
      <c r="Z29" s="307"/>
      <c r="AA29" s="307"/>
      <c r="AB29" s="307"/>
      <c r="AC29" s="307"/>
      <c r="AD29" s="307"/>
      <c r="AE29" s="307"/>
      <c r="AK29" s="306">
        <f>ROUND(AV54, 2)</f>
        <v>315000</v>
      </c>
      <c r="AL29" s="307"/>
      <c r="AM29" s="307"/>
      <c r="AN29" s="307"/>
      <c r="AO29" s="307"/>
      <c r="AR29" s="37"/>
      <c r="BE29" s="296"/>
    </row>
    <row r="30" spans="2:71" s="2" customFormat="1" ht="14.4" customHeight="1">
      <c r="B30" s="37"/>
      <c r="F30" s="28" t="s">
        <v>46</v>
      </c>
      <c r="L30" s="308">
        <v>0.12</v>
      </c>
      <c r="M30" s="307"/>
      <c r="N30" s="307"/>
      <c r="O30" s="307"/>
      <c r="P30" s="307"/>
      <c r="W30" s="306">
        <f>ROUND(BA54, 2)</f>
        <v>0</v>
      </c>
      <c r="X30" s="307"/>
      <c r="Y30" s="307"/>
      <c r="Z30" s="307"/>
      <c r="AA30" s="307"/>
      <c r="AB30" s="307"/>
      <c r="AC30" s="307"/>
      <c r="AD30" s="307"/>
      <c r="AE30" s="307"/>
      <c r="AK30" s="306">
        <f>ROUND(AW54, 2)</f>
        <v>0</v>
      </c>
      <c r="AL30" s="307"/>
      <c r="AM30" s="307"/>
      <c r="AN30" s="307"/>
      <c r="AO30" s="307"/>
      <c r="AR30" s="37"/>
      <c r="BE30" s="296"/>
    </row>
    <row r="31" spans="2:71" s="2" customFormat="1" ht="14.4" hidden="1" customHeight="1">
      <c r="B31" s="37"/>
      <c r="F31" s="28" t="s">
        <v>47</v>
      </c>
      <c r="L31" s="308">
        <v>0.21</v>
      </c>
      <c r="M31" s="307"/>
      <c r="N31" s="307"/>
      <c r="O31" s="307"/>
      <c r="P31" s="307"/>
      <c r="W31" s="306">
        <f>ROUND(BB54, 2)</f>
        <v>0</v>
      </c>
      <c r="X31" s="307"/>
      <c r="Y31" s="307"/>
      <c r="Z31" s="307"/>
      <c r="AA31" s="307"/>
      <c r="AB31" s="307"/>
      <c r="AC31" s="307"/>
      <c r="AD31" s="307"/>
      <c r="AE31" s="307"/>
      <c r="AK31" s="306">
        <v>0</v>
      </c>
      <c r="AL31" s="307"/>
      <c r="AM31" s="307"/>
      <c r="AN31" s="307"/>
      <c r="AO31" s="307"/>
      <c r="AR31" s="37"/>
      <c r="BE31" s="296"/>
    </row>
    <row r="32" spans="2:71" s="2" customFormat="1" ht="14.4" hidden="1" customHeight="1">
      <c r="B32" s="37"/>
      <c r="F32" s="28" t="s">
        <v>48</v>
      </c>
      <c r="L32" s="308">
        <v>0.12</v>
      </c>
      <c r="M32" s="307"/>
      <c r="N32" s="307"/>
      <c r="O32" s="307"/>
      <c r="P32" s="307"/>
      <c r="W32" s="306">
        <f>ROUND(BC54, 2)</f>
        <v>0</v>
      </c>
      <c r="X32" s="307"/>
      <c r="Y32" s="307"/>
      <c r="Z32" s="307"/>
      <c r="AA32" s="307"/>
      <c r="AB32" s="307"/>
      <c r="AC32" s="307"/>
      <c r="AD32" s="307"/>
      <c r="AE32" s="307"/>
      <c r="AK32" s="306">
        <v>0</v>
      </c>
      <c r="AL32" s="307"/>
      <c r="AM32" s="307"/>
      <c r="AN32" s="307"/>
      <c r="AO32" s="307"/>
      <c r="AR32" s="37"/>
      <c r="BE32" s="296"/>
    </row>
    <row r="33" spans="2:44" s="2" customFormat="1" ht="14.4" hidden="1" customHeight="1">
      <c r="B33" s="37"/>
      <c r="F33" s="28" t="s">
        <v>49</v>
      </c>
      <c r="L33" s="308">
        <v>0</v>
      </c>
      <c r="M33" s="307"/>
      <c r="N33" s="307"/>
      <c r="O33" s="307"/>
      <c r="P33" s="307"/>
      <c r="W33" s="306">
        <f>ROUND(BD54, 2)</f>
        <v>0</v>
      </c>
      <c r="X33" s="307"/>
      <c r="Y33" s="307"/>
      <c r="Z33" s="307"/>
      <c r="AA33" s="307"/>
      <c r="AB33" s="307"/>
      <c r="AC33" s="307"/>
      <c r="AD33" s="307"/>
      <c r="AE33" s="307"/>
      <c r="AK33" s="306">
        <v>0</v>
      </c>
      <c r="AL33" s="307"/>
      <c r="AM33" s="307"/>
      <c r="AN33" s="307"/>
      <c r="AO33" s="307"/>
      <c r="AR33" s="37"/>
    </row>
    <row r="34" spans="2:44" s="1" customFormat="1" ht="6.9" customHeight="1">
      <c r="B34" s="33"/>
      <c r="AR34" s="33"/>
    </row>
    <row r="35" spans="2:44" s="1" customFormat="1" ht="25.95" customHeight="1">
      <c r="B35" s="33"/>
      <c r="C35" s="38"/>
      <c r="D35" s="39" t="s">
        <v>50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0"/>
      <c r="T35" s="41" t="s">
        <v>51</v>
      </c>
      <c r="U35" s="40"/>
      <c r="V35" s="40"/>
      <c r="W35" s="40"/>
      <c r="X35" s="312" t="s">
        <v>52</v>
      </c>
      <c r="Y35" s="310"/>
      <c r="Z35" s="310"/>
      <c r="AA35" s="310"/>
      <c r="AB35" s="310"/>
      <c r="AC35" s="40"/>
      <c r="AD35" s="40"/>
      <c r="AE35" s="40"/>
      <c r="AF35" s="40"/>
      <c r="AG35" s="40"/>
      <c r="AH35" s="40"/>
      <c r="AI35" s="40"/>
      <c r="AJ35" s="40"/>
      <c r="AK35" s="309">
        <f>SUM(AK26:AK33)</f>
        <v>1815000</v>
      </c>
      <c r="AL35" s="310"/>
      <c r="AM35" s="310"/>
      <c r="AN35" s="310"/>
      <c r="AO35" s="311"/>
      <c r="AP35" s="38"/>
      <c r="AQ35" s="38"/>
      <c r="AR35" s="33"/>
    </row>
    <row r="36" spans="2:44" s="1" customFormat="1" ht="6.9" customHeight="1">
      <c r="B36" s="33"/>
      <c r="AR36" s="33"/>
    </row>
    <row r="37" spans="2:44" s="1" customFormat="1" ht="6.9" customHeight="1">
      <c r="B37" s="42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  <c r="AQ37" s="43"/>
      <c r="AR37" s="33"/>
    </row>
    <row r="41" spans="2:44" s="1" customFormat="1" ht="6.9" customHeight="1">
      <c r="B41" s="44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33"/>
    </row>
    <row r="42" spans="2:44" s="1" customFormat="1" ht="24.9" customHeight="1">
      <c r="B42" s="33"/>
      <c r="C42" s="22" t="s">
        <v>53</v>
      </c>
      <c r="AR42" s="33"/>
    </row>
    <row r="43" spans="2:44" s="1" customFormat="1" ht="6.9" customHeight="1">
      <c r="B43" s="33"/>
      <c r="AR43" s="33"/>
    </row>
    <row r="44" spans="2:44" s="3" customFormat="1" ht="12" customHeight="1">
      <c r="B44" s="46"/>
      <c r="C44" s="28" t="s">
        <v>13</v>
      </c>
      <c r="L44" s="3" t="str">
        <f>K5</f>
        <v>0278</v>
      </c>
      <c r="AR44" s="46"/>
    </row>
    <row r="45" spans="2:44" s="4" customFormat="1" ht="36.9" customHeight="1">
      <c r="B45" s="47"/>
      <c r="C45" s="48" t="s">
        <v>16</v>
      </c>
      <c r="L45" s="291" t="str">
        <f>K6</f>
        <v>ÚPRAVY STÁVAJÍCÍHO VODOJEMU KOZINEC I a II</v>
      </c>
      <c r="M45" s="292"/>
      <c r="N45" s="292"/>
      <c r="O45" s="292"/>
      <c r="P45" s="292"/>
      <c r="Q45" s="292"/>
      <c r="R45" s="292"/>
      <c r="S45" s="292"/>
      <c r="T45" s="292"/>
      <c r="U45" s="292"/>
      <c r="V45" s="292"/>
      <c r="W45" s="292"/>
      <c r="X45" s="292"/>
      <c r="Y45" s="292"/>
      <c r="Z45" s="292"/>
      <c r="AA45" s="292"/>
      <c r="AB45" s="292"/>
      <c r="AC45" s="292"/>
      <c r="AD45" s="292"/>
      <c r="AE45" s="292"/>
      <c r="AF45" s="292"/>
      <c r="AG45" s="292"/>
      <c r="AH45" s="292"/>
      <c r="AI45" s="292"/>
      <c r="AJ45" s="292"/>
      <c r="AK45" s="292"/>
      <c r="AL45" s="292"/>
      <c r="AM45" s="292"/>
      <c r="AN45" s="292"/>
      <c r="AO45" s="292"/>
      <c r="AR45" s="47"/>
    </row>
    <row r="46" spans="2:44" s="1" customFormat="1" ht="6.9" customHeight="1">
      <c r="B46" s="33"/>
      <c r="AR46" s="33"/>
    </row>
    <row r="47" spans="2:44" s="1" customFormat="1" ht="12" customHeight="1">
      <c r="B47" s="33"/>
      <c r="C47" s="28" t="s">
        <v>21</v>
      </c>
      <c r="L47" s="49" t="str">
        <f>IF(K8="","",K8)</f>
        <v>Jilemnice</v>
      </c>
      <c r="AI47" s="28" t="s">
        <v>23</v>
      </c>
      <c r="AM47" s="318" t="str">
        <f>IF(AN8= "","",AN8)</f>
        <v>5. 11. 2024</v>
      </c>
      <c r="AN47" s="318"/>
      <c r="AR47" s="33"/>
    </row>
    <row r="48" spans="2:44" s="1" customFormat="1" ht="6.9" customHeight="1">
      <c r="B48" s="33"/>
      <c r="AR48" s="33"/>
    </row>
    <row r="49" spans="1:91" s="1" customFormat="1" ht="15.15" customHeight="1">
      <c r="B49" s="33"/>
      <c r="C49" s="28" t="s">
        <v>25</v>
      </c>
      <c r="L49" s="3" t="str">
        <f>IF(E11= "","",E11)</f>
        <v>Vodohospodářské sdružení Turnov</v>
      </c>
      <c r="AI49" s="28" t="s">
        <v>32</v>
      </c>
      <c r="AM49" s="319" t="str">
        <f>IF(E17="","",E17)</f>
        <v xml:space="preserve"> </v>
      </c>
      <c r="AN49" s="320"/>
      <c r="AO49" s="320"/>
      <c r="AP49" s="320"/>
      <c r="AR49" s="33"/>
      <c r="AS49" s="322" t="s">
        <v>54</v>
      </c>
      <c r="AT49" s="323"/>
      <c r="AU49" s="51"/>
      <c r="AV49" s="51"/>
      <c r="AW49" s="51"/>
      <c r="AX49" s="51"/>
      <c r="AY49" s="51"/>
      <c r="AZ49" s="51"/>
      <c r="BA49" s="51"/>
      <c r="BB49" s="51"/>
      <c r="BC49" s="51"/>
      <c r="BD49" s="52"/>
    </row>
    <row r="50" spans="1:91" s="1" customFormat="1" ht="15.15" customHeight="1">
      <c r="B50" s="33"/>
      <c r="C50" s="28" t="s">
        <v>30</v>
      </c>
      <c r="L50" s="3" t="str">
        <f>IF(E14= "Vyplň údaj","",E14)</f>
        <v/>
      </c>
      <c r="AI50" s="28" t="s">
        <v>35</v>
      </c>
      <c r="AM50" s="319" t="str">
        <f>IF(E20="","",E20)</f>
        <v>Michael Štěpán</v>
      </c>
      <c r="AN50" s="320"/>
      <c r="AO50" s="320"/>
      <c r="AP50" s="320"/>
      <c r="AR50" s="33"/>
      <c r="AS50" s="324"/>
      <c r="AT50" s="325"/>
      <c r="BD50" s="54"/>
    </row>
    <row r="51" spans="1:91" s="1" customFormat="1" ht="10.8" customHeight="1">
      <c r="B51" s="33"/>
      <c r="AR51" s="33"/>
      <c r="AS51" s="324"/>
      <c r="AT51" s="325"/>
      <c r="BD51" s="54"/>
    </row>
    <row r="52" spans="1:91" s="1" customFormat="1" ht="29.25" customHeight="1">
      <c r="B52" s="33"/>
      <c r="C52" s="286" t="s">
        <v>55</v>
      </c>
      <c r="D52" s="287"/>
      <c r="E52" s="287"/>
      <c r="F52" s="287"/>
      <c r="G52" s="287"/>
      <c r="H52" s="55"/>
      <c r="I52" s="290" t="s">
        <v>56</v>
      </c>
      <c r="J52" s="287"/>
      <c r="K52" s="287"/>
      <c r="L52" s="287"/>
      <c r="M52" s="287"/>
      <c r="N52" s="287"/>
      <c r="O52" s="287"/>
      <c r="P52" s="287"/>
      <c r="Q52" s="287"/>
      <c r="R52" s="287"/>
      <c r="S52" s="287"/>
      <c r="T52" s="287"/>
      <c r="U52" s="287"/>
      <c r="V52" s="287"/>
      <c r="W52" s="287"/>
      <c r="X52" s="287"/>
      <c r="Y52" s="287"/>
      <c r="Z52" s="287"/>
      <c r="AA52" s="287"/>
      <c r="AB52" s="287"/>
      <c r="AC52" s="287"/>
      <c r="AD52" s="287"/>
      <c r="AE52" s="287"/>
      <c r="AF52" s="287"/>
      <c r="AG52" s="317" t="s">
        <v>57</v>
      </c>
      <c r="AH52" s="287"/>
      <c r="AI52" s="287"/>
      <c r="AJ52" s="287"/>
      <c r="AK52" s="287"/>
      <c r="AL52" s="287"/>
      <c r="AM52" s="287"/>
      <c r="AN52" s="290" t="s">
        <v>58</v>
      </c>
      <c r="AO52" s="287"/>
      <c r="AP52" s="287"/>
      <c r="AQ52" s="56" t="s">
        <v>59</v>
      </c>
      <c r="AR52" s="33"/>
      <c r="AS52" s="57" t="s">
        <v>60</v>
      </c>
      <c r="AT52" s="58" t="s">
        <v>61</v>
      </c>
      <c r="AU52" s="58" t="s">
        <v>62</v>
      </c>
      <c r="AV52" s="58" t="s">
        <v>63</v>
      </c>
      <c r="AW52" s="58" t="s">
        <v>64</v>
      </c>
      <c r="AX52" s="58" t="s">
        <v>65</v>
      </c>
      <c r="AY52" s="58" t="s">
        <v>66</v>
      </c>
      <c r="AZ52" s="58" t="s">
        <v>67</v>
      </c>
      <c r="BA52" s="58" t="s">
        <v>68</v>
      </c>
      <c r="BB52" s="58" t="s">
        <v>69</v>
      </c>
      <c r="BC52" s="58" t="s">
        <v>70</v>
      </c>
      <c r="BD52" s="59" t="s">
        <v>71</v>
      </c>
    </row>
    <row r="53" spans="1:91" s="1" customFormat="1" ht="10.8" customHeight="1">
      <c r="B53" s="33"/>
      <c r="AR53" s="33"/>
      <c r="AS53" s="60"/>
      <c r="AT53" s="51"/>
      <c r="AU53" s="51"/>
      <c r="AV53" s="51"/>
      <c r="AW53" s="51"/>
      <c r="AX53" s="51"/>
      <c r="AY53" s="51"/>
      <c r="AZ53" s="51"/>
      <c r="BA53" s="51"/>
      <c r="BB53" s="51"/>
      <c r="BC53" s="51"/>
      <c r="BD53" s="52"/>
    </row>
    <row r="54" spans="1:91" s="5" customFormat="1" ht="32.4" customHeight="1">
      <c r="B54" s="61"/>
      <c r="C54" s="62" t="s">
        <v>72</v>
      </c>
      <c r="D54" s="63"/>
      <c r="E54" s="63"/>
      <c r="F54" s="63"/>
      <c r="G54" s="63"/>
      <c r="H54" s="63"/>
      <c r="I54" s="63"/>
      <c r="J54" s="63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3"/>
      <c r="X54" s="63"/>
      <c r="Y54" s="63"/>
      <c r="Z54" s="63"/>
      <c r="AA54" s="63"/>
      <c r="AB54" s="63"/>
      <c r="AC54" s="63"/>
      <c r="AD54" s="63"/>
      <c r="AE54" s="63"/>
      <c r="AF54" s="63"/>
      <c r="AG54" s="293">
        <f>ROUND(AG55+AG59+SUM(AG67:AG72),2)</f>
        <v>1500000</v>
      </c>
      <c r="AH54" s="293"/>
      <c r="AI54" s="293"/>
      <c r="AJ54" s="293"/>
      <c r="AK54" s="293"/>
      <c r="AL54" s="293"/>
      <c r="AM54" s="293"/>
      <c r="AN54" s="326">
        <f t="shared" ref="AN54:AN72" si="0">SUM(AG54,AT54)</f>
        <v>1815000</v>
      </c>
      <c r="AO54" s="326"/>
      <c r="AP54" s="326"/>
      <c r="AQ54" s="65" t="s">
        <v>19</v>
      </c>
      <c r="AR54" s="61"/>
      <c r="AS54" s="66">
        <f>ROUND(AS55+AS59+SUM(AS67:AS72),2)</f>
        <v>0</v>
      </c>
      <c r="AT54" s="67">
        <f t="shared" ref="AT54:AT72" si="1">ROUND(SUM(AV54:AW54),2)</f>
        <v>315000</v>
      </c>
      <c r="AU54" s="68">
        <f>ROUND(AU55+AU59+SUM(AU67:AU72),5)</f>
        <v>0</v>
      </c>
      <c r="AV54" s="67">
        <f>ROUND(AZ54*L29,2)</f>
        <v>315000</v>
      </c>
      <c r="AW54" s="67">
        <f>ROUND(BA54*L30,2)</f>
        <v>0</v>
      </c>
      <c r="AX54" s="67">
        <f>ROUND(BB54*L29,2)</f>
        <v>0</v>
      </c>
      <c r="AY54" s="67">
        <f>ROUND(BC54*L30,2)</f>
        <v>0</v>
      </c>
      <c r="AZ54" s="67">
        <f>ROUND(AZ55+AZ59+SUM(AZ67:AZ72),2)</f>
        <v>1500000</v>
      </c>
      <c r="BA54" s="67">
        <f>ROUND(BA55+BA59+SUM(BA67:BA72),2)</f>
        <v>0</v>
      </c>
      <c r="BB54" s="67">
        <f>ROUND(BB55+BB59+SUM(BB67:BB72),2)</f>
        <v>0</v>
      </c>
      <c r="BC54" s="67">
        <f>ROUND(BC55+BC59+SUM(BC67:BC72),2)</f>
        <v>0</v>
      </c>
      <c r="BD54" s="69">
        <f>ROUND(BD55+BD59+SUM(BD67:BD72),2)</f>
        <v>0</v>
      </c>
      <c r="BS54" s="70" t="s">
        <v>73</v>
      </c>
      <c r="BT54" s="70" t="s">
        <v>74</v>
      </c>
      <c r="BU54" s="71" t="s">
        <v>75</v>
      </c>
      <c r="BV54" s="70" t="s">
        <v>76</v>
      </c>
      <c r="BW54" s="70" t="s">
        <v>5</v>
      </c>
      <c r="BX54" s="70" t="s">
        <v>77</v>
      </c>
      <c r="CL54" s="70" t="s">
        <v>19</v>
      </c>
    </row>
    <row r="55" spans="1:91" s="6" customFormat="1" ht="24.75" customHeight="1">
      <c r="B55" s="72"/>
      <c r="C55" s="73"/>
      <c r="D55" s="288" t="s">
        <v>78</v>
      </c>
      <c r="E55" s="288"/>
      <c r="F55" s="288"/>
      <c r="G55" s="288"/>
      <c r="H55" s="288"/>
      <c r="I55" s="74"/>
      <c r="J55" s="288" t="s">
        <v>79</v>
      </c>
      <c r="K55" s="288"/>
      <c r="L55" s="288"/>
      <c r="M55" s="288"/>
      <c r="N55" s="288"/>
      <c r="O55" s="288"/>
      <c r="P55" s="288"/>
      <c r="Q55" s="288"/>
      <c r="R55" s="288"/>
      <c r="S55" s="288"/>
      <c r="T55" s="288"/>
      <c r="U55" s="288"/>
      <c r="V55" s="288"/>
      <c r="W55" s="288"/>
      <c r="X55" s="288"/>
      <c r="Y55" s="288"/>
      <c r="Z55" s="288"/>
      <c r="AA55" s="288"/>
      <c r="AB55" s="288"/>
      <c r="AC55" s="288"/>
      <c r="AD55" s="288"/>
      <c r="AE55" s="288"/>
      <c r="AF55" s="288"/>
      <c r="AG55" s="315">
        <f>ROUND(SUM(AG56:AG58),2)</f>
        <v>0</v>
      </c>
      <c r="AH55" s="316"/>
      <c r="AI55" s="316"/>
      <c r="AJ55" s="316"/>
      <c r="AK55" s="316"/>
      <c r="AL55" s="316"/>
      <c r="AM55" s="316"/>
      <c r="AN55" s="321">
        <f t="shared" si="0"/>
        <v>0</v>
      </c>
      <c r="AO55" s="316"/>
      <c r="AP55" s="316"/>
      <c r="AQ55" s="75" t="s">
        <v>80</v>
      </c>
      <c r="AR55" s="72"/>
      <c r="AS55" s="76">
        <f>ROUND(SUM(AS56:AS58),2)</f>
        <v>0</v>
      </c>
      <c r="AT55" s="77">
        <f t="shared" si="1"/>
        <v>0</v>
      </c>
      <c r="AU55" s="78">
        <f>ROUND(SUM(AU56:AU58),5)</f>
        <v>0</v>
      </c>
      <c r="AV55" s="77">
        <f>ROUND(AZ55*L29,2)</f>
        <v>0</v>
      </c>
      <c r="AW55" s="77">
        <f>ROUND(BA55*L30,2)</f>
        <v>0</v>
      </c>
      <c r="AX55" s="77">
        <f>ROUND(BB55*L29,2)</f>
        <v>0</v>
      </c>
      <c r="AY55" s="77">
        <f>ROUND(BC55*L30,2)</f>
        <v>0</v>
      </c>
      <c r="AZ55" s="77">
        <f>ROUND(SUM(AZ56:AZ58),2)</f>
        <v>0</v>
      </c>
      <c r="BA55" s="77">
        <f>ROUND(SUM(BA56:BA58),2)</f>
        <v>0</v>
      </c>
      <c r="BB55" s="77">
        <f>ROUND(SUM(BB56:BB58),2)</f>
        <v>0</v>
      </c>
      <c r="BC55" s="77">
        <f>ROUND(SUM(BC56:BC58),2)</f>
        <v>0</v>
      </c>
      <c r="BD55" s="79">
        <f>ROUND(SUM(BD56:BD58),2)</f>
        <v>0</v>
      </c>
      <c r="BS55" s="80" t="s">
        <v>73</v>
      </c>
      <c r="BT55" s="80" t="s">
        <v>81</v>
      </c>
      <c r="BU55" s="80" t="s">
        <v>75</v>
      </c>
      <c r="BV55" s="80" t="s">
        <v>76</v>
      </c>
      <c r="BW55" s="80" t="s">
        <v>82</v>
      </c>
      <c r="BX55" s="80" t="s">
        <v>5</v>
      </c>
      <c r="CL55" s="80" t="s">
        <v>19</v>
      </c>
      <c r="CM55" s="80" t="s">
        <v>83</v>
      </c>
    </row>
    <row r="56" spans="1:91" s="3" customFormat="1" ht="16.5" customHeight="1">
      <c r="A56" s="81" t="s">
        <v>84</v>
      </c>
      <c r="B56" s="46"/>
      <c r="C56" s="9"/>
      <c r="D56" s="9"/>
      <c r="E56" s="289" t="s">
        <v>85</v>
      </c>
      <c r="F56" s="289"/>
      <c r="G56" s="289"/>
      <c r="H56" s="289"/>
      <c r="I56" s="289"/>
      <c r="J56" s="9"/>
      <c r="K56" s="289" t="s">
        <v>86</v>
      </c>
      <c r="L56" s="289"/>
      <c r="M56" s="289"/>
      <c r="N56" s="289"/>
      <c r="O56" s="289"/>
      <c r="P56" s="289"/>
      <c r="Q56" s="289"/>
      <c r="R56" s="289"/>
      <c r="S56" s="289"/>
      <c r="T56" s="289"/>
      <c r="U56" s="289"/>
      <c r="V56" s="289"/>
      <c r="W56" s="289"/>
      <c r="X56" s="289"/>
      <c r="Y56" s="289"/>
      <c r="Z56" s="289"/>
      <c r="AA56" s="289"/>
      <c r="AB56" s="289"/>
      <c r="AC56" s="289"/>
      <c r="AD56" s="289"/>
      <c r="AE56" s="289"/>
      <c r="AF56" s="289"/>
      <c r="AG56" s="313">
        <f>'D.1.1.a - Bourací práce a...'!J32</f>
        <v>0</v>
      </c>
      <c r="AH56" s="314"/>
      <c r="AI56" s="314"/>
      <c r="AJ56" s="314"/>
      <c r="AK56" s="314"/>
      <c r="AL56" s="314"/>
      <c r="AM56" s="314"/>
      <c r="AN56" s="313">
        <f t="shared" si="0"/>
        <v>0</v>
      </c>
      <c r="AO56" s="314"/>
      <c r="AP56" s="314"/>
      <c r="AQ56" s="82" t="s">
        <v>87</v>
      </c>
      <c r="AR56" s="46"/>
      <c r="AS56" s="83">
        <v>0</v>
      </c>
      <c r="AT56" s="84">
        <f t="shared" si="1"/>
        <v>0</v>
      </c>
      <c r="AU56" s="85">
        <f>'D.1.1.a - Bourací práce a...'!P96</f>
        <v>0</v>
      </c>
      <c r="AV56" s="84">
        <f>'D.1.1.a - Bourací práce a...'!J35</f>
        <v>0</v>
      </c>
      <c r="AW56" s="84">
        <f>'D.1.1.a - Bourací práce a...'!J36</f>
        <v>0</v>
      </c>
      <c r="AX56" s="84">
        <f>'D.1.1.a - Bourací práce a...'!J37</f>
        <v>0</v>
      </c>
      <c r="AY56" s="84">
        <f>'D.1.1.a - Bourací práce a...'!J38</f>
        <v>0</v>
      </c>
      <c r="AZ56" s="84">
        <f>'D.1.1.a - Bourací práce a...'!F35</f>
        <v>0</v>
      </c>
      <c r="BA56" s="84">
        <f>'D.1.1.a - Bourací práce a...'!F36</f>
        <v>0</v>
      </c>
      <c r="BB56" s="84">
        <f>'D.1.1.a - Bourací práce a...'!F37</f>
        <v>0</v>
      </c>
      <c r="BC56" s="84">
        <f>'D.1.1.a - Bourací práce a...'!F38</f>
        <v>0</v>
      </c>
      <c r="BD56" s="86">
        <f>'D.1.1.a - Bourací práce a...'!F39</f>
        <v>0</v>
      </c>
      <c r="BT56" s="26" t="s">
        <v>83</v>
      </c>
      <c r="BV56" s="26" t="s">
        <v>76</v>
      </c>
      <c r="BW56" s="26" t="s">
        <v>88</v>
      </c>
      <c r="BX56" s="26" t="s">
        <v>82</v>
      </c>
      <c r="CL56" s="26" t="s">
        <v>19</v>
      </c>
    </row>
    <row r="57" spans="1:91" s="3" customFormat="1" ht="16.5" customHeight="1">
      <c r="A57" s="81" t="s">
        <v>84</v>
      </c>
      <c r="B57" s="46"/>
      <c r="C57" s="9"/>
      <c r="D57" s="9"/>
      <c r="E57" s="289" t="s">
        <v>89</v>
      </c>
      <c r="F57" s="289"/>
      <c r="G57" s="289"/>
      <c r="H57" s="289"/>
      <c r="I57" s="289"/>
      <c r="J57" s="9"/>
      <c r="K57" s="289" t="s">
        <v>90</v>
      </c>
      <c r="L57" s="289"/>
      <c r="M57" s="289"/>
      <c r="N57" s="289"/>
      <c r="O57" s="289"/>
      <c r="P57" s="289"/>
      <c r="Q57" s="289"/>
      <c r="R57" s="289"/>
      <c r="S57" s="289"/>
      <c r="T57" s="289"/>
      <c r="U57" s="289"/>
      <c r="V57" s="289"/>
      <c r="W57" s="289"/>
      <c r="X57" s="289"/>
      <c r="Y57" s="289"/>
      <c r="Z57" s="289"/>
      <c r="AA57" s="289"/>
      <c r="AB57" s="289"/>
      <c r="AC57" s="289"/>
      <c r="AD57" s="289"/>
      <c r="AE57" s="289"/>
      <c r="AF57" s="289"/>
      <c r="AG57" s="313">
        <f>'D.1.1.b - Stavební úpravy'!J32</f>
        <v>0</v>
      </c>
      <c r="AH57" s="314"/>
      <c r="AI57" s="314"/>
      <c r="AJ57" s="314"/>
      <c r="AK57" s="314"/>
      <c r="AL57" s="314"/>
      <c r="AM57" s="314"/>
      <c r="AN57" s="313">
        <f t="shared" si="0"/>
        <v>0</v>
      </c>
      <c r="AO57" s="314"/>
      <c r="AP57" s="314"/>
      <c r="AQ57" s="82" t="s">
        <v>87</v>
      </c>
      <c r="AR57" s="46"/>
      <c r="AS57" s="83">
        <v>0</v>
      </c>
      <c r="AT57" s="84">
        <f t="shared" si="1"/>
        <v>0</v>
      </c>
      <c r="AU57" s="85">
        <f>'D.1.1.b - Stavební úpravy'!P107</f>
        <v>0</v>
      </c>
      <c r="AV57" s="84">
        <f>'D.1.1.b - Stavební úpravy'!J35</f>
        <v>0</v>
      </c>
      <c r="AW57" s="84">
        <f>'D.1.1.b - Stavební úpravy'!J36</f>
        <v>0</v>
      </c>
      <c r="AX57" s="84">
        <f>'D.1.1.b - Stavební úpravy'!J37</f>
        <v>0</v>
      </c>
      <c r="AY57" s="84">
        <f>'D.1.1.b - Stavební úpravy'!J38</f>
        <v>0</v>
      </c>
      <c r="AZ57" s="84">
        <f>'D.1.1.b - Stavební úpravy'!F35</f>
        <v>0</v>
      </c>
      <c r="BA57" s="84">
        <f>'D.1.1.b - Stavební úpravy'!F36</f>
        <v>0</v>
      </c>
      <c r="BB57" s="84">
        <f>'D.1.1.b - Stavební úpravy'!F37</f>
        <v>0</v>
      </c>
      <c r="BC57" s="84">
        <f>'D.1.1.b - Stavební úpravy'!F38</f>
        <v>0</v>
      </c>
      <c r="BD57" s="86">
        <f>'D.1.1.b - Stavební úpravy'!F39</f>
        <v>0</v>
      </c>
      <c r="BT57" s="26" t="s">
        <v>83</v>
      </c>
      <c r="BV57" s="26" t="s">
        <v>76</v>
      </c>
      <c r="BW57" s="26" t="s">
        <v>91</v>
      </c>
      <c r="BX57" s="26" t="s">
        <v>82</v>
      </c>
      <c r="CL57" s="26" t="s">
        <v>19</v>
      </c>
    </row>
    <row r="58" spans="1:91" s="3" customFormat="1" ht="16.5" customHeight="1">
      <c r="A58" s="81" t="s">
        <v>84</v>
      </c>
      <c r="B58" s="46"/>
      <c r="C58" s="9"/>
      <c r="D58" s="9"/>
      <c r="E58" s="289" t="s">
        <v>92</v>
      </c>
      <c r="F58" s="289"/>
      <c r="G58" s="289"/>
      <c r="H58" s="289"/>
      <c r="I58" s="289"/>
      <c r="J58" s="9"/>
      <c r="K58" s="289" t="s">
        <v>93</v>
      </c>
      <c r="L58" s="289"/>
      <c r="M58" s="289"/>
      <c r="N58" s="289"/>
      <c r="O58" s="289"/>
      <c r="P58" s="289"/>
      <c r="Q58" s="289"/>
      <c r="R58" s="289"/>
      <c r="S58" s="289"/>
      <c r="T58" s="289"/>
      <c r="U58" s="289"/>
      <c r="V58" s="289"/>
      <c r="W58" s="289"/>
      <c r="X58" s="289"/>
      <c r="Y58" s="289"/>
      <c r="Z58" s="289"/>
      <c r="AA58" s="289"/>
      <c r="AB58" s="289"/>
      <c r="AC58" s="289"/>
      <c r="AD58" s="289"/>
      <c r="AE58" s="289"/>
      <c r="AF58" s="289"/>
      <c r="AG58" s="313">
        <f>'D.2.1 - Strojní část'!J32</f>
        <v>0</v>
      </c>
      <c r="AH58" s="314"/>
      <c r="AI58" s="314"/>
      <c r="AJ58" s="314"/>
      <c r="AK58" s="314"/>
      <c r="AL58" s="314"/>
      <c r="AM58" s="314"/>
      <c r="AN58" s="313">
        <f t="shared" si="0"/>
        <v>0</v>
      </c>
      <c r="AO58" s="314"/>
      <c r="AP58" s="314"/>
      <c r="AQ58" s="82" t="s">
        <v>87</v>
      </c>
      <c r="AR58" s="46"/>
      <c r="AS58" s="83">
        <v>0</v>
      </c>
      <c r="AT58" s="84">
        <f t="shared" si="1"/>
        <v>0</v>
      </c>
      <c r="AU58" s="85">
        <f>'D.2.1 - Strojní část'!P86</f>
        <v>0</v>
      </c>
      <c r="AV58" s="84">
        <f>'D.2.1 - Strojní část'!J35</f>
        <v>0</v>
      </c>
      <c r="AW58" s="84">
        <f>'D.2.1 - Strojní část'!J36</f>
        <v>0</v>
      </c>
      <c r="AX58" s="84">
        <f>'D.2.1 - Strojní část'!J37</f>
        <v>0</v>
      </c>
      <c r="AY58" s="84">
        <f>'D.2.1 - Strojní část'!J38</f>
        <v>0</v>
      </c>
      <c r="AZ58" s="84">
        <f>'D.2.1 - Strojní část'!F35</f>
        <v>0</v>
      </c>
      <c r="BA58" s="84">
        <f>'D.2.1 - Strojní část'!F36</f>
        <v>0</v>
      </c>
      <c r="BB58" s="84">
        <f>'D.2.1 - Strojní část'!F37</f>
        <v>0</v>
      </c>
      <c r="BC58" s="84">
        <f>'D.2.1 - Strojní část'!F38</f>
        <v>0</v>
      </c>
      <c r="BD58" s="86">
        <f>'D.2.1 - Strojní část'!F39</f>
        <v>0</v>
      </c>
      <c r="BT58" s="26" t="s">
        <v>83</v>
      </c>
      <c r="BV58" s="26" t="s">
        <v>76</v>
      </c>
      <c r="BW58" s="26" t="s">
        <v>94</v>
      </c>
      <c r="BX58" s="26" t="s">
        <v>82</v>
      </c>
      <c r="CL58" s="26" t="s">
        <v>19</v>
      </c>
    </row>
    <row r="59" spans="1:91" s="6" customFormat="1" ht="24.75" customHeight="1">
      <c r="B59" s="72"/>
      <c r="C59" s="73"/>
      <c r="D59" s="288" t="s">
        <v>95</v>
      </c>
      <c r="E59" s="288"/>
      <c r="F59" s="288"/>
      <c r="G59" s="288"/>
      <c r="H59" s="288"/>
      <c r="I59" s="74"/>
      <c r="J59" s="288" t="s">
        <v>96</v>
      </c>
      <c r="K59" s="288"/>
      <c r="L59" s="288"/>
      <c r="M59" s="288"/>
      <c r="N59" s="288"/>
      <c r="O59" s="288"/>
      <c r="P59" s="288"/>
      <c r="Q59" s="288"/>
      <c r="R59" s="288"/>
      <c r="S59" s="288"/>
      <c r="T59" s="288"/>
      <c r="U59" s="288"/>
      <c r="V59" s="288"/>
      <c r="W59" s="288"/>
      <c r="X59" s="288"/>
      <c r="Y59" s="288"/>
      <c r="Z59" s="288"/>
      <c r="AA59" s="288"/>
      <c r="AB59" s="288"/>
      <c r="AC59" s="288"/>
      <c r="AD59" s="288"/>
      <c r="AE59" s="288"/>
      <c r="AF59" s="288"/>
      <c r="AG59" s="315">
        <f>ROUND(SUM(AG60:AG66),2)</f>
        <v>0</v>
      </c>
      <c r="AH59" s="316"/>
      <c r="AI59" s="316"/>
      <c r="AJ59" s="316"/>
      <c r="AK59" s="316"/>
      <c r="AL59" s="316"/>
      <c r="AM59" s="316"/>
      <c r="AN59" s="321">
        <f t="shared" si="0"/>
        <v>0</v>
      </c>
      <c r="AO59" s="316"/>
      <c r="AP59" s="316"/>
      <c r="AQ59" s="75" t="s">
        <v>80</v>
      </c>
      <c r="AR59" s="72"/>
      <c r="AS59" s="76">
        <f>ROUND(SUM(AS60:AS66),2)</f>
        <v>0</v>
      </c>
      <c r="AT59" s="77">
        <f t="shared" si="1"/>
        <v>0</v>
      </c>
      <c r="AU59" s="78">
        <f>ROUND(SUM(AU60:AU66),5)</f>
        <v>0</v>
      </c>
      <c r="AV59" s="77">
        <f>ROUND(AZ59*L29,2)</f>
        <v>0</v>
      </c>
      <c r="AW59" s="77">
        <f>ROUND(BA59*L30,2)</f>
        <v>0</v>
      </c>
      <c r="AX59" s="77">
        <f>ROUND(BB59*L29,2)</f>
        <v>0</v>
      </c>
      <c r="AY59" s="77">
        <f>ROUND(BC59*L30,2)</f>
        <v>0</v>
      </c>
      <c r="AZ59" s="77">
        <f>ROUND(SUM(AZ60:AZ66),2)</f>
        <v>0</v>
      </c>
      <c r="BA59" s="77">
        <f>ROUND(SUM(BA60:BA66),2)</f>
        <v>0</v>
      </c>
      <c r="BB59" s="77">
        <f>ROUND(SUM(BB60:BB66),2)</f>
        <v>0</v>
      </c>
      <c r="BC59" s="77">
        <f>ROUND(SUM(BC60:BC66),2)</f>
        <v>0</v>
      </c>
      <c r="BD59" s="79">
        <f>ROUND(SUM(BD60:BD66),2)</f>
        <v>0</v>
      </c>
      <c r="BS59" s="80" t="s">
        <v>73</v>
      </c>
      <c r="BT59" s="80" t="s">
        <v>81</v>
      </c>
      <c r="BU59" s="80" t="s">
        <v>75</v>
      </c>
      <c r="BV59" s="80" t="s">
        <v>76</v>
      </c>
      <c r="BW59" s="80" t="s">
        <v>97</v>
      </c>
      <c r="BX59" s="80" t="s">
        <v>5</v>
      </c>
      <c r="CL59" s="80" t="s">
        <v>19</v>
      </c>
      <c r="CM59" s="80" t="s">
        <v>83</v>
      </c>
    </row>
    <row r="60" spans="1:91" s="3" customFormat="1" ht="16.5" customHeight="1">
      <c r="A60" s="81" t="s">
        <v>84</v>
      </c>
      <c r="B60" s="46"/>
      <c r="C60" s="9"/>
      <c r="D60" s="9"/>
      <c r="E60" s="289" t="s">
        <v>85</v>
      </c>
      <c r="F60" s="289"/>
      <c r="G60" s="289"/>
      <c r="H60" s="289"/>
      <c r="I60" s="289"/>
      <c r="J60" s="9"/>
      <c r="K60" s="289" t="s">
        <v>86</v>
      </c>
      <c r="L60" s="289"/>
      <c r="M60" s="289"/>
      <c r="N60" s="289"/>
      <c r="O60" s="289"/>
      <c r="P60" s="289"/>
      <c r="Q60" s="289"/>
      <c r="R60" s="289"/>
      <c r="S60" s="289"/>
      <c r="T60" s="289"/>
      <c r="U60" s="289"/>
      <c r="V60" s="289"/>
      <c r="W60" s="289"/>
      <c r="X60" s="289"/>
      <c r="Y60" s="289"/>
      <c r="Z60" s="289"/>
      <c r="AA60" s="289"/>
      <c r="AB60" s="289"/>
      <c r="AC60" s="289"/>
      <c r="AD60" s="289"/>
      <c r="AE60" s="289"/>
      <c r="AF60" s="289"/>
      <c r="AG60" s="313">
        <f>'D.1.1.a - Bourací práce a..._01'!J32</f>
        <v>0</v>
      </c>
      <c r="AH60" s="314"/>
      <c r="AI60" s="314"/>
      <c r="AJ60" s="314"/>
      <c r="AK60" s="314"/>
      <c r="AL60" s="314"/>
      <c r="AM60" s="314"/>
      <c r="AN60" s="313">
        <f t="shared" si="0"/>
        <v>0</v>
      </c>
      <c r="AO60" s="314"/>
      <c r="AP60" s="314"/>
      <c r="AQ60" s="82" t="s">
        <v>87</v>
      </c>
      <c r="AR60" s="46"/>
      <c r="AS60" s="83">
        <v>0</v>
      </c>
      <c r="AT60" s="84">
        <f t="shared" si="1"/>
        <v>0</v>
      </c>
      <c r="AU60" s="85">
        <f>'D.1.1.a - Bourací práce a..._01'!P98</f>
        <v>0</v>
      </c>
      <c r="AV60" s="84">
        <f>'D.1.1.a - Bourací práce a..._01'!J35</f>
        <v>0</v>
      </c>
      <c r="AW60" s="84">
        <f>'D.1.1.a - Bourací práce a..._01'!J36</f>
        <v>0</v>
      </c>
      <c r="AX60" s="84">
        <f>'D.1.1.a - Bourací práce a..._01'!J37</f>
        <v>0</v>
      </c>
      <c r="AY60" s="84">
        <f>'D.1.1.a - Bourací práce a..._01'!J38</f>
        <v>0</v>
      </c>
      <c r="AZ60" s="84">
        <f>'D.1.1.a - Bourací práce a..._01'!F35</f>
        <v>0</v>
      </c>
      <c r="BA60" s="84">
        <f>'D.1.1.a - Bourací práce a..._01'!F36</f>
        <v>0</v>
      </c>
      <c r="BB60" s="84">
        <f>'D.1.1.a - Bourací práce a..._01'!F37</f>
        <v>0</v>
      </c>
      <c r="BC60" s="84">
        <f>'D.1.1.a - Bourací práce a..._01'!F38</f>
        <v>0</v>
      </c>
      <c r="BD60" s="86">
        <f>'D.1.1.a - Bourací práce a..._01'!F39</f>
        <v>0</v>
      </c>
      <c r="BT60" s="26" t="s">
        <v>83</v>
      </c>
      <c r="BV60" s="26" t="s">
        <v>76</v>
      </c>
      <c r="BW60" s="26" t="s">
        <v>98</v>
      </c>
      <c r="BX60" s="26" t="s">
        <v>97</v>
      </c>
      <c r="CL60" s="26" t="s">
        <v>19</v>
      </c>
    </row>
    <row r="61" spans="1:91" s="3" customFormat="1" ht="16.5" customHeight="1">
      <c r="A61" s="81" t="s">
        <v>84</v>
      </c>
      <c r="B61" s="46"/>
      <c r="C61" s="9"/>
      <c r="D61" s="9"/>
      <c r="E61" s="289" t="s">
        <v>89</v>
      </c>
      <c r="F61" s="289"/>
      <c r="G61" s="289"/>
      <c r="H61" s="289"/>
      <c r="I61" s="289"/>
      <c r="J61" s="9"/>
      <c r="K61" s="289" t="s">
        <v>90</v>
      </c>
      <c r="L61" s="289"/>
      <c r="M61" s="289"/>
      <c r="N61" s="289"/>
      <c r="O61" s="289"/>
      <c r="P61" s="289"/>
      <c r="Q61" s="289"/>
      <c r="R61" s="289"/>
      <c r="S61" s="289"/>
      <c r="T61" s="289"/>
      <c r="U61" s="289"/>
      <c r="V61" s="289"/>
      <c r="W61" s="289"/>
      <c r="X61" s="289"/>
      <c r="Y61" s="289"/>
      <c r="Z61" s="289"/>
      <c r="AA61" s="289"/>
      <c r="AB61" s="289"/>
      <c r="AC61" s="289"/>
      <c r="AD61" s="289"/>
      <c r="AE61" s="289"/>
      <c r="AF61" s="289"/>
      <c r="AG61" s="313">
        <f>'D.1.1.b - Stavební úpravy_01'!J32</f>
        <v>0</v>
      </c>
      <c r="AH61" s="314"/>
      <c r="AI61" s="314"/>
      <c r="AJ61" s="314"/>
      <c r="AK61" s="314"/>
      <c r="AL61" s="314"/>
      <c r="AM61" s="314"/>
      <c r="AN61" s="313">
        <f t="shared" si="0"/>
        <v>0</v>
      </c>
      <c r="AO61" s="314"/>
      <c r="AP61" s="314"/>
      <c r="AQ61" s="82" t="s">
        <v>87</v>
      </c>
      <c r="AR61" s="46"/>
      <c r="AS61" s="83">
        <v>0</v>
      </c>
      <c r="AT61" s="84">
        <f t="shared" si="1"/>
        <v>0</v>
      </c>
      <c r="AU61" s="85">
        <f>'D.1.1.b - Stavební úpravy_01'!P107</f>
        <v>0</v>
      </c>
      <c r="AV61" s="84">
        <f>'D.1.1.b - Stavební úpravy_01'!J35</f>
        <v>0</v>
      </c>
      <c r="AW61" s="84">
        <f>'D.1.1.b - Stavební úpravy_01'!J36</f>
        <v>0</v>
      </c>
      <c r="AX61" s="84">
        <f>'D.1.1.b - Stavební úpravy_01'!J37</f>
        <v>0</v>
      </c>
      <c r="AY61" s="84">
        <f>'D.1.1.b - Stavební úpravy_01'!J38</f>
        <v>0</v>
      </c>
      <c r="AZ61" s="84">
        <f>'D.1.1.b - Stavební úpravy_01'!F35</f>
        <v>0</v>
      </c>
      <c r="BA61" s="84">
        <f>'D.1.1.b - Stavební úpravy_01'!F36</f>
        <v>0</v>
      </c>
      <c r="BB61" s="84">
        <f>'D.1.1.b - Stavební úpravy_01'!F37</f>
        <v>0</v>
      </c>
      <c r="BC61" s="84">
        <f>'D.1.1.b - Stavební úpravy_01'!F38</f>
        <v>0</v>
      </c>
      <c r="BD61" s="86">
        <f>'D.1.1.b - Stavební úpravy_01'!F39</f>
        <v>0</v>
      </c>
      <c r="BT61" s="26" t="s">
        <v>83</v>
      </c>
      <c r="BV61" s="26" t="s">
        <v>76</v>
      </c>
      <c r="BW61" s="26" t="s">
        <v>99</v>
      </c>
      <c r="BX61" s="26" t="s">
        <v>97</v>
      </c>
      <c r="CL61" s="26" t="s">
        <v>19</v>
      </c>
    </row>
    <row r="62" spans="1:91" s="3" customFormat="1" ht="16.5" customHeight="1">
      <c r="A62" s="81" t="s">
        <v>84</v>
      </c>
      <c r="B62" s="46"/>
      <c r="C62" s="9"/>
      <c r="D62" s="9"/>
      <c r="E62" s="289" t="s">
        <v>100</v>
      </c>
      <c r="F62" s="289"/>
      <c r="G62" s="289"/>
      <c r="H62" s="289"/>
      <c r="I62" s="289"/>
      <c r="J62" s="9"/>
      <c r="K62" s="289" t="s">
        <v>101</v>
      </c>
      <c r="L62" s="289"/>
      <c r="M62" s="289"/>
      <c r="N62" s="289"/>
      <c r="O62" s="289"/>
      <c r="P62" s="289"/>
      <c r="Q62" s="289"/>
      <c r="R62" s="289"/>
      <c r="S62" s="289"/>
      <c r="T62" s="289"/>
      <c r="U62" s="289"/>
      <c r="V62" s="289"/>
      <c r="W62" s="289"/>
      <c r="X62" s="289"/>
      <c r="Y62" s="289"/>
      <c r="Z62" s="289"/>
      <c r="AA62" s="289"/>
      <c r="AB62" s="289"/>
      <c r="AC62" s="289"/>
      <c r="AD62" s="289"/>
      <c r="AE62" s="289"/>
      <c r="AF62" s="289"/>
      <c r="AG62" s="313">
        <f>'D.1.4.1 - Zdravotně techn...'!J32</f>
        <v>0</v>
      </c>
      <c r="AH62" s="314"/>
      <c r="AI62" s="314"/>
      <c r="AJ62" s="314"/>
      <c r="AK62" s="314"/>
      <c r="AL62" s="314"/>
      <c r="AM62" s="314"/>
      <c r="AN62" s="313">
        <f t="shared" si="0"/>
        <v>0</v>
      </c>
      <c r="AO62" s="314"/>
      <c r="AP62" s="314"/>
      <c r="AQ62" s="82" t="s">
        <v>87</v>
      </c>
      <c r="AR62" s="46"/>
      <c r="AS62" s="83">
        <v>0</v>
      </c>
      <c r="AT62" s="84">
        <f t="shared" si="1"/>
        <v>0</v>
      </c>
      <c r="AU62" s="85">
        <f>'D.1.4.1 - Zdravotně techn...'!P100</f>
        <v>0</v>
      </c>
      <c r="AV62" s="84">
        <f>'D.1.4.1 - Zdravotně techn...'!J35</f>
        <v>0</v>
      </c>
      <c r="AW62" s="84">
        <f>'D.1.4.1 - Zdravotně techn...'!J36</f>
        <v>0</v>
      </c>
      <c r="AX62" s="84">
        <f>'D.1.4.1 - Zdravotně techn...'!J37</f>
        <v>0</v>
      </c>
      <c r="AY62" s="84">
        <f>'D.1.4.1 - Zdravotně techn...'!J38</f>
        <v>0</v>
      </c>
      <c r="AZ62" s="84">
        <f>'D.1.4.1 - Zdravotně techn...'!F35</f>
        <v>0</v>
      </c>
      <c r="BA62" s="84">
        <f>'D.1.4.1 - Zdravotně techn...'!F36</f>
        <v>0</v>
      </c>
      <c r="BB62" s="84">
        <f>'D.1.4.1 - Zdravotně techn...'!F37</f>
        <v>0</v>
      </c>
      <c r="BC62" s="84">
        <f>'D.1.4.1 - Zdravotně techn...'!F38</f>
        <v>0</v>
      </c>
      <c r="BD62" s="86">
        <f>'D.1.4.1 - Zdravotně techn...'!F39</f>
        <v>0</v>
      </c>
      <c r="BT62" s="26" t="s">
        <v>83</v>
      </c>
      <c r="BV62" s="26" t="s">
        <v>76</v>
      </c>
      <c r="BW62" s="26" t="s">
        <v>102</v>
      </c>
      <c r="BX62" s="26" t="s">
        <v>97</v>
      </c>
      <c r="CL62" s="26" t="s">
        <v>19</v>
      </c>
    </row>
    <row r="63" spans="1:91" s="3" customFormat="1" ht="16.5" customHeight="1">
      <c r="A63" s="81" t="s">
        <v>84</v>
      </c>
      <c r="B63" s="46"/>
      <c r="C63" s="9"/>
      <c r="D63" s="9"/>
      <c r="E63" s="289" t="s">
        <v>103</v>
      </c>
      <c r="F63" s="289"/>
      <c r="G63" s="289"/>
      <c r="H63" s="289"/>
      <c r="I63" s="289"/>
      <c r="J63" s="9"/>
      <c r="K63" s="289" t="s">
        <v>104</v>
      </c>
      <c r="L63" s="289"/>
      <c r="M63" s="289"/>
      <c r="N63" s="289"/>
      <c r="O63" s="289"/>
      <c r="P63" s="289"/>
      <c r="Q63" s="289"/>
      <c r="R63" s="289"/>
      <c r="S63" s="289"/>
      <c r="T63" s="289"/>
      <c r="U63" s="289"/>
      <c r="V63" s="289"/>
      <c r="W63" s="289"/>
      <c r="X63" s="289"/>
      <c r="Y63" s="289"/>
      <c r="Z63" s="289"/>
      <c r="AA63" s="289"/>
      <c r="AB63" s="289"/>
      <c r="AC63" s="289"/>
      <c r="AD63" s="289"/>
      <c r="AE63" s="289"/>
      <c r="AF63" s="289"/>
      <c r="AG63" s="313">
        <f>'D.1.4.3 - Vzduchotechnika'!J32</f>
        <v>0</v>
      </c>
      <c r="AH63" s="314"/>
      <c r="AI63" s="314"/>
      <c r="AJ63" s="314"/>
      <c r="AK63" s="314"/>
      <c r="AL63" s="314"/>
      <c r="AM63" s="314"/>
      <c r="AN63" s="313">
        <f t="shared" si="0"/>
        <v>0</v>
      </c>
      <c r="AO63" s="314"/>
      <c r="AP63" s="314"/>
      <c r="AQ63" s="82" t="s">
        <v>87</v>
      </c>
      <c r="AR63" s="46"/>
      <c r="AS63" s="83">
        <v>0</v>
      </c>
      <c r="AT63" s="84">
        <f t="shared" si="1"/>
        <v>0</v>
      </c>
      <c r="AU63" s="85">
        <f>'D.1.4.3 - Vzduchotechnika'!P91</f>
        <v>0</v>
      </c>
      <c r="AV63" s="84">
        <f>'D.1.4.3 - Vzduchotechnika'!J35</f>
        <v>0</v>
      </c>
      <c r="AW63" s="84">
        <f>'D.1.4.3 - Vzduchotechnika'!J36</f>
        <v>0</v>
      </c>
      <c r="AX63" s="84">
        <f>'D.1.4.3 - Vzduchotechnika'!J37</f>
        <v>0</v>
      </c>
      <c r="AY63" s="84">
        <f>'D.1.4.3 - Vzduchotechnika'!J38</f>
        <v>0</v>
      </c>
      <c r="AZ63" s="84">
        <f>'D.1.4.3 - Vzduchotechnika'!F35</f>
        <v>0</v>
      </c>
      <c r="BA63" s="84">
        <f>'D.1.4.3 - Vzduchotechnika'!F36</f>
        <v>0</v>
      </c>
      <c r="BB63" s="84">
        <f>'D.1.4.3 - Vzduchotechnika'!F37</f>
        <v>0</v>
      </c>
      <c r="BC63" s="84">
        <f>'D.1.4.3 - Vzduchotechnika'!F38</f>
        <v>0</v>
      </c>
      <c r="BD63" s="86">
        <f>'D.1.4.3 - Vzduchotechnika'!F39</f>
        <v>0</v>
      </c>
      <c r="BT63" s="26" t="s">
        <v>83</v>
      </c>
      <c r="BV63" s="26" t="s">
        <v>76</v>
      </c>
      <c r="BW63" s="26" t="s">
        <v>105</v>
      </c>
      <c r="BX63" s="26" t="s">
        <v>97</v>
      </c>
      <c r="CL63" s="26" t="s">
        <v>19</v>
      </c>
    </row>
    <row r="64" spans="1:91" s="3" customFormat="1" ht="16.5" customHeight="1">
      <c r="A64" s="81" t="s">
        <v>84</v>
      </c>
      <c r="B64" s="46"/>
      <c r="C64" s="9"/>
      <c r="D64" s="9"/>
      <c r="E64" s="289" t="s">
        <v>106</v>
      </c>
      <c r="F64" s="289"/>
      <c r="G64" s="289"/>
      <c r="H64" s="289"/>
      <c r="I64" s="289"/>
      <c r="J64" s="9"/>
      <c r="K64" s="289" t="s">
        <v>107</v>
      </c>
      <c r="L64" s="289"/>
      <c r="M64" s="289"/>
      <c r="N64" s="289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313">
        <f>'D.1.4.4.a - Elektroinstal...'!J32</f>
        <v>0</v>
      </c>
      <c r="AH64" s="314"/>
      <c r="AI64" s="314"/>
      <c r="AJ64" s="314"/>
      <c r="AK64" s="314"/>
      <c r="AL64" s="314"/>
      <c r="AM64" s="314"/>
      <c r="AN64" s="313">
        <f t="shared" si="0"/>
        <v>0</v>
      </c>
      <c r="AO64" s="314"/>
      <c r="AP64" s="314"/>
      <c r="AQ64" s="82" t="s">
        <v>87</v>
      </c>
      <c r="AR64" s="46"/>
      <c r="AS64" s="83">
        <v>0</v>
      </c>
      <c r="AT64" s="84">
        <f t="shared" si="1"/>
        <v>0</v>
      </c>
      <c r="AU64" s="85">
        <f>'D.1.4.4.a - Elektroinstal...'!P88</f>
        <v>0</v>
      </c>
      <c r="AV64" s="84">
        <f>'D.1.4.4.a - Elektroinstal...'!J35</f>
        <v>0</v>
      </c>
      <c r="AW64" s="84">
        <f>'D.1.4.4.a - Elektroinstal...'!J36</f>
        <v>0</v>
      </c>
      <c r="AX64" s="84">
        <f>'D.1.4.4.a - Elektroinstal...'!J37</f>
        <v>0</v>
      </c>
      <c r="AY64" s="84">
        <f>'D.1.4.4.a - Elektroinstal...'!J38</f>
        <v>0</v>
      </c>
      <c r="AZ64" s="84">
        <f>'D.1.4.4.a - Elektroinstal...'!F35</f>
        <v>0</v>
      </c>
      <c r="BA64" s="84">
        <f>'D.1.4.4.a - Elektroinstal...'!F36</f>
        <v>0</v>
      </c>
      <c r="BB64" s="84">
        <f>'D.1.4.4.a - Elektroinstal...'!F37</f>
        <v>0</v>
      </c>
      <c r="BC64" s="84">
        <f>'D.1.4.4.a - Elektroinstal...'!F38</f>
        <v>0</v>
      </c>
      <c r="BD64" s="86">
        <f>'D.1.4.4.a - Elektroinstal...'!F39</f>
        <v>0</v>
      </c>
      <c r="BT64" s="26" t="s">
        <v>83</v>
      </c>
      <c r="BV64" s="26" t="s">
        <v>76</v>
      </c>
      <c r="BW64" s="26" t="s">
        <v>108</v>
      </c>
      <c r="BX64" s="26" t="s">
        <v>97</v>
      </c>
      <c r="CL64" s="26" t="s">
        <v>19</v>
      </c>
    </row>
    <row r="65" spans="1:91" s="3" customFormat="1" ht="16.5" customHeight="1">
      <c r="A65" s="81" t="s">
        <v>84</v>
      </c>
      <c r="B65" s="46"/>
      <c r="C65" s="9"/>
      <c r="D65" s="9"/>
      <c r="E65" s="289" t="s">
        <v>109</v>
      </c>
      <c r="F65" s="289"/>
      <c r="G65" s="289"/>
      <c r="H65" s="289"/>
      <c r="I65" s="289"/>
      <c r="J65" s="9"/>
      <c r="K65" s="289" t="s">
        <v>110</v>
      </c>
      <c r="L65" s="289"/>
      <c r="M65" s="289"/>
      <c r="N65" s="289"/>
      <c r="O65" s="289"/>
      <c r="P65" s="289"/>
      <c r="Q65" s="289"/>
      <c r="R65" s="289"/>
      <c r="S65" s="289"/>
      <c r="T65" s="289"/>
      <c r="U65" s="289"/>
      <c r="V65" s="289"/>
      <c r="W65" s="289"/>
      <c r="X65" s="289"/>
      <c r="Y65" s="289"/>
      <c r="Z65" s="289"/>
      <c r="AA65" s="289"/>
      <c r="AB65" s="289"/>
      <c r="AC65" s="289"/>
      <c r="AD65" s="289"/>
      <c r="AE65" s="289"/>
      <c r="AF65" s="289"/>
      <c r="AG65" s="313">
        <f>'D.1.4.4.b - Elektroinstal...'!J32</f>
        <v>0</v>
      </c>
      <c r="AH65" s="314"/>
      <c r="AI65" s="314"/>
      <c r="AJ65" s="314"/>
      <c r="AK65" s="314"/>
      <c r="AL65" s="314"/>
      <c r="AM65" s="314"/>
      <c r="AN65" s="313">
        <f t="shared" si="0"/>
        <v>0</v>
      </c>
      <c r="AO65" s="314"/>
      <c r="AP65" s="314"/>
      <c r="AQ65" s="82" t="s">
        <v>87</v>
      </c>
      <c r="AR65" s="46"/>
      <c r="AS65" s="83">
        <v>0</v>
      </c>
      <c r="AT65" s="84">
        <f t="shared" si="1"/>
        <v>0</v>
      </c>
      <c r="AU65" s="85">
        <f>'D.1.4.4.b - Elektroinstal...'!P101</f>
        <v>0</v>
      </c>
      <c r="AV65" s="84">
        <f>'D.1.4.4.b - Elektroinstal...'!J35</f>
        <v>0</v>
      </c>
      <c r="AW65" s="84">
        <f>'D.1.4.4.b - Elektroinstal...'!J36</f>
        <v>0</v>
      </c>
      <c r="AX65" s="84">
        <f>'D.1.4.4.b - Elektroinstal...'!J37</f>
        <v>0</v>
      </c>
      <c r="AY65" s="84">
        <f>'D.1.4.4.b - Elektroinstal...'!J38</f>
        <v>0</v>
      </c>
      <c r="AZ65" s="84">
        <f>'D.1.4.4.b - Elektroinstal...'!F35</f>
        <v>0</v>
      </c>
      <c r="BA65" s="84">
        <f>'D.1.4.4.b - Elektroinstal...'!F36</f>
        <v>0</v>
      </c>
      <c r="BB65" s="84">
        <f>'D.1.4.4.b - Elektroinstal...'!F37</f>
        <v>0</v>
      </c>
      <c r="BC65" s="84">
        <f>'D.1.4.4.b - Elektroinstal...'!F38</f>
        <v>0</v>
      </c>
      <c r="BD65" s="86">
        <f>'D.1.4.4.b - Elektroinstal...'!F39</f>
        <v>0</v>
      </c>
      <c r="BT65" s="26" t="s">
        <v>83</v>
      </c>
      <c r="BV65" s="26" t="s">
        <v>76</v>
      </c>
      <c r="BW65" s="26" t="s">
        <v>111</v>
      </c>
      <c r="BX65" s="26" t="s">
        <v>97</v>
      </c>
      <c r="CL65" s="26" t="s">
        <v>19</v>
      </c>
    </row>
    <row r="66" spans="1:91" s="3" customFormat="1" ht="16.5" customHeight="1">
      <c r="A66" s="81" t="s">
        <v>84</v>
      </c>
      <c r="B66" s="46"/>
      <c r="C66" s="9"/>
      <c r="D66" s="9"/>
      <c r="E66" s="289" t="s">
        <v>92</v>
      </c>
      <c r="F66" s="289"/>
      <c r="G66" s="289"/>
      <c r="H66" s="289"/>
      <c r="I66" s="289"/>
      <c r="J66" s="9"/>
      <c r="K66" s="289" t="s">
        <v>93</v>
      </c>
      <c r="L66" s="289"/>
      <c r="M66" s="289"/>
      <c r="N66" s="289"/>
      <c r="O66" s="289"/>
      <c r="P66" s="289"/>
      <c r="Q66" s="289"/>
      <c r="R66" s="289"/>
      <c r="S66" s="289"/>
      <c r="T66" s="289"/>
      <c r="U66" s="289"/>
      <c r="V66" s="289"/>
      <c r="W66" s="289"/>
      <c r="X66" s="289"/>
      <c r="Y66" s="289"/>
      <c r="Z66" s="289"/>
      <c r="AA66" s="289"/>
      <c r="AB66" s="289"/>
      <c r="AC66" s="289"/>
      <c r="AD66" s="289"/>
      <c r="AE66" s="289"/>
      <c r="AF66" s="289"/>
      <c r="AG66" s="313">
        <f>'D.2.1 - Strojní část_01'!J32</f>
        <v>0</v>
      </c>
      <c r="AH66" s="314"/>
      <c r="AI66" s="314"/>
      <c r="AJ66" s="314"/>
      <c r="AK66" s="314"/>
      <c r="AL66" s="314"/>
      <c r="AM66" s="314"/>
      <c r="AN66" s="313">
        <f t="shared" si="0"/>
        <v>0</v>
      </c>
      <c r="AO66" s="314"/>
      <c r="AP66" s="314"/>
      <c r="AQ66" s="82" t="s">
        <v>87</v>
      </c>
      <c r="AR66" s="46"/>
      <c r="AS66" s="83">
        <v>0</v>
      </c>
      <c r="AT66" s="84">
        <f t="shared" si="1"/>
        <v>0</v>
      </c>
      <c r="AU66" s="85">
        <f>'D.2.1 - Strojní část_01'!P86</f>
        <v>0</v>
      </c>
      <c r="AV66" s="84">
        <f>'D.2.1 - Strojní část_01'!J35</f>
        <v>0</v>
      </c>
      <c r="AW66" s="84">
        <f>'D.2.1 - Strojní část_01'!J36</f>
        <v>0</v>
      </c>
      <c r="AX66" s="84">
        <f>'D.2.1 - Strojní část_01'!J37</f>
        <v>0</v>
      </c>
      <c r="AY66" s="84">
        <f>'D.2.1 - Strojní část_01'!J38</f>
        <v>0</v>
      </c>
      <c r="AZ66" s="84">
        <f>'D.2.1 - Strojní část_01'!F35</f>
        <v>0</v>
      </c>
      <c r="BA66" s="84">
        <f>'D.2.1 - Strojní část_01'!F36</f>
        <v>0</v>
      </c>
      <c r="BB66" s="84">
        <f>'D.2.1 - Strojní část_01'!F37</f>
        <v>0</v>
      </c>
      <c r="BC66" s="84">
        <f>'D.2.1 - Strojní část_01'!F38</f>
        <v>0</v>
      </c>
      <c r="BD66" s="86">
        <f>'D.2.1 - Strojní část_01'!F39</f>
        <v>0</v>
      </c>
      <c r="BT66" s="26" t="s">
        <v>83</v>
      </c>
      <c r="BV66" s="26" t="s">
        <v>76</v>
      </c>
      <c r="BW66" s="26" t="s">
        <v>112</v>
      </c>
      <c r="BX66" s="26" t="s">
        <v>97</v>
      </c>
      <c r="CL66" s="26" t="s">
        <v>19</v>
      </c>
    </row>
    <row r="67" spans="1:91" s="6" customFormat="1" ht="16.5" customHeight="1">
      <c r="A67" s="81" t="s">
        <v>84</v>
      </c>
      <c r="B67" s="72"/>
      <c r="C67" s="73"/>
      <c r="D67" s="288" t="s">
        <v>113</v>
      </c>
      <c r="E67" s="288"/>
      <c r="F67" s="288"/>
      <c r="G67" s="288"/>
      <c r="H67" s="288"/>
      <c r="I67" s="74"/>
      <c r="J67" s="288" t="s">
        <v>114</v>
      </c>
      <c r="K67" s="288"/>
      <c r="L67" s="288"/>
      <c r="M67" s="288"/>
      <c r="N67" s="288"/>
      <c r="O67" s="288"/>
      <c r="P67" s="288"/>
      <c r="Q67" s="288"/>
      <c r="R67" s="288"/>
      <c r="S67" s="288"/>
      <c r="T67" s="288"/>
      <c r="U67" s="288"/>
      <c r="V67" s="288"/>
      <c r="W67" s="288"/>
      <c r="X67" s="288"/>
      <c r="Y67" s="288"/>
      <c r="Z67" s="288"/>
      <c r="AA67" s="288"/>
      <c r="AB67" s="288"/>
      <c r="AC67" s="288"/>
      <c r="AD67" s="288"/>
      <c r="AE67" s="288"/>
      <c r="AF67" s="288"/>
      <c r="AG67" s="321">
        <f>'03 - Elektroinstalace Koz...'!J30</f>
        <v>0</v>
      </c>
      <c r="AH67" s="316"/>
      <c r="AI67" s="316"/>
      <c r="AJ67" s="316"/>
      <c r="AK67" s="316"/>
      <c r="AL67" s="316"/>
      <c r="AM67" s="316"/>
      <c r="AN67" s="321">
        <f t="shared" si="0"/>
        <v>0</v>
      </c>
      <c r="AO67" s="316"/>
      <c r="AP67" s="316"/>
      <c r="AQ67" s="75" t="s">
        <v>80</v>
      </c>
      <c r="AR67" s="72"/>
      <c r="AS67" s="76">
        <v>0</v>
      </c>
      <c r="AT67" s="77">
        <f t="shared" si="1"/>
        <v>0</v>
      </c>
      <c r="AU67" s="78">
        <f>'03 - Elektroinstalace Koz...'!P83</f>
        <v>0</v>
      </c>
      <c r="AV67" s="77">
        <f>'03 - Elektroinstalace Koz...'!J33</f>
        <v>0</v>
      </c>
      <c r="AW67" s="77">
        <f>'03 - Elektroinstalace Koz...'!J34</f>
        <v>0</v>
      </c>
      <c r="AX67" s="77">
        <f>'03 - Elektroinstalace Koz...'!J35</f>
        <v>0</v>
      </c>
      <c r="AY67" s="77">
        <f>'03 - Elektroinstalace Koz...'!J36</f>
        <v>0</v>
      </c>
      <c r="AZ67" s="77">
        <f>'03 - Elektroinstalace Koz...'!F33</f>
        <v>0</v>
      </c>
      <c r="BA67" s="77">
        <f>'03 - Elektroinstalace Koz...'!F34</f>
        <v>0</v>
      </c>
      <c r="BB67" s="77">
        <f>'03 - Elektroinstalace Koz...'!F35</f>
        <v>0</v>
      </c>
      <c r="BC67" s="77">
        <f>'03 - Elektroinstalace Koz...'!F36</f>
        <v>0</v>
      </c>
      <c r="BD67" s="79">
        <f>'03 - Elektroinstalace Koz...'!F37</f>
        <v>0</v>
      </c>
      <c r="BT67" s="80" t="s">
        <v>81</v>
      </c>
      <c r="BV67" s="80" t="s">
        <v>76</v>
      </c>
      <c r="BW67" s="80" t="s">
        <v>115</v>
      </c>
      <c r="BX67" s="80" t="s">
        <v>5</v>
      </c>
      <c r="CL67" s="80" t="s">
        <v>19</v>
      </c>
      <c r="CM67" s="80" t="s">
        <v>83</v>
      </c>
    </row>
    <row r="68" spans="1:91" s="6" customFormat="1" ht="16.5" customHeight="1">
      <c r="A68" s="81" t="s">
        <v>84</v>
      </c>
      <c r="B68" s="72"/>
      <c r="C68" s="73"/>
      <c r="D68" s="288" t="s">
        <v>116</v>
      </c>
      <c r="E68" s="288"/>
      <c r="F68" s="288"/>
      <c r="G68" s="288"/>
      <c r="H68" s="288"/>
      <c r="I68" s="74"/>
      <c r="J68" s="288" t="s">
        <v>117</v>
      </c>
      <c r="K68" s="288"/>
      <c r="L68" s="288"/>
      <c r="M68" s="288"/>
      <c r="N68" s="288"/>
      <c r="O68" s="288"/>
      <c r="P68" s="288"/>
      <c r="Q68" s="288"/>
      <c r="R68" s="288"/>
      <c r="S68" s="288"/>
      <c r="T68" s="288"/>
      <c r="U68" s="288"/>
      <c r="V68" s="288"/>
      <c r="W68" s="288"/>
      <c r="X68" s="288"/>
      <c r="Y68" s="288"/>
      <c r="Z68" s="288"/>
      <c r="AA68" s="288"/>
      <c r="AB68" s="288"/>
      <c r="AC68" s="288"/>
      <c r="AD68" s="288"/>
      <c r="AE68" s="288"/>
      <c r="AF68" s="288"/>
      <c r="AG68" s="321">
        <f>'04 - Trubní propoje Kozin...'!J30</f>
        <v>0</v>
      </c>
      <c r="AH68" s="316"/>
      <c r="AI68" s="316"/>
      <c r="AJ68" s="316"/>
      <c r="AK68" s="316"/>
      <c r="AL68" s="316"/>
      <c r="AM68" s="316"/>
      <c r="AN68" s="321">
        <f t="shared" si="0"/>
        <v>0</v>
      </c>
      <c r="AO68" s="316"/>
      <c r="AP68" s="316"/>
      <c r="AQ68" s="75" t="s">
        <v>80</v>
      </c>
      <c r="AR68" s="72"/>
      <c r="AS68" s="76">
        <v>0</v>
      </c>
      <c r="AT68" s="77">
        <f t="shared" si="1"/>
        <v>0</v>
      </c>
      <c r="AU68" s="78">
        <f>'04 - Trubní propoje Kozin...'!P84</f>
        <v>0</v>
      </c>
      <c r="AV68" s="77">
        <f>'04 - Trubní propoje Kozin...'!J33</f>
        <v>0</v>
      </c>
      <c r="AW68" s="77">
        <f>'04 - Trubní propoje Kozin...'!J34</f>
        <v>0</v>
      </c>
      <c r="AX68" s="77">
        <f>'04 - Trubní propoje Kozin...'!J35</f>
        <v>0</v>
      </c>
      <c r="AY68" s="77">
        <f>'04 - Trubní propoje Kozin...'!J36</f>
        <v>0</v>
      </c>
      <c r="AZ68" s="77">
        <f>'04 - Trubní propoje Kozin...'!F33</f>
        <v>0</v>
      </c>
      <c r="BA68" s="77">
        <f>'04 - Trubní propoje Kozin...'!F34</f>
        <v>0</v>
      </c>
      <c r="BB68" s="77">
        <f>'04 - Trubní propoje Kozin...'!F35</f>
        <v>0</v>
      </c>
      <c r="BC68" s="77">
        <f>'04 - Trubní propoje Kozin...'!F36</f>
        <v>0</v>
      </c>
      <c r="BD68" s="79">
        <f>'04 - Trubní propoje Kozin...'!F37</f>
        <v>0</v>
      </c>
      <c r="BT68" s="80" t="s">
        <v>81</v>
      </c>
      <c r="BV68" s="80" t="s">
        <v>76</v>
      </c>
      <c r="BW68" s="80" t="s">
        <v>118</v>
      </c>
      <c r="BX68" s="80" t="s">
        <v>5</v>
      </c>
      <c r="CL68" s="80" t="s">
        <v>19</v>
      </c>
      <c r="CM68" s="80" t="s">
        <v>83</v>
      </c>
    </row>
    <row r="69" spans="1:91" s="6" customFormat="1" ht="16.5" customHeight="1">
      <c r="A69" s="81" t="s">
        <v>84</v>
      </c>
      <c r="B69" s="72"/>
      <c r="C69" s="73"/>
      <c r="D69" s="288" t="s">
        <v>119</v>
      </c>
      <c r="E69" s="288"/>
      <c r="F69" s="288"/>
      <c r="G69" s="288"/>
      <c r="H69" s="288"/>
      <c r="I69" s="74"/>
      <c r="J69" s="288" t="s">
        <v>120</v>
      </c>
      <c r="K69" s="288"/>
      <c r="L69" s="288"/>
      <c r="M69" s="288"/>
      <c r="N69" s="288"/>
      <c r="O69" s="288"/>
      <c r="P69" s="288"/>
      <c r="Q69" s="288"/>
      <c r="R69" s="288"/>
      <c r="S69" s="288"/>
      <c r="T69" s="288"/>
      <c r="U69" s="288"/>
      <c r="V69" s="288"/>
      <c r="W69" s="288"/>
      <c r="X69" s="288"/>
      <c r="Y69" s="288"/>
      <c r="Z69" s="288"/>
      <c r="AA69" s="288"/>
      <c r="AB69" s="288"/>
      <c r="AC69" s="288"/>
      <c r="AD69" s="288"/>
      <c r="AE69" s="288"/>
      <c r="AF69" s="288"/>
      <c r="AG69" s="321">
        <f>'SO 03 - Oplocení'!J30</f>
        <v>0</v>
      </c>
      <c r="AH69" s="316"/>
      <c r="AI69" s="316"/>
      <c r="AJ69" s="316"/>
      <c r="AK69" s="316"/>
      <c r="AL69" s="316"/>
      <c r="AM69" s="316"/>
      <c r="AN69" s="321">
        <f t="shared" si="0"/>
        <v>0</v>
      </c>
      <c r="AO69" s="316"/>
      <c r="AP69" s="316"/>
      <c r="AQ69" s="75" t="s">
        <v>80</v>
      </c>
      <c r="AR69" s="72"/>
      <c r="AS69" s="76">
        <v>0</v>
      </c>
      <c r="AT69" s="77">
        <f t="shared" si="1"/>
        <v>0</v>
      </c>
      <c r="AU69" s="78">
        <f>'SO 03 - Oplocení'!P87</f>
        <v>0</v>
      </c>
      <c r="AV69" s="77">
        <f>'SO 03 - Oplocení'!J33</f>
        <v>0</v>
      </c>
      <c r="AW69" s="77">
        <f>'SO 03 - Oplocení'!J34</f>
        <v>0</v>
      </c>
      <c r="AX69" s="77">
        <f>'SO 03 - Oplocení'!J35</f>
        <v>0</v>
      </c>
      <c r="AY69" s="77">
        <f>'SO 03 - Oplocení'!J36</f>
        <v>0</v>
      </c>
      <c r="AZ69" s="77">
        <f>'SO 03 - Oplocení'!F33</f>
        <v>0</v>
      </c>
      <c r="BA69" s="77">
        <f>'SO 03 - Oplocení'!F34</f>
        <v>0</v>
      </c>
      <c r="BB69" s="77">
        <f>'SO 03 - Oplocení'!F35</f>
        <v>0</v>
      </c>
      <c r="BC69" s="77">
        <f>'SO 03 - Oplocení'!F36</f>
        <v>0</v>
      </c>
      <c r="BD69" s="79">
        <f>'SO 03 - Oplocení'!F37</f>
        <v>0</v>
      </c>
      <c r="BT69" s="80" t="s">
        <v>81</v>
      </c>
      <c r="BV69" s="80" t="s">
        <v>76</v>
      </c>
      <c r="BW69" s="80" t="s">
        <v>121</v>
      </c>
      <c r="BX69" s="80" t="s">
        <v>5</v>
      </c>
      <c r="CL69" s="80" t="s">
        <v>19</v>
      </c>
      <c r="CM69" s="80" t="s">
        <v>83</v>
      </c>
    </row>
    <row r="70" spans="1:91" s="6" customFormat="1" ht="16.5" customHeight="1">
      <c r="A70" s="81" t="s">
        <v>84</v>
      </c>
      <c r="B70" s="72"/>
      <c r="C70" s="73"/>
      <c r="D70" s="288" t="s">
        <v>122</v>
      </c>
      <c r="E70" s="288"/>
      <c r="F70" s="288"/>
      <c r="G70" s="288"/>
      <c r="H70" s="288"/>
      <c r="I70" s="74"/>
      <c r="J70" s="288" t="s">
        <v>123</v>
      </c>
      <c r="K70" s="288"/>
      <c r="L70" s="288"/>
      <c r="M70" s="288"/>
      <c r="N70" s="288"/>
      <c r="O70" s="288"/>
      <c r="P70" s="288"/>
      <c r="Q70" s="288"/>
      <c r="R70" s="288"/>
      <c r="S70" s="288"/>
      <c r="T70" s="288"/>
      <c r="U70" s="288"/>
      <c r="V70" s="288"/>
      <c r="W70" s="288"/>
      <c r="X70" s="288"/>
      <c r="Y70" s="288"/>
      <c r="Z70" s="288"/>
      <c r="AA70" s="288"/>
      <c r="AB70" s="288"/>
      <c r="AC70" s="288"/>
      <c r="AD70" s="288"/>
      <c r="AE70" s="288"/>
      <c r="AF70" s="288"/>
      <c r="AG70" s="321">
        <f>'SO 04 - Zpevněné plochy a...'!J30</f>
        <v>0</v>
      </c>
      <c r="AH70" s="316"/>
      <c r="AI70" s="316"/>
      <c r="AJ70" s="316"/>
      <c r="AK70" s="316"/>
      <c r="AL70" s="316"/>
      <c r="AM70" s="316"/>
      <c r="AN70" s="321">
        <f t="shared" si="0"/>
        <v>0</v>
      </c>
      <c r="AO70" s="316"/>
      <c r="AP70" s="316"/>
      <c r="AQ70" s="75" t="s">
        <v>80</v>
      </c>
      <c r="AR70" s="72"/>
      <c r="AS70" s="76">
        <v>0</v>
      </c>
      <c r="AT70" s="77">
        <f t="shared" si="1"/>
        <v>0</v>
      </c>
      <c r="AU70" s="78">
        <f>'SO 04 - Zpevněné plochy a...'!P88</f>
        <v>0</v>
      </c>
      <c r="AV70" s="77">
        <f>'SO 04 - Zpevněné plochy a...'!J33</f>
        <v>0</v>
      </c>
      <c r="AW70" s="77">
        <f>'SO 04 - Zpevněné plochy a...'!J34</f>
        <v>0</v>
      </c>
      <c r="AX70" s="77">
        <f>'SO 04 - Zpevněné plochy a...'!J35</f>
        <v>0</v>
      </c>
      <c r="AY70" s="77">
        <f>'SO 04 - Zpevněné plochy a...'!J36</f>
        <v>0</v>
      </c>
      <c r="AZ70" s="77">
        <f>'SO 04 - Zpevněné plochy a...'!F33</f>
        <v>0</v>
      </c>
      <c r="BA70" s="77">
        <f>'SO 04 - Zpevněné plochy a...'!F34</f>
        <v>0</v>
      </c>
      <c r="BB70" s="77">
        <f>'SO 04 - Zpevněné plochy a...'!F35</f>
        <v>0</v>
      </c>
      <c r="BC70" s="77">
        <f>'SO 04 - Zpevněné plochy a...'!F36</f>
        <v>0</v>
      </c>
      <c r="BD70" s="79">
        <f>'SO 04 - Zpevněné plochy a...'!F37</f>
        <v>0</v>
      </c>
      <c r="BT70" s="80" t="s">
        <v>81</v>
      </c>
      <c r="BV70" s="80" t="s">
        <v>76</v>
      </c>
      <c r="BW70" s="80" t="s">
        <v>124</v>
      </c>
      <c r="BX70" s="80" t="s">
        <v>5</v>
      </c>
      <c r="CL70" s="80" t="s">
        <v>19</v>
      </c>
      <c r="CM70" s="80" t="s">
        <v>83</v>
      </c>
    </row>
    <row r="71" spans="1:91" s="6" customFormat="1" ht="16.5" customHeight="1">
      <c r="A71" s="81" t="s">
        <v>84</v>
      </c>
      <c r="B71" s="72"/>
      <c r="C71" s="73"/>
      <c r="D71" s="288" t="s">
        <v>125</v>
      </c>
      <c r="E71" s="288"/>
      <c r="F71" s="288"/>
      <c r="G71" s="288"/>
      <c r="H71" s="288"/>
      <c r="I71" s="74"/>
      <c r="J71" s="288" t="s">
        <v>126</v>
      </c>
      <c r="K71" s="288"/>
      <c r="L71" s="288"/>
      <c r="M71" s="288"/>
      <c r="N71" s="288"/>
      <c r="O71" s="288"/>
      <c r="P71" s="288"/>
      <c r="Q71" s="288"/>
      <c r="R71" s="288"/>
      <c r="S71" s="288"/>
      <c r="T71" s="288"/>
      <c r="U71" s="288"/>
      <c r="V71" s="288"/>
      <c r="W71" s="288"/>
      <c r="X71" s="288"/>
      <c r="Y71" s="288"/>
      <c r="Z71" s="288"/>
      <c r="AA71" s="288"/>
      <c r="AB71" s="288"/>
      <c r="AC71" s="288"/>
      <c r="AD71" s="288"/>
      <c r="AE71" s="288"/>
      <c r="AF71" s="288"/>
      <c r="AG71" s="321">
        <f>'VRN - Vedlejší rozpočtové...'!J30</f>
        <v>0</v>
      </c>
      <c r="AH71" s="316"/>
      <c r="AI71" s="316"/>
      <c r="AJ71" s="316"/>
      <c r="AK71" s="316"/>
      <c r="AL71" s="316"/>
      <c r="AM71" s="316"/>
      <c r="AN71" s="321">
        <f t="shared" si="0"/>
        <v>0</v>
      </c>
      <c r="AO71" s="316"/>
      <c r="AP71" s="316"/>
      <c r="AQ71" s="75" t="s">
        <v>80</v>
      </c>
      <c r="AR71" s="72"/>
      <c r="AS71" s="76">
        <v>0</v>
      </c>
      <c r="AT71" s="77">
        <f t="shared" si="1"/>
        <v>0</v>
      </c>
      <c r="AU71" s="78">
        <f>'VRN - Vedlejší rozpočtové...'!P85</f>
        <v>0</v>
      </c>
      <c r="AV71" s="77">
        <f>'VRN - Vedlejší rozpočtové...'!J33</f>
        <v>0</v>
      </c>
      <c r="AW71" s="77">
        <f>'VRN - Vedlejší rozpočtové...'!J34</f>
        <v>0</v>
      </c>
      <c r="AX71" s="77">
        <f>'VRN - Vedlejší rozpočtové...'!J35</f>
        <v>0</v>
      </c>
      <c r="AY71" s="77">
        <f>'VRN - Vedlejší rozpočtové...'!J36</f>
        <v>0</v>
      </c>
      <c r="AZ71" s="77">
        <f>'VRN - Vedlejší rozpočtové...'!F33</f>
        <v>0</v>
      </c>
      <c r="BA71" s="77">
        <f>'VRN - Vedlejší rozpočtové...'!F34</f>
        <v>0</v>
      </c>
      <c r="BB71" s="77">
        <f>'VRN - Vedlejší rozpočtové...'!F35</f>
        <v>0</v>
      </c>
      <c r="BC71" s="77">
        <f>'VRN - Vedlejší rozpočtové...'!F36</f>
        <v>0</v>
      </c>
      <c r="BD71" s="79">
        <f>'VRN - Vedlejší rozpočtové...'!F37</f>
        <v>0</v>
      </c>
      <c r="BT71" s="80" t="s">
        <v>81</v>
      </c>
      <c r="BV71" s="80" t="s">
        <v>76</v>
      </c>
      <c r="BW71" s="80" t="s">
        <v>127</v>
      </c>
      <c r="BX71" s="80" t="s">
        <v>5</v>
      </c>
      <c r="CL71" s="80" t="s">
        <v>19</v>
      </c>
      <c r="CM71" s="80" t="s">
        <v>83</v>
      </c>
    </row>
    <row r="72" spans="1:91" s="6" customFormat="1" ht="16.5" customHeight="1">
      <c r="A72" s="81" t="s">
        <v>84</v>
      </c>
      <c r="B72" s="72"/>
      <c r="C72" s="73"/>
      <c r="D72" s="288" t="s">
        <v>128</v>
      </c>
      <c r="E72" s="288"/>
      <c r="F72" s="288"/>
      <c r="G72" s="288"/>
      <c r="H72" s="288"/>
      <c r="I72" s="74"/>
      <c r="J72" s="288" t="s">
        <v>129</v>
      </c>
      <c r="K72" s="288"/>
      <c r="L72" s="288"/>
      <c r="M72" s="288"/>
      <c r="N72" s="288"/>
      <c r="O72" s="288"/>
      <c r="P72" s="288"/>
      <c r="Q72" s="288"/>
      <c r="R72" s="288"/>
      <c r="S72" s="288"/>
      <c r="T72" s="288"/>
      <c r="U72" s="288"/>
      <c r="V72" s="288"/>
      <c r="W72" s="288"/>
      <c r="X72" s="288"/>
      <c r="Y72" s="288"/>
      <c r="Z72" s="288"/>
      <c r="AA72" s="288"/>
      <c r="AB72" s="288"/>
      <c r="AC72" s="288"/>
      <c r="AD72" s="288"/>
      <c r="AE72" s="288"/>
      <c r="AF72" s="288"/>
      <c r="AG72" s="321">
        <f>'FR - Finanční rezerva'!J30</f>
        <v>1500000</v>
      </c>
      <c r="AH72" s="316"/>
      <c r="AI72" s="316"/>
      <c r="AJ72" s="316"/>
      <c r="AK72" s="316"/>
      <c r="AL72" s="316"/>
      <c r="AM72" s="316"/>
      <c r="AN72" s="321">
        <f t="shared" si="0"/>
        <v>1815000</v>
      </c>
      <c r="AO72" s="316"/>
      <c r="AP72" s="316"/>
      <c r="AQ72" s="75" t="s">
        <v>80</v>
      </c>
      <c r="AR72" s="72"/>
      <c r="AS72" s="87">
        <v>0</v>
      </c>
      <c r="AT72" s="88">
        <f t="shared" si="1"/>
        <v>315000</v>
      </c>
      <c r="AU72" s="89">
        <f>'FR - Finanční rezerva'!P81</f>
        <v>0</v>
      </c>
      <c r="AV72" s="88">
        <f>'FR - Finanční rezerva'!J33</f>
        <v>315000</v>
      </c>
      <c r="AW72" s="88">
        <f>'FR - Finanční rezerva'!J34</f>
        <v>0</v>
      </c>
      <c r="AX72" s="88">
        <f>'FR - Finanční rezerva'!J35</f>
        <v>0</v>
      </c>
      <c r="AY72" s="88">
        <f>'FR - Finanční rezerva'!J36</f>
        <v>0</v>
      </c>
      <c r="AZ72" s="88">
        <f>'FR - Finanční rezerva'!F33</f>
        <v>1500000</v>
      </c>
      <c r="BA72" s="88">
        <f>'FR - Finanční rezerva'!F34</f>
        <v>0</v>
      </c>
      <c r="BB72" s="88">
        <f>'FR - Finanční rezerva'!F35</f>
        <v>0</v>
      </c>
      <c r="BC72" s="88">
        <f>'FR - Finanční rezerva'!F36</f>
        <v>0</v>
      </c>
      <c r="BD72" s="90">
        <f>'FR - Finanční rezerva'!F37</f>
        <v>0</v>
      </c>
      <c r="BT72" s="80" t="s">
        <v>81</v>
      </c>
      <c r="BV72" s="80" t="s">
        <v>76</v>
      </c>
      <c r="BW72" s="80" t="s">
        <v>130</v>
      </c>
      <c r="BX72" s="80" t="s">
        <v>5</v>
      </c>
      <c r="CL72" s="80" t="s">
        <v>19</v>
      </c>
      <c r="CM72" s="80" t="s">
        <v>83</v>
      </c>
    </row>
    <row r="73" spans="1:91" s="1" customFormat="1" ht="30" customHeight="1">
      <c r="B73" s="33"/>
      <c r="AR73" s="33"/>
    </row>
    <row r="74" spans="1:91" s="1" customFormat="1" ht="6.9" customHeight="1"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  <c r="AK74" s="43"/>
      <c r="AL74" s="43"/>
      <c r="AM74" s="43"/>
      <c r="AN74" s="43"/>
      <c r="AO74" s="43"/>
      <c r="AP74" s="43"/>
      <c r="AQ74" s="43"/>
      <c r="AR74" s="33"/>
    </row>
  </sheetData>
  <sheetProtection algorithmName="SHA-512" hashValue="7OOkrLhnNoAOQfzjCf0bNyP+cgspTK5INn1H0+2THwE6GUWnX71TAl37FAN3XgMQaGhLUpEu0A/Dz5KfHbFizg==" saltValue="ikfvWt4Ejm9CpitRDQ1BRC548soEdM1tZOzha6x8S5ktPhjZyu+4EkHb2u6mtrNivlhRNbIoA/Qg8tqAXHpX3A==" spinCount="100000" sheet="1" objects="1" scenarios="1" formatColumns="0" formatRows="0"/>
  <mergeCells count="110">
    <mergeCell ref="AN69:AP69"/>
    <mergeCell ref="AG69:AM69"/>
    <mergeCell ref="AN70:AP70"/>
    <mergeCell ref="AG70:AM70"/>
    <mergeCell ref="AN71:AP71"/>
    <mergeCell ref="AG71:AM71"/>
    <mergeCell ref="AN72:AP72"/>
    <mergeCell ref="AG72:AM72"/>
    <mergeCell ref="AN54:AP54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L33:P33"/>
    <mergeCell ref="AK33:AO33"/>
    <mergeCell ref="W33:AE33"/>
    <mergeCell ref="AK35:AO35"/>
    <mergeCell ref="X35:AB35"/>
    <mergeCell ref="AR2:BE2"/>
    <mergeCell ref="AG64:AM64"/>
    <mergeCell ref="AG57:AM57"/>
    <mergeCell ref="AG58:AM58"/>
    <mergeCell ref="AG56:AM56"/>
    <mergeCell ref="AG59:AM59"/>
    <mergeCell ref="AG52:AM52"/>
    <mergeCell ref="AG55:AM55"/>
    <mergeCell ref="AG62:AM62"/>
    <mergeCell ref="AG60:AM60"/>
    <mergeCell ref="AG63:AM63"/>
    <mergeCell ref="AG61:AM61"/>
    <mergeCell ref="AM47:AN47"/>
    <mergeCell ref="AM49:AP49"/>
    <mergeCell ref="AM50:AP50"/>
    <mergeCell ref="AN63:AP63"/>
    <mergeCell ref="AN64:AP64"/>
    <mergeCell ref="AN62:AP62"/>
    <mergeCell ref="AN61:AP61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D69:H69"/>
    <mergeCell ref="J69:AF69"/>
    <mergeCell ref="D70:H70"/>
    <mergeCell ref="J70:AF70"/>
    <mergeCell ref="D71:H71"/>
    <mergeCell ref="J71:AF71"/>
    <mergeCell ref="D72:H72"/>
    <mergeCell ref="J72:AF72"/>
    <mergeCell ref="AG54:AM54"/>
    <mergeCell ref="L45:AO45"/>
    <mergeCell ref="E65:I65"/>
    <mergeCell ref="K65:AF65"/>
    <mergeCell ref="E66:I66"/>
    <mergeCell ref="K66:AF66"/>
    <mergeCell ref="D67:H67"/>
    <mergeCell ref="J67:AF67"/>
    <mergeCell ref="D68:H68"/>
    <mergeCell ref="J68:AF68"/>
    <mergeCell ref="AN57:AP57"/>
    <mergeCell ref="AN55:AP55"/>
    <mergeCell ref="AN60:AP60"/>
    <mergeCell ref="AN59:AP59"/>
    <mergeCell ref="AN56:AP56"/>
    <mergeCell ref="AN52:AP52"/>
    <mergeCell ref="AN58:AP58"/>
    <mergeCell ref="C52:G52"/>
    <mergeCell ref="D59:H59"/>
    <mergeCell ref="D55:H55"/>
    <mergeCell ref="E57:I57"/>
    <mergeCell ref="E64:I64"/>
    <mergeCell ref="E58:I58"/>
    <mergeCell ref="E63:I63"/>
    <mergeCell ref="E62:I62"/>
    <mergeCell ref="E61:I61"/>
    <mergeCell ref="E60:I60"/>
    <mergeCell ref="E56:I56"/>
    <mergeCell ref="I52:AF52"/>
    <mergeCell ref="J55:AF55"/>
    <mergeCell ref="J59:AF59"/>
    <mergeCell ref="K56:AF56"/>
    <mergeCell ref="K64:AF64"/>
    <mergeCell ref="K60:AF60"/>
    <mergeCell ref="K61:AF61"/>
    <mergeCell ref="K62:AF62"/>
    <mergeCell ref="K63:AF63"/>
    <mergeCell ref="K57:AF57"/>
    <mergeCell ref="K58:AF58"/>
  </mergeCells>
  <hyperlinks>
    <hyperlink ref="A56" location="'D.1.1.a - Bourací práce a...'!C2" display="/" xr:uid="{00000000-0004-0000-0000-000000000000}"/>
    <hyperlink ref="A57" location="'D.1.1.b - Stavební úpravy'!C2" display="/" xr:uid="{00000000-0004-0000-0000-000001000000}"/>
    <hyperlink ref="A58" location="'D.2.1 - Strojní část'!C2" display="/" xr:uid="{00000000-0004-0000-0000-000002000000}"/>
    <hyperlink ref="A60" location="'D.1.1.a - Bourací práce a..._01'!C2" display="/" xr:uid="{00000000-0004-0000-0000-000003000000}"/>
    <hyperlink ref="A61" location="'D.1.1.b - Stavební úpravy_01'!C2" display="/" xr:uid="{00000000-0004-0000-0000-000004000000}"/>
    <hyperlink ref="A62" location="'D.1.4.1 - Zdravotně techn...'!C2" display="/" xr:uid="{00000000-0004-0000-0000-000005000000}"/>
    <hyperlink ref="A63" location="'D.1.4.3 - Vzduchotechnika'!C2" display="/" xr:uid="{00000000-0004-0000-0000-000006000000}"/>
    <hyperlink ref="A64" location="'D.1.4.4.a - Elektroinstal...'!C2" display="/" xr:uid="{00000000-0004-0000-0000-000007000000}"/>
    <hyperlink ref="A65" location="'D.1.4.4.b - Elektroinstal...'!C2" display="/" xr:uid="{00000000-0004-0000-0000-000008000000}"/>
    <hyperlink ref="A66" location="'D.2.1 - Strojní část_01'!C2" display="/" xr:uid="{00000000-0004-0000-0000-000009000000}"/>
    <hyperlink ref="A67" location="'03 - Elektroinstalace Koz...'!C2" display="/" xr:uid="{00000000-0004-0000-0000-00000A000000}"/>
    <hyperlink ref="A68" location="'04 - Trubní propoje Kozin...'!C2" display="/" xr:uid="{00000000-0004-0000-0000-00000B000000}"/>
    <hyperlink ref="A69" location="'SO 03 - Oplocení'!C2" display="/" xr:uid="{00000000-0004-0000-0000-00000C000000}"/>
    <hyperlink ref="A70" location="'SO 04 - Zpevněné plochy a...'!C2" display="/" xr:uid="{00000000-0004-0000-0000-00000D000000}"/>
    <hyperlink ref="A71" location="'VRN - Vedlejší rozpočtové...'!C2" display="/" xr:uid="{00000000-0004-0000-0000-00000E000000}"/>
    <hyperlink ref="A72" location="'FR - Finanční rezerva'!C2" display="/" xr:uid="{00000000-0004-0000-0000-00000F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2:BM184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111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4090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tr">
        <f>IF('Rekapitulace stavby'!AN16="","",'Rekapitulace stavby'!AN16)</f>
        <v/>
      </c>
      <c r="L22" s="33"/>
    </row>
    <row r="23" spans="2:12" s="1" customFormat="1" ht="18" customHeight="1">
      <c r="B23" s="33"/>
      <c r="E23" s="26" t="str">
        <f>IF('Rekapitulace stavby'!E17="","",'Rekapitulace stavby'!E17)</f>
        <v xml:space="preserve"> </v>
      </c>
      <c r="I23" s="28" t="s">
        <v>29</v>
      </c>
      <c r="J23" s="26" t="str">
        <f>IF('Rekapitulace stavby'!AN17="","",'Rekapitulace stavby'!AN17)</f>
        <v/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ROUND(J101,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ROUND((SUM(BE101:BE183)),  2)</f>
        <v>0</v>
      </c>
      <c r="I35" s="94">
        <v>0.21</v>
      </c>
      <c r="J35" s="84">
        <f>ROUND(((SUM(BE101:BE183))*I35),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ROUND((SUM(BF101:BF183)),  2)</f>
        <v>0</v>
      </c>
      <c r="I36" s="94">
        <v>0.12</v>
      </c>
      <c r="J36" s="84">
        <f>ROUND(((SUM(BF101:BF183))*I36),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ROUND((SUM(BG101:BG183)),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ROUND((SUM(BH101:BH183)),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ROUND((SUM(BI101:BI183)),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D.1.4.4.b - Elektroinstalce - vnitřní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 xml:space="preserve"> 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J101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4091</v>
      </c>
      <c r="E64" s="106"/>
      <c r="F64" s="106"/>
      <c r="G64" s="106"/>
      <c r="H64" s="106"/>
      <c r="I64" s="106"/>
      <c r="J64" s="107">
        <f>J102</f>
        <v>0</v>
      </c>
      <c r="L64" s="104"/>
    </row>
    <row r="65" spans="2:12" s="9" customFormat="1" ht="19.95" customHeight="1">
      <c r="B65" s="108"/>
      <c r="D65" s="109" t="s">
        <v>4092</v>
      </c>
      <c r="E65" s="110"/>
      <c r="F65" s="110"/>
      <c r="G65" s="110"/>
      <c r="H65" s="110"/>
      <c r="I65" s="110"/>
      <c r="J65" s="111">
        <f>J103</f>
        <v>0</v>
      </c>
      <c r="L65" s="108"/>
    </row>
    <row r="66" spans="2:12" s="9" customFormat="1" ht="19.95" customHeight="1">
      <c r="B66" s="108"/>
      <c r="D66" s="109" t="s">
        <v>4093</v>
      </c>
      <c r="E66" s="110"/>
      <c r="F66" s="110"/>
      <c r="G66" s="110"/>
      <c r="H66" s="110"/>
      <c r="I66" s="110"/>
      <c r="J66" s="111">
        <f>J122</f>
        <v>0</v>
      </c>
      <c r="L66" s="108"/>
    </row>
    <row r="67" spans="2:12" s="9" customFormat="1" ht="19.95" customHeight="1">
      <c r="B67" s="108"/>
      <c r="D67" s="109" t="s">
        <v>4094</v>
      </c>
      <c r="E67" s="110"/>
      <c r="F67" s="110"/>
      <c r="G67" s="110"/>
      <c r="H67" s="110"/>
      <c r="I67" s="110"/>
      <c r="J67" s="111">
        <f>J124</f>
        <v>0</v>
      </c>
      <c r="L67" s="108"/>
    </row>
    <row r="68" spans="2:12" s="9" customFormat="1" ht="19.95" customHeight="1">
      <c r="B68" s="108"/>
      <c r="D68" s="109" t="s">
        <v>4095</v>
      </c>
      <c r="E68" s="110"/>
      <c r="F68" s="110"/>
      <c r="G68" s="110"/>
      <c r="H68" s="110"/>
      <c r="I68" s="110"/>
      <c r="J68" s="111">
        <f>J133</f>
        <v>0</v>
      </c>
      <c r="L68" s="108"/>
    </row>
    <row r="69" spans="2:12" s="9" customFormat="1" ht="19.95" customHeight="1">
      <c r="B69" s="108"/>
      <c r="D69" s="109" t="s">
        <v>4096</v>
      </c>
      <c r="E69" s="110"/>
      <c r="F69" s="110"/>
      <c r="G69" s="110"/>
      <c r="H69" s="110"/>
      <c r="I69" s="110"/>
      <c r="J69" s="111">
        <f>J136</f>
        <v>0</v>
      </c>
      <c r="L69" s="108"/>
    </row>
    <row r="70" spans="2:12" s="9" customFormat="1" ht="19.95" customHeight="1">
      <c r="B70" s="108"/>
      <c r="D70" s="109" t="s">
        <v>4097</v>
      </c>
      <c r="E70" s="110"/>
      <c r="F70" s="110"/>
      <c r="G70" s="110"/>
      <c r="H70" s="110"/>
      <c r="I70" s="110"/>
      <c r="J70" s="111">
        <f>J143</f>
        <v>0</v>
      </c>
      <c r="L70" s="108"/>
    </row>
    <row r="71" spans="2:12" s="8" customFormat="1" ht="24.9" customHeight="1">
      <c r="B71" s="104"/>
      <c r="D71" s="105" t="s">
        <v>4098</v>
      </c>
      <c r="E71" s="106"/>
      <c r="F71" s="106"/>
      <c r="G71" s="106"/>
      <c r="H71" s="106"/>
      <c r="I71" s="106"/>
      <c r="J71" s="107">
        <f>J148</f>
        <v>0</v>
      </c>
      <c r="L71" s="104"/>
    </row>
    <row r="72" spans="2:12" s="9" customFormat="1" ht="19.95" customHeight="1">
      <c r="B72" s="108"/>
      <c r="D72" s="109" t="s">
        <v>4092</v>
      </c>
      <c r="E72" s="110"/>
      <c r="F72" s="110"/>
      <c r="G72" s="110"/>
      <c r="H72" s="110"/>
      <c r="I72" s="110"/>
      <c r="J72" s="111">
        <f>J149</f>
        <v>0</v>
      </c>
      <c r="L72" s="108"/>
    </row>
    <row r="73" spans="2:12" s="9" customFormat="1" ht="19.95" customHeight="1">
      <c r="B73" s="108"/>
      <c r="D73" s="109" t="s">
        <v>4093</v>
      </c>
      <c r="E73" s="110"/>
      <c r="F73" s="110"/>
      <c r="G73" s="110"/>
      <c r="H73" s="110"/>
      <c r="I73" s="110"/>
      <c r="J73" s="111">
        <f>J161</f>
        <v>0</v>
      </c>
      <c r="L73" s="108"/>
    </row>
    <row r="74" spans="2:12" s="9" customFormat="1" ht="19.95" customHeight="1">
      <c r="B74" s="108"/>
      <c r="D74" s="109" t="s">
        <v>4094</v>
      </c>
      <c r="E74" s="110"/>
      <c r="F74" s="110"/>
      <c r="G74" s="110"/>
      <c r="H74" s="110"/>
      <c r="I74" s="110"/>
      <c r="J74" s="111">
        <f>J164</f>
        <v>0</v>
      </c>
      <c r="L74" s="108"/>
    </row>
    <row r="75" spans="2:12" s="9" customFormat="1" ht="19.95" customHeight="1">
      <c r="B75" s="108"/>
      <c r="D75" s="109" t="s">
        <v>4095</v>
      </c>
      <c r="E75" s="110"/>
      <c r="F75" s="110"/>
      <c r="G75" s="110"/>
      <c r="H75" s="110"/>
      <c r="I75" s="110"/>
      <c r="J75" s="111">
        <f>J171</f>
        <v>0</v>
      </c>
      <c r="L75" s="108"/>
    </row>
    <row r="76" spans="2:12" s="9" customFormat="1" ht="19.95" customHeight="1">
      <c r="B76" s="108"/>
      <c r="D76" s="109" t="s">
        <v>4096</v>
      </c>
      <c r="E76" s="110"/>
      <c r="F76" s="110"/>
      <c r="G76" s="110"/>
      <c r="H76" s="110"/>
      <c r="I76" s="110"/>
      <c r="J76" s="111">
        <f>J174</f>
        <v>0</v>
      </c>
      <c r="L76" s="108"/>
    </row>
    <row r="77" spans="2:12" s="9" customFormat="1" ht="19.95" customHeight="1">
      <c r="B77" s="108"/>
      <c r="D77" s="109" t="s">
        <v>4097</v>
      </c>
      <c r="E77" s="110"/>
      <c r="F77" s="110"/>
      <c r="G77" s="110"/>
      <c r="H77" s="110"/>
      <c r="I77" s="110"/>
      <c r="J77" s="111">
        <f>J178</f>
        <v>0</v>
      </c>
      <c r="L77" s="108"/>
    </row>
    <row r="78" spans="2:12" s="8" customFormat="1" ht="24.9" customHeight="1">
      <c r="B78" s="104"/>
      <c r="D78" s="105" t="s">
        <v>4099</v>
      </c>
      <c r="E78" s="106"/>
      <c r="F78" s="106"/>
      <c r="G78" s="106"/>
      <c r="H78" s="106"/>
      <c r="I78" s="106"/>
      <c r="J78" s="107">
        <f>J180</f>
        <v>0</v>
      </c>
      <c r="L78" s="104"/>
    </row>
    <row r="79" spans="2:12" s="8" customFormat="1" ht="24.9" customHeight="1">
      <c r="B79" s="104"/>
      <c r="D79" s="105" t="s">
        <v>4100</v>
      </c>
      <c r="E79" s="106"/>
      <c r="F79" s="106"/>
      <c r="G79" s="106"/>
      <c r="H79" s="106"/>
      <c r="I79" s="106"/>
      <c r="J79" s="107">
        <f>J182</f>
        <v>0</v>
      </c>
      <c r="L79" s="104"/>
    </row>
    <row r="80" spans="2:12" s="1" customFormat="1" ht="21.75" customHeight="1">
      <c r="B80" s="33"/>
      <c r="L80" s="33"/>
    </row>
    <row r="81" spans="2:12" s="1" customFormat="1" ht="6.9" customHeight="1"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33"/>
    </row>
    <row r="85" spans="2:12" s="1" customFormat="1" ht="6.9" customHeight="1">
      <c r="B85" s="44"/>
      <c r="C85" s="45"/>
      <c r="D85" s="45"/>
      <c r="E85" s="45"/>
      <c r="F85" s="45"/>
      <c r="G85" s="45"/>
      <c r="H85" s="45"/>
      <c r="I85" s="45"/>
      <c r="J85" s="45"/>
      <c r="K85" s="45"/>
      <c r="L85" s="33"/>
    </row>
    <row r="86" spans="2:12" s="1" customFormat="1" ht="24.9" customHeight="1">
      <c r="B86" s="33"/>
      <c r="C86" s="22" t="s">
        <v>151</v>
      </c>
      <c r="L86" s="33"/>
    </row>
    <row r="87" spans="2:12" s="1" customFormat="1" ht="6.9" customHeight="1">
      <c r="B87" s="33"/>
      <c r="L87" s="33"/>
    </row>
    <row r="88" spans="2:12" s="1" customFormat="1" ht="12" customHeight="1">
      <c r="B88" s="33"/>
      <c r="C88" s="28" t="s">
        <v>16</v>
      </c>
      <c r="L88" s="33"/>
    </row>
    <row r="89" spans="2:12" s="1" customFormat="1" ht="16.5" customHeight="1">
      <c r="B89" s="33"/>
      <c r="E89" s="327" t="str">
        <f>E7</f>
        <v>ÚPRAVY STÁVAJÍCÍHO VODOJEMU KOZINEC I a II</v>
      </c>
      <c r="F89" s="328"/>
      <c r="G89" s="328"/>
      <c r="H89" s="328"/>
      <c r="L89" s="33"/>
    </row>
    <row r="90" spans="2:12" ht="12" customHeight="1">
      <c r="B90" s="21"/>
      <c r="C90" s="28" t="s">
        <v>132</v>
      </c>
      <c r="L90" s="21"/>
    </row>
    <row r="91" spans="2:12" s="1" customFormat="1" ht="16.5" customHeight="1">
      <c r="B91" s="33"/>
      <c r="E91" s="327" t="s">
        <v>1448</v>
      </c>
      <c r="F91" s="329"/>
      <c r="G91" s="329"/>
      <c r="H91" s="329"/>
      <c r="L91" s="33"/>
    </row>
    <row r="92" spans="2:12" s="1" customFormat="1" ht="12" customHeight="1">
      <c r="B92" s="33"/>
      <c r="C92" s="28" t="s">
        <v>134</v>
      </c>
      <c r="L92" s="33"/>
    </row>
    <row r="93" spans="2:12" s="1" customFormat="1" ht="16.5" customHeight="1">
      <c r="B93" s="33"/>
      <c r="E93" s="291" t="str">
        <f>E11</f>
        <v>D.1.4.4.b - Elektroinstalce - vnitřní</v>
      </c>
      <c r="F93" s="329"/>
      <c r="G93" s="329"/>
      <c r="H93" s="329"/>
      <c r="L93" s="33"/>
    </row>
    <row r="94" spans="2:12" s="1" customFormat="1" ht="6.9" customHeight="1">
      <c r="B94" s="33"/>
      <c r="L94" s="33"/>
    </row>
    <row r="95" spans="2:12" s="1" customFormat="1" ht="12" customHeight="1">
      <c r="B95" s="33"/>
      <c r="C95" s="28" t="s">
        <v>21</v>
      </c>
      <c r="F95" s="26" t="str">
        <f>F14</f>
        <v>Jilemnice</v>
      </c>
      <c r="I95" s="28" t="s">
        <v>23</v>
      </c>
      <c r="J95" s="50" t="str">
        <f>IF(J14="","",J14)</f>
        <v>5. 11. 2024</v>
      </c>
      <c r="L95" s="33"/>
    </row>
    <row r="96" spans="2:12" s="1" customFormat="1" ht="6.9" customHeight="1">
      <c r="B96" s="33"/>
      <c r="L96" s="33"/>
    </row>
    <row r="97" spans="2:65" s="1" customFormat="1" ht="15.15" customHeight="1">
      <c r="B97" s="33"/>
      <c r="C97" s="28" t="s">
        <v>25</v>
      </c>
      <c r="F97" s="26" t="str">
        <f>E17</f>
        <v>Vodohospodářské sdružení Turnov</v>
      </c>
      <c r="I97" s="28" t="s">
        <v>32</v>
      </c>
      <c r="J97" s="31" t="str">
        <f>E23</f>
        <v xml:space="preserve"> </v>
      </c>
      <c r="L97" s="33"/>
    </row>
    <row r="98" spans="2:65" s="1" customFormat="1" ht="15.15" customHeight="1">
      <c r="B98" s="33"/>
      <c r="C98" s="28" t="s">
        <v>30</v>
      </c>
      <c r="F98" s="26" t="str">
        <f>IF(E20="","",E20)</f>
        <v>Vyplň údaj</v>
      </c>
      <c r="I98" s="28" t="s">
        <v>35</v>
      </c>
      <c r="J98" s="31" t="str">
        <f>E26</f>
        <v>Michael Štěpán</v>
      </c>
      <c r="L98" s="33"/>
    </row>
    <row r="99" spans="2:65" s="1" customFormat="1" ht="10.35" customHeight="1">
      <c r="B99" s="33"/>
      <c r="L99" s="33"/>
    </row>
    <row r="100" spans="2:65" s="10" customFormat="1" ht="29.25" customHeight="1">
      <c r="B100" s="112"/>
      <c r="C100" s="113" t="s">
        <v>152</v>
      </c>
      <c r="D100" s="114" t="s">
        <v>59</v>
      </c>
      <c r="E100" s="114" t="s">
        <v>55</v>
      </c>
      <c r="F100" s="114" t="s">
        <v>56</v>
      </c>
      <c r="G100" s="114" t="s">
        <v>153</v>
      </c>
      <c r="H100" s="114" t="s">
        <v>154</v>
      </c>
      <c r="I100" s="114" t="s">
        <v>155</v>
      </c>
      <c r="J100" s="114" t="s">
        <v>138</v>
      </c>
      <c r="K100" s="115" t="s">
        <v>156</v>
      </c>
      <c r="L100" s="112"/>
      <c r="M100" s="57" t="s">
        <v>19</v>
      </c>
      <c r="N100" s="58" t="s">
        <v>44</v>
      </c>
      <c r="O100" s="58" t="s">
        <v>157</v>
      </c>
      <c r="P100" s="58" t="s">
        <v>158</v>
      </c>
      <c r="Q100" s="58" t="s">
        <v>159</v>
      </c>
      <c r="R100" s="58" t="s">
        <v>160</v>
      </c>
      <c r="S100" s="58" t="s">
        <v>161</v>
      </c>
      <c r="T100" s="59" t="s">
        <v>162</v>
      </c>
    </row>
    <row r="101" spans="2:65" s="1" customFormat="1" ht="22.8" customHeight="1">
      <c r="B101" s="33"/>
      <c r="C101" s="62" t="s">
        <v>163</v>
      </c>
      <c r="J101" s="116">
        <f>BK101</f>
        <v>0</v>
      </c>
      <c r="L101" s="33"/>
      <c r="M101" s="60"/>
      <c r="N101" s="51"/>
      <c r="O101" s="51"/>
      <c r="P101" s="117">
        <f>P102+P148+P180+P182</f>
        <v>0</v>
      </c>
      <c r="Q101" s="51"/>
      <c r="R101" s="117">
        <f>R102+R148+R180+R182</f>
        <v>0</v>
      </c>
      <c r="S101" s="51"/>
      <c r="T101" s="118">
        <f>T102+T148+T180+T182</f>
        <v>0</v>
      </c>
      <c r="AT101" s="18" t="s">
        <v>73</v>
      </c>
      <c r="AU101" s="18" t="s">
        <v>139</v>
      </c>
      <c r="BK101" s="119">
        <f>BK102+BK148+BK180+BK182</f>
        <v>0</v>
      </c>
    </row>
    <row r="102" spans="2:65" s="11" customFormat="1" ht="25.95" customHeight="1">
      <c r="B102" s="120"/>
      <c r="D102" s="121" t="s">
        <v>73</v>
      </c>
      <c r="E102" s="122" t="s">
        <v>4101</v>
      </c>
      <c r="F102" s="122" t="s">
        <v>4102</v>
      </c>
      <c r="I102" s="123"/>
      <c r="J102" s="124">
        <f>BK102</f>
        <v>0</v>
      </c>
      <c r="L102" s="120"/>
      <c r="M102" s="125"/>
      <c r="P102" s="126">
        <f>P103+P122+P124+P133+P136+P143</f>
        <v>0</v>
      </c>
      <c r="R102" s="126">
        <f>R103+R122+R124+R133+R136+R143</f>
        <v>0</v>
      </c>
      <c r="T102" s="127">
        <f>T103+T122+T124+T133+T136+T143</f>
        <v>0</v>
      </c>
      <c r="AR102" s="121" t="s">
        <v>81</v>
      </c>
      <c r="AT102" s="128" t="s">
        <v>73</v>
      </c>
      <c r="AU102" s="128" t="s">
        <v>74</v>
      </c>
      <c r="AY102" s="121" t="s">
        <v>166</v>
      </c>
      <c r="BK102" s="129">
        <f>BK103+BK122+BK124+BK133+BK136+BK143</f>
        <v>0</v>
      </c>
    </row>
    <row r="103" spans="2:65" s="11" customFormat="1" ht="22.8" customHeight="1">
      <c r="B103" s="120"/>
      <c r="D103" s="121" t="s">
        <v>73</v>
      </c>
      <c r="E103" s="130" t="s">
        <v>3932</v>
      </c>
      <c r="F103" s="130" t="s">
        <v>4103</v>
      </c>
      <c r="I103" s="123"/>
      <c r="J103" s="131">
        <f>BK103</f>
        <v>0</v>
      </c>
      <c r="L103" s="120"/>
      <c r="M103" s="125"/>
      <c r="P103" s="126">
        <f>SUM(P104:P121)</f>
        <v>0</v>
      </c>
      <c r="R103" s="126">
        <f>SUM(R104:R121)</f>
        <v>0</v>
      </c>
      <c r="T103" s="127">
        <f>SUM(T104:T121)</f>
        <v>0</v>
      </c>
      <c r="AR103" s="121" t="s">
        <v>81</v>
      </c>
      <c r="AT103" s="128" t="s">
        <v>73</v>
      </c>
      <c r="AU103" s="128" t="s">
        <v>81</v>
      </c>
      <c r="AY103" s="121" t="s">
        <v>166</v>
      </c>
      <c r="BK103" s="129">
        <f>SUM(BK104:BK121)</f>
        <v>0</v>
      </c>
    </row>
    <row r="104" spans="2:65" s="1" customFormat="1" ht="16.5" customHeight="1">
      <c r="B104" s="33"/>
      <c r="C104" s="132" t="s">
        <v>81</v>
      </c>
      <c r="D104" s="132" t="s">
        <v>168</v>
      </c>
      <c r="E104" s="133" t="s">
        <v>4104</v>
      </c>
      <c r="F104" s="134" t="s">
        <v>4105</v>
      </c>
      <c r="G104" s="135" t="s">
        <v>276</v>
      </c>
      <c r="H104" s="136">
        <v>50</v>
      </c>
      <c r="I104" s="137"/>
      <c r="J104" s="138">
        <f t="shared" ref="J104:J121" si="0">ROUND(I104*H104,2)</f>
        <v>0</v>
      </c>
      <c r="K104" s="134" t="s">
        <v>19</v>
      </c>
      <c r="L104" s="33"/>
      <c r="M104" s="139" t="s">
        <v>19</v>
      </c>
      <c r="N104" s="140" t="s">
        <v>45</v>
      </c>
      <c r="P104" s="141">
        <f t="shared" ref="P104:P121" si="1">O104*H104</f>
        <v>0</v>
      </c>
      <c r="Q104" s="141">
        <v>0</v>
      </c>
      <c r="R104" s="141">
        <f t="shared" ref="R104:R121" si="2">Q104*H104</f>
        <v>0</v>
      </c>
      <c r="S104" s="141">
        <v>0</v>
      </c>
      <c r="T104" s="142">
        <f t="shared" ref="T104:T121" si="3">S104*H104</f>
        <v>0</v>
      </c>
      <c r="AR104" s="143" t="s">
        <v>173</v>
      </c>
      <c r="AT104" s="143" t="s">
        <v>168</v>
      </c>
      <c r="AU104" s="143" t="s">
        <v>83</v>
      </c>
      <c r="AY104" s="18" t="s">
        <v>166</v>
      </c>
      <c r="BE104" s="144">
        <f t="shared" ref="BE104:BE121" si="4">IF(N104="základní",J104,0)</f>
        <v>0</v>
      </c>
      <c r="BF104" s="144">
        <f t="shared" ref="BF104:BF121" si="5">IF(N104="snížená",J104,0)</f>
        <v>0</v>
      </c>
      <c r="BG104" s="144">
        <f t="shared" ref="BG104:BG121" si="6">IF(N104="zákl. přenesená",J104,0)</f>
        <v>0</v>
      </c>
      <c r="BH104" s="144">
        <f t="shared" ref="BH104:BH121" si="7">IF(N104="sníž. přenesená",J104,0)</f>
        <v>0</v>
      </c>
      <c r="BI104" s="144">
        <f t="shared" ref="BI104:BI121" si="8">IF(N104="nulová",J104,0)</f>
        <v>0</v>
      </c>
      <c r="BJ104" s="18" t="s">
        <v>81</v>
      </c>
      <c r="BK104" s="144">
        <f t="shared" ref="BK104:BK121" si="9">ROUND(I104*H104,2)</f>
        <v>0</v>
      </c>
      <c r="BL104" s="18" t="s">
        <v>173</v>
      </c>
      <c r="BM104" s="143" t="s">
        <v>83</v>
      </c>
    </row>
    <row r="105" spans="2:65" s="1" customFormat="1" ht="16.5" customHeight="1">
      <c r="B105" s="33"/>
      <c r="C105" s="132" t="s">
        <v>83</v>
      </c>
      <c r="D105" s="132" t="s">
        <v>168</v>
      </c>
      <c r="E105" s="133" t="s">
        <v>4106</v>
      </c>
      <c r="F105" s="134" t="s">
        <v>4107</v>
      </c>
      <c r="G105" s="135" t="s">
        <v>276</v>
      </c>
      <c r="H105" s="136">
        <v>10</v>
      </c>
      <c r="I105" s="137"/>
      <c r="J105" s="138">
        <f t="shared" si="0"/>
        <v>0</v>
      </c>
      <c r="K105" s="134" t="s">
        <v>19</v>
      </c>
      <c r="L105" s="33"/>
      <c r="M105" s="139" t="s">
        <v>19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173</v>
      </c>
      <c r="AT105" s="143" t="s">
        <v>168</v>
      </c>
      <c r="AU105" s="143" t="s">
        <v>83</v>
      </c>
      <c r="AY105" s="18" t="s">
        <v>166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81</v>
      </c>
      <c r="BK105" s="144">
        <f t="shared" si="9"/>
        <v>0</v>
      </c>
      <c r="BL105" s="18" t="s">
        <v>173</v>
      </c>
      <c r="BM105" s="143" t="s">
        <v>173</v>
      </c>
    </row>
    <row r="106" spans="2:65" s="1" customFormat="1" ht="16.5" customHeight="1">
      <c r="B106" s="33"/>
      <c r="C106" s="132" t="s">
        <v>190</v>
      </c>
      <c r="D106" s="132" t="s">
        <v>168</v>
      </c>
      <c r="E106" s="133" t="s">
        <v>4108</v>
      </c>
      <c r="F106" s="134" t="s">
        <v>4109</v>
      </c>
      <c r="G106" s="135" t="s">
        <v>1407</v>
      </c>
      <c r="H106" s="136">
        <v>4</v>
      </c>
      <c r="I106" s="137"/>
      <c r="J106" s="138">
        <f t="shared" si="0"/>
        <v>0</v>
      </c>
      <c r="K106" s="134" t="s">
        <v>19</v>
      </c>
      <c r="L106" s="33"/>
      <c r="M106" s="139" t="s">
        <v>19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173</v>
      </c>
      <c r="AT106" s="143" t="s">
        <v>168</v>
      </c>
      <c r="AU106" s="143" t="s">
        <v>83</v>
      </c>
      <c r="AY106" s="18" t="s">
        <v>166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81</v>
      </c>
      <c r="BK106" s="144">
        <f t="shared" si="9"/>
        <v>0</v>
      </c>
      <c r="BL106" s="18" t="s">
        <v>173</v>
      </c>
      <c r="BM106" s="143" t="s">
        <v>215</v>
      </c>
    </row>
    <row r="107" spans="2:65" s="1" customFormat="1" ht="16.5" customHeight="1">
      <c r="B107" s="33"/>
      <c r="C107" s="132" t="s">
        <v>173</v>
      </c>
      <c r="D107" s="132" t="s">
        <v>168</v>
      </c>
      <c r="E107" s="133" t="s">
        <v>4110</v>
      </c>
      <c r="F107" s="134" t="s">
        <v>4111</v>
      </c>
      <c r="G107" s="135" t="s">
        <v>1407</v>
      </c>
      <c r="H107" s="136">
        <v>4</v>
      </c>
      <c r="I107" s="137"/>
      <c r="J107" s="138">
        <f t="shared" si="0"/>
        <v>0</v>
      </c>
      <c r="K107" s="134" t="s">
        <v>19</v>
      </c>
      <c r="L107" s="33"/>
      <c r="M107" s="139" t="s">
        <v>19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173</v>
      </c>
      <c r="AT107" s="143" t="s">
        <v>168</v>
      </c>
      <c r="AU107" s="143" t="s">
        <v>83</v>
      </c>
      <c r="AY107" s="18" t="s">
        <v>166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81</v>
      </c>
      <c r="BK107" s="144">
        <f t="shared" si="9"/>
        <v>0</v>
      </c>
      <c r="BL107" s="18" t="s">
        <v>173</v>
      </c>
      <c r="BM107" s="143" t="s">
        <v>229</v>
      </c>
    </row>
    <row r="108" spans="2:65" s="1" customFormat="1" ht="16.5" customHeight="1">
      <c r="B108" s="33"/>
      <c r="C108" s="132" t="s">
        <v>206</v>
      </c>
      <c r="D108" s="132" t="s">
        <v>168</v>
      </c>
      <c r="E108" s="133" t="s">
        <v>4112</v>
      </c>
      <c r="F108" s="134" t="s">
        <v>4113</v>
      </c>
      <c r="G108" s="135" t="s">
        <v>276</v>
      </c>
      <c r="H108" s="136">
        <v>1</v>
      </c>
      <c r="I108" s="137"/>
      <c r="J108" s="138">
        <f t="shared" si="0"/>
        <v>0</v>
      </c>
      <c r="K108" s="134" t="s">
        <v>19</v>
      </c>
      <c r="L108" s="33"/>
      <c r="M108" s="139" t="s">
        <v>19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173</v>
      </c>
      <c r="AT108" s="143" t="s">
        <v>168</v>
      </c>
      <c r="AU108" s="143" t="s">
        <v>83</v>
      </c>
      <c r="AY108" s="18" t="s">
        <v>166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81</v>
      </c>
      <c r="BK108" s="144">
        <f t="shared" si="9"/>
        <v>0</v>
      </c>
      <c r="BL108" s="18" t="s">
        <v>173</v>
      </c>
      <c r="BM108" s="143" t="s">
        <v>241</v>
      </c>
    </row>
    <row r="109" spans="2:65" s="1" customFormat="1" ht="16.5" customHeight="1">
      <c r="B109" s="33"/>
      <c r="C109" s="132" t="s">
        <v>215</v>
      </c>
      <c r="D109" s="132" t="s">
        <v>168</v>
      </c>
      <c r="E109" s="133" t="s">
        <v>4114</v>
      </c>
      <c r="F109" s="134" t="s">
        <v>4115</v>
      </c>
      <c r="G109" s="135" t="s">
        <v>1407</v>
      </c>
      <c r="H109" s="136">
        <v>2</v>
      </c>
      <c r="I109" s="137"/>
      <c r="J109" s="138">
        <f t="shared" si="0"/>
        <v>0</v>
      </c>
      <c r="K109" s="134" t="s">
        <v>19</v>
      </c>
      <c r="L109" s="33"/>
      <c r="M109" s="139" t="s">
        <v>19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173</v>
      </c>
      <c r="AT109" s="143" t="s">
        <v>168</v>
      </c>
      <c r="AU109" s="143" t="s">
        <v>83</v>
      </c>
      <c r="AY109" s="18" t="s">
        <v>166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81</v>
      </c>
      <c r="BK109" s="144">
        <f t="shared" si="9"/>
        <v>0</v>
      </c>
      <c r="BL109" s="18" t="s">
        <v>173</v>
      </c>
      <c r="BM109" s="143" t="s">
        <v>8</v>
      </c>
    </row>
    <row r="110" spans="2:65" s="1" customFormat="1" ht="16.5" customHeight="1">
      <c r="B110" s="33"/>
      <c r="C110" s="132" t="s">
        <v>223</v>
      </c>
      <c r="D110" s="132" t="s">
        <v>168</v>
      </c>
      <c r="E110" s="133" t="s">
        <v>4116</v>
      </c>
      <c r="F110" s="134" t="s">
        <v>4117</v>
      </c>
      <c r="G110" s="135" t="s">
        <v>1407</v>
      </c>
      <c r="H110" s="136">
        <v>10</v>
      </c>
      <c r="I110" s="137"/>
      <c r="J110" s="138">
        <f t="shared" si="0"/>
        <v>0</v>
      </c>
      <c r="K110" s="134" t="s">
        <v>19</v>
      </c>
      <c r="L110" s="33"/>
      <c r="M110" s="139" t="s">
        <v>19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173</v>
      </c>
      <c r="AT110" s="143" t="s">
        <v>168</v>
      </c>
      <c r="AU110" s="143" t="s">
        <v>83</v>
      </c>
      <c r="AY110" s="18" t="s">
        <v>166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81</v>
      </c>
      <c r="BK110" s="144">
        <f t="shared" si="9"/>
        <v>0</v>
      </c>
      <c r="BL110" s="18" t="s">
        <v>173</v>
      </c>
      <c r="BM110" s="143" t="s">
        <v>273</v>
      </c>
    </row>
    <row r="111" spans="2:65" s="1" customFormat="1" ht="16.5" customHeight="1">
      <c r="B111" s="33"/>
      <c r="C111" s="132" t="s">
        <v>229</v>
      </c>
      <c r="D111" s="132" t="s">
        <v>168</v>
      </c>
      <c r="E111" s="133" t="s">
        <v>4118</v>
      </c>
      <c r="F111" s="134" t="s">
        <v>4119</v>
      </c>
      <c r="G111" s="135" t="s">
        <v>1407</v>
      </c>
      <c r="H111" s="136">
        <v>21</v>
      </c>
      <c r="I111" s="137"/>
      <c r="J111" s="138">
        <f t="shared" si="0"/>
        <v>0</v>
      </c>
      <c r="K111" s="134" t="s">
        <v>19</v>
      </c>
      <c r="L111" s="33"/>
      <c r="M111" s="139" t="s">
        <v>19</v>
      </c>
      <c r="N111" s="140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173</v>
      </c>
      <c r="AT111" s="143" t="s">
        <v>168</v>
      </c>
      <c r="AU111" s="143" t="s">
        <v>83</v>
      </c>
      <c r="AY111" s="18" t="s">
        <v>166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81</v>
      </c>
      <c r="BK111" s="144">
        <f t="shared" si="9"/>
        <v>0</v>
      </c>
      <c r="BL111" s="18" t="s">
        <v>173</v>
      </c>
      <c r="BM111" s="143" t="s">
        <v>290</v>
      </c>
    </row>
    <row r="112" spans="2:65" s="1" customFormat="1" ht="16.5" customHeight="1">
      <c r="B112" s="33"/>
      <c r="C112" s="132" t="s">
        <v>234</v>
      </c>
      <c r="D112" s="132" t="s">
        <v>168</v>
      </c>
      <c r="E112" s="133" t="s">
        <v>4120</v>
      </c>
      <c r="F112" s="134" t="s">
        <v>4121</v>
      </c>
      <c r="G112" s="135" t="s">
        <v>1407</v>
      </c>
      <c r="H112" s="136">
        <v>2</v>
      </c>
      <c r="I112" s="137"/>
      <c r="J112" s="138">
        <f t="shared" si="0"/>
        <v>0</v>
      </c>
      <c r="K112" s="134" t="s">
        <v>19</v>
      </c>
      <c r="L112" s="33"/>
      <c r="M112" s="139" t="s">
        <v>19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173</v>
      </c>
      <c r="AT112" s="143" t="s">
        <v>168</v>
      </c>
      <c r="AU112" s="143" t="s">
        <v>83</v>
      </c>
      <c r="AY112" s="18" t="s">
        <v>166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81</v>
      </c>
      <c r="BK112" s="144">
        <f t="shared" si="9"/>
        <v>0</v>
      </c>
      <c r="BL112" s="18" t="s">
        <v>173</v>
      </c>
      <c r="BM112" s="143" t="s">
        <v>307</v>
      </c>
    </row>
    <row r="113" spans="2:65" s="1" customFormat="1" ht="16.5" customHeight="1">
      <c r="B113" s="33"/>
      <c r="C113" s="132" t="s">
        <v>241</v>
      </c>
      <c r="D113" s="132" t="s">
        <v>168</v>
      </c>
      <c r="E113" s="133" t="s">
        <v>4122</v>
      </c>
      <c r="F113" s="134" t="s">
        <v>4123</v>
      </c>
      <c r="G113" s="135" t="s">
        <v>276</v>
      </c>
      <c r="H113" s="136">
        <v>25</v>
      </c>
      <c r="I113" s="137"/>
      <c r="J113" s="138">
        <f t="shared" si="0"/>
        <v>0</v>
      </c>
      <c r="K113" s="134" t="s">
        <v>19</v>
      </c>
      <c r="L113" s="33"/>
      <c r="M113" s="139" t="s">
        <v>19</v>
      </c>
      <c r="N113" s="140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173</v>
      </c>
      <c r="AT113" s="143" t="s">
        <v>168</v>
      </c>
      <c r="AU113" s="143" t="s">
        <v>83</v>
      </c>
      <c r="AY113" s="18" t="s">
        <v>166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81</v>
      </c>
      <c r="BK113" s="144">
        <f t="shared" si="9"/>
        <v>0</v>
      </c>
      <c r="BL113" s="18" t="s">
        <v>173</v>
      </c>
      <c r="BM113" s="143" t="s">
        <v>324</v>
      </c>
    </row>
    <row r="114" spans="2:65" s="1" customFormat="1" ht="16.5" customHeight="1">
      <c r="B114" s="33"/>
      <c r="C114" s="132" t="s">
        <v>251</v>
      </c>
      <c r="D114" s="132" t="s">
        <v>168</v>
      </c>
      <c r="E114" s="133" t="s">
        <v>4124</v>
      </c>
      <c r="F114" s="134" t="s">
        <v>4125</v>
      </c>
      <c r="G114" s="135" t="s">
        <v>1407</v>
      </c>
      <c r="H114" s="136">
        <v>1</v>
      </c>
      <c r="I114" s="137"/>
      <c r="J114" s="138">
        <f t="shared" si="0"/>
        <v>0</v>
      </c>
      <c r="K114" s="134" t="s">
        <v>19</v>
      </c>
      <c r="L114" s="33"/>
      <c r="M114" s="139" t="s">
        <v>19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173</v>
      </c>
      <c r="AT114" s="143" t="s">
        <v>168</v>
      </c>
      <c r="AU114" s="143" t="s">
        <v>83</v>
      </c>
      <c r="AY114" s="18" t="s">
        <v>166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81</v>
      </c>
      <c r="BK114" s="144">
        <f t="shared" si="9"/>
        <v>0</v>
      </c>
      <c r="BL114" s="18" t="s">
        <v>173</v>
      </c>
      <c r="BM114" s="143" t="s">
        <v>334</v>
      </c>
    </row>
    <row r="115" spans="2:65" s="1" customFormat="1" ht="16.5" customHeight="1">
      <c r="B115" s="33"/>
      <c r="C115" s="132" t="s">
        <v>8</v>
      </c>
      <c r="D115" s="132" t="s">
        <v>168</v>
      </c>
      <c r="E115" s="133" t="s">
        <v>4126</v>
      </c>
      <c r="F115" s="134" t="s">
        <v>4127</v>
      </c>
      <c r="G115" s="135" t="s">
        <v>1407</v>
      </c>
      <c r="H115" s="136">
        <v>1</v>
      </c>
      <c r="I115" s="137"/>
      <c r="J115" s="138">
        <f t="shared" si="0"/>
        <v>0</v>
      </c>
      <c r="K115" s="134" t="s">
        <v>19</v>
      </c>
      <c r="L115" s="33"/>
      <c r="M115" s="139" t="s">
        <v>19</v>
      </c>
      <c r="N115" s="140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173</v>
      </c>
      <c r="AT115" s="143" t="s">
        <v>168</v>
      </c>
      <c r="AU115" s="143" t="s">
        <v>83</v>
      </c>
      <c r="AY115" s="18" t="s">
        <v>166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81</v>
      </c>
      <c r="BK115" s="144">
        <f t="shared" si="9"/>
        <v>0</v>
      </c>
      <c r="BL115" s="18" t="s">
        <v>173</v>
      </c>
      <c r="BM115" s="143" t="s">
        <v>349</v>
      </c>
    </row>
    <row r="116" spans="2:65" s="1" customFormat="1" ht="16.5" customHeight="1">
      <c r="B116" s="33"/>
      <c r="C116" s="132" t="s">
        <v>266</v>
      </c>
      <c r="D116" s="132" t="s">
        <v>168</v>
      </c>
      <c r="E116" s="133" t="s">
        <v>4128</v>
      </c>
      <c r="F116" s="134" t="s">
        <v>4129</v>
      </c>
      <c r="G116" s="135" t="s">
        <v>1407</v>
      </c>
      <c r="H116" s="136">
        <v>1</v>
      </c>
      <c r="I116" s="137"/>
      <c r="J116" s="138">
        <f t="shared" si="0"/>
        <v>0</v>
      </c>
      <c r="K116" s="134" t="s">
        <v>19</v>
      </c>
      <c r="L116" s="33"/>
      <c r="M116" s="139" t="s">
        <v>19</v>
      </c>
      <c r="N116" s="140" t="s">
        <v>45</v>
      </c>
      <c r="P116" s="141">
        <f t="shared" si="1"/>
        <v>0</v>
      </c>
      <c r="Q116" s="141">
        <v>0</v>
      </c>
      <c r="R116" s="141">
        <f t="shared" si="2"/>
        <v>0</v>
      </c>
      <c r="S116" s="141">
        <v>0</v>
      </c>
      <c r="T116" s="142">
        <f t="shared" si="3"/>
        <v>0</v>
      </c>
      <c r="AR116" s="143" t="s">
        <v>173</v>
      </c>
      <c r="AT116" s="143" t="s">
        <v>168</v>
      </c>
      <c r="AU116" s="143" t="s">
        <v>83</v>
      </c>
      <c r="AY116" s="18" t="s">
        <v>166</v>
      </c>
      <c r="BE116" s="144">
        <f t="shared" si="4"/>
        <v>0</v>
      </c>
      <c r="BF116" s="144">
        <f t="shared" si="5"/>
        <v>0</v>
      </c>
      <c r="BG116" s="144">
        <f t="shared" si="6"/>
        <v>0</v>
      </c>
      <c r="BH116" s="144">
        <f t="shared" si="7"/>
        <v>0</v>
      </c>
      <c r="BI116" s="144">
        <f t="shared" si="8"/>
        <v>0</v>
      </c>
      <c r="BJ116" s="18" t="s">
        <v>81</v>
      </c>
      <c r="BK116" s="144">
        <f t="shared" si="9"/>
        <v>0</v>
      </c>
      <c r="BL116" s="18" t="s">
        <v>173</v>
      </c>
      <c r="BM116" s="143" t="s">
        <v>371</v>
      </c>
    </row>
    <row r="117" spans="2:65" s="1" customFormat="1" ht="16.5" customHeight="1">
      <c r="B117" s="33"/>
      <c r="C117" s="132" t="s">
        <v>273</v>
      </c>
      <c r="D117" s="132" t="s">
        <v>168</v>
      </c>
      <c r="E117" s="133" t="s">
        <v>4130</v>
      </c>
      <c r="F117" s="134" t="s">
        <v>4131</v>
      </c>
      <c r="G117" s="135" t="s">
        <v>1407</v>
      </c>
      <c r="H117" s="136">
        <v>3</v>
      </c>
      <c r="I117" s="137"/>
      <c r="J117" s="138">
        <f t="shared" si="0"/>
        <v>0</v>
      </c>
      <c r="K117" s="134" t="s">
        <v>19</v>
      </c>
      <c r="L117" s="33"/>
      <c r="M117" s="139" t="s">
        <v>19</v>
      </c>
      <c r="N117" s="140" t="s">
        <v>45</v>
      </c>
      <c r="P117" s="141">
        <f t="shared" si="1"/>
        <v>0</v>
      </c>
      <c r="Q117" s="141">
        <v>0</v>
      </c>
      <c r="R117" s="141">
        <f t="shared" si="2"/>
        <v>0</v>
      </c>
      <c r="S117" s="141">
        <v>0</v>
      </c>
      <c r="T117" s="142">
        <f t="shared" si="3"/>
        <v>0</v>
      </c>
      <c r="AR117" s="143" t="s">
        <v>173</v>
      </c>
      <c r="AT117" s="143" t="s">
        <v>168</v>
      </c>
      <c r="AU117" s="143" t="s">
        <v>83</v>
      </c>
      <c r="AY117" s="18" t="s">
        <v>166</v>
      </c>
      <c r="BE117" s="144">
        <f t="shared" si="4"/>
        <v>0</v>
      </c>
      <c r="BF117" s="144">
        <f t="shared" si="5"/>
        <v>0</v>
      </c>
      <c r="BG117" s="144">
        <f t="shared" si="6"/>
        <v>0</v>
      </c>
      <c r="BH117" s="144">
        <f t="shared" si="7"/>
        <v>0</v>
      </c>
      <c r="BI117" s="144">
        <f t="shared" si="8"/>
        <v>0</v>
      </c>
      <c r="BJ117" s="18" t="s">
        <v>81</v>
      </c>
      <c r="BK117" s="144">
        <f t="shared" si="9"/>
        <v>0</v>
      </c>
      <c r="BL117" s="18" t="s">
        <v>173</v>
      </c>
      <c r="BM117" s="143" t="s">
        <v>390</v>
      </c>
    </row>
    <row r="118" spans="2:65" s="1" customFormat="1" ht="16.5" customHeight="1">
      <c r="B118" s="33"/>
      <c r="C118" s="132" t="s">
        <v>282</v>
      </c>
      <c r="D118" s="132" t="s">
        <v>168</v>
      </c>
      <c r="E118" s="133" t="s">
        <v>4132</v>
      </c>
      <c r="F118" s="134" t="s">
        <v>4133</v>
      </c>
      <c r="G118" s="135" t="s">
        <v>1407</v>
      </c>
      <c r="H118" s="136">
        <v>6</v>
      </c>
      <c r="I118" s="137"/>
      <c r="J118" s="138">
        <f t="shared" si="0"/>
        <v>0</v>
      </c>
      <c r="K118" s="134" t="s">
        <v>19</v>
      </c>
      <c r="L118" s="33"/>
      <c r="M118" s="139" t="s">
        <v>19</v>
      </c>
      <c r="N118" s="140" t="s">
        <v>45</v>
      </c>
      <c r="P118" s="141">
        <f t="shared" si="1"/>
        <v>0</v>
      </c>
      <c r="Q118" s="141">
        <v>0</v>
      </c>
      <c r="R118" s="141">
        <f t="shared" si="2"/>
        <v>0</v>
      </c>
      <c r="S118" s="141">
        <v>0</v>
      </c>
      <c r="T118" s="142">
        <f t="shared" si="3"/>
        <v>0</v>
      </c>
      <c r="AR118" s="143" t="s">
        <v>173</v>
      </c>
      <c r="AT118" s="143" t="s">
        <v>168</v>
      </c>
      <c r="AU118" s="143" t="s">
        <v>83</v>
      </c>
      <c r="AY118" s="18" t="s">
        <v>166</v>
      </c>
      <c r="BE118" s="144">
        <f t="shared" si="4"/>
        <v>0</v>
      </c>
      <c r="BF118" s="144">
        <f t="shared" si="5"/>
        <v>0</v>
      </c>
      <c r="BG118" s="144">
        <f t="shared" si="6"/>
        <v>0</v>
      </c>
      <c r="BH118" s="144">
        <f t="shared" si="7"/>
        <v>0</v>
      </c>
      <c r="BI118" s="144">
        <f t="shared" si="8"/>
        <v>0</v>
      </c>
      <c r="BJ118" s="18" t="s">
        <v>81</v>
      </c>
      <c r="BK118" s="144">
        <f t="shared" si="9"/>
        <v>0</v>
      </c>
      <c r="BL118" s="18" t="s">
        <v>173</v>
      </c>
      <c r="BM118" s="143" t="s">
        <v>404</v>
      </c>
    </row>
    <row r="119" spans="2:65" s="1" customFormat="1" ht="16.5" customHeight="1">
      <c r="B119" s="33"/>
      <c r="C119" s="132" t="s">
        <v>290</v>
      </c>
      <c r="D119" s="132" t="s">
        <v>168</v>
      </c>
      <c r="E119" s="133" t="s">
        <v>4134</v>
      </c>
      <c r="F119" s="134" t="s">
        <v>4135</v>
      </c>
      <c r="G119" s="135" t="s">
        <v>1407</v>
      </c>
      <c r="H119" s="136">
        <v>3</v>
      </c>
      <c r="I119" s="137"/>
      <c r="J119" s="138">
        <f t="shared" si="0"/>
        <v>0</v>
      </c>
      <c r="K119" s="134" t="s">
        <v>19</v>
      </c>
      <c r="L119" s="33"/>
      <c r="M119" s="139" t="s">
        <v>19</v>
      </c>
      <c r="N119" s="140" t="s">
        <v>45</v>
      </c>
      <c r="P119" s="141">
        <f t="shared" si="1"/>
        <v>0</v>
      </c>
      <c r="Q119" s="141">
        <v>0</v>
      </c>
      <c r="R119" s="141">
        <f t="shared" si="2"/>
        <v>0</v>
      </c>
      <c r="S119" s="141">
        <v>0</v>
      </c>
      <c r="T119" s="142">
        <f t="shared" si="3"/>
        <v>0</v>
      </c>
      <c r="AR119" s="143" t="s">
        <v>173</v>
      </c>
      <c r="AT119" s="143" t="s">
        <v>168</v>
      </c>
      <c r="AU119" s="143" t="s">
        <v>83</v>
      </c>
      <c r="AY119" s="18" t="s">
        <v>166</v>
      </c>
      <c r="BE119" s="144">
        <f t="shared" si="4"/>
        <v>0</v>
      </c>
      <c r="BF119" s="144">
        <f t="shared" si="5"/>
        <v>0</v>
      </c>
      <c r="BG119" s="144">
        <f t="shared" si="6"/>
        <v>0</v>
      </c>
      <c r="BH119" s="144">
        <f t="shared" si="7"/>
        <v>0</v>
      </c>
      <c r="BI119" s="144">
        <f t="shared" si="8"/>
        <v>0</v>
      </c>
      <c r="BJ119" s="18" t="s">
        <v>81</v>
      </c>
      <c r="BK119" s="144">
        <f t="shared" si="9"/>
        <v>0</v>
      </c>
      <c r="BL119" s="18" t="s">
        <v>173</v>
      </c>
      <c r="BM119" s="143" t="s">
        <v>414</v>
      </c>
    </row>
    <row r="120" spans="2:65" s="1" customFormat="1" ht="16.5" customHeight="1">
      <c r="B120" s="33"/>
      <c r="C120" s="132" t="s">
        <v>299</v>
      </c>
      <c r="D120" s="132" t="s">
        <v>168</v>
      </c>
      <c r="E120" s="133" t="s">
        <v>4136</v>
      </c>
      <c r="F120" s="134" t="s">
        <v>4137</v>
      </c>
      <c r="G120" s="135" t="s">
        <v>1407</v>
      </c>
      <c r="H120" s="136">
        <v>1</v>
      </c>
      <c r="I120" s="137"/>
      <c r="J120" s="138">
        <f t="shared" si="0"/>
        <v>0</v>
      </c>
      <c r="K120" s="134" t="s">
        <v>19</v>
      </c>
      <c r="L120" s="33"/>
      <c r="M120" s="139" t="s">
        <v>19</v>
      </c>
      <c r="N120" s="140" t="s">
        <v>45</v>
      </c>
      <c r="P120" s="141">
        <f t="shared" si="1"/>
        <v>0</v>
      </c>
      <c r="Q120" s="141">
        <v>0</v>
      </c>
      <c r="R120" s="141">
        <f t="shared" si="2"/>
        <v>0</v>
      </c>
      <c r="S120" s="141">
        <v>0</v>
      </c>
      <c r="T120" s="142">
        <f t="shared" si="3"/>
        <v>0</v>
      </c>
      <c r="AR120" s="143" t="s">
        <v>173</v>
      </c>
      <c r="AT120" s="143" t="s">
        <v>168</v>
      </c>
      <c r="AU120" s="143" t="s">
        <v>83</v>
      </c>
      <c r="AY120" s="18" t="s">
        <v>166</v>
      </c>
      <c r="BE120" s="144">
        <f t="shared" si="4"/>
        <v>0</v>
      </c>
      <c r="BF120" s="144">
        <f t="shared" si="5"/>
        <v>0</v>
      </c>
      <c r="BG120" s="144">
        <f t="shared" si="6"/>
        <v>0</v>
      </c>
      <c r="BH120" s="144">
        <f t="shared" si="7"/>
        <v>0</v>
      </c>
      <c r="BI120" s="144">
        <f t="shared" si="8"/>
        <v>0</v>
      </c>
      <c r="BJ120" s="18" t="s">
        <v>81</v>
      </c>
      <c r="BK120" s="144">
        <f t="shared" si="9"/>
        <v>0</v>
      </c>
      <c r="BL120" s="18" t="s">
        <v>173</v>
      </c>
      <c r="BM120" s="143" t="s">
        <v>426</v>
      </c>
    </row>
    <row r="121" spans="2:65" s="1" customFormat="1" ht="16.5" customHeight="1">
      <c r="B121" s="33"/>
      <c r="C121" s="132" t="s">
        <v>307</v>
      </c>
      <c r="D121" s="132" t="s">
        <v>168</v>
      </c>
      <c r="E121" s="133" t="s">
        <v>4138</v>
      </c>
      <c r="F121" s="134" t="s">
        <v>4139</v>
      </c>
      <c r="G121" s="135" t="s">
        <v>1407</v>
      </c>
      <c r="H121" s="136">
        <v>1</v>
      </c>
      <c r="I121" s="137"/>
      <c r="J121" s="138">
        <f t="shared" si="0"/>
        <v>0</v>
      </c>
      <c r="K121" s="134" t="s">
        <v>19</v>
      </c>
      <c r="L121" s="33"/>
      <c r="M121" s="139" t="s">
        <v>19</v>
      </c>
      <c r="N121" s="140" t="s">
        <v>45</v>
      </c>
      <c r="P121" s="141">
        <f t="shared" si="1"/>
        <v>0</v>
      </c>
      <c r="Q121" s="141">
        <v>0</v>
      </c>
      <c r="R121" s="141">
        <f t="shared" si="2"/>
        <v>0</v>
      </c>
      <c r="S121" s="141">
        <v>0</v>
      </c>
      <c r="T121" s="142">
        <f t="shared" si="3"/>
        <v>0</v>
      </c>
      <c r="AR121" s="143" t="s">
        <v>173</v>
      </c>
      <c r="AT121" s="143" t="s">
        <v>168</v>
      </c>
      <c r="AU121" s="143" t="s">
        <v>83</v>
      </c>
      <c r="AY121" s="18" t="s">
        <v>166</v>
      </c>
      <c r="BE121" s="144">
        <f t="shared" si="4"/>
        <v>0</v>
      </c>
      <c r="BF121" s="144">
        <f t="shared" si="5"/>
        <v>0</v>
      </c>
      <c r="BG121" s="144">
        <f t="shared" si="6"/>
        <v>0</v>
      </c>
      <c r="BH121" s="144">
        <f t="shared" si="7"/>
        <v>0</v>
      </c>
      <c r="BI121" s="144">
        <f t="shared" si="8"/>
        <v>0</v>
      </c>
      <c r="BJ121" s="18" t="s">
        <v>81</v>
      </c>
      <c r="BK121" s="144">
        <f t="shared" si="9"/>
        <v>0</v>
      </c>
      <c r="BL121" s="18" t="s">
        <v>173</v>
      </c>
      <c r="BM121" s="143" t="s">
        <v>437</v>
      </c>
    </row>
    <row r="122" spans="2:65" s="11" customFormat="1" ht="22.8" customHeight="1">
      <c r="B122" s="120"/>
      <c r="D122" s="121" t="s">
        <v>73</v>
      </c>
      <c r="E122" s="130" t="s">
        <v>3991</v>
      </c>
      <c r="F122" s="130" t="s">
        <v>4140</v>
      </c>
      <c r="I122" s="123"/>
      <c r="J122" s="131">
        <f>BK122</f>
        <v>0</v>
      </c>
      <c r="L122" s="120"/>
      <c r="M122" s="125"/>
      <c r="P122" s="126">
        <f>P123</f>
        <v>0</v>
      </c>
      <c r="R122" s="126">
        <f>R123</f>
        <v>0</v>
      </c>
      <c r="T122" s="127">
        <f>T123</f>
        <v>0</v>
      </c>
      <c r="AR122" s="121" t="s">
        <v>81</v>
      </c>
      <c r="AT122" s="128" t="s">
        <v>73</v>
      </c>
      <c r="AU122" s="128" t="s">
        <v>81</v>
      </c>
      <c r="AY122" s="121" t="s">
        <v>166</v>
      </c>
      <c r="BK122" s="129">
        <f>BK123</f>
        <v>0</v>
      </c>
    </row>
    <row r="123" spans="2:65" s="1" customFormat="1" ht="16.5" customHeight="1">
      <c r="B123" s="33"/>
      <c r="C123" s="132" t="s">
        <v>315</v>
      </c>
      <c r="D123" s="132" t="s">
        <v>168</v>
      </c>
      <c r="E123" s="133" t="s">
        <v>4141</v>
      </c>
      <c r="F123" s="134" t="s">
        <v>4142</v>
      </c>
      <c r="G123" s="135" t="s">
        <v>276</v>
      </c>
      <c r="H123" s="136">
        <v>235</v>
      </c>
      <c r="I123" s="137"/>
      <c r="J123" s="138">
        <f>ROUND(I123*H123,2)</f>
        <v>0</v>
      </c>
      <c r="K123" s="134" t="s">
        <v>19</v>
      </c>
      <c r="L123" s="33"/>
      <c r="M123" s="139" t="s">
        <v>19</v>
      </c>
      <c r="N123" s="140" t="s">
        <v>45</v>
      </c>
      <c r="P123" s="141">
        <f>O123*H123</f>
        <v>0</v>
      </c>
      <c r="Q123" s="141">
        <v>0</v>
      </c>
      <c r="R123" s="141">
        <f>Q123*H123</f>
        <v>0</v>
      </c>
      <c r="S123" s="141">
        <v>0</v>
      </c>
      <c r="T123" s="142">
        <f>S123*H123</f>
        <v>0</v>
      </c>
      <c r="AR123" s="143" t="s">
        <v>173</v>
      </c>
      <c r="AT123" s="143" t="s">
        <v>168</v>
      </c>
      <c r="AU123" s="143" t="s">
        <v>83</v>
      </c>
      <c r="AY123" s="18" t="s">
        <v>166</v>
      </c>
      <c r="BE123" s="144">
        <f>IF(N123="základní",J123,0)</f>
        <v>0</v>
      </c>
      <c r="BF123" s="144">
        <f>IF(N123="snížená",J123,0)</f>
        <v>0</v>
      </c>
      <c r="BG123" s="144">
        <f>IF(N123="zákl. přenesená",J123,0)</f>
        <v>0</v>
      </c>
      <c r="BH123" s="144">
        <f>IF(N123="sníž. přenesená",J123,0)</f>
        <v>0</v>
      </c>
      <c r="BI123" s="144">
        <f>IF(N123="nulová",J123,0)</f>
        <v>0</v>
      </c>
      <c r="BJ123" s="18" t="s">
        <v>81</v>
      </c>
      <c r="BK123" s="144">
        <f>ROUND(I123*H123,2)</f>
        <v>0</v>
      </c>
      <c r="BL123" s="18" t="s">
        <v>173</v>
      </c>
      <c r="BM123" s="143" t="s">
        <v>454</v>
      </c>
    </row>
    <row r="124" spans="2:65" s="11" customFormat="1" ht="22.8" customHeight="1">
      <c r="B124" s="120"/>
      <c r="D124" s="121" t="s">
        <v>73</v>
      </c>
      <c r="E124" s="130" t="s">
        <v>4143</v>
      </c>
      <c r="F124" s="130" t="s">
        <v>4144</v>
      </c>
      <c r="I124" s="123"/>
      <c r="J124" s="131">
        <f>BK124</f>
        <v>0</v>
      </c>
      <c r="L124" s="120"/>
      <c r="M124" s="125"/>
      <c r="P124" s="126">
        <f>SUM(P125:P132)</f>
        <v>0</v>
      </c>
      <c r="R124" s="126">
        <f>SUM(R125:R132)</f>
        <v>0</v>
      </c>
      <c r="T124" s="127">
        <f>SUM(T125:T132)</f>
        <v>0</v>
      </c>
      <c r="AR124" s="121" t="s">
        <v>81</v>
      </c>
      <c r="AT124" s="128" t="s">
        <v>73</v>
      </c>
      <c r="AU124" s="128" t="s">
        <v>81</v>
      </c>
      <c r="AY124" s="121" t="s">
        <v>166</v>
      </c>
      <c r="BK124" s="129">
        <f>SUM(BK125:BK132)</f>
        <v>0</v>
      </c>
    </row>
    <row r="125" spans="2:65" s="1" customFormat="1" ht="16.5" customHeight="1">
      <c r="B125" s="33"/>
      <c r="C125" s="132" t="s">
        <v>324</v>
      </c>
      <c r="D125" s="132" t="s">
        <v>168</v>
      </c>
      <c r="E125" s="133" t="s">
        <v>4145</v>
      </c>
      <c r="F125" s="134" t="s">
        <v>4146</v>
      </c>
      <c r="G125" s="135" t="s">
        <v>276</v>
      </c>
      <c r="H125" s="136">
        <v>78</v>
      </c>
      <c r="I125" s="137"/>
      <c r="J125" s="138">
        <f t="shared" ref="J125:J132" si="10">ROUND(I125*H125,2)</f>
        <v>0</v>
      </c>
      <c r="K125" s="134" t="s">
        <v>19</v>
      </c>
      <c r="L125" s="33"/>
      <c r="M125" s="139" t="s">
        <v>19</v>
      </c>
      <c r="N125" s="140" t="s">
        <v>45</v>
      </c>
      <c r="P125" s="141">
        <f t="shared" ref="P125:P132" si="11">O125*H125</f>
        <v>0</v>
      </c>
      <c r="Q125" s="141">
        <v>0</v>
      </c>
      <c r="R125" s="141">
        <f t="shared" ref="R125:R132" si="12">Q125*H125</f>
        <v>0</v>
      </c>
      <c r="S125" s="141">
        <v>0</v>
      </c>
      <c r="T125" s="142">
        <f t="shared" ref="T125:T132" si="13">S125*H125</f>
        <v>0</v>
      </c>
      <c r="AR125" s="143" t="s">
        <v>173</v>
      </c>
      <c r="AT125" s="143" t="s">
        <v>168</v>
      </c>
      <c r="AU125" s="143" t="s">
        <v>83</v>
      </c>
      <c r="AY125" s="18" t="s">
        <v>166</v>
      </c>
      <c r="BE125" s="144">
        <f t="shared" ref="BE125:BE132" si="14">IF(N125="základní",J125,0)</f>
        <v>0</v>
      </c>
      <c r="BF125" s="144">
        <f t="shared" ref="BF125:BF132" si="15">IF(N125="snížená",J125,0)</f>
        <v>0</v>
      </c>
      <c r="BG125" s="144">
        <f t="shared" ref="BG125:BG132" si="16">IF(N125="zákl. přenesená",J125,0)</f>
        <v>0</v>
      </c>
      <c r="BH125" s="144">
        <f t="shared" ref="BH125:BH132" si="17">IF(N125="sníž. přenesená",J125,0)</f>
        <v>0</v>
      </c>
      <c r="BI125" s="144">
        <f t="shared" ref="BI125:BI132" si="18">IF(N125="nulová",J125,0)</f>
        <v>0</v>
      </c>
      <c r="BJ125" s="18" t="s">
        <v>81</v>
      </c>
      <c r="BK125" s="144">
        <f t="shared" ref="BK125:BK132" si="19">ROUND(I125*H125,2)</f>
        <v>0</v>
      </c>
      <c r="BL125" s="18" t="s">
        <v>173</v>
      </c>
      <c r="BM125" s="143" t="s">
        <v>473</v>
      </c>
    </row>
    <row r="126" spans="2:65" s="1" customFormat="1" ht="16.5" customHeight="1">
      <c r="B126" s="33"/>
      <c r="C126" s="132" t="s">
        <v>7</v>
      </c>
      <c r="D126" s="132" t="s">
        <v>168</v>
      </c>
      <c r="E126" s="133" t="s">
        <v>4147</v>
      </c>
      <c r="F126" s="134" t="s">
        <v>4148</v>
      </c>
      <c r="G126" s="135" t="s">
        <v>1407</v>
      </c>
      <c r="H126" s="136">
        <v>156</v>
      </c>
      <c r="I126" s="137"/>
      <c r="J126" s="138">
        <f t="shared" si="10"/>
        <v>0</v>
      </c>
      <c r="K126" s="134" t="s">
        <v>19</v>
      </c>
      <c r="L126" s="33"/>
      <c r="M126" s="139" t="s">
        <v>19</v>
      </c>
      <c r="N126" s="140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173</v>
      </c>
      <c r="AT126" s="143" t="s">
        <v>168</v>
      </c>
      <c r="AU126" s="143" t="s">
        <v>83</v>
      </c>
      <c r="AY126" s="18" t="s">
        <v>166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81</v>
      </c>
      <c r="BK126" s="144">
        <f t="shared" si="19"/>
        <v>0</v>
      </c>
      <c r="BL126" s="18" t="s">
        <v>173</v>
      </c>
      <c r="BM126" s="143" t="s">
        <v>489</v>
      </c>
    </row>
    <row r="127" spans="2:65" s="1" customFormat="1" ht="16.5" customHeight="1">
      <c r="B127" s="33"/>
      <c r="C127" s="132" t="s">
        <v>334</v>
      </c>
      <c r="D127" s="132" t="s">
        <v>168</v>
      </c>
      <c r="E127" s="133" t="s">
        <v>4149</v>
      </c>
      <c r="F127" s="134" t="s">
        <v>4150</v>
      </c>
      <c r="G127" s="135" t="s">
        <v>276</v>
      </c>
      <c r="H127" s="136">
        <v>60</v>
      </c>
      <c r="I127" s="137"/>
      <c r="J127" s="138">
        <f t="shared" si="10"/>
        <v>0</v>
      </c>
      <c r="K127" s="134" t="s">
        <v>19</v>
      </c>
      <c r="L127" s="33"/>
      <c r="M127" s="139" t="s">
        <v>19</v>
      </c>
      <c r="N127" s="140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173</v>
      </c>
      <c r="AT127" s="143" t="s">
        <v>168</v>
      </c>
      <c r="AU127" s="143" t="s">
        <v>83</v>
      </c>
      <c r="AY127" s="18" t="s">
        <v>166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81</v>
      </c>
      <c r="BK127" s="144">
        <f t="shared" si="19"/>
        <v>0</v>
      </c>
      <c r="BL127" s="18" t="s">
        <v>173</v>
      </c>
      <c r="BM127" s="143" t="s">
        <v>502</v>
      </c>
    </row>
    <row r="128" spans="2:65" s="1" customFormat="1" ht="16.5" customHeight="1">
      <c r="B128" s="33"/>
      <c r="C128" s="132" t="s">
        <v>342</v>
      </c>
      <c r="D128" s="132" t="s">
        <v>168</v>
      </c>
      <c r="E128" s="133" t="s">
        <v>4151</v>
      </c>
      <c r="F128" s="134" t="s">
        <v>4152</v>
      </c>
      <c r="G128" s="135" t="s">
        <v>1407</v>
      </c>
      <c r="H128" s="136">
        <v>120</v>
      </c>
      <c r="I128" s="137"/>
      <c r="J128" s="138">
        <f t="shared" si="10"/>
        <v>0</v>
      </c>
      <c r="K128" s="134" t="s">
        <v>19</v>
      </c>
      <c r="L128" s="33"/>
      <c r="M128" s="139" t="s">
        <v>19</v>
      </c>
      <c r="N128" s="140" t="s">
        <v>45</v>
      </c>
      <c r="P128" s="141">
        <f t="shared" si="11"/>
        <v>0</v>
      </c>
      <c r="Q128" s="141">
        <v>0</v>
      </c>
      <c r="R128" s="141">
        <f t="shared" si="12"/>
        <v>0</v>
      </c>
      <c r="S128" s="141">
        <v>0</v>
      </c>
      <c r="T128" s="142">
        <f t="shared" si="13"/>
        <v>0</v>
      </c>
      <c r="AR128" s="143" t="s">
        <v>173</v>
      </c>
      <c r="AT128" s="143" t="s">
        <v>168</v>
      </c>
      <c r="AU128" s="143" t="s">
        <v>83</v>
      </c>
      <c r="AY128" s="18" t="s">
        <v>166</v>
      </c>
      <c r="BE128" s="144">
        <f t="shared" si="14"/>
        <v>0</v>
      </c>
      <c r="BF128" s="144">
        <f t="shared" si="15"/>
        <v>0</v>
      </c>
      <c r="BG128" s="144">
        <f t="shared" si="16"/>
        <v>0</v>
      </c>
      <c r="BH128" s="144">
        <f t="shared" si="17"/>
        <v>0</v>
      </c>
      <c r="BI128" s="144">
        <f t="shared" si="18"/>
        <v>0</v>
      </c>
      <c r="BJ128" s="18" t="s">
        <v>81</v>
      </c>
      <c r="BK128" s="144">
        <f t="shared" si="19"/>
        <v>0</v>
      </c>
      <c r="BL128" s="18" t="s">
        <v>173</v>
      </c>
      <c r="BM128" s="143" t="s">
        <v>518</v>
      </c>
    </row>
    <row r="129" spans="2:65" s="1" customFormat="1" ht="16.5" customHeight="1">
      <c r="B129" s="33"/>
      <c r="C129" s="132" t="s">
        <v>349</v>
      </c>
      <c r="D129" s="132" t="s">
        <v>168</v>
      </c>
      <c r="E129" s="133" t="s">
        <v>4153</v>
      </c>
      <c r="F129" s="134" t="s">
        <v>4154</v>
      </c>
      <c r="G129" s="135" t="s">
        <v>276</v>
      </c>
      <c r="H129" s="136">
        <v>26</v>
      </c>
      <c r="I129" s="137"/>
      <c r="J129" s="138">
        <f t="shared" si="10"/>
        <v>0</v>
      </c>
      <c r="K129" s="134" t="s">
        <v>19</v>
      </c>
      <c r="L129" s="33"/>
      <c r="M129" s="139" t="s">
        <v>19</v>
      </c>
      <c r="N129" s="140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173</v>
      </c>
      <c r="AT129" s="143" t="s">
        <v>168</v>
      </c>
      <c r="AU129" s="143" t="s">
        <v>83</v>
      </c>
      <c r="AY129" s="18" t="s">
        <v>166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81</v>
      </c>
      <c r="BK129" s="144">
        <f t="shared" si="19"/>
        <v>0</v>
      </c>
      <c r="BL129" s="18" t="s">
        <v>173</v>
      </c>
      <c r="BM129" s="143" t="s">
        <v>530</v>
      </c>
    </row>
    <row r="130" spans="2:65" s="1" customFormat="1" ht="16.5" customHeight="1">
      <c r="B130" s="33"/>
      <c r="C130" s="132" t="s">
        <v>361</v>
      </c>
      <c r="D130" s="132" t="s">
        <v>168</v>
      </c>
      <c r="E130" s="133" t="s">
        <v>4155</v>
      </c>
      <c r="F130" s="134" t="s">
        <v>4156</v>
      </c>
      <c r="G130" s="135" t="s">
        <v>276</v>
      </c>
      <c r="H130" s="136">
        <v>20</v>
      </c>
      <c r="I130" s="137"/>
      <c r="J130" s="138">
        <f t="shared" si="10"/>
        <v>0</v>
      </c>
      <c r="K130" s="134" t="s">
        <v>19</v>
      </c>
      <c r="L130" s="33"/>
      <c r="M130" s="139" t="s">
        <v>19</v>
      </c>
      <c r="N130" s="140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173</v>
      </c>
      <c r="AT130" s="143" t="s">
        <v>168</v>
      </c>
      <c r="AU130" s="143" t="s">
        <v>83</v>
      </c>
      <c r="AY130" s="18" t="s">
        <v>166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81</v>
      </c>
      <c r="BK130" s="144">
        <f t="shared" si="19"/>
        <v>0</v>
      </c>
      <c r="BL130" s="18" t="s">
        <v>173</v>
      </c>
      <c r="BM130" s="143" t="s">
        <v>544</v>
      </c>
    </row>
    <row r="131" spans="2:65" s="1" customFormat="1" ht="16.5" customHeight="1">
      <c r="B131" s="33"/>
      <c r="C131" s="132" t="s">
        <v>371</v>
      </c>
      <c r="D131" s="132" t="s">
        <v>168</v>
      </c>
      <c r="E131" s="133" t="s">
        <v>4157</v>
      </c>
      <c r="F131" s="134" t="s">
        <v>4158</v>
      </c>
      <c r="G131" s="135" t="s">
        <v>1407</v>
      </c>
      <c r="H131" s="136">
        <v>21</v>
      </c>
      <c r="I131" s="137"/>
      <c r="J131" s="138">
        <f t="shared" si="10"/>
        <v>0</v>
      </c>
      <c r="K131" s="134" t="s">
        <v>19</v>
      </c>
      <c r="L131" s="33"/>
      <c r="M131" s="139" t="s">
        <v>19</v>
      </c>
      <c r="N131" s="140" t="s">
        <v>45</v>
      </c>
      <c r="P131" s="141">
        <f t="shared" si="11"/>
        <v>0</v>
      </c>
      <c r="Q131" s="141">
        <v>0</v>
      </c>
      <c r="R131" s="141">
        <f t="shared" si="12"/>
        <v>0</v>
      </c>
      <c r="S131" s="141">
        <v>0</v>
      </c>
      <c r="T131" s="142">
        <f t="shared" si="13"/>
        <v>0</v>
      </c>
      <c r="AR131" s="143" t="s">
        <v>173</v>
      </c>
      <c r="AT131" s="143" t="s">
        <v>168</v>
      </c>
      <c r="AU131" s="143" t="s">
        <v>83</v>
      </c>
      <c r="AY131" s="18" t="s">
        <v>166</v>
      </c>
      <c r="BE131" s="144">
        <f t="shared" si="14"/>
        <v>0</v>
      </c>
      <c r="BF131" s="144">
        <f t="shared" si="15"/>
        <v>0</v>
      </c>
      <c r="BG131" s="144">
        <f t="shared" si="16"/>
        <v>0</v>
      </c>
      <c r="BH131" s="144">
        <f t="shared" si="17"/>
        <v>0</v>
      </c>
      <c r="BI131" s="144">
        <f t="shared" si="18"/>
        <v>0</v>
      </c>
      <c r="BJ131" s="18" t="s">
        <v>81</v>
      </c>
      <c r="BK131" s="144">
        <f t="shared" si="19"/>
        <v>0</v>
      </c>
      <c r="BL131" s="18" t="s">
        <v>173</v>
      </c>
      <c r="BM131" s="143" t="s">
        <v>565</v>
      </c>
    </row>
    <row r="132" spans="2:65" s="1" customFormat="1" ht="16.5" customHeight="1">
      <c r="B132" s="33"/>
      <c r="C132" s="132" t="s">
        <v>384</v>
      </c>
      <c r="D132" s="132" t="s">
        <v>168</v>
      </c>
      <c r="E132" s="133" t="s">
        <v>4159</v>
      </c>
      <c r="F132" s="134" t="s">
        <v>4160</v>
      </c>
      <c r="G132" s="135" t="s">
        <v>1407</v>
      </c>
      <c r="H132" s="136">
        <v>382</v>
      </c>
      <c r="I132" s="137"/>
      <c r="J132" s="138">
        <f t="shared" si="10"/>
        <v>0</v>
      </c>
      <c r="K132" s="134" t="s">
        <v>19</v>
      </c>
      <c r="L132" s="33"/>
      <c r="M132" s="139" t="s">
        <v>19</v>
      </c>
      <c r="N132" s="140" t="s">
        <v>45</v>
      </c>
      <c r="P132" s="141">
        <f t="shared" si="11"/>
        <v>0</v>
      </c>
      <c r="Q132" s="141">
        <v>0</v>
      </c>
      <c r="R132" s="141">
        <f t="shared" si="12"/>
        <v>0</v>
      </c>
      <c r="S132" s="141">
        <v>0</v>
      </c>
      <c r="T132" s="142">
        <f t="shared" si="13"/>
        <v>0</v>
      </c>
      <c r="AR132" s="143" t="s">
        <v>173</v>
      </c>
      <c r="AT132" s="143" t="s">
        <v>168</v>
      </c>
      <c r="AU132" s="143" t="s">
        <v>83</v>
      </c>
      <c r="AY132" s="18" t="s">
        <v>166</v>
      </c>
      <c r="BE132" s="144">
        <f t="shared" si="14"/>
        <v>0</v>
      </c>
      <c r="BF132" s="144">
        <f t="shared" si="15"/>
        <v>0</v>
      </c>
      <c r="BG132" s="144">
        <f t="shared" si="16"/>
        <v>0</v>
      </c>
      <c r="BH132" s="144">
        <f t="shared" si="17"/>
        <v>0</v>
      </c>
      <c r="BI132" s="144">
        <f t="shared" si="18"/>
        <v>0</v>
      </c>
      <c r="BJ132" s="18" t="s">
        <v>81</v>
      </c>
      <c r="BK132" s="144">
        <f t="shared" si="19"/>
        <v>0</v>
      </c>
      <c r="BL132" s="18" t="s">
        <v>173</v>
      </c>
      <c r="BM132" s="143" t="s">
        <v>867</v>
      </c>
    </row>
    <row r="133" spans="2:65" s="11" customFormat="1" ht="22.8" customHeight="1">
      <c r="B133" s="120"/>
      <c r="D133" s="121" t="s">
        <v>73</v>
      </c>
      <c r="E133" s="130" t="s">
        <v>4161</v>
      </c>
      <c r="F133" s="130" t="s">
        <v>4162</v>
      </c>
      <c r="I133" s="123"/>
      <c r="J133" s="131">
        <f>BK133</f>
        <v>0</v>
      </c>
      <c r="L133" s="120"/>
      <c r="M133" s="125"/>
      <c r="P133" s="126">
        <f>SUM(P134:P135)</f>
        <v>0</v>
      </c>
      <c r="R133" s="126">
        <f>SUM(R134:R135)</f>
        <v>0</v>
      </c>
      <c r="T133" s="127">
        <f>SUM(T134:T135)</f>
        <v>0</v>
      </c>
      <c r="AR133" s="121" t="s">
        <v>81</v>
      </c>
      <c r="AT133" s="128" t="s">
        <v>73</v>
      </c>
      <c r="AU133" s="128" t="s">
        <v>81</v>
      </c>
      <c r="AY133" s="121" t="s">
        <v>166</v>
      </c>
      <c r="BK133" s="129">
        <f>SUM(BK134:BK135)</f>
        <v>0</v>
      </c>
    </row>
    <row r="134" spans="2:65" s="1" customFormat="1" ht="16.5" customHeight="1">
      <c r="B134" s="33"/>
      <c r="C134" s="132" t="s">
        <v>390</v>
      </c>
      <c r="D134" s="132" t="s">
        <v>168</v>
      </c>
      <c r="E134" s="133" t="s">
        <v>4163</v>
      </c>
      <c r="F134" s="134" t="s">
        <v>4164</v>
      </c>
      <c r="G134" s="135" t="s">
        <v>1407</v>
      </c>
      <c r="H134" s="136">
        <v>6</v>
      </c>
      <c r="I134" s="137"/>
      <c r="J134" s="138">
        <f>ROUND(I134*H134,2)</f>
        <v>0</v>
      </c>
      <c r="K134" s="134" t="s">
        <v>19</v>
      </c>
      <c r="L134" s="33"/>
      <c r="M134" s="139" t="s">
        <v>19</v>
      </c>
      <c r="N134" s="140" t="s">
        <v>45</v>
      </c>
      <c r="P134" s="141">
        <f>O134*H134</f>
        <v>0</v>
      </c>
      <c r="Q134" s="141">
        <v>0</v>
      </c>
      <c r="R134" s="141">
        <f>Q134*H134</f>
        <v>0</v>
      </c>
      <c r="S134" s="141">
        <v>0</v>
      </c>
      <c r="T134" s="142">
        <f>S134*H134</f>
        <v>0</v>
      </c>
      <c r="AR134" s="143" t="s">
        <v>173</v>
      </c>
      <c r="AT134" s="143" t="s">
        <v>168</v>
      </c>
      <c r="AU134" s="143" t="s">
        <v>83</v>
      </c>
      <c r="AY134" s="18" t="s">
        <v>166</v>
      </c>
      <c r="BE134" s="144">
        <f>IF(N134="základní",J134,0)</f>
        <v>0</v>
      </c>
      <c r="BF134" s="144">
        <f>IF(N134="snížená",J134,0)</f>
        <v>0</v>
      </c>
      <c r="BG134" s="144">
        <f>IF(N134="zákl. přenesená",J134,0)</f>
        <v>0</v>
      </c>
      <c r="BH134" s="144">
        <f>IF(N134="sníž. přenesená",J134,0)</f>
        <v>0</v>
      </c>
      <c r="BI134" s="144">
        <f>IF(N134="nulová",J134,0)</f>
        <v>0</v>
      </c>
      <c r="BJ134" s="18" t="s">
        <v>81</v>
      </c>
      <c r="BK134" s="144">
        <f>ROUND(I134*H134,2)</f>
        <v>0</v>
      </c>
      <c r="BL134" s="18" t="s">
        <v>173</v>
      </c>
      <c r="BM134" s="143" t="s">
        <v>880</v>
      </c>
    </row>
    <row r="135" spans="2:65" s="1" customFormat="1" ht="16.5" customHeight="1">
      <c r="B135" s="33"/>
      <c r="C135" s="132" t="s">
        <v>397</v>
      </c>
      <c r="D135" s="132" t="s">
        <v>168</v>
      </c>
      <c r="E135" s="133" t="s">
        <v>4165</v>
      </c>
      <c r="F135" s="134" t="s">
        <v>4166</v>
      </c>
      <c r="G135" s="135" t="s">
        <v>1407</v>
      </c>
      <c r="H135" s="136">
        <v>2</v>
      </c>
      <c r="I135" s="137"/>
      <c r="J135" s="138">
        <f>ROUND(I135*H135,2)</f>
        <v>0</v>
      </c>
      <c r="K135" s="134" t="s">
        <v>19</v>
      </c>
      <c r="L135" s="33"/>
      <c r="M135" s="139" t="s">
        <v>19</v>
      </c>
      <c r="N135" s="140" t="s">
        <v>45</v>
      </c>
      <c r="P135" s="141">
        <f>O135*H135</f>
        <v>0</v>
      </c>
      <c r="Q135" s="141">
        <v>0</v>
      </c>
      <c r="R135" s="141">
        <f>Q135*H135</f>
        <v>0</v>
      </c>
      <c r="S135" s="141">
        <v>0</v>
      </c>
      <c r="T135" s="142">
        <f>S135*H135</f>
        <v>0</v>
      </c>
      <c r="AR135" s="143" t="s">
        <v>173</v>
      </c>
      <c r="AT135" s="143" t="s">
        <v>168</v>
      </c>
      <c r="AU135" s="143" t="s">
        <v>83</v>
      </c>
      <c r="AY135" s="18" t="s">
        <v>166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81</v>
      </c>
      <c r="BK135" s="144">
        <f>ROUND(I135*H135,2)</f>
        <v>0</v>
      </c>
      <c r="BL135" s="18" t="s">
        <v>173</v>
      </c>
      <c r="BM135" s="143" t="s">
        <v>892</v>
      </c>
    </row>
    <row r="136" spans="2:65" s="11" customFormat="1" ht="22.8" customHeight="1">
      <c r="B136" s="120"/>
      <c r="D136" s="121" t="s">
        <v>73</v>
      </c>
      <c r="E136" s="130" t="s">
        <v>4167</v>
      </c>
      <c r="F136" s="130" t="s">
        <v>4168</v>
      </c>
      <c r="I136" s="123"/>
      <c r="J136" s="131">
        <f>BK136</f>
        <v>0</v>
      </c>
      <c r="L136" s="120"/>
      <c r="M136" s="125"/>
      <c r="P136" s="126">
        <f>SUM(P137:P142)</f>
        <v>0</v>
      </c>
      <c r="R136" s="126">
        <f>SUM(R137:R142)</f>
        <v>0</v>
      </c>
      <c r="T136" s="127">
        <f>SUM(T137:T142)</f>
        <v>0</v>
      </c>
      <c r="AR136" s="121" t="s">
        <v>81</v>
      </c>
      <c r="AT136" s="128" t="s">
        <v>73</v>
      </c>
      <c r="AU136" s="128" t="s">
        <v>81</v>
      </c>
      <c r="AY136" s="121" t="s">
        <v>166</v>
      </c>
      <c r="BK136" s="129">
        <f>SUM(BK137:BK142)</f>
        <v>0</v>
      </c>
    </row>
    <row r="137" spans="2:65" s="1" customFormat="1" ht="16.5" customHeight="1">
      <c r="B137" s="33"/>
      <c r="C137" s="132" t="s">
        <v>404</v>
      </c>
      <c r="D137" s="132" t="s">
        <v>168</v>
      </c>
      <c r="E137" s="133" t="s">
        <v>4169</v>
      </c>
      <c r="F137" s="134" t="s">
        <v>4170</v>
      </c>
      <c r="G137" s="135" t="s">
        <v>1407</v>
      </c>
      <c r="H137" s="136">
        <v>11</v>
      </c>
      <c r="I137" s="137"/>
      <c r="J137" s="138">
        <f>ROUND(I137*H137,2)</f>
        <v>0</v>
      </c>
      <c r="K137" s="134" t="s">
        <v>19</v>
      </c>
      <c r="L137" s="33"/>
      <c r="M137" s="139" t="s">
        <v>19</v>
      </c>
      <c r="N137" s="140" t="s">
        <v>45</v>
      </c>
      <c r="P137" s="141">
        <f>O137*H137</f>
        <v>0</v>
      </c>
      <c r="Q137" s="141">
        <v>0</v>
      </c>
      <c r="R137" s="141">
        <f>Q137*H137</f>
        <v>0</v>
      </c>
      <c r="S137" s="141">
        <v>0</v>
      </c>
      <c r="T137" s="142">
        <f>S137*H137</f>
        <v>0</v>
      </c>
      <c r="AR137" s="143" t="s">
        <v>173</v>
      </c>
      <c r="AT137" s="143" t="s">
        <v>168</v>
      </c>
      <c r="AU137" s="143" t="s">
        <v>83</v>
      </c>
      <c r="AY137" s="18" t="s">
        <v>166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81</v>
      </c>
      <c r="BK137" s="144">
        <f>ROUND(I137*H137,2)</f>
        <v>0</v>
      </c>
      <c r="BL137" s="18" t="s">
        <v>173</v>
      </c>
      <c r="BM137" s="143" t="s">
        <v>904</v>
      </c>
    </row>
    <row r="138" spans="2:65" s="1" customFormat="1" ht="19.2">
      <c r="B138" s="33"/>
      <c r="D138" s="150" t="s">
        <v>1346</v>
      </c>
      <c r="F138" s="185" t="s">
        <v>4171</v>
      </c>
      <c r="I138" s="147"/>
      <c r="L138" s="33"/>
      <c r="M138" s="148"/>
      <c r="T138" s="54"/>
      <c r="AT138" s="18" t="s">
        <v>1346</v>
      </c>
      <c r="AU138" s="18" t="s">
        <v>83</v>
      </c>
    </row>
    <row r="139" spans="2:65" s="1" customFormat="1" ht="16.5" customHeight="1">
      <c r="B139" s="33"/>
      <c r="C139" s="132" t="s">
        <v>409</v>
      </c>
      <c r="D139" s="132" t="s">
        <v>168</v>
      </c>
      <c r="E139" s="133" t="s">
        <v>4172</v>
      </c>
      <c r="F139" s="134" t="s">
        <v>4173</v>
      </c>
      <c r="G139" s="135" t="s">
        <v>1407</v>
      </c>
      <c r="H139" s="136">
        <v>1</v>
      </c>
      <c r="I139" s="137"/>
      <c r="J139" s="138">
        <f>ROUND(I139*H139,2)</f>
        <v>0</v>
      </c>
      <c r="K139" s="134" t="s">
        <v>19</v>
      </c>
      <c r="L139" s="33"/>
      <c r="M139" s="139" t="s">
        <v>19</v>
      </c>
      <c r="N139" s="140" t="s">
        <v>45</v>
      </c>
      <c r="P139" s="141">
        <f>O139*H139</f>
        <v>0</v>
      </c>
      <c r="Q139" s="141">
        <v>0</v>
      </c>
      <c r="R139" s="141">
        <f>Q139*H139</f>
        <v>0</v>
      </c>
      <c r="S139" s="141">
        <v>0</v>
      </c>
      <c r="T139" s="142">
        <f>S139*H139</f>
        <v>0</v>
      </c>
      <c r="AR139" s="143" t="s">
        <v>173</v>
      </c>
      <c r="AT139" s="143" t="s">
        <v>168</v>
      </c>
      <c r="AU139" s="143" t="s">
        <v>83</v>
      </c>
      <c r="AY139" s="18" t="s">
        <v>166</v>
      </c>
      <c r="BE139" s="144">
        <f>IF(N139="základní",J139,0)</f>
        <v>0</v>
      </c>
      <c r="BF139" s="144">
        <f>IF(N139="snížená",J139,0)</f>
        <v>0</v>
      </c>
      <c r="BG139" s="144">
        <f>IF(N139="zákl. přenesená",J139,0)</f>
        <v>0</v>
      </c>
      <c r="BH139" s="144">
        <f>IF(N139="sníž. přenesená",J139,0)</f>
        <v>0</v>
      </c>
      <c r="BI139" s="144">
        <f>IF(N139="nulová",J139,0)</f>
        <v>0</v>
      </c>
      <c r="BJ139" s="18" t="s">
        <v>81</v>
      </c>
      <c r="BK139" s="144">
        <f>ROUND(I139*H139,2)</f>
        <v>0</v>
      </c>
      <c r="BL139" s="18" t="s">
        <v>173</v>
      </c>
      <c r="BM139" s="143" t="s">
        <v>918</v>
      </c>
    </row>
    <row r="140" spans="2:65" s="1" customFormat="1" ht="19.2">
      <c r="B140" s="33"/>
      <c r="D140" s="150" t="s">
        <v>1346</v>
      </c>
      <c r="F140" s="185" t="s">
        <v>4174</v>
      </c>
      <c r="I140" s="147"/>
      <c r="L140" s="33"/>
      <c r="M140" s="148"/>
      <c r="T140" s="54"/>
      <c r="AT140" s="18" t="s">
        <v>1346</v>
      </c>
      <c r="AU140" s="18" t="s">
        <v>83</v>
      </c>
    </row>
    <row r="141" spans="2:65" s="1" customFormat="1" ht="16.5" customHeight="1">
      <c r="B141" s="33"/>
      <c r="C141" s="132" t="s">
        <v>414</v>
      </c>
      <c r="D141" s="132" t="s">
        <v>168</v>
      </c>
      <c r="E141" s="133" t="s">
        <v>4175</v>
      </c>
      <c r="F141" s="134" t="s">
        <v>4176</v>
      </c>
      <c r="G141" s="135" t="s">
        <v>1407</v>
      </c>
      <c r="H141" s="136">
        <v>1</v>
      </c>
      <c r="I141" s="137"/>
      <c r="J141" s="138">
        <f>ROUND(I141*H141,2)</f>
        <v>0</v>
      </c>
      <c r="K141" s="134" t="s">
        <v>19</v>
      </c>
      <c r="L141" s="33"/>
      <c r="M141" s="139" t="s">
        <v>19</v>
      </c>
      <c r="N141" s="140" t="s">
        <v>45</v>
      </c>
      <c r="P141" s="141">
        <f>O141*H141</f>
        <v>0</v>
      </c>
      <c r="Q141" s="141">
        <v>0</v>
      </c>
      <c r="R141" s="141">
        <f>Q141*H141</f>
        <v>0</v>
      </c>
      <c r="S141" s="141">
        <v>0</v>
      </c>
      <c r="T141" s="142">
        <f>S141*H141</f>
        <v>0</v>
      </c>
      <c r="AR141" s="143" t="s">
        <v>173</v>
      </c>
      <c r="AT141" s="143" t="s">
        <v>168</v>
      </c>
      <c r="AU141" s="143" t="s">
        <v>83</v>
      </c>
      <c r="AY141" s="18" t="s">
        <v>166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81</v>
      </c>
      <c r="BK141" s="144">
        <f>ROUND(I141*H141,2)</f>
        <v>0</v>
      </c>
      <c r="BL141" s="18" t="s">
        <v>173</v>
      </c>
      <c r="BM141" s="143" t="s">
        <v>569</v>
      </c>
    </row>
    <row r="142" spans="2:65" s="1" customFormat="1" ht="19.2">
      <c r="B142" s="33"/>
      <c r="D142" s="150" t="s">
        <v>1346</v>
      </c>
      <c r="F142" s="185" t="s">
        <v>4177</v>
      </c>
      <c r="I142" s="147"/>
      <c r="L142" s="33"/>
      <c r="M142" s="148"/>
      <c r="T142" s="54"/>
      <c r="AT142" s="18" t="s">
        <v>1346</v>
      </c>
      <c r="AU142" s="18" t="s">
        <v>83</v>
      </c>
    </row>
    <row r="143" spans="2:65" s="11" customFormat="1" ht="22.8" customHeight="1">
      <c r="B143" s="120"/>
      <c r="D143" s="121" t="s">
        <v>73</v>
      </c>
      <c r="E143" s="130" t="s">
        <v>4178</v>
      </c>
      <c r="F143" s="130" t="s">
        <v>4179</v>
      </c>
      <c r="I143" s="123"/>
      <c r="J143" s="131">
        <f>BK143</f>
        <v>0</v>
      </c>
      <c r="L143" s="120"/>
      <c r="M143" s="125"/>
      <c r="P143" s="126">
        <f>SUM(P144:P147)</f>
        <v>0</v>
      </c>
      <c r="R143" s="126">
        <f>SUM(R144:R147)</f>
        <v>0</v>
      </c>
      <c r="T143" s="127">
        <f>SUM(T144:T147)</f>
        <v>0</v>
      </c>
      <c r="AR143" s="121" t="s">
        <v>81</v>
      </c>
      <c r="AT143" s="128" t="s">
        <v>73</v>
      </c>
      <c r="AU143" s="128" t="s">
        <v>81</v>
      </c>
      <c r="AY143" s="121" t="s">
        <v>166</v>
      </c>
      <c r="BK143" s="129">
        <f>SUM(BK144:BK147)</f>
        <v>0</v>
      </c>
    </row>
    <row r="144" spans="2:65" s="1" customFormat="1" ht="16.5" customHeight="1">
      <c r="B144" s="33"/>
      <c r="C144" s="132" t="s">
        <v>420</v>
      </c>
      <c r="D144" s="132" t="s">
        <v>168</v>
      </c>
      <c r="E144" s="133" t="s">
        <v>4180</v>
      </c>
      <c r="F144" s="134" t="s">
        <v>4181</v>
      </c>
      <c r="G144" s="135" t="s">
        <v>1407</v>
      </c>
      <c r="H144" s="136">
        <v>3</v>
      </c>
      <c r="I144" s="137"/>
      <c r="J144" s="138">
        <f>ROUND(I144*H144,2)</f>
        <v>0</v>
      </c>
      <c r="K144" s="134" t="s">
        <v>19</v>
      </c>
      <c r="L144" s="33"/>
      <c r="M144" s="139" t="s">
        <v>19</v>
      </c>
      <c r="N144" s="140" t="s">
        <v>45</v>
      </c>
      <c r="P144" s="141">
        <f>O144*H144</f>
        <v>0</v>
      </c>
      <c r="Q144" s="141">
        <v>0</v>
      </c>
      <c r="R144" s="141">
        <f>Q144*H144</f>
        <v>0</v>
      </c>
      <c r="S144" s="141">
        <v>0</v>
      </c>
      <c r="T144" s="142">
        <f>S144*H144</f>
        <v>0</v>
      </c>
      <c r="AR144" s="143" t="s">
        <v>173</v>
      </c>
      <c r="AT144" s="143" t="s">
        <v>168</v>
      </c>
      <c r="AU144" s="143" t="s">
        <v>83</v>
      </c>
      <c r="AY144" s="18" t="s">
        <v>166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81</v>
      </c>
      <c r="BK144" s="144">
        <f>ROUND(I144*H144,2)</f>
        <v>0</v>
      </c>
      <c r="BL144" s="18" t="s">
        <v>173</v>
      </c>
      <c r="BM144" s="143" t="s">
        <v>939</v>
      </c>
    </row>
    <row r="145" spans="2:65" s="1" customFormat="1" ht="16.5" customHeight="1">
      <c r="B145" s="33"/>
      <c r="C145" s="132" t="s">
        <v>426</v>
      </c>
      <c r="D145" s="132" t="s">
        <v>168</v>
      </c>
      <c r="E145" s="133" t="s">
        <v>4182</v>
      </c>
      <c r="F145" s="134" t="s">
        <v>4183</v>
      </c>
      <c r="G145" s="135" t="s">
        <v>1407</v>
      </c>
      <c r="H145" s="136">
        <v>2</v>
      </c>
      <c r="I145" s="137"/>
      <c r="J145" s="138">
        <f>ROUND(I145*H145,2)</f>
        <v>0</v>
      </c>
      <c r="K145" s="134" t="s">
        <v>19</v>
      </c>
      <c r="L145" s="33"/>
      <c r="M145" s="139" t="s">
        <v>19</v>
      </c>
      <c r="N145" s="140" t="s">
        <v>45</v>
      </c>
      <c r="P145" s="141">
        <f>O145*H145</f>
        <v>0</v>
      </c>
      <c r="Q145" s="141">
        <v>0</v>
      </c>
      <c r="R145" s="141">
        <f>Q145*H145</f>
        <v>0</v>
      </c>
      <c r="S145" s="141">
        <v>0</v>
      </c>
      <c r="T145" s="142">
        <f>S145*H145</f>
        <v>0</v>
      </c>
      <c r="AR145" s="143" t="s">
        <v>173</v>
      </c>
      <c r="AT145" s="143" t="s">
        <v>168</v>
      </c>
      <c r="AU145" s="143" t="s">
        <v>83</v>
      </c>
      <c r="AY145" s="18" t="s">
        <v>166</v>
      </c>
      <c r="BE145" s="144">
        <f>IF(N145="základní",J145,0)</f>
        <v>0</v>
      </c>
      <c r="BF145" s="144">
        <f>IF(N145="snížená",J145,0)</f>
        <v>0</v>
      </c>
      <c r="BG145" s="144">
        <f>IF(N145="zákl. přenesená",J145,0)</f>
        <v>0</v>
      </c>
      <c r="BH145" s="144">
        <f>IF(N145="sníž. přenesená",J145,0)</f>
        <v>0</v>
      </c>
      <c r="BI145" s="144">
        <f>IF(N145="nulová",J145,0)</f>
        <v>0</v>
      </c>
      <c r="BJ145" s="18" t="s">
        <v>81</v>
      </c>
      <c r="BK145" s="144">
        <f>ROUND(I145*H145,2)</f>
        <v>0</v>
      </c>
      <c r="BL145" s="18" t="s">
        <v>173</v>
      </c>
      <c r="BM145" s="143" t="s">
        <v>949</v>
      </c>
    </row>
    <row r="146" spans="2:65" s="1" customFormat="1" ht="16.5" customHeight="1">
      <c r="B146" s="33"/>
      <c r="C146" s="132" t="s">
        <v>340</v>
      </c>
      <c r="D146" s="132" t="s">
        <v>168</v>
      </c>
      <c r="E146" s="133" t="s">
        <v>4184</v>
      </c>
      <c r="F146" s="134" t="s">
        <v>4185</v>
      </c>
      <c r="G146" s="135" t="s">
        <v>1407</v>
      </c>
      <c r="H146" s="136">
        <v>1</v>
      </c>
      <c r="I146" s="137"/>
      <c r="J146" s="138">
        <f>ROUND(I146*H146,2)</f>
        <v>0</v>
      </c>
      <c r="K146" s="134" t="s">
        <v>19</v>
      </c>
      <c r="L146" s="33"/>
      <c r="M146" s="139" t="s">
        <v>19</v>
      </c>
      <c r="N146" s="140" t="s">
        <v>45</v>
      </c>
      <c r="P146" s="141">
        <f>O146*H146</f>
        <v>0</v>
      </c>
      <c r="Q146" s="141">
        <v>0</v>
      </c>
      <c r="R146" s="141">
        <f>Q146*H146</f>
        <v>0</v>
      </c>
      <c r="S146" s="141">
        <v>0</v>
      </c>
      <c r="T146" s="142">
        <f>S146*H146</f>
        <v>0</v>
      </c>
      <c r="AR146" s="143" t="s">
        <v>173</v>
      </c>
      <c r="AT146" s="143" t="s">
        <v>168</v>
      </c>
      <c r="AU146" s="143" t="s">
        <v>83</v>
      </c>
      <c r="AY146" s="18" t="s">
        <v>166</v>
      </c>
      <c r="BE146" s="144">
        <f>IF(N146="základní",J146,0)</f>
        <v>0</v>
      </c>
      <c r="BF146" s="144">
        <f>IF(N146="snížená",J146,0)</f>
        <v>0</v>
      </c>
      <c r="BG146" s="144">
        <f>IF(N146="zákl. přenesená",J146,0)</f>
        <v>0</v>
      </c>
      <c r="BH146" s="144">
        <f>IF(N146="sníž. přenesená",J146,0)</f>
        <v>0</v>
      </c>
      <c r="BI146" s="144">
        <f>IF(N146="nulová",J146,0)</f>
        <v>0</v>
      </c>
      <c r="BJ146" s="18" t="s">
        <v>81</v>
      </c>
      <c r="BK146" s="144">
        <f>ROUND(I146*H146,2)</f>
        <v>0</v>
      </c>
      <c r="BL146" s="18" t="s">
        <v>173</v>
      </c>
      <c r="BM146" s="143" t="s">
        <v>959</v>
      </c>
    </row>
    <row r="147" spans="2:65" s="1" customFormat="1" ht="16.5" customHeight="1">
      <c r="B147" s="33"/>
      <c r="C147" s="132" t="s">
        <v>437</v>
      </c>
      <c r="D147" s="132" t="s">
        <v>168</v>
      </c>
      <c r="E147" s="133" t="s">
        <v>4186</v>
      </c>
      <c r="F147" s="134" t="s">
        <v>4187</v>
      </c>
      <c r="G147" s="135" t="s">
        <v>1407</v>
      </c>
      <c r="H147" s="136">
        <v>6</v>
      </c>
      <c r="I147" s="137"/>
      <c r="J147" s="138">
        <f>ROUND(I147*H147,2)</f>
        <v>0</v>
      </c>
      <c r="K147" s="134" t="s">
        <v>19</v>
      </c>
      <c r="L147" s="33"/>
      <c r="M147" s="139" t="s">
        <v>19</v>
      </c>
      <c r="N147" s="140" t="s">
        <v>45</v>
      </c>
      <c r="P147" s="141">
        <f>O147*H147</f>
        <v>0</v>
      </c>
      <c r="Q147" s="141">
        <v>0</v>
      </c>
      <c r="R147" s="141">
        <f>Q147*H147</f>
        <v>0</v>
      </c>
      <c r="S147" s="141">
        <v>0</v>
      </c>
      <c r="T147" s="142">
        <f>S147*H147</f>
        <v>0</v>
      </c>
      <c r="AR147" s="143" t="s">
        <v>173</v>
      </c>
      <c r="AT147" s="143" t="s">
        <v>168</v>
      </c>
      <c r="AU147" s="143" t="s">
        <v>83</v>
      </c>
      <c r="AY147" s="18" t="s">
        <v>166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81</v>
      </c>
      <c r="BK147" s="144">
        <f>ROUND(I147*H147,2)</f>
        <v>0</v>
      </c>
      <c r="BL147" s="18" t="s">
        <v>173</v>
      </c>
      <c r="BM147" s="143" t="s">
        <v>971</v>
      </c>
    </row>
    <row r="148" spans="2:65" s="11" customFormat="1" ht="25.95" customHeight="1">
      <c r="B148" s="120"/>
      <c r="D148" s="121" t="s">
        <v>73</v>
      </c>
      <c r="E148" s="122" t="s">
        <v>4188</v>
      </c>
      <c r="F148" s="122" t="s">
        <v>564</v>
      </c>
      <c r="I148" s="123"/>
      <c r="J148" s="124">
        <f>BK148</f>
        <v>0</v>
      </c>
      <c r="L148" s="120"/>
      <c r="M148" s="125"/>
      <c r="P148" s="126">
        <f>P149+P161+P164+P171+P174+P178</f>
        <v>0</v>
      </c>
      <c r="R148" s="126">
        <f>R149+R161+R164+R171+R174+R178</f>
        <v>0</v>
      </c>
      <c r="T148" s="127">
        <f>T149+T161+T164+T171+T174+T178</f>
        <v>0</v>
      </c>
      <c r="AR148" s="121" t="s">
        <v>81</v>
      </c>
      <c r="AT148" s="128" t="s">
        <v>73</v>
      </c>
      <c r="AU148" s="128" t="s">
        <v>74</v>
      </c>
      <c r="AY148" s="121" t="s">
        <v>166</v>
      </c>
      <c r="BK148" s="129">
        <f>BK149+BK161+BK164+BK171+BK174+BK178</f>
        <v>0</v>
      </c>
    </row>
    <row r="149" spans="2:65" s="11" customFormat="1" ht="22.8" customHeight="1">
      <c r="B149" s="120"/>
      <c r="D149" s="121" t="s">
        <v>73</v>
      </c>
      <c r="E149" s="130" t="s">
        <v>3932</v>
      </c>
      <c r="F149" s="130" t="s">
        <v>4103</v>
      </c>
      <c r="I149" s="123"/>
      <c r="J149" s="131">
        <f>BK149</f>
        <v>0</v>
      </c>
      <c r="L149" s="120"/>
      <c r="M149" s="125"/>
      <c r="P149" s="126">
        <f>SUM(P150:P160)</f>
        <v>0</v>
      </c>
      <c r="R149" s="126">
        <f>SUM(R150:R160)</f>
        <v>0</v>
      </c>
      <c r="T149" s="127">
        <f>SUM(T150:T160)</f>
        <v>0</v>
      </c>
      <c r="AR149" s="121" t="s">
        <v>81</v>
      </c>
      <c r="AT149" s="128" t="s">
        <v>73</v>
      </c>
      <c r="AU149" s="128" t="s">
        <v>81</v>
      </c>
      <c r="AY149" s="121" t="s">
        <v>166</v>
      </c>
      <c r="BK149" s="129">
        <f>SUM(BK150:BK160)</f>
        <v>0</v>
      </c>
    </row>
    <row r="150" spans="2:65" s="1" customFormat="1" ht="16.5" customHeight="1">
      <c r="B150" s="33"/>
      <c r="C150" s="132" t="s">
        <v>444</v>
      </c>
      <c r="D150" s="132" t="s">
        <v>168</v>
      </c>
      <c r="E150" s="133" t="s">
        <v>4189</v>
      </c>
      <c r="F150" s="134" t="s">
        <v>4190</v>
      </c>
      <c r="G150" s="135" t="s">
        <v>276</v>
      </c>
      <c r="H150" s="136">
        <v>25</v>
      </c>
      <c r="I150" s="137"/>
      <c r="J150" s="138">
        <f t="shared" ref="J150:J160" si="20">ROUND(I150*H150,2)</f>
        <v>0</v>
      </c>
      <c r="K150" s="134" t="s">
        <v>19</v>
      </c>
      <c r="L150" s="33"/>
      <c r="M150" s="139" t="s">
        <v>19</v>
      </c>
      <c r="N150" s="140" t="s">
        <v>45</v>
      </c>
      <c r="P150" s="141">
        <f t="shared" ref="P150:P160" si="21">O150*H150</f>
        <v>0</v>
      </c>
      <c r="Q150" s="141">
        <v>0</v>
      </c>
      <c r="R150" s="141">
        <f t="shared" ref="R150:R160" si="22">Q150*H150</f>
        <v>0</v>
      </c>
      <c r="S150" s="141">
        <v>0</v>
      </c>
      <c r="T150" s="142">
        <f t="shared" ref="T150:T160" si="23">S150*H150</f>
        <v>0</v>
      </c>
      <c r="AR150" s="143" t="s">
        <v>173</v>
      </c>
      <c r="AT150" s="143" t="s">
        <v>168</v>
      </c>
      <c r="AU150" s="143" t="s">
        <v>83</v>
      </c>
      <c r="AY150" s="18" t="s">
        <v>166</v>
      </c>
      <c r="BE150" s="144">
        <f t="shared" ref="BE150:BE160" si="24">IF(N150="základní",J150,0)</f>
        <v>0</v>
      </c>
      <c r="BF150" s="144">
        <f t="shared" ref="BF150:BF160" si="25">IF(N150="snížená",J150,0)</f>
        <v>0</v>
      </c>
      <c r="BG150" s="144">
        <f t="shared" ref="BG150:BG160" si="26">IF(N150="zákl. přenesená",J150,0)</f>
        <v>0</v>
      </c>
      <c r="BH150" s="144">
        <f t="shared" ref="BH150:BH160" si="27">IF(N150="sníž. přenesená",J150,0)</f>
        <v>0</v>
      </c>
      <c r="BI150" s="144">
        <f t="shared" ref="BI150:BI160" si="28">IF(N150="nulová",J150,0)</f>
        <v>0</v>
      </c>
      <c r="BJ150" s="18" t="s">
        <v>81</v>
      </c>
      <c r="BK150" s="144">
        <f t="shared" ref="BK150:BK160" si="29">ROUND(I150*H150,2)</f>
        <v>0</v>
      </c>
      <c r="BL150" s="18" t="s">
        <v>173</v>
      </c>
      <c r="BM150" s="143" t="s">
        <v>979</v>
      </c>
    </row>
    <row r="151" spans="2:65" s="1" customFormat="1" ht="16.5" customHeight="1">
      <c r="B151" s="33"/>
      <c r="C151" s="132" t="s">
        <v>454</v>
      </c>
      <c r="D151" s="132" t="s">
        <v>168</v>
      </c>
      <c r="E151" s="133" t="s">
        <v>4191</v>
      </c>
      <c r="F151" s="134" t="s">
        <v>4192</v>
      </c>
      <c r="G151" s="135" t="s">
        <v>276</v>
      </c>
      <c r="H151" s="136">
        <v>10</v>
      </c>
      <c r="I151" s="137"/>
      <c r="J151" s="138">
        <f t="shared" si="20"/>
        <v>0</v>
      </c>
      <c r="K151" s="134" t="s">
        <v>19</v>
      </c>
      <c r="L151" s="33"/>
      <c r="M151" s="139" t="s">
        <v>19</v>
      </c>
      <c r="N151" s="140" t="s">
        <v>45</v>
      </c>
      <c r="P151" s="141">
        <f t="shared" si="21"/>
        <v>0</v>
      </c>
      <c r="Q151" s="141">
        <v>0</v>
      </c>
      <c r="R151" s="141">
        <f t="shared" si="22"/>
        <v>0</v>
      </c>
      <c r="S151" s="141">
        <v>0</v>
      </c>
      <c r="T151" s="142">
        <f t="shared" si="23"/>
        <v>0</v>
      </c>
      <c r="AR151" s="143" t="s">
        <v>173</v>
      </c>
      <c r="AT151" s="143" t="s">
        <v>168</v>
      </c>
      <c r="AU151" s="143" t="s">
        <v>83</v>
      </c>
      <c r="AY151" s="18" t="s">
        <v>166</v>
      </c>
      <c r="BE151" s="144">
        <f t="shared" si="24"/>
        <v>0</v>
      </c>
      <c r="BF151" s="144">
        <f t="shared" si="25"/>
        <v>0</v>
      </c>
      <c r="BG151" s="144">
        <f t="shared" si="26"/>
        <v>0</v>
      </c>
      <c r="BH151" s="144">
        <f t="shared" si="27"/>
        <v>0</v>
      </c>
      <c r="BI151" s="144">
        <f t="shared" si="28"/>
        <v>0</v>
      </c>
      <c r="BJ151" s="18" t="s">
        <v>81</v>
      </c>
      <c r="BK151" s="144">
        <f t="shared" si="29"/>
        <v>0</v>
      </c>
      <c r="BL151" s="18" t="s">
        <v>173</v>
      </c>
      <c r="BM151" s="143" t="s">
        <v>988</v>
      </c>
    </row>
    <row r="152" spans="2:65" s="1" customFormat="1" ht="16.5" customHeight="1">
      <c r="B152" s="33"/>
      <c r="C152" s="132" t="s">
        <v>464</v>
      </c>
      <c r="D152" s="132" t="s">
        <v>168</v>
      </c>
      <c r="E152" s="133" t="s">
        <v>4193</v>
      </c>
      <c r="F152" s="134" t="s">
        <v>4194</v>
      </c>
      <c r="G152" s="135" t="s">
        <v>1407</v>
      </c>
      <c r="H152" s="136">
        <v>4</v>
      </c>
      <c r="I152" s="137"/>
      <c r="J152" s="138">
        <f t="shared" si="20"/>
        <v>0</v>
      </c>
      <c r="K152" s="134" t="s">
        <v>19</v>
      </c>
      <c r="L152" s="33"/>
      <c r="M152" s="139" t="s">
        <v>19</v>
      </c>
      <c r="N152" s="140" t="s">
        <v>45</v>
      </c>
      <c r="P152" s="141">
        <f t="shared" si="21"/>
        <v>0</v>
      </c>
      <c r="Q152" s="141">
        <v>0</v>
      </c>
      <c r="R152" s="141">
        <f t="shared" si="22"/>
        <v>0</v>
      </c>
      <c r="S152" s="141">
        <v>0</v>
      </c>
      <c r="T152" s="142">
        <f t="shared" si="23"/>
        <v>0</v>
      </c>
      <c r="AR152" s="143" t="s">
        <v>173</v>
      </c>
      <c r="AT152" s="143" t="s">
        <v>168</v>
      </c>
      <c r="AU152" s="143" t="s">
        <v>83</v>
      </c>
      <c r="AY152" s="18" t="s">
        <v>166</v>
      </c>
      <c r="BE152" s="144">
        <f t="shared" si="24"/>
        <v>0</v>
      </c>
      <c r="BF152" s="144">
        <f t="shared" si="25"/>
        <v>0</v>
      </c>
      <c r="BG152" s="144">
        <f t="shared" si="26"/>
        <v>0</v>
      </c>
      <c r="BH152" s="144">
        <f t="shared" si="27"/>
        <v>0</v>
      </c>
      <c r="BI152" s="144">
        <f t="shared" si="28"/>
        <v>0</v>
      </c>
      <c r="BJ152" s="18" t="s">
        <v>81</v>
      </c>
      <c r="BK152" s="144">
        <f t="shared" si="29"/>
        <v>0</v>
      </c>
      <c r="BL152" s="18" t="s">
        <v>173</v>
      </c>
      <c r="BM152" s="143" t="s">
        <v>998</v>
      </c>
    </row>
    <row r="153" spans="2:65" s="1" customFormat="1" ht="16.5" customHeight="1">
      <c r="B153" s="33"/>
      <c r="C153" s="132" t="s">
        <v>473</v>
      </c>
      <c r="D153" s="132" t="s">
        <v>168</v>
      </c>
      <c r="E153" s="133" t="s">
        <v>4195</v>
      </c>
      <c r="F153" s="134" t="s">
        <v>4196</v>
      </c>
      <c r="G153" s="135" t="s">
        <v>1407</v>
      </c>
      <c r="H153" s="136">
        <v>4</v>
      </c>
      <c r="I153" s="137"/>
      <c r="J153" s="138">
        <f t="shared" si="20"/>
        <v>0</v>
      </c>
      <c r="K153" s="134" t="s">
        <v>19</v>
      </c>
      <c r="L153" s="33"/>
      <c r="M153" s="139" t="s">
        <v>19</v>
      </c>
      <c r="N153" s="140" t="s">
        <v>45</v>
      </c>
      <c r="P153" s="141">
        <f t="shared" si="21"/>
        <v>0</v>
      </c>
      <c r="Q153" s="141">
        <v>0</v>
      </c>
      <c r="R153" s="141">
        <f t="shared" si="22"/>
        <v>0</v>
      </c>
      <c r="S153" s="141">
        <v>0</v>
      </c>
      <c r="T153" s="142">
        <f t="shared" si="23"/>
        <v>0</v>
      </c>
      <c r="AR153" s="143" t="s">
        <v>173</v>
      </c>
      <c r="AT153" s="143" t="s">
        <v>168</v>
      </c>
      <c r="AU153" s="143" t="s">
        <v>83</v>
      </c>
      <c r="AY153" s="18" t="s">
        <v>166</v>
      </c>
      <c r="BE153" s="144">
        <f t="shared" si="24"/>
        <v>0</v>
      </c>
      <c r="BF153" s="144">
        <f t="shared" si="25"/>
        <v>0</v>
      </c>
      <c r="BG153" s="144">
        <f t="shared" si="26"/>
        <v>0</v>
      </c>
      <c r="BH153" s="144">
        <f t="shared" si="27"/>
        <v>0</v>
      </c>
      <c r="BI153" s="144">
        <f t="shared" si="28"/>
        <v>0</v>
      </c>
      <c r="BJ153" s="18" t="s">
        <v>81</v>
      </c>
      <c r="BK153" s="144">
        <f t="shared" si="29"/>
        <v>0</v>
      </c>
      <c r="BL153" s="18" t="s">
        <v>173</v>
      </c>
      <c r="BM153" s="143" t="s">
        <v>1009</v>
      </c>
    </row>
    <row r="154" spans="2:65" s="1" customFormat="1" ht="16.5" customHeight="1">
      <c r="B154" s="33"/>
      <c r="C154" s="132" t="s">
        <v>481</v>
      </c>
      <c r="D154" s="132" t="s">
        <v>168</v>
      </c>
      <c r="E154" s="133" t="s">
        <v>4197</v>
      </c>
      <c r="F154" s="134" t="s">
        <v>4198</v>
      </c>
      <c r="G154" s="135" t="s">
        <v>1407</v>
      </c>
      <c r="H154" s="136">
        <v>8</v>
      </c>
      <c r="I154" s="137"/>
      <c r="J154" s="138">
        <f t="shared" si="20"/>
        <v>0</v>
      </c>
      <c r="K154" s="134" t="s">
        <v>19</v>
      </c>
      <c r="L154" s="33"/>
      <c r="M154" s="139" t="s">
        <v>19</v>
      </c>
      <c r="N154" s="140" t="s">
        <v>45</v>
      </c>
      <c r="P154" s="141">
        <f t="shared" si="21"/>
        <v>0</v>
      </c>
      <c r="Q154" s="141">
        <v>0</v>
      </c>
      <c r="R154" s="141">
        <f t="shared" si="22"/>
        <v>0</v>
      </c>
      <c r="S154" s="141">
        <v>0</v>
      </c>
      <c r="T154" s="142">
        <f t="shared" si="23"/>
        <v>0</v>
      </c>
      <c r="AR154" s="143" t="s">
        <v>173</v>
      </c>
      <c r="AT154" s="143" t="s">
        <v>168</v>
      </c>
      <c r="AU154" s="143" t="s">
        <v>83</v>
      </c>
      <c r="AY154" s="18" t="s">
        <v>166</v>
      </c>
      <c r="BE154" s="144">
        <f t="shared" si="24"/>
        <v>0</v>
      </c>
      <c r="BF154" s="144">
        <f t="shared" si="25"/>
        <v>0</v>
      </c>
      <c r="BG154" s="144">
        <f t="shared" si="26"/>
        <v>0</v>
      </c>
      <c r="BH154" s="144">
        <f t="shared" si="27"/>
        <v>0</v>
      </c>
      <c r="BI154" s="144">
        <f t="shared" si="28"/>
        <v>0</v>
      </c>
      <c r="BJ154" s="18" t="s">
        <v>81</v>
      </c>
      <c r="BK154" s="144">
        <f t="shared" si="29"/>
        <v>0</v>
      </c>
      <c r="BL154" s="18" t="s">
        <v>173</v>
      </c>
      <c r="BM154" s="143" t="s">
        <v>1019</v>
      </c>
    </row>
    <row r="155" spans="2:65" s="1" customFormat="1" ht="16.5" customHeight="1">
      <c r="B155" s="33"/>
      <c r="C155" s="132" t="s">
        <v>489</v>
      </c>
      <c r="D155" s="132" t="s">
        <v>168</v>
      </c>
      <c r="E155" s="133" t="s">
        <v>4199</v>
      </c>
      <c r="F155" s="134" t="s">
        <v>4200</v>
      </c>
      <c r="G155" s="135" t="s">
        <v>1407</v>
      </c>
      <c r="H155" s="136">
        <v>2</v>
      </c>
      <c r="I155" s="137"/>
      <c r="J155" s="138">
        <f t="shared" si="20"/>
        <v>0</v>
      </c>
      <c r="K155" s="134" t="s">
        <v>19</v>
      </c>
      <c r="L155" s="33"/>
      <c r="M155" s="139" t="s">
        <v>19</v>
      </c>
      <c r="N155" s="140" t="s">
        <v>45</v>
      </c>
      <c r="P155" s="141">
        <f t="shared" si="21"/>
        <v>0</v>
      </c>
      <c r="Q155" s="141">
        <v>0</v>
      </c>
      <c r="R155" s="141">
        <f t="shared" si="22"/>
        <v>0</v>
      </c>
      <c r="S155" s="141">
        <v>0</v>
      </c>
      <c r="T155" s="142">
        <f t="shared" si="23"/>
        <v>0</v>
      </c>
      <c r="AR155" s="143" t="s">
        <v>173</v>
      </c>
      <c r="AT155" s="143" t="s">
        <v>168</v>
      </c>
      <c r="AU155" s="143" t="s">
        <v>83</v>
      </c>
      <c r="AY155" s="18" t="s">
        <v>166</v>
      </c>
      <c r="BE155" s="144">
        <f t="shared" si="24"/>
        <v>0</v>
      </c>
      <c r="BF155" s="144">
        <f t="shared" si="25"/>
        <v>0</v>
      </c>
      <c r="BG155" s="144">
        <f t="shared" si="26"/>
        <v>0</v>
      </c>
      <c r="BH155" s="144">
        <f t="shared" si="27"/>
        <v>0</v>
      </c>
      <c r="BI155" s="144">
        <f t="shared" si="28"/>
        <v>0</v>
      </c>
      <c r="BJ155" s="18" t="s">
        <v>81</v>
      </c>
      <c r="BK155" s="144">
        <f t="shared" si="29"/>
        <v>0</v>
      </c>
      <c r="BL155" s="18" t="s">
        <v>173</v>
      </c>
      <c r="BM155" s="143" t="s">
        <v>1029</v>
      </c>
    </row>
    <row r="156" spans="2:65" s="1" customFormat="1" ht="16.5" customHeight="1">
      <c r="B156" s="33"/>
      <c r="C156" s="132" t="s">
        <v>496</v>
      </c>
      <c r="D156" s="132" t="s">
        <v>168</v>
      </c>
      <c r="E156" s="133" t="s">
        <v>4201</v>
      </c>
      <c r="F156" s="134" t="s">
        <v>4202</v>
      </c>
      <c r="G156" s="135" t="s">
        <v>1407</v>
      </c>
      <c r="H156" s="136">
        <v>2</v>
      </c>
      <c r="I156" s="137"/>
      <c r="J156" s="138">
        <f t="shared" si="20"/>
        <v>0</v>
      </c>
      <c r="K156" s="134" t="s">
        <v>19</v>
      </c>
      <c r="L156" s="33"/>
      <c r="M156" s="139" t="s">
        <v>19</v>
      </c>
      <c r="N156" s="140" t="s">
        <v>45</v>
      </c>
      <c r="P156" s="141">
        <f t="shared" si="21"/>
        <v>0</v>
      </c>
      <c r="Q156" s="141">
        <v>0</v>
      </c>
      <c r="R156" s="141">
        <f t="shared" si="22"/>
        <v>0</v>
      </c>
      <c r="S156" s="141">
        <v>0</v>
      </c>
      <c r="T156" s="142">
        <f t="shared" si="23"/>
        <v>0</v>
      </c>
      <c r="AR156" s="143" t="s">
        <v>173</v>
      </c>
      <c r="AT156" s="143" t="s">
        <v>168</v>
      </c>
      <c r="AU156" s="143" t="s">
        <v>83</v>
      </c>
      <c r="AY156" s="18" t="s">
        <v>166</v>
      </c>
      <c r="BE156" s="144">
        <f t="shared" si="24"/>
        <v>0</v>
      </c>
      <c r="BF156" s="144">
        <f t="shared" si="25"/>
        <v>0</v>
      </c>
      <c r="BG156" s="144">
        <f t="shared" si="26"/>
        <v>0</v>
      </c>
      <c r="BH156" s="144">
        <f t="shared" si="27"/>
        <v>0</v>
      </c>
      <c r="BI156" s="144">
        <f t="shared" si="28"/>
        <v>0</v>
      </c>
      <c r="BJ156" s="18" t="s">
        <v>81</v>
      </c>
      <c r="BK156" s="144">
        <f t="shared" si="29"/>
        <v>0</v>
      </c>
      <c r="BL156" s="18" t="s">
        <v>173</v>
      </c>
      <c r="BM156" s="143" t="s">
        <v>1038</v>
      </c>
    </row>
    <row r="157" spans="2:65" s="1" customFormat="1" ht="16.5" customHeight="1">
      <c r="B157" s="33"/>
      <c r="C157" s="132" t="s">
        <v>502</v>
      </c>
      <c r="D157" s="132" t="s">
        <v>168</v>
      </c>
      <c r="E157" s="133" t="s">
        <v>4195</v>
      </c>
      <c r="F157" s="134" t="s">
        <v>4196</v>
      </c>
      <c r="G157" s="135" t="s">
        <v>1407</v>
      </c>
      <c r="H157" s="136">
        <v>2</v>
      </c>
      <c r="I157" s="137"/>
      <c r="J157" s="138">
        <f t="shared" si="20"/>
        <v>0</v>
      </c>
      <c r="K157" s="134" t="s">
        <v>19</v>
      </c>
      <c r="L157" s="33"/>
      <c r="M157" s="139" t="s">
        <v>19</v>
      </c>
      <c r="N157" s="140" t="s">
        <v>45</v>
      </c>
      <c r="P157" s="141">
        <f t="shared" si="21"/>
        <v>0</v>
      </c>
      <c r="Q157" s="141">
        <v>0</v>
      </c>
      <c r="R157" s="141">
        <f t="shared" si="22"/>
        <v>0</v>
      </c>
      <c r="S157" s="141">
        <v>0</v>
      </c>
      <c r="T157" s="142">
        <f t="shared" si="23"/>
        <v>0</v>
      </c>
      <c r="AR157" s="143" t="s">
        <v>173</v>
      </c>
      <c r="AT157" s="143" t="s">
        <v>168</v>
      </c>
      <c r="AU157" s="143" t="s">
        <v>83</v>
      </c>
      <c r="AY157" s="18" t="s">
        <v>166</v>
      </c>
      <c r="BE157" s="144">
        <f t="shared" si="24"/>
        <v>0</v>
      </c>
      <c r="BF157" s="144">
        <f t="shared" si="25"/>
        <v>0</v>
      </c>
      <c r="BG157" s="144">
        <f t="shared" si="26"/>
        <v>0</v>
      </c>
      <c r="BH157" s="144">
        <f t="shared" si="27"/>
        <v>0</v>
      </c>
      <c r="BI157" s="144">
        <f t="shared" si="28"/>
        <v>0</v>
      </c>
      <c r="BJ157" s="18" t="s">
        <v>81</v>
      </c>
      <c r="BK157" s="144">
        <f t="shared" si="29"/>
        <v>0</v>
      </c>
      <c r="BL157" s="18" t="s">
        <v>173</v>
      </c>
      <c r="BM157" s="143" t="s">
        <v>1049</v>
      </c>
    </row>
    <row r="158" spans="2:65" s="1" customFormat="1" ht="16.5" customHeight="1">
      <c r="B158" s="33"/>
      <c r="C158" s="132" t="s">
        <v>511</v>
      </c>
      <c r="D158" s="132" t="s">
        <v>168</v>
      </c>
      <c r="E158" s="133" t="s">
        <v>4203</v>
      </c>
      <c r="F158" s="134" t="s">
        <v>4204</v>
      </c>
      <c r="G158" s="135" t="s">
        <v>276</v>
      </c>
      <c r="H158" s="136">
        <v>25</v>
      </c>
      <c r="I158" s="137"/>
      <c r="J158" s="138">
        <f t="shared" si="20"/>
        <v>0</v>
      </c>
      <c r="K158" s="134" t="s">
        <v>19</v>
      </c>
      <c r="L158" s="33"/>
      <c r="M158" s="139" t="s">
        <v>19</v>
      </c>
      <c r="N158" s="140" t="s">
        <v>45</v>
      </c>
      <c r="P158" s="141">
        <f t="shared" si="21"/>
        <v>0</v>
      </c>
      <c r="Q158" s="141">
        <v>0</v>
      </c>
      <c r="R158" s="141">
        <f t="shared" si="22"/>
        <v>0</v>
      </c>
      <c r="S158" s="141">
        <v>0</v>
      </c>
      <c r="T158" s="142">
        <f t="shared" si="23"/>
        <v>0</v>
      </c>
      <c r="AR158" s="143" t="s">
        <v>173</v>
      </c>
      <c r="AT158" s="143" t="s">
        <v>168</v>
      </c>
      <c r="AU158" s="143" t="s">
        <v>83</v>
      </c>
      <c r="AY158" s="18" t="s">
        <v>166</v>
      </c>
      <c r="BE158" s="144">
        <f t="shared" si="24"/>
        <v>0</v>
      </c>
      <c r="BF158" s="144">
        <f t="shared" si="25"/>
        <v>0</v>
      </c>
      <c r="BG158" s="144">
        <f t="shared" si="26"/>
        <v>0</v>
      </c>
      <c r="BH158" s="144">
        <f t="shared" si="27"/>
        <v>0</v>
      </c>
      <c r="BI158" s="144">
        <f t="shared" si="28"/>
        <v>0</v>
      </c>
      <c r="BJ158" s="18" t="s">
        <v>81</v>
      </c>
      <c r="BK158" s="144">
        <f t="shared" si="29"/>
        <v>0</v>
      </c>
      <c r="BL158" s="18" t="s">
        <v>173</v>
      </c>
      <c r="BM158" s="143" t="s">
        <v>1058</v>
      </c>
    </row>
    <row r="159" spans="2:65" s="1" customFormat="1" ht="16.5" customHeight="1">
      <c r="B159" s="33"/>
      <c r="C159" s="132" t="s">
        <v>518</v>
      </c>
      <c r="D159" s="132" t="s">
        <v>168</v>
      </c>
      <c r="E159" s="133" t="s">
        <v>4205</v>
      </c>
      <c r="F159" s="134" t="s">
        <v>4206</v>
      </c>
      <c r="G159" s="135" t="s">
        <v>276</v>
      </c>
      <c r="H159" s="136">
        <v>30</v>
      </c>
      <c r="I159" s="137"/>
      <c r="J159" s="138">
        <f t="shared" si="20"/>
        <v>0</v>
      </c>
      <c r="K159" s="134" t="s">
        <v>19</v>
      </c>
      <c r="L159" s="33"/>
      <c r="M159" s="139" t="s">
        <v>19</v>
      </c>
      <c r="N159" s="140" t="s">
        <v>45</v>
      </c>
      <c r="P159" s="141">
        <f t="shared" si="21"/>
        <v>0</v>
      </c>
      <c r="Q159" s="141">
        <v>0</v>
      </c>
      <c r="R159" s="141">
        <f t="shared" si="22"/>
        <v>0</v>
      </c>
      <c r="S159" s="141">
        <v>0</v>
      </c>
      <c r="T159" s="142">
        <f t="shared" si="23"/>
        <v>0</v>
      </c>
      <c r="AR159" s="143" t="s">
        <v>173</v>
      </c>
      <c r="AT159" s="143" t="s">
        <v>168</v>
      </c>
      <c r="AU159" s="143" t="s">
        <v>83</v>
      </c>
      <c r="AY159" s="18" t="s">
        <v>166</v>
      </c>
      <c r="BE159" s="144">
        <f t="shared" si="24"/>
        <v>0</v>
      </c>
      <c r="BF159" s="144">
        <f t="shared" si="25"/>
        <v>0</v>
      </c>
      <c r="BG159" s="144">
        <f t="shared" si="26"/>
        <v>0</v>
      </c>
      <c r="BH159" s="144">
        <f t="shared" si="27"/>
        <v>0</v>
      </c>
      <c r="BI159" s="144">
        <f t="shared" si="28"/>
        <v>0</v>
      </c>
      <c r="BJ159" s="18" t="s">
        <v>81</v>
      </c>
      <c r="BK159" s="144">
        <f t="shared" si="29"/>
        <v>0</v>
      </c>
      <c r="BL159" s="18" t="s">
        <v>173</v>
      </c>
      <c r="BM159" s="143" t="s">
        <v>1067</v>
      </c>
    </row>
    <row r="160" spans="2:65" s="1" customFormat="1" ht="16.5" customHeight="1">
      <c r="B160" s="33"/>
      <c r="C160" s="132" t="s">
        <v>526</v>
      </c>
      <c r="D160" s="132" t="s">
        <v>168</v>
      </c>
      <c r="E160" s="133" t="s">
        <v>4207</v>
      </c>
      <c r="F160" s="134" t="s">
        <v>4208</v>
      </c>
      <c r="G160" s="135" t="s">
        <v>1407</v>
      </c>
      <c r="H160" s="136">
        <v>1</v>
      </c>
      <c r="I160" s="137"/>
      <c r="J160" s="138">
        <f t="shared" si="20"/>
        <v>0</v>
      </c>
      <c r="K160" s="134" t="s">
        <v>19</v>
      </c>
      <c r="L160" s="33"/>
      <c r="M160" s="139" t="s">
        <v>19</v>
      </c>
      <c r="N160" s="140" t="s">
        <v>45</v>
      </c>
      <c r="P160" s="141">
        <f t="shared" si="21"/>
        <v>0</v>
      </c>
      <c r="Q160" s="141">
        <v>0</v>
      </c>
      <c r="R160" s="141">
        <f t="shared" si="22"/>
        <v>0</v>
      </c>
      <c r="S160" s="141">
        <v>0</v>
      </c>
      <c r="T160" s="142">
        <f t="shared" si="23"/>
        <v>0</v>
      </c>
      <c r="AR160" s="143" t="s">
        <v>173</v>
      </c>
      <c r="AT160" s="143" t="s">
        <v>168</v>
      </c>
      <c r="AU160" s="143" t="s">
        <v>83</v>
      </c>
      <c r="AY160" s="18" t="s">
        <v>166</v>
      </c>
      <c r="BE160" s="144">
        <f t="shared" si="24"/>
        <v>0</v>
      </c>
      <c r="BF160" s="144">
        <f t="shared" si="25"/>
        <v>0</v>
      </c>
      <c r="BG160" s="144">
        <f t="shared" si="26"/>
        <v>0</v>
      </c>
      <c r="BH160" s="144">
        <f t="shared" si="27"/>
        <v>0</v>
      </c>
      <c r="BI160" s="144">
        <f t="shared" si="28"/>
        <v>0</v>
      </c>
      <c r="BJ160" s="18" t="s">
        <v>81</v>
      </c>
      <c r="BK160" s="144">
        <f t="shared" si="29"/>
        <v>0</v>
      </c>
      <c r="BL160" s="18" t="s">
        <v>173</v>
      </c>
      <c r="BM160" s="143" t="s">
        <v>1078</v>
      </c>
    </row>
    <row r="161" spans="2:65" s="11" customFormat="1" ht="22.8" customHeight="1">
      <c r="B161" s="120"/>
      <c r="D161" s="121" t="s">
        <v>73</v>
      </c>
      <c r="E161" s="130" t="s">
        <v>3991</v>
      </c>
      <c r="F161" s="130" t="s">
        <v>4140</v>
      </c>
      <c r="I161" s="123"/>
      <c r="J161" s="131">
        <f>BK161</f>
        <v>0</v>
      </c>
      <c r="L161" s="120"/>
      <c r="M161" s="125"/>
      <c r="P161" s="126">
        <f>SUM(P162:P163)</f>
        <v>0</v>
      </c>
      <c r="R161" s="126">
        <f>SUM(R162:R163)</f>
        <v>0</v>
      </c>
      <c r="T161" s="127">
        <f>SUM(T162:T163)</f>
        <v>0</v>
      </c>
      <c r="AR161" s="121" t="s">
        <v>81</v>
      </c>
      <c r="AT161" s="128" t="s">
        <v>73</v>
      </c>
      <c r="AU161" s="128" t="s">
        <v>81</v>
      </c>
      <c r="AY161" s="121" t="s">
        <v>166</v>
      </c>
      <c r="BK161" s="129">
        <f>SUM(BK162:BK163)</f>
        <v>0</v>
      </c>
    </row>
    <row r="162" spans="2:65" s="1" customFormat="1" ht="16.5" customHeight="1">
      <c r="B162" s="33"/>
      <c r="C162" s="132" t="s">
        <v>530</v>
      </c>
      <c r="D162" s="132" t="s">
        <v>168</v>
      </c>
      <c r="E162" s="133" t="s">
        <v>4209</v>
      </c>
      <c r="F162" s="134" t="s">
        <v>4210</v>
      </c>
      <c r="G162" s="135" t="s">
        <v>276</v>
      </c>
      <c r="H162" s="136">
        <v>235</v>
      </c>
      <c r="I162" s="137"/>
      <c r="J162" s="138">
        <f>ROUND(I162*H162,2)</f>
        <v>0</v>
      </c>
      <c r="K162" s="134" t="s">
        <v>19</v>
      </c>
      <c r="L162" s="33"/>
      <c r="M162" s="139" t="s">
        <v>19</v>
      </c>
      <c r="N162" s="140" t="s">
        <v>45</v>
      </c>
      <c r="P162" s="141">
        <f>O162*H162</f>
        <v>0</v>
      </c>
      <c r="Q162" s="141">
        <v>0</v>
      </c>
      <c r="R162" s="141">
        <f>Q162*H162</f>
        <v>0</v>
      </c>
      <c r="S162" s="141">
        <v>0</v>
      </c>
      <c r="T162" s="142">
        <f>S162*H162</f>
        <v>0</v>
      </c>
      <c r="AR162" s="143" t="s">
        <v>173</v>
      </c>
      <c r="AT162" s="143" t="s">
        <v>168</v>
      </c>
      <c r="AU162" s="143" t="s">
        <v>83</v>
      </c>
      <c r="AY162" s="18" t="s">
        <v>166</v>
      </c>
      <c r="BE162" s="144">
        <f>IF(N162="základní",J162,0)</f>
        <v>0</v>
      </c>
      <c r="BF162" s="144">
        <f>IF(N162="snížená",J162,0)</f>
        <v>0</v>
      </c>
      <c r="BG162" s="144">
        <f>IF(N162="zákl. přenesená",J162,0)</f>
        <v>0</v>
      </c>
      <c r="BH162" s="144">
        <f>IF(N162="sníž. přenesená",J162,0)</f>
        <v>0</v>
      </c>
      <c r="BI162" s="144">
        <f>IF(N162="nulová",J162,0)</f>
        <v>0</v>
      </c>
      <c r="BJ162" s="18" t="s">
        <v>81</v>
      </c>
      <c r="BK162" s="144">
        <f>ROUND(I162*H162,2)</f>
        <v>0</v>
      </c>
      <c r="BL162" s="18" t="s">
        <v>173</v>
      </c>
      <c r="BM162" s="143" t="s">
        <v>1089</v>
      </c>
    </row>
    <row r="163" spans="2:65" s="1" customFormat="1" ht="16.5" customHeight="1">
      <c r="B163" s="33"/>
      <c r="C163" s="132" t="s">
        <v>539</v>
      </c>
      <c r="D163" s="132" t="s">
        <v>168</v>
      </c>
      <c r="E163" s="133" t="s">
        <v>4211</v>
      </c>
      <c r="F163" s="134" t="s">
        <v>4212</v>
      </c>
      <c r="G163" s="135" t="s">
        <v>1407</v>
      </c>
      <c r="H163" s="136">
        <v>41</v>
      </c>
      <c r="I163" s="137"/>
      <c r="J163" s="138">
        <f>ROUND(I163*H163,2)</f>
        <v>0</v>
      </c>
      <c r="K163" s="134" t="s">
        <v>19</v>
      </c>
      <c r="L163" s="33"/>
      <c r="M163" s="139" t="s">
        <v>19</v>
      </c>
      <c r="N163" s="140" t="s">
        <v>45</v>
      </c>
      <c r="P163" s="141">
        <f>O163*H163</f>
        <v>0</v>
      </c>
      <c r="Q163" s="141">
        <v>0</v>
      </c>
      <c r="R163" s="141">
        <f>Q163*H163</f>
        <v>0</v>
      </c>
      <c r="S163" s="141">
        <v>0</v>
      </c>
      <c r="T163" s="142">
        <f>S163*H163</f>
        <v>0</v>
      </c>
      <c r="AR163" s="143" t="s">
        <v>173</v>
      </c>
      <c r="AT163" s="143" t="s">
        <v>168</v>
      </c>
      <c r="AU163" s="143" t="s">
        <v>83</v>
      </c>
      <c r="AY163" s="18" t="s">
        <v>166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81</v>
      </c>
      <c r="BK163" s="144">
        <f>ROUND(I163*H163,2)</f>
        <v>0</v>
      </c>
      <c r="BL163" s="18" t="s">
        <v>173</v>
      </c>
      <c r="BM163" s="143" t="s">
        <v>1096</v>
      </c>
    </row>
    <row r="164" spans="2:65" s="11" customFormat="1" ht="22.8" customHeight="1">
      <c r="B164" s="120"/>
      <c r="D164" s="121" t="s">
        <v>73</v>
      </c>
      <c r="E164" s="130" t="s">
        <v>4143</v>
      </c>
      <c r="F164" s="130" t="s">
        <v>4144</v>
      </c>
      <c r="I164" s="123"/>
      <c r="J164" s="131">
        <f>BK164</f>
        <v>0</v>
      </c>
      <c r="L164" s="120"/>
      <c r="M164" s="125"/>
      <c r="P164" s="126">
        <f>SUM(P165:P170)</f>
        <v>0</v>
      </c>
      <c r="R164" s="126">
        <f>SUM(R165:R170)</f>
        <v>0</v>
      </c>
      <c r="T164" s="127">
        <f>SUM(T165:T170)</f>
        <v>0</v>
      </c>
      <c r="AR164" s="121" t="s">
        <v>81</v>
      </c>
      <c r="AT164" s="128" t="s">
        <v>73</v>
      </c>
      <c r="AU164" s="128" t="s">
        <v>81</v>
      </c>
      <c r="AY164" s="121" t="s">
        <v>166</v>
      </c>
      <c r="BK164" s="129">
        <f>SUM(BK165:BK170)</f>
        <v>0</v>
      </c>
    </row>
    <row r="165" spans="2:65" s="1" customFormat="1" ht="16.5" customHeight="1">
      <c r="B165" s="33"/>
      <c r="C165" s="132" t="s">
        <v>544</v>
      </c>
      <c r="D165" s="132" t="s">
        <v>168</v>
      </c>
      <c r="E165" s="133" t="s">
        <v>4213</v>
      </c>
      <c r="F165" s="134" t="s">
        <v>4214</v>
      </c>
      <c r="G165" s="135" t="s">
        <v>276</v>
      </c>
      <c r="H165" s="136">
        <v>78</v>
      </c>
      <c r="I165" s="137"/>
      <c r="J165" s="138">
        <f t="shared" ref="J165:J170" si="30">ROUND(I165*H165,2)</f>
        <v>0</v>
      </c>
      <c r="K165" s="134" t="s">
        <v>19</v>
      </c>
      <c r="L165" s="33"/>
      <c r="M165" s="139" t="s">
        <v>19</v>
      </c>
      <c r="N165" s="140" t="s">
        <v>45</v>
      </c>
      <c r="P165" s="141">
        <f t="shared" ref="P165:P170" si="31">O165*H165</f>
        <v>0</v>
      </c>
      <c r="Q165" s="141">
        <v>0</v>
      </c>
      <c r="R165" s="141">
        <f t="shared" ref="R165:R170" si="32">Q165*H165</f>
        <v>0</v>
      </c>
      <c r="S165" s="141">
        <v>0</v>
      </c>
      <c r="T165" s="142">
        <f t="shared" ref="T165:T170" si="33">S165*H165</f>
        <v>0</v>
      </c>
      <c r="AR165" s="143" t="s">
        <v>173</v>
      </c>
      <c r="AT165" s="143" t="s">
        <v>168</v>
      </c>
      <c r="AU165" s="143" t="s">
        <v>83</v>
      </c>
      <c r="AY165" s="18" t="s">
        <v>166</v>
      </c>
      <c r="BE165" s="144">
        <f t="shared" ref="BE165:BE170" si="34">IF(N165="základní",J165,0)</f>
        <v>0</v>
      </c>
      <c r="BF165" s="144">
        <f t="shared" ref="BF165:BF170" si="35">IF(N165="snížená",J165,0)</f>
        <v>0</v>
      </c>
      <c r="BG165" s="144">
        <f t="shared" ref="BG165:BG170" si="36">IF(N165="zákl. přenesená",J165,0)</f>
        <v>0</v>
      </c>
      <c r="BH165" s="144">
        <f t="shared" ref="BH165:BH170" si="37">IF(N165="sníž. přenesená",J165,0)</f>
        <v>0</v>
      </c>
      <c r="BI165" s="144">
        <f t="shared" ref="BI165:BI170" si="38">IF(N165="nulová",J165,0)</f>
        <v>0</v>
      </c>
      <c r="BJ165" s="18" t="s">
        <v>81</v>
      </c>
      <c r="BK165" s="144">
        <f t="shared" ref="BK165:BK170" si="39">ROUND(I165*H165,2)</f>
        <v>0</v>
      </c>
      <c r="BL165" s="18" t="s">
        <v>173</v>
      </c>
      <c r="BM165" s="143" t="s">
        <v>551</v>
      </c>
    </row>
    <row r="166" spans="2:65" s="1" customFormat="1" ht="16.5" customHeight="1">
      <c r="B166" s="33"/>
      <c r="C166" s="132" t="s">
        <v>553</v>
      </c>
      <c r="D166" s="132" t="s">
        <v>168</v>
      </c>
      <c r="E166" s="133" t="s">
        <v>4215</v>
      </c>
      <c r="F166" s="134" t="s">
        <v>4216</v>
      </c>
      <c r="G166" s="135" t="s">
        <v>276</v>
      </c>
      <c r="H166" s="136">
        <v>60</v>
      </c>
      <c r="I166" s="137"/>
      <c r="J166" s="138">
        <f t="shared" si="30"/>
        <v>0</v>
      </c>
      <c r="K166" s="134" t="s">
        <v>19</v>
      </c>
      <c r="L166" s="33"/>
      <c r="M166" s="139" t="s">
        <v>19</v>
      </c>
      <c r="N166" s="140" t="s">
        <v>45</v>
      </c>
      <c r="P166" s="141">
        <f t="shared" si="31"/>
        <v>0</v>
      </c>
      <c r="Q166" s="141">
        <v>0</v>
      </c>
      <c r="R166" s="141">
        <f t="shared" si="32"/>
        <v>0</v>
      </c>
      <c r="S166" s="141">
        <v>0</v>
      </c>
      <c r="T166" s="142">
        <f t="shared" si="33"/>
        <v>0</v>
      </c>
      <c r="AR166" s="143" t="s">
        <v>173</v>
      </c>
      <c r="AT166" s="143" t="s">
        <v>168</v>
      </c>
      <c r="AU166" s="143" t="s">
        <v>83</v>
      </c>
      <c r="AY166" s="18" t="s">
        <v>166</v>
      </c>
      <c r="BE166" s="144">
        <f t="shared" si="34"/>
        <v>0</v>
      </c>
      <c r="BF166" s="144">
        <f t="shared" si="35"/>
        <v>0</v>
      </c>
      <c r="BG166" s="144">
        <f t="shared" si="36"/>
        <v>0</v>
      </c>
      <c r="BH166" s="144">
        <f t="shared" si="37"/>
        <v>0</v>
      </c>
      <c r="BI166" s="144">
        <f t="shared" si="38"/>
        <v>0</v>
      </c>
      <c r="BJ166" s="18" t="s">
        <v>81</v>
      </c>
      <c r="BK166" s="144">
        <f t="shared" si="39"/>
        <v>0</v>
      </c>
      <c r="BL166" s="18" t="s">
        <v>173</v>
      </c>
      <c r="BM166" s="143" t="s">
        <v>1117</v>
      </c>
    </row>
    <row r="167" spans="2:65" s="1" customFormat="1" ht="16.5" customHeight="1">
      <c r="B167" s="33"/>
      <c r="C167" s="132" t="s">
        <v>565</v>
      </c>
      <c r="D167" s="132" t="s">
        <v>168</v>
      </c>
      <c r="E167" s="133" t="s">
        <v>4217</v>
      </c>
      <c r="F167" s="134" t="s">
        <v>4218</v>
      </c>
      <c r="G167" s="135" t="s">
        <v>276</v>
      </c>
      <c r="H167" s="136">
        <v>26</v>
      </c>
      <c r="I167" s="137"/>
      <c r="J167" s="138">
        <f t="shared" si="30"/>
        <v>0</v>
      </c>
      <c r="K167" s="134" t="s">
        <v>19</v>
      </c>
      <c r="L167" s="33"/>
      <c r="M167" s="139" t="s">
        <v>19</v>
      </c>
      <c r="N167" s="140" t="s">
        <v>45</v>
      </c>
      <c r="P167" s="141">
        <f t="shared" si="31"/>
        <v>0</v>
      </c>
      <c r="Q167" s="141">
        <v>0</v>
      </c>
      <c r="R167" s="141">
        <f t="shared" si="32"/>
        <v>0</v>
      </c>
      <c r="S167" s="141">
        <v>0</v>
      </c>
      <c r="T167" s="142">
        <f t="shared" si="33"/>
        <v>0</v>
      </c>
      <c r="AR167" s="143" t="s">
        <v>173</v>
      </c>
      <c r="AT167" s="143" t="s">
        <v>168</v>
      </c>
      <c r="AU167" s="143" t="s">
        <v>83</v>
      </c>
      <c r="AY167" s="18" t="s">
        <v>166</v>
      </c>
      <c r="BE167" s="144">
        <f t="shared" si="34"/>
        <v>0</v>
      </c>
      <c r="BF167" s="144">
        <f t="shared" si="35"/>
        <v>0</v>
      </c>
      <c r="BG167" s="144">
        <f t="shared" si="36"/>
        <v>0</v>
      </c>
      <c r="BH167" s="144">
        <f t="shared" si="37"/>
        <v>0</v>
      </c>
      <c r="BI167" s="144">
        <f t="shared" si="38"/>
        <v>0</v>
      </c>
      <c r="BJ167" s="18" t="s">
        <v>81</v>
      </c>
      <c r="BK167" s="144">
        <f t="shared" si="39"/>
        <v>0</v>
      </c>
      <c r="BL167" s="18" t="s">
        <v>173</v>
      </c>
      <c r="BM167" s="143" t="s">
        <v>1127</v>
      </c>
    </row>
    <row r="168" spans="2:65" s="1" customFormat="1" ht="16.5" customHeight="1">
      <c r="B168" s="33"/>
      <c r="C168" s="132" t="s">
        <v>860</v>
      </c>
      <c r="D168" s="132" t="s">
        <v>168</v>
      </c>
      <c r="E168" s="133" t="s">
        <v>4219</v>
      </c>
      <c r="F168" s="134" t="s">
        <v>4220</v>
      </c>
      <c r="G168" s="135" t="s">
        <v>276</v>
      </c>
      <c r="H168" s="136">
        <v>20</v>
      </c>
      <c r="I168" s="137"/>
      <c r="J168" s="138">
        <f t="shared" si="30"/>
        <v>0</v>
      </c>
      <c r="K168" s="134" t="s">
        <v>19</v>
      </c>
      <c r="L168" s="33"/>
      <c r="M168" s="139" t="s">
        <v>19</v>
      </c>
      <c r="N168" s="140" t="s">
        <v>45</v>
      </c>
      <c r="P168" s="141">
        <f t="shared" si="31"/>
        <v>0</v>
      </c>
      <c r="Q168" s="141">
        <v>0</v>
      </c>
      <c r="R168" s="141">
        <f t="shared" si="32"/>
        <v>0</v>
      </c>
      <c r="S168" s="141">
        <v>0</v>
      </c>
      <c r="T168" s="142">
        <f t="shared" si="33"/>
        <v>0</v>
      </c>
      <c r="AR168" s="143" t="s">
        <v>173</v>
      </c>
      <c r="AT168" s="143" t="s">
        <v>168</v>
      </c>
      <c r="AU168" s="143" t="s">
        <v>83</v>
      </c>
      <c r="AY168" s="18" t="s">
        <v>166</v>
      </c>
      <c r="BE168" s="144">
        <f t="shared" si="34"/>
        <v>0</v>
      </c>
      <c r="BF168" s="144">
        <f t="shared" si="35"/>
        <v>0</v>
      </c>
      <c r="BG168" s="144">
        <f t="shared" si="36"/>
        <v>0</v>
      </c>
      <c r="BH168" s="144">
        <f t="shared" si="37"/>
        <v>0</v>
      </c>
      <c r="BI168" s="144">
        <f t="shared" si="38"/>
        <v>0</v>
      </c>
      <c r="BJ168" s="18" t="s">
        <v>81</v>
      </c>
      <c r="BK168" s="144">
        <f t="shared" si="39"/>
        <v>0</v>
      </c>
      <c r="BL168" s="18" t="s">
        <v>173</v>
      </c>
      <c r="BM168" s="143" t="s">
        <v>1135</v>
      </c>
    </row>
    <row r="169" spans="2:65" s="1" customFormat="1" ht="16.5" customHeight="1">
      <c r="B169" s="33"/>
      <c r="C169" s="132" t="s">
        <v>867</v>
      </c>
      <c r="D169" s="132" t="s">
        <v>168</v>
      </c>
      <c r="E169" s="133" t="s">
        <v>4221</v>
      </c>
      <c r="F169" s="134" t="s">
        <v>4222</v>
      </c>
      <c r="G169" s="135" t="s">
        <v>1407</v>
      </c>
      <c r="H169" s="136">
        <v>21</v>
      </c>
      <c r="I169" s="137"/>
      <c r="J169" s="138">
        <f t="shared" si="30"/>
        <v>0</v>
      </c>
      <c r="K169" s="134" t="s">
        <v>19</v>
      </c>
      <c r="L169" s="33"/>
      <c r="M169" s="139" t="s">
        <v>19</v>
      </c>
      <c r="N169" s="140" t="s">
        <v>45</v>
      </c>
      <c r="P169" s="141">
        <f t="shared" si="31"/>
        <v>0</v>
      </c>
      <c r="Q169" s="141">
        <v>0</v>
      </c>
      <c r="R169" s="141">
        <f t="shared" si="32"/>
        <v>0</v>
      </c>
      <c r="S169" s="141">
        <v>0</v>
      </c>
      <c r="T169" s="142">
        <f t="shared" si="33"/>
        <v>0</v>
      </c>
      <c r="AR169" s="143" t="s">
        <v>173</v>
      </c>
      <c r="AT169" s="143" t="s">
        <v>168</v>
      </c>
      <c r="AU169" s="143" t="s">
        <v>83</v>
      </c>
      <c r="AY169" s="18" t="s">
        <v>166</v>
      </c>
      <c r="BE169" s="144">
        <f t="shared" si="34"/>
        <v>0</v>
      </c>
      <c r="BF169" s="144">
        <f t="shared" si="35"/>
        <v>0</v>
      </c>
      <c r="BG169" s="144">
        <f t="shared" si="36"/>
        <v>0</v>
      </c>
      <c r="BH169" s="144">
        <f t="shared" si="37"/>
        <v>0</v>
      </c>
      <c r="BI169" s="144">
        <f t="shared" si="38"/>
        <v>0</v>
      </c>
      <c r="BJ169" s="18" t="s">
        <v>81</v>
      </c>
      <c r="BK169" s="144">
        <f t="shared" si="39"/>
        <v>0</v>
      </c>
      <c r="BL169" s="18" t="s">
        <v>173</v>
      </c>
      <c r="BM169" s="143" t="s">
        <v>1149</v>
      </c>
    </row>
    <row r="170" spans="2:65" s="1" customFormat="1" ht="16.5" customHeight="1">
      <c r="B170" s="33"/>
      <c r="C170" s="132" t="s">
        <v>874</v>
      </c>
      <c r="D170" s="132" t="s">
        <v>168</v>
      </c>
      <c r="E170" s="133" t="s">
        <v>4223</v>
      </c>
      <c r="F170" s="134" t="s">
        <v>4224</v>
      </c>
      <c r="G170" s="135" t="s">
        <v>1407</v>
      </c>
      <c r="H170" s="136">
        <v>382</v>
      </c>
      <c r="I170" s="137"/>
      <c r="J170" s="138">
        <f t="shared" si="30"/>
        <v>0</v>
      </c>
      <c r="K170" s="134" t="s">
        <v>19</v>
      </c>
      <c r="L170" s="33"/>
      <c r="M170" s="139" t="s">
        <v>19</v>
      </c>
      <c r="N170" s="140" t="s">
        <v>45</v>
      </c>
      <c r="P170" s="141">
        <f t="shared" si="31"/>
        <v>0</v>
      </c>
      <c r="Q170" s="141">
        <v>0</v>
      </c>
      <c r="R170" s="141">
        <f t="shared" si="32"/>
        <v>0</v>
      </c>
      <c r="S170" s="141">
        <v>0</v>
      </c>
      <c r="T170" s="142">
        <f t="shared" si="33"/>
        <v>0</v>
      </c>
      <c r="AR170" s="143" t="s">
        <v>173</v>
      </c>
      <c r="AT170" s="143" t="s">
        <v>168</v>
      </c>
      <c r="AU170" s="143" t="s">
        <v>83</v>
      </c>
      <c r="AY170" s="18" t="s">
        <v>166</v>
      </c>
      <c r="BE170" s="144">
        <f t="shared" si="34"/>
        <v>0</v>
      </c>
      <c r="BF170" s="144">
        <f t="shared" si="35"/>
        <v>0</v>
      </c>
      <c r="BG170" s="144">
        <f t="shared" si="36"/>
        <v>0</v>
      </c>
      <c r="BH170" s="144">
        <f t="shared" si="37"/>
        <v>0</v>
      </c>
      <c r="BI170" s="144">
        <f t="shared" si="38"/>
        <v>0</v>
      </c>
      <c r="BJ170" s="18" t="s">
        <v>81</v>
      </c>
      <c r="BK170" s="144">
        <f t="shared" si="39"/>
        <v>0</v>
      </c>
      <c r="BL170" s="18" t="s">
        <v>173</v>
      </c>
      <c r="BM170" s="143" t="s">
        <v>1161</v>
      </c>
    </row>
    <row r="171" spans="2:65" s="11" customFormat="1" ht="22.8" customHeight="1">
      <c r="B171" s="120"/>
      <c r="D171" s="121" t="s">
        <v>73</v>
      </c>
      <c r="E171" s="130" t="s">
        <v>4161</v>
      </c>
      <c r="F171" s="130" t="s">
        <v>4162</v>
      </c>
      <c r="I171" s="123"/>
      <c r="J171" s="131">
        <f>BK171</f>
        <v>0</v>
      </c>
      <c r="L171" s="120"/>
      <c r="M171" s="125"/>
      <c r="P171" s="126">
        <f>SUM(P172:P173)</f>
        <v>0</v>
      </c>
      <c r="R171" s="126">
        <f>SUM(R172:R173)</f>
        <v>0</v>
      </c>
      <c r="T171" s="127">
        <f>SUM(T172:T173)</f>
        <v>0</v>
      </c>
      <c r="AR171" s="121" t="s">
        <v>81</v>
      </c>
      <c r="AT171" s="128" t="s">
        <v>73</v>
      </c>
      <c r="AU171" s="128" t="s">
        <v>81</v>
      </c>
      <c r="AY171" s="121" t="s">
        <v>166</v>
      </c>
      <c r="BK171" s="129">
        <f>SUM(BK172:BK173)</f>
        <v>0</v>
      </c>
    </row>
    <row r="172" spans="2:65" s="1" customFormat="1" ht="16.5" customHeight="1">
      <c r="B172" s="33"/>
      <c r="C172" s="132" t="s">
        <v>880</v>
      </c>
      <c r="D172" s="132" t="s">
        <v>168</v>
      </c>
      <c r="E172" s="133" t="s">
        <v>4225</v>
      </c>
      <c r="F172" s="134" t="s">
        <v>4226</v>
      </c>
      <c r="G172" s="135" t="s">
        <v>1407</v>
      </c>
      <c r="H172" s="136">
        <v>6</v>
      </c>
      <c r="I172" s="137"/>
      <c r="J172" s="138">
        <f>ROUND(I172*H172,2)</f>
        <v>0</v>
      </c>
      <c r="K172" s="134" t="s">
        <v>19</v>
      </c>
      <c r="L172" s="33"/>
      <c r="M172" s="139" t="s">
        <v>19</v>
      </c>
      <c r="N172" s="140" t="s">
        <v>45</v>
      </c>
      <c r="P172" s="141">
        <f>O172*H172</f>
        <v>0</v>
      </c>
      <c r="Q172" s="141">
        <v>0</v>
      </c>
      <c r="R172" s="141">
        <f>Q172*H172</f>
        <v>0</v>
      </c>
      <c r="S172" s="141">
        <v>0</v>
      </c>
      <c r="T172" s="142">
        <f>S172*H172</f>
        <v>0</v>
      </c>
      <c r="AR172" s="143" t="s">
        <v>173</v>
      </c>
      <c r="AT172" s="143" t="s">
        <v>168</v>
      </c>
      <c r="AU172" s="143" t="s">
        <v>83</v>
      </c>
      <c r="AY172" s="18" t="s">
        <v>166</v>
      </c>
      <c r="BE172" s="144">
        <f>IF(N172="základní",J172,0)</f>
        <v>0</v>
      </c>
      <c r="BF172" s="144">
        <f>IF(N172="snížená",J172,0)</f>
        <v>0</v>
      </c>
      <c r="BG172" s="144">
        <f>IF(N172="zákl. přenesená",J172,0)</f>
        <v>0</v>
      </c>
      <c r="BH172" s="144">
        <f>IF(N172="sníž. přenesená",J172,0)</f>
        <v>0</v>
      </c>
      <c r="BI172" s="144">
        <f>IF(N172="nulová",J172,0)</f>
        <v>0</v>
      </c>
      <c r="BJ172" s="18" t="s">
        <v>81</v>
      </c>
      <c r="BK172" s="144">
        <f>ROUND(I172*H172,2)</f>
        <v>0</v>
      </c>
      <c r="BL172" s="18" t="s">
        <v>173</v>
      </c>
      <c r="BM172" s="143" t="s">
        <v>1175</v>
      </c>
    </row>
    <row r="173" spans="2:65" s="1" customFormat="1" ht="16.5" customHeight="1">
      <c r="B173" s="33"/>
      <c r="C173" s="132" t="s">
        <v>885</v>
      </c>
      <c r="D173" s="132" t="s">
        <v>168</v>
      </c>
      <c r="E173" s="133" t="s">
        <v>4227</v>
      </c>
      <c r="F173" s="134" t="s">
        <v>4228</v>
      </c>
      <c r="G173" s="135" t="s">
        <v>1407</v>
      </c>
      <c r="H173" s="136">
        <v>2</v>
      </c>
      <c r="I173" s="137"/>
      <c r="J173" s="138">
        <f>ROUND(I173*H173,2)</f>
        <v>0</v>
      </c>
      <c r="K173" s="134" t="s">
        <v>19</v>
      </c>
      <c r="L173" s="33"/>
      <c r="M173" s="139" t="s">
        <v>19</v>
      </c>
      <c r="N173" s="140" t="s">
        <v>45</v>
      </c>
      <c r="P173" s="141">
        <f>O173*H173</f>
        <v>0</v>
      </c>
      <c r="Q173" s="141">
        <v>0</v>
      </c>
      <c r="R173" s="141">
        <f>Q173*H173</f>
        <v>0</v>
      </c>
      <c r="S173" s="141">
        <v>0</v>
      </c>
      <c r="T173" s="142">
        <f>S173*H173</f>
        <v>0</v>
      </c>
      <c r="AR173" s="143" t="s">
        <v>173</v>
      </c>
      <c r="AT173" s="143" t="s">
        <v>168</v>
      </c>
      <c r="AU173" s="143" t="s">
        <v>83</v>
      </c>
      <c r="AY173" s="18" t="s">
        <v>166</v>
      </c>
      <c r="BE173" s="144">
        <f>IF(N173="základní",J173,0)</f>
        <v>0</v>
      </c>
      <c r="BF173" s="144">
        <f>IF(N173="snížená",J173,0)</f>
        <v>0</v>
      </c>
      <c r="BG173" s="144">
        <f>IF(N173="zákl. přenesená",J173,0)</f>
        <v>0</v>
      </c>
      <c r="BH173" s="144">
        <f>IF(N173="sníž. přenesená",J173,0)</f>
        <v>0</v>
      </c>
      <c r="BI173" s="144">
        <f>IF(N173="nulová",J173,0)</f>
        <v>0</v>
      </c>
      <c r="BJ173" s="18" t="s">
        <v>81</v>
      </c>
      <c r="BK173" s="144">
        <f>ROUND(I173*H173,2)</f>
        <v>0</v>
      </c>
      <c r="BL173" s="18" t="s">
        <v>173</v>
      </c>
      <c r="BM173" s="143" t="s">
        <v>1187</v>
      </c>
    </row>
    <row r="174" spans="2:65" s="11" customFormat="1" ht="22.8" customHeight="1">
      <c r="B174" s="120"/>
      <c r="D174" s="121" t="s">
        <v>73</v>
      </c>
      <c r="E174" s="130" t="s">
        <v>4167</v>
      </c>
      <c r="F174" s="130" t="s">
        <v>4168</v>
      </c>
      <c r="I174" s="123"/>
      <c r="J174" s="131">
        <f>BK174</f>
        <v>0</v>
      </c>
      <c r="L174" s="120"/>
      <c r="M174" s="125"/>
      <c r="P174" s="126">
        <f>SUM(P175:P177)</f>
        <v>0</v>
      </c>
      <c r="R174" s="126">
        <f>SUM(R175:R177)</f>
        <v>0</v>
      </c>
      <c r="T174" s="127">
        <f>SUM(T175:T177)</f>
        <v>0</v>
      </c>
      <c r="AR174" s="121" t="s">
        <v>81</v>
      </c>
      <c r="AT174" s="128" t="s">
        <v>73</v>
      </c>
      <c r="AU174" s="128" t="s">
        <v>81</v>
      </c>
      <c r="AY174" s="121" t="s">
        <v>166</v>
      </c>
      <c r="BK174" s="129">
        <f>SUM(BK175:BK177)</f>
        <v>0</v>
      </c>
    </row>
    <row r="175" spans="2:65" s="1" customFormat="1" ht="16.5" customHeight="1">
      <c r="B175" s="33"/>
      <c r="C175" s="132" t="s">
        <v>892</v>
      </c>
      <c r="D175" s="132" t="s">
        <v>168</v>
      </c>
      <c r="E175" s="133" t="s">
        <v>4229</v>
      </c>
      <c r="F175" s="134" t="s">
        <v>4230</v>
      </c>
      <c r="G175" s="135" t="s">
        <v>1407</v>
      </c>
      <c r="H175" s="136">
        <v>11</v>
      </c>
      <c r="I175" s="137"/>
      <c r="J175" s="138">
        <f>ROUND(I175*H175,2)</f>
        <v>0</v>
      </c>
      <c r="K175" s="134" t="s">
        <v>19</v>
      </c>
      <c r="L175" s="33"/>
      <c r="M175" s="139" t="s">
        <v>19</v>
      </c>
      <c r="N175" s="140" t="s">
        <v>45</v>
      </c>
      <c r="P175" s="141">
        <f>O175*H175</f>
        <v>0</v>
      </c>
      <c r="Q175" s="141">
        <v>0</v>
      </c>
      <c r="R175" s="141">
        <f>Q175*H175</f>
        <v>0</v>
      </c>
      <c r="S175" s="141">
        <v>0</v>
      </c>
      <c r="T175" s="142">
        <f>S175*H175</f>
        <v>0</v>
      </c>
      <c r="AR175" s="143" t="s">
        <v>173</v>
      </c>
      <c r="AT175" s="143" t="s">
        <v>168</v>
      </c>
      <c r="AU175" s="143" t="s">
        <v>83</v>
      </c>
      <c r="AY175" s="18" t="s">
        <v>166</v>
      </c>
      <c r="BE175" s="144">
        <f>IF(N175="základní",J175,0)</f>
        <v>0</v>
      </c>
      <c r="BF175" s="144">
        <f>IF(N175="snížená",J175,0)</f>
        <v>0</v>
      </c>
      <c r="BG175" s="144">
        <f>IF(N175="zákl. přenesená",J175,0)</f>
        <v>0</v>
      </c>
      <c r="BH175" s="144">
        <f>IF(N175="sníž. přenesená",J175,0)</f>
        <v>0</v>
      </c>
      <c r="BI175" s="144">
        <f>IF(N175="nulová",J175,0)</f>
        <v>0</v>
      </c>
      <c r="BJ175" s="18" t="s">
        <v>81</v>
      </c>
      <c r="BK175" s="144">
        <f>ROUND(I175*H175,2)</f>
        <v>0</v>
      </c>
      <c r="BL175" s="18" t="s">
        <v>173</v>
      </c>
      <c r="BM175" s="143" t="s">
        <v>1197</v>
      </c>
    </row>
    <row r="176" spans="2:65" s="1" customFormat="1" ht="16.5" customHeight="1">
      <c r="B176" s="33"/>
      <c r="C176" s="132" t="s">
        <v>897</v>
      </c>
      <c r="D176" s="132" t="s">
        <v>168</v>
      </c>
      <c r="E176" s="133" t="s">
        <v>4229</v>
      </c>
      <c r="F176" s="134" t="s">
        <v>4230</v>
      </c>
      <c r="G176" s="135" t="s">
        <v>1407</v>
      </c>
      <c r="H176" s="136">
        <v>1</v>
      </c>
      <c r="I176" s="137"/>
      <c r="J176" s="138">
        <f>ROUND(I176*H176,2)</f>
        <v>0</v>
      </c>
      <c r="K176" s="134" t="s">
        <v>19</v>
      </c>
      <c r="L176" s="33"/>
      <c r="M176" s="139" t="s">
        <v>19</v>
      </c>
      <c r="N176" s="140" t="s">
        <v>45</v>
      </c>
      <c r="P176" s="141">
        <f>O176*H176</f>
        <v>0</v>
      </c>
      <c r="Q176" s="141">
        <v>0</v>
      </c>
      <c r="R176" s="141">
        <f>Q176*H176</f>
        <v>0</v>
      </c>
      <c r="S176" s="141">
        <v>0</v>
      </c>
      <c r="T176" s="142">
        <f>S176*H176</f>
        <v>0</v>
      </c>
      <c r="AR176" s="143" t="s">
        <v>173</v>
      </c>
      <c r="AT176" s="143" t="s">
        <v>168</v>
      </c>
      <c r="AU176" s="143" t="s">
        <v>83</v>
      </c>
      <c r="AY176" s="18" t="s">
        <v>166</v>
      </c>
      <c r="BE176" s="144">
        <f>IF(N176="základní",J176,0)</f>
        <v>0</v>
      </c>
      <c r="BF176" s="144">
        <f>IF(N176="snížená",J176,0)</f>
        <v>0</v>
      </c>
      <c r="BG176" s="144">
        <f>IF(N176="zákl. přenesená",J176,0)</f>
        <v>0</v>
      </c>
      <c r="BH176" s="144">
        <f>IF(N176="sníž. přenesená",J176,0)</f>
        <v>0</v>
      </c>
      <c r="BI176" s="144">
        <f>IF(N176="nulová",J176,0)</f>
        <v>0</v>
      </c>
      <c r="BJ176" s="18" t="s">
        <v>81</v>
      </c>
      <c r="BK176" s="144">
        <f>ROUND(I176*H176,2)</f>
        <v>0</v>
      </c>
      <c r="BL176" s="18" t="s">
        <v>173</v>
      </c>
      <c r="BM176" s="143" t="s">
        <v>1206</v>
      </c>
    </row>
    <row r="177" spans="2:65" s="1" customFormat="1" ht="16.5" customHeight="1">
      <c r="B177" s="33"/>
      <c r="C177" s="132" t="s">
        <v>904</v>
      </c>
      <c r="D177" s="132" t="s">
        <v>168</v>
      </c>
      <c r="E177" s="133" t="s">
        <v>4229</v>
      </c>
      <c r="F177" s="134" t="s">
        <v>4230</v>
      </c>
      <c r="G177" s="135" t="s">
        <v>1407</v>
      </c>
      <c r="H177" s="136">
        <v>1</v>
      </c>
      <c r="I177" s="137"/>
      <c r="J177" s="138">
        <f>ROUND(I177*H177,2)</f>
        <v>0</v>
      </c>
      <c r="K177" s="134" t="s">
        <v>19</v>
      </c>
      <c r="L177" s="33"/>
      <c r="M177" s="139" t="s">
        <v>19</v>
      </c>
      <c r="N177" s="140" t="s">
        <v>45</v>
      </c>
      <c r="P177" s="141">
        <f>O177*H177</f>
        <v>0</v>
      </c>
      <c r="Q177" s="141">
        <v>0</v>
      </c>
      <c r="R177" s="141">
        <f>Q177*H177</f>
        <v>0</v>
      </c>
      <c r="S177" s="141">
        <v>0</v>
      </c>
      <c r="T177" s="142">
        <f>S177*H177</f>
        <v>0</v>
      </c>
      <c r="AR177" s="143" t="s">
        <v>173</v>
      </c>
      <c r="AT177" s="143" t="s">
        <v>168</v>
      </c>
      <c r="AU177" s="143" t="s">
        <v>83</v>
      </c>
      <c r="AY177" s="18" t="s">
        <v>166</v>
      </c>
      <c r="BE177" s="144">
        <f>IF(N177="základní",J177,0)</f>
        <v>0</v>
      </c>
      <c r="BF177" s="144">
        <f>IF(N177="snížená",J177,0)</f>
        <v>0</v>
      </c>
      <c r="BG177" s="144">
        <f>IF(N177="zákl. přenesená",J177,0)</f>
        <v>0</v>
      </c>
      <c r="BH177" s="144">
        <f>IF(N177="sníž. přenesená",J177,0)</f>
        <v>0</v>
      </c>
      <c r="BI177" s="144">
        <f>IF(N177="nulová",J177,0)</f>
        <v>0</v>
      </c>
      <c r="BJ177" s="18" t="s">
        <v>81</v>
      </c>
      <c r="BK177" s="144">
        <f>ROUND(I177*H177,2)</f>
        <v>0</v>
      </c>
      <c r="BL177" s="18" t="s">
        <v>173</v>
      </c>
      <c r="BM177" s="143" t="s">
        <v>1215</v>
      </c>
    </row>
    <row r="178" spans="2:65" s="11" customFormat="1" ht="22.8" customHeight="1">
      <c r="B178" s="120"/>
      <c r="D178" s="121" t="s">
        <v>73</v>
      </c>
      <c r="E178" s="130" t="s">
        <v>4178</v>
      </c>
      <c r="F178" s="130" t="s">
        <v>4179</v>
      </c>
      <c r="I178" s="123"/>
      <c r="J178" s="131">
        <f>BK178</f>
        <v>0</v>
      </c>
      <c r="L178" s="120"/>
      <c r="M178" s="125"/>
      <c r="P178" s="126">
        <f>P179</f>
        <v>0</v>
      </c>
      <c r="R178" s="126">
        <f>R179</f>
        <v>0</v>
      </c>
      <c r="T178" s="127">
        <f>T179</f>
        <v>0</v>
      </c>
      <c r="AR178" s="121" t="s">
        <v>81</v>
      </c>
      <c r="AT178" s="128" t="s">
        <v>73</v>
      </c>
      <c r="AU178" s="128" t="s">
        <v>81</v>
      </c>
      <c r="AY178" s="121" t="s">
        <v>166</v>
      </c>
      <c r="BK178" s="129">
        <f>BK179</f>
        <v>0</v>
      </c>
    </row>
    <row r="179" spans="2:65" s="1" customFormat="1" ht="16.5" customHeight="1">
      <c r="B179" s="33"/>
      <c r="C179" s="132" t="s">
        <v>912</v>
      </c>
      <c r="D179" s="132" t="s">
        <v>168</v>
      </c>
      <c r="E179" s="133" t="s">
        <v>4231</v>
      </c>
      <c r="F179" s="134" t="s">
        <v>4232</v>
      </c>
      <c r="G179" s="135" t="s">
        <v>4233</v>
      </c>
      <c r="H179" s="136">
        <v>1</v>
      </c>
      <c r="I179" s="137"/>
      <c r="J179" s="138">
        <f>ROUND(I179*H179,2)</f>
        <v>0</v>
      </c>
      <c r="K179" s="134" t="s">
        <v>19</v>
      </c>
      <c r="L179" s="33"/>
      <c r="M179" s="139" t="s">
        <v>19</v>
      </c>
      <c r="N179" s="140" t="s">
        <v>45</v>
      </c>
      <c r="P179" s="141">
        <f>O179*H179</f>
        <v>0</v>
      </c>
      <c r="Q179" s="141">
        <v>0</v>
      </c>
      <c r="R179" s="141">
        <f>Q179*H179</f>
        <v>0</v>
      </c>
      <c r="S179" s="141">
        <v>0</v>
      </c>
      <c r="T179" s="142">
        <f>S179*H179</f>
        <v>0</v>
      </c>
      <c r="AR179" s="143" t="s">
        <v>173</v>
      </c>
      <c r="AT179" s="143" t="s">
        <v>168</v>
      </c>
      <c r="AU179" s="143" t="s">
        <v>83</v>
      </c>
      <c r="AY179" s="18" t="s">
        <v>166</v>
      </c>
      <c r="BE179" s="144">
        <f>IF(N179="základní",J179,0)</f>
        <v>0</v>
      </c>
      <c r="BF179" s="144">
        <f>IF(N179="snížená",J179,0)</f>
        <v>0</v>
      </c>
      <c r="BG179" s="144">
        <f>IF(N179="zákl. přenesená",J179,0)</f>
        <v>0</v>
      </c>
      <c r="BH179" s="144">
        <f>IF(N179="sníž. přenesená",J179,0)</f>
        <v>0</v>
      </c>
      <c r="BI179" s="144">
        <f>IF(N179="nulová",J179,0)</f>
        <v>0</v>
      </c>
      <c r="BJ179" s="18" t="s">
        <v>81</v>
      </c>
      <c r="BK179" s="144">
        <f>ROUND(I179*H179,2)</f>
        <v>0</v>
      </c>
      <c r="BL179" s="18" t="s">
        <v>173</v>
      </c>
      <c r="BM179" s="143" t="s">
        <v>1223</v>
      </c>
    </row>
    <row r="180" spans="2:65" s="11" customFormat="1" ht="25.95" customHeight="1">
      <c r="B180" s="120"/>
      <c r="D180" s="121" t="s">
        <v>73</v>
      </c>
      <c r="E180" s="122" t="s">
        <v>4234</v>
      </c>
      <c r="F180" s="122" t="s">
        <v>1441</v>
      </c>
      <c r="I180" s="123"/>
      <c r="J180" s="124">
        <f>BK180</f>
        <v>0</v>
      </c>
      <c r="L180" s="120"/>
      <c r="M180" s="125"/>
      <c r="P180" s="126">
        <f>P181</f>
        <v>0</v>
      </c>
      <c r="R180" s="126">
        <f>R181</f>
        <v>0</v>
      </c>
      <c r="T180" s="127">
        <f>T181</f>
        <v>0</v>
      </c>
      <c r="AR180" s="121" t="s">
        <v>81</v>
      </c>
      <c r="AT180" s="128" t="s">
        <v>73</v>
      </c>
      <c r="AU180" s="128" t="s">
        <v>74</v>
      </c>
      <c r="AY180" s="121" t="s">
        <v>166</v>
      </c>
      <c r="BK180" s="129">
        <f>BK181</f>
        <v>0</v>
      </c>
    </row>
    <row r="181" spans="2:65" s="1" customFormat="1" ht="16.5" customHeight="1">
      <c r="B181" s="33"/>
      <c r="C181" s="132" t="s">
        <v>918</v>
      </c>
      <c r="D181" s="132" t="s">
        <v>168</v>
      </c>
      <c r="E181" s="133" t="s">
        <v>4235</v>
      </c>
      <c r="F181" s="134" t="s">
        <v>4236</v>
      </c>
      <c r="G181" s="135" t="s">
        <v>4233</v>
      </c>
      <c r="H181" s="136">
        <v>1</v>
      </c>
      <c r="I181" s="137"/>
      <c r="J181" s="138">
        <f>ROUND(I181*H181,2)</f>
        <v>0</v>
      </c>
      <c r="K181" s="134" t="s">
        <v>19</v>
      </c>
      <c r="L181" s="33"/>
      <c r="M181" s="139" t="s">
        <v>19</v>
      </c>
      <c r="N181" s="140" t="s">
        <v>45</v>
      </c>
      <c r="P181" s="141">
        <f>O181*H181</f>
        <v>0</v>
      </c>
      <c r="Q181" s="141">
        <v>0</v>
      </c>
      <c r="R181" s="141">
        <f>Q181*H181</f>
        <v>0</v>
      </c>
      <c r="S181" s="141">
        <v>0</v>
      </c>
      <c r="T181" s="142">
        <f>S181*H181</f>
        <v>0</v>
      </c>
      <c r="AR181" s="143" t="s">
        <v>173</v>
      </c>
      <c r="AT181" s="143" t="s">
        <v>168</v>
      </c>
      <c r="AU181" s="143" t="s">
        <v>81</v>
      </c>
      <c r="AY181" s="18" t="s">
        <v>166</v>
      </c>
      <c r="BE181" s="144">
        <f>IF(N181="základní",J181,0)</f>
        <v>0</v>
      </c>
      <c r="BF181" s="144">
        <f>IF(N181="snížená",J181,0)</f>
        <v>0</v>
      </c>
      <c r="BG181" s="144">
        <f>IF(N181="zákl. přenesená",J181,0)</f>
        <v>0</v>
      </c>
      <c r="BH181" s="144">
        <f>IF(N181="sníž. přenesená",J181,0)</f>
        <v>0</v>
      </c>
      <c r="BI181" s="144">
        <f>IF(N181="nulová",J181,0)</f>
        <v>0</v>
      </c>
      <c r="BJ181" s="18" t="s">
        <v>81</v>
      </c>
      <c r="BK181" s="144">
        <f>ROUND(I181*H181,2)</f>
        <v>0</v>
      </c>
      <c r="BL181" s="18" t="s">
        <v>173</v>
      </c>
      <c r="BM181" s="143" t="s">
        <v>1231</v>
      </c>
    </row>
    <row r="182" spans="2:65" s="11" customFormat="1" ht="25.95" customHeight="1">
      <c r="B182" s="120"/>
      <c r="D182" s="121" t="s">
        <v>73</v>
      </c>
      <c r="E182" s="122" t="s">
        <v>4237</v>
      </c>
      <c r="F182" s="122" t="s">
        <v>4238</v>
      </c>
      <c r="I182" s="123"/>
      <c r="J182" s="124">
        <f>BK182</f>
        <v>0</v>
      </c>
      <c r="L182" s="120"/>
      <c r="M182" s="125"/>
      <c r="P182" s="126">
        <f>P183</f>
        <v>0</v>
      </c>
      <c r="R182" s="126">
        <f>R183</f>
        <v>0</v>
      </c>
      <c r="T182" s="127">
        <f>T183</f>
        <v>0</v>
      </c>
      <c r="AR182" s="121" t="s">
        <v>81</v>
      </c>
      <c r="AT182" s="128" t="s">
        <v>73</v>
      </c>
      <c r="AU182" s="128" t="s">
        <v>74</v>
      </c>
      <c r="AY182" s="121" t="s">
        <v>166</v>
      </c>
      <c r="BK182" s="129">
        <f>BK183</f>
        <v>0</v>
      </c>
    </row>
    <row r="183" spans="2:65" s="1" customFormat="1" ht="16.5" customHeight="1">
      <c r="B183" s="33"/>
      <c r="C183" s="132" t="s">
        <v>925</v>
      </c>
      <c r="D183" s="132" t="s">
        <v>168</v>
      </c>
      <c r="E183" s="133" t="s">
        <v>4239</v>
      </c>
      <c r="F183" s="134" t="s">
        <v>4240</v>
      </c>
      <c r="G183" s="135" t="s">
        <v>4233</v>
      </c>
      <c r="H183" s="136">
        <v>1</v>
      </c>
      <c r="I183" s="137"/>
      <c r="J183" s="138">
        <f>ROUND(I183*H183,2)</f>
        <v>0</v>
      </c>
      <c r="K183" s="134" t="s">
        <v>19</v>
      </c>
      <c r="L183" s="33"/>
      <c r="M183" s="170" t="s">
        <v>19</v>
      </c>
      <c r="N183" s="171" t="s">
        <v>45</v>
      </c>
      <c r="O183" s="172"/>
      <c r="P183" s="173">
        <f>O183*H183</f>
        <v>0</v>
      </c>
      <c r="Q183" s="173">
        <v>0</v>
      </c>
      <c r="R183" s="173">
        <f>Q183*H183</f>
        <v>0</v>
      </c>
      <c r="S183" s="173">
        <v>0</v>
      </c>
      <c r="T183" s="174">
        <f>S183*H183</f>
        <v>0</v>
      </c>
      <c r="AR183" s="143" t="s">
        <v>173</v>
      </c>
      <c r="AT183" s="143" t="s">
        <v>168</v>
      </c>
      <c r="AU183" s="143" t="s">
        <v>81</v>
      </c>
      <c r="AY183" s="18" t="s">
        <v>166</v>
      </c>
      <c r="BE183" s="144">
        <f>IF(N183="základní",J183,0)</f>
        <v>0</v>
      </c>
      <c r="BF183" s="144">
        <f>IF(N183="snížená",J183,0)</f>
        <v>0</v>
      </c>
      <c r="BG183" s="144">
        <f>IF(N183="zákl. přenesená",J183,0)</f>
        <v>0</v>
      </c>
      <c r="BH183" s="144">
        <f>IF(N183="sníž. přenesená",J183,0)</f>
        <v>0</v>
      </c>
      <c r="BI183" s="144">
        <f>IF(N183="nulová",J183,0)</f>
        <v>0</v>
      </c>
      <c r="BJ183" s="18" t="s">
        <v>81</v>
      </c>
      <c r="BK183" s="144">
        <f>ROUND(I183*H183,2)</f>
        <v>0</v>
      </c>
      <c r="BL183" s="18" t="s">
        <v>173</v>
      </c>
      <c r="BM183" s="143" t="s">
        <v>1242</v>
      </c>
    </row>
    <row r="184" spans="2:65" s="1" customFormat="1" ht="6.9" customHeight="1">
      <c r="B184" s="42"/>
      <c r="C184" s="43"/>
      <c r="D184" s="43"/>
      <c r="E184" s="43"/>
      <c r="F184" s="43"/>
      <c r="G184" s="43"/>
      <c r="H184" s="43"/>
      <c r="I184" s="43"/>
      <c r="J184" s="43"/>
      <c r="K184" s="43"/>
      <c r="L184" s="33"/>
    </row>
  </sheetData>
  <sheetProtection algorithmName="SHA-512" hashValue="zIyHCkAEdEcRi+E/A80mZcZ1MbSS5DZqwmNo3F6XhtLoqmY8UUMuK6OaKyROdZUxr8MIdLf9yYATgZXKDgmz4Q==" saltValue="53nr2pB6Kt5UtX6jcDVLL+hpbYA/4zX5n3fg9h7JEjf5PQm1UKLCsiB0DPV+kOddQwJZp2k9Tt5ETxm6t1BG3Q==" spinCount="100000" sheet="1" objects="1" scenarios="1" formatColumns="0" formatRows="0" autoFilter="0"/>
  <autoFilter ref="C100:K183" xr:uid="{00000000-0009-0000-0000-000009000000}"/>
  <mergeCells count="12">
    <mergeCell ref="E93:H93"/>
    <mergeCell ref="L2:V2"/>
    <mergeCell ref="E50:H50"/>
    <mergeCell ref="E52:H52"/>
    <mergeCell ref="E54:H54"/>
    <mergeCell ref="E89:H89"/>
    <mergeCell ref="E91:H9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2:BM116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112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1395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">
        <v>19</v>
      </c>
      <c r="L22" s="33"/>
    </row>
    <row r="23" spans="2:12" s="1" customFormat="1" ht="18" customHeight="1">
      <c r="B23" s="33"/>
      <c r="E23" s="26" t="s">
        <v>1396</v>
      </c>
      <c r="I23" s="28" t="s">
        <v>29</v>
      </c>
      <c r="J23" s="26" t="s">
        <v>19</v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ROUND(J86,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ROUND((SUM(BE86:BE115)),  2)</f>
        <v>0</v>
      </c>
      <c r="I35" s="94">
        <v>0.21</v>
      </c>
      <c r="J35" s="84">
        <f>ROUND(((SUM(BE86:BE115))*I35),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ROUND((SUM(BF86:BF115)),  2)</f>
        <v>0</v>
      </c>
      <c r="I36" s="94">
        <v>0.12</v>
      </c>
      <c r="J36" s="84">
        <f>ROUND(((SUM(BF86:BF115))*I36),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ROUND((SUM(BG86:BG115)),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ROUND((SUM(BH86:BH115)),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ROUND((SUM(BI86:BI115)),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D.2.1 - Strojní část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>Horkel/Hynek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J86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1397</v>
      </c>
      <c r="E64" s="106"/>
      <c r="F64" s="106"/>
      <c r="G64" s="106"/>
      <c r="H64" s="106"/>
      <c r="I64" s="106"/>
      <c r="J64" s="107">
        <f>J87</f>
        <v>0</v>
      </c>
      <c r="L64" s="104"/>
    </row>
    <row r="65" spans="2:12" s="1" customFormat="1" ht="21.75" customHeight="1">
      <c r="B65" s="33"/>
      <c r="L65" s="33"/>
    </row>
    <row r="66" spans="2:12" s="1" customFormat="1" ht="6.9" customHeight="1"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33"/>
    </row>
    <row r="70" spans="2:12" s="1" customFormat="1" ht="6.9" customHeight="1"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33"/>
    </row>
    <row r="71" spans="2:12" s="1" customFormat="1" ht="24.9" customHeight="1">
      <c r="B71" s="33"/>
      <c r="C71" s="22" t="s">
        <v>151</v>
      </c>
      <c r="L71" s="33"/>
    </row>
    <row r="72" spans="2:12" s="1" customFormat="1" ht="6.9" customHeight="1">
      <c r="B72" s="33"/>
      <c r="L72" s="33"/>
    </row>
    <row r="73" spans="2:12" s="1" customFormat="1" ht="12" customHeight="1">
      <c r="B73" s="33"/>
      <c r="C73" s="28" t="s">
        <v>16</v>
      </c>
      <c r="L73" s="33"/>
    </row>
    <row r="74" spans="2:12" s="1" customFormat="1" ht="16.5" customHeight="1">
      <c r="B74" s="33"/>
      <c r="E74" s="327" t="str">
        <f>E7</f>
        <v>ÚPRAVY STÁVAJÍCÍHO VODOJEMU KOZINEC I a II</v>
      </c>
      <c r="F74" s="328"/>
      <c r="G74" s="328"/>
      <c r="H74" s="328"/>
      <c r="L74" s="33"/>
    </row>
    <row r="75" spans="2:12" ht="12" customHeight="1">
      <c r="B75" s="21"/>
      <c r="C75" s="28" t="s">
        <v>132</v>
      </c>
      <c r="L75" s="21"/>
    </row>
    <row r="76" spans="2:12" s="1" customFormat="1" ht="16.5" customHeight="1">
      <c r="B76" s="33"/>
      <c r="E76" s="327" t="s">
        <v>1448</v>
      </c>
      <c r="F76" s="329"/>
      <c r="G76" s="329"/>
      <c r="H76" s="329"/>
      <c r="L76" s="33"/>
    </row>
    <row r="77" spans="2:12" s="1" customFormat="1" ht="12" customHeight="1">
      <c r="B77" s="33"/>
      <c r="C77" s="28" t="s">
        <v>134</v>
      </c>
      <c r="L77" s="33"/>
    </row>
    <row r="78" spans="2:12" s="1" customFormat="1" ht="16.5" customHeight="1">
      <c r="B78" s="33"/>
      <c r="E78" s="291" t="str">
        <f>E11</f>
        <v>D.2.1 - Strojní část</v>
      </c>
      <c r="F78" s="329"/>
      <c r="G78" s="329"/>
      <c r="H78" s="329"/>
      <c r="L78" s="33"/>
    </row>
    <row r="79" spans="2:12" s="1" customFormat="1" ht="6.9" customHeight="1">
      <c r="B79" s="33"/>
      <c r="L79" s="33"/>
    </row>
    <row r="80" spans="2:12" s="1" customFormat="1" ht="12" customHeight="1">
      <c r="B80" s="33"/>
      <c r="C80" s="28" t="s">
        <v>21</v>
      </c>
      <c r="F80" s="26" t="str">
        <f>F14</f>
        <v>Jilemnice</v>
      </c>
      <c r="I80" s="28" t="s">
        <v>23</v>
      </c>
      <c r="J80" s="50" t="str">
        <f>IF(J14="","",J14)</f>
        <v>5. 11. 2024</v>
      </c>
      <c r="L80" s="33"/>
    </row>
    <row r="81" spans="2:65" s="1" customFormat="1" ht="6.9" customHeight="1">
      <c r="B81" s="33"/>
      <c r="L81" s="33"/>
    </row>
    <row r="82" spans="2:65" s="1" customFormat="1" ht="15.15" customHeight="1">
      <c r="B82" s="33"/>
      <c r="C82" s="28" t="s">
        <v>25</v>
      </c>
      <c r="F82" s="26" t="str">
        <f>E17</f>
        <v>Vodohospodářské sdružení Turnov</v>
      </c>
      <c r="I82" s="28" t="s">
        <v>32</v>
      </c>
      <c r="J82" s="31" t="str">
        <f>E23</f>
        <v>Horkel/Hynek</v>
      </c>
      <c r="L82" s="33"/>
    </row>
    <row r="83" spans="2:65" s="1" customFormat="1" ht="15.15" customHeight="1">
      <c r="B83" s="33"/>
      <c r="C83" s="28" t="s">
        <v>30</v>
      </c>
      <c r="F83" s="26" t="str">
        <f>IF(E20="","",E20)</f>
        <v>Vyplň údaj</v>
      </c>
      <c r="I83" s="28" t="s">
        <v>35</v>
      </c>
      <c r="J83" s="31" t="str">
        <f>E26</f>
        <v>Michael Štěpán</v>
      </c>
      <c r="L83" s="33"/>
    </row>
    <row r="84" spans="2:65" s="1" customFormat="1" ht="10.35" customHeight="1">
      <c r="B84" s="33"/>
      <c r="L84" s="33"/>
    </row>
    <row r="85" spans="2:65" s="10" customFormat="1" ht="29.25" customHeight="1">
      <c r="B85" s="112"/>
      <c r="C85" s="113" t="s">
        <v>152</v>
      </c>
      <c r="D85" s="114" t="s">
        <v>59</v>
      </c>
      <c r="E85" s="114" t="s">
        <v>55</v>
      </c>
      <c r="F85" s="114" t="s">
        <v>56</v>
      </c>
      <c r="G85" s="114" t="s">
        <v>153</v>
      </c>
      <c r="H85" s="114" t="s">
        <v>154</v>
      </c>
      <c r="I85" s="114" t="s">
        <v>155</v>
      </c>
      <c r="J85" s="114" t="s">
        <v>138</v>
      </c>
      <c r="K85" s="115" t="s">
        <v>156</v>
      </c>
      <c r="L85" s="112"/>
      <c r="M85" s="57" t="s">
        <v>19</v>
      </c>
      <c r="N85" s="58" t="s">
        <v>44</v>
      </c>
      <c r="O85" s="58" t="s">
        <v>157</v>
      </c>
      <c r="P85" s="58" t="s">
        <v>158</v>
      </c>
      <c r="Q85" s="58" t="s">
        <v>159</v>
      </c>
      <c r="R85" s="58" t="s">
        <v>160</v>
      </c>
      <c r="S85" s="58" t="s">
        <v>161</v>
      </c>
      <c r="T85" s="59" t="s">
        <v>162</v>
      </c>
    </row>
    <row r="86" spans="2:65" s="1" customFormat="1" ht="22.8" customHeight="1">
      <c r="B86" s="33"/>
      <c r="C86" s="62" t="s">
        <v>163</v>
      </c>
      <c r="J86" s="116">
        <f>BK86</f>
        <v>0</v>
      </c>
      <c r="L86" s="33"/>
      <c r="M86" s="60"/>
      <c r="N86" s="51"/>
      <c r="O86" s="51"/>
      <c r="P86" s="117">
        <f>P87</f>
        <v>0</v>
      </c>
      <c r="Q86" s="51"/>
      <c r="R86" s="117">
        <f>R87</f>
        <v>0</v>
      </c>
      <c r="S86" s="51"/>
      <c r="T86" s="118">
        <f>T87</f>
        <v>0</v>
      </c>
      <c r="AT86" s="18" t="s">
        <v>73</v>
      </c>
      <c r="AU86" s="18" t="s">
        <v>139</v>
      </c>
      <c r="BK86" s="119">
        <f>BK87</f>
        <v>0</v>
      </c>
    </row>
    <row r="87" spans="2:65" s="11" customFormat="1" ht="25.95" customHeight="1">
      <c r="B87" s="120"/>
      <c r="D87" s="121" t="s">
        <v>73</v>
      </c>
      <c r="E87" s="122" t="s">
        <v>1398</v>
      </c>
      <c r="F87" s="122" t="s">
        <v>1399</v>
      </c>
      <c r="I87" s="123"/>
      <c r="J87" s="124">
        <f>BK87</f>
        <v>0</v>
      </c>
      <c r="L87" s="120"/>
      <c r="M87" s="125"/>
      <c r="P87" s="126">
        <f>SUM(P88:P115)</f>
        <v>0</v>
      </c>
      <c r="R87" s="126">
        <f>SUM(R88:R115)</f>
        <v>0</v>
      </c>
      <c r="T87" s="127">
        <f>SUM(T88:T115)</f>
        <v>0</v>
      </c>
      <c r="AR87" s="121" t="s">
        <v>190</v>
      </c>
      <c r="AT87" s="128" t="s">
        <v>73</v>
      </c>
      <c r="AU87" s="128" t="s">
        <v>74</v>
      </c>
      <c r="AY87" s="121" t="s">
        <v>166</v>
      </c>
      <c r="BK87" s="129">
        <f>SUM(BK88:BK115)</f>
        <v>0</v>
      </c>
    </row>
    <row r="88" spans="2:65" s="1" customFormat="1" ht="44.25" customHeight="1">
      <c r="B88" s="33"/>
      <c r="C88" s="132" t="s">
        <v>81</v>
      </c>
      <c r="D88" s="132" t="s">
        <v>168</v>
      </c>
      <c r="E88" s="133" t="s">
        <v>4241</v>
      </c>
      <c r="F88" s="134" t="s">
        <v>4242</v>
      </c>
      <c r="G88" s="135" t="s">
        <v>1402</v>
      </c>
      <c r="H88" s="136">
        <v>1</v>
      </c>
      <c r="I88" s="137"/>
      <c r="J88" s="138">
        <f t="shared" ref="J88:J101" si="0">ROUND(I88*H88,2)</f>
        <v>0</v>
      </c>
      <c r="K88" s="134" t="s">
        <v>19</v>
      </c>
      <c r="L88" s="33"/>
      <c r="M88" s="139" t="s">
        <v>19</v>
      </c>
      <c r="N88" s="140" t="s">
        <v>45</v>
      </c>
      <c r="P88" s="141">
        <f t="shared" ref="P88:P101" si="1">O88*H88</f>
        <v>0</v>
      </c>
      <c r="Q88" s="141">
        <v>0</v>
      </c>
      <c r="R88" s="141">
        <f t="shared" ref="R88:R101" si="2">Q88*H88</f>
        <v>0</v>
      </c>
      <c r="S88" s="141">
        <v>0</v>
      </c>
      <c r="T88" s="142">
        <f t="shared" ref="T88:T101" si="3">S88*H88</f>
        <v>0</v>
      </c>
      <c r="AR88" s="143" t="s">
        <v>173</v>
      </c>
      <c r="AT88" s="143" t="s">
        <v>168</v>
      </c>
      <c r="AU88" s="143" t="s">
        <v>81</v>
      </c>
      <c r="AY88" s="18" t="s">
        <v>166</v>
      </c>
      <c r="BE88" s="144">
        <f t="shared" ref="BE88:BE101" si="4">IF(N88="základní",J88,0)</f>
        <v>0</v>
      </c>
      <c r="BF88" s="144">
        <f t="shared" ref="BF88:BF101" si="5">IF(N88="snížená",J88,0)</f>
        <v>0</v>
      </c>
      <c r="BG88" s="144">
        <f t="shared" ref="BG88:BG101" si="6">IF(N88="zákl. přenesená",J88,0)</f>
        <v>0</v>
      </c>
      <c r="BH88" s="144">
        <f t="shared" ref="BH88:BH101" si="7">IF(N88="sníž. přenesená",J88,0)</f>
        <v>0</v>
      </c>
      <c r="BI88" s="144">
        <f t="shared" ref="BI88:BI101" si="8">IF(N88="nulová",J88,0)</f>
        <v>0</v>
      </c>
      <c r="BJ88" s="18" t="s">
        <v>81</v>
      </c>
      <c r="BK88" s="144">
        <f t="shared" ref="BK88:BK101" si="9">ROUND(I88*H88,2)</f>
        <v>0</v>
      </c>
      <c r="BL88" s="18" t="s">
        <v>173</v>
      </c>
      <c r="BM88" s="143" t="s">
        <v>83</v>
      </c>
    </row>
    <row r="89" spans="2:65" s="1" customFormat="1" ht="37.799999999999997" customHeight="1">
      <c r="B89" s="33"/>
      <c r="C89" s="132" t="s">
        <v>83</v>
      </c>
      <c r="D89" s="132" t="s">
        <v>168</v>
      </c>
      <c r="E89" s="133" t="s">
        <v>4243</v>
      </c>
      <c r="F89" s="134" t="s">
        <v>4244</v>
      </c>
      <c r="G89" s="135" t="s">
        <v>1402</v>
      </c>
      <c r="H89" s="136">
        <v>1</v>
      </c>
      <c r="I89" s="137"/>
      <c r="J89" s="138">
        <f t="shared" si="0"/>
        <v>0</v>
      </c>
      <c r="K89" s="134" t="s">
        <v>19</v>
      </c>
      <c r="L89" s="33"/>
      <c r="M89" s="139" t="s">
        <v>19</v>
      </c>
      <c r="N89" s="140" t="s">
        <v>45</v>
      </c>
      <c r="P89" s="141">
        <f t="shared" si="1"/>
        <v>0</v>
      </c>
      <c r="Q89" s="141">
        <v>0</v>
      </c>
      <c r="R89" s="141">
        <f t="shared" si="2"/>
        <v>0</v>
      </c>
      <c r="S89" s="141">
        <v>0</v>
      </c>
      <c r="T89" s="142">
        <f t="shared" si="3"/>
        <v>0</v>
      </c>
      <c r="AR89" s="143" t="s">
        <v>173</v>
      </c>
      <c r="AT89" s="143" t="s">
        <v>168</v>
      </c>
      <c r="AU89" s="143" t="s">
        <v>81</v>
      </c>
      <c r="AY89" s="18" t="s">
        <v>166</v>
      </c>
      <c r="BE89" s="144">
        <f t="shared" si="4"/>
        <v>0</v>
      </c>
      <c r="BF89" s="144">
        <f t="shared" si="5"/>
        <v>0</v>
      </c>
      <c r="BG89" s="144">
        <f t="shared" si="6"/>
        <v>0</v>
      </c>
      <c r="BH89" s="144">
        <f t="shared" si="7"/>
        <v>0</v>
      </c>
      <c r="BI89" s="144">
        <f t="shared" si="8"/>
        <v>0</v>
      </c>
      <c r="BJ89" s="18" t="s">
        <v>81</v>
      </c>
      <c r="BK89" s="144">
        <f t="shared" si="9"/>
        <v>0</v>
      </c>
      <c r="BL89" s="18" t="s">
        <v>173</v>
      </c>
      <c r="BM89" s="143" t="s">
        <v>173</v>
      </c>
    </row>
    <row r="90" spans="2:65" s="1" customFormat="1" ht="37.799999999999997" customHeight="1">
      <c r="B90" s="33"/>
      <c r="C90" s="132" t="s">
        <v>190</v>
      </c>
      <c r="D90" s="132" t="s">
        <v>168</v>
      </c>
      <c r="E90" s="133" t="s">
        <v>4245</v>
      </c>
      <c r="F90" s="134" t="s">
        <v>1404</v>
      </c>
      <c r="G90" s="135" t="s">
        <v>1402</v>
      </c>
      <c r="H90" s="136">
        <v>1</v>
      </c>
      <c r="I90" s="137"/>
      <c r="J90" s="138">
        <f t="shared" si="0"/>
        <v>0</v>
      </c>
      <c r="K90" s="134" t="s">
        <v>19</v>
      </c>
      <c r="L90" s="33"/>
      <c r="M90" s="139" t="s">
        <v>19</v>
      </c>
      <c r="N90" s="140" t="s">
        <v>45</v>
      </c>
      <c r="P90" s="141">
        <f t="shared" si="1"/>
        <v>0</v>
      </c>
      <c r="Q90" s="141">
        <v>0</v>
      </c>
      <c r="R90" s="141">
        <f t="shared" si="2"/>
        <v>0</v>
      </c>
      <c r="S90" s="141">
        <v>0</v>
      </c>
      <c r="T90" s="142">
        <f t="shared" si="3"/>
        <v>0</v>
      </c>
      <c r="AR90" s="143" t="s">
        <v>173</v>
      </c>
      <c r="AT90" s="143" t="s">
        <v>168</v>
      </c>
      <c r="AU90" s="143" t="s">
        <v>81</v>
      </c>
      <c r="AY90" s="18" t="s">
        <v>166</v>
      </c>
      <c r="BE90" s="144">
        <f t="shared" si="4"/>
        <v>0</v>
      </c>
      <c r="BF90" s="144">
        <f t="shared" si="5"/>
        <v>0</v>
      </c>
      <c r="BG90" s="144">
        <f t="shared" si="6"/>
        <v>0</v>
      </c>
      <c r="BH90" s="144">
        <f t="shared" si="7"/>
        <v>0</v>
      </c>
      <c r="BI90" s="144">
        <f t="shared" si="8"/>
        <v>0</v>
      </c>
      <c r="BJ90" s="18" t="s">
        <v>81</v>
      </c>
      <c r="BK90" s="144">
        <f t="shared" si="9"/>
        <v>0</v>
      </c>
      <c r="BL90" s="18" t="s">
        <v>173</v>
      </c>
      <c r="BM90" s="143" t="s">
        <v>215</v>
      </c>
    </row>
    <row r="91" spans="2:65" s="1" customFormat="1" ht="21.75" customHeight="1">
      <c r="B91" s="33"/>
      <c r="C91" s="132" t="s">
        <v>173</v>
      </c>
      <c r="D91" s="132" t="s">
        <v>168</v>
      </c>
      <c r="E91" s="133" t="s">
        <v>4246</v>
      </c>
      <c r="F91" s="134" t="s">
        <v>1406</v>
      </c>
      <c r="G91" s="135" t="s">
        <v>1407</v>
      </c>
      <c r="H91" s="136">
        <v>2</v>
      </c>
      <c r="I91" s="137"/>
      <c r="J91" s="138">
        <f t="shared" si="0"/>
        <v>0</v>
      </c>
      <c r="K91" s="134" t="s">
        <v>19</v>
      </c>
      <c r="L91" s="33"/>
      <c r="M91" s="139" t="s">
        <v>19</v>
      </c>
      <c r="N91" s="140" t="s">
        <v>45</v>
      </c>
      <c r="P91" s="141">
        <f t="shared" si="1"/>
        <v>0</v>
      </c>
      <c r="Q91" s="141">
        <v>0</v>
      </c>
      <c r="R91" s="141">
        <f t="shared" si="2"/>
        <v>0</v>
      </c>
      <c r="S91" s="141">
        <v>0</v>
      </c>
      <c r="T91" s="142">
        <f t="shared" si="3"/>
        <v>0</v>
      </c>
      <c r="AR91" s="143" t="s">
        <v>173</v>
      </c>
      <c r="AT91" s="143" t="s">
        <v>168</v>
      </c>
      <c r="AU91" s="143" t="s">
        <v>81</v>
      </c>
      <c r="AY91" s="18" t="s">
        <v>166</v>
      </c>
      <c r="BE91" s="144">
        <f t="shared" si="4"/>
        <v>0</v>
      </c>
      <c r="BF91" s="144">
        <f t="shared" si="5"/>
        <v>0</v>
      </c>
      <c r="BG91" s="144">
        <f t="shared" si="6"/>
        <v>0</v>
      </c>
      <c r="BH91" s="144">
        <f t="shared" si="7"/>
        <v>0</v>
      </c>
      <c r="BI91" s="144">
        <f t="shared" si="8"/>
        <v>0</v>
      </c>
      <c r="BJ91" s="18" t="s">
        <v>81</v>
      </c>
      <c r="BK91" s="144">
        <f t="shared" si="9"/>
        <v>0</v>
      </c>
      <c r="BL91" s="18" t="s">
        <v>173</v>
      </c>
      <c r="BM91" s="143" t="s">
        <v>229</v>
      </c>
    </row>
    <row r="92" spans="2:65" s="1" customFormat="1" ht="24.15" customHeight="1">
      <c r="B92" s="33"/>
      <c r="C92" s="132" t="s">
        <v>206</v>
      </c>
      <c r="D92" s="132" t="s">
        <v>168</v>
      </c>
      <c r="E92" s="133" t="s">
        <v>4247</v>
      </c>
      <c r="F92" s="134" t="s">
        <v>4248</v>
      </c>
      <c r="G92" s="135" t="s">
        <v>1407</v>
      </c>
      <c r="H92" s="136">
        <v>1</v>
      </c>
      <c r="I92" s="137"/>
      <c r="J92" s="138">
        <f t="shared" si="0"/>
        <v>0</v>
      </c>
      <c r="K92" s="134" t="s">
        <v>19</v>
      </c>
      <c r="L92" s="33"/>
      <c r="M92" s="139" t="s">
        <v>19</v>
      </c>
      <c r="N92" s="140" t="s">
        <v>45</v>
      </c>
      <c r="P92" s="141">
        <f t="shared" si="1"/>
        <v>0</v>
      </c>
      <c r="Q92" s="141">
        <v>0</v>
      </c>
      <c r="R92" s="141">
        <f t="shared" si="2"/>
        <v>0</v>
      </c>
      <c r="S92" s="141">
        <v>0</v>
      </c>
      <c r="T92" s="142">
        <f t="shared" si="3"/>
        <v>0</v>
      </c>
      <c r="AR92" s="143" t="s">
        <v>173</v>
      </c>
      <c r="AT92" s="143" t="s">
        <v>168</v>
      </c>
      <c r="AU92" s="143" t="s">
        <v>81</v>
      </c>
      <c r="AY92" s="18" t="s">
        <v>166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81</v>
      </c>
      <c r="BK92" s="144">
        <f t="shared" si="9"/>
        <v>0</v>
      </c>
      <c r="BL92" s="18" t="s">
        <v>173</v>
      </c>
      <c r="BM92" s="143" t="s">
        <v>241</v>
      </c>
    </row>
    <row r="93" spans="2:65" s="1" customFormat="1" ht="44.25" customHeight="1">
      <c r="B93" s="33"/>
      <c r="C93" s="132" t="s">
        <v>215</v>
      </c>
      <c r="D93" s="132" t="s">
        <v>168</v>
      </c>
      <c r="E93" s="133" t="s">
        <v>4249</v>
      </c>
      <c r="F93" s="134" t="s">
        <v>4250</v>
      </c>
      <c r="G93" s="135" t="s">
        <v>1407</v>
      </c>
      <c r="H93" s="136">
        <v>1</v>
      </c>
      <c r="I93" s="137"/>
      <c r="J93" s="138">
        <f t="shared" si="0"/>
        <v>0</v>
      </c>
      <c r="K93" s="134" t="s">
        <v>19</v>
      </c>
      <c r="L93" s="33"/>
      <c r="M93" s="139" t="s">
        <v>19</v>
      </c>
      <c r="N93" s="140" t="s">
        <v>45</v>
      </c>
      <c r="P93" s="141">
        <f t="shared" si="1"/>
        <v>0</v>
      </c>
      <c r="Q93" s="141">
        <v>0</v>
      </c>
      <c r="R93" s="141">
        <f t="shared" si="2"/>
        <v>0</v>
      </c>
      <c r="S93" s="141">
        <v>0</v>
      </c>
      <c r="T93" s="142">
        <f t="shared" si="3"/>
        <v>0</v>
      </c>
      <c r="AR93" s="143" t="s">
        <v>173</v>
      </c>
      <c r="AT93" s="143" t="s">
        <v>168</v>
      </c>
      <c r="AU93" s="143" t="s">
        <v>81</v>
      </c>
      <c r="AY93" s="18" t="s">
        <v>166</v>
      </c>
      <c r="BE93" s="144">
        <f t="shared" si="4"/>
        <v>0</v>
      </c>
      <c r="BF93" s="144">
        <f t="shared" si="5"/>
        <v>0</v>
      </c>
      <c r="BG93" s="144">
        <f t="shared" si="6"/>
        <v>0</v>
      </c>
      <c r="BH93" s="144">
        <f t="shared" si="7"/>
        <v>0</v>
      </c>
      <c r="BI93" s="144">
        <f t="shared" si="8"/>
        <v>0</v>
      </c>
      <c r="BJ93" s="18" t="s">
        <v>81</v>
      </c>
      <c r="BK93" s="144">
        <f t="shared" si="9"/>
        <v>0</v>
      </c>
      <c r="BL93" s="18" t="s">
        <v>173</v>
      </c>
      <c r="BM93" s="143" t="s">
        <v>8</v>
      </c>
    </row>
    <row r="94" spans="2:65" s="1" customFormat="1" ht="44.25" customHeight="1">
      <c r="B94" s="33"/>
      <c r="C94" s="132" t="s">
        <v>223</v>
      </c>
      <c r="D94" s="132" t="s">
        <v>168</v>
      </c>
      <c r="E94" s="133" t="s">
        <v>4251</v>
      </c>
      <c r="F94" s="134" t="s">
        <v>1413</v>
      </c>
      <c r="G94" s="135" t="s">
        <v>1407</v>
      </c>
      <c r="H94" s="136">
        <v>4</v>
      </c>
      <c r="I94" s="137"/>
      <c r="J94" s="138">
        <f t="shared" si="0"/>
        <v>0</v>
      </c>
      <c r="K94" s="134" t="s">
        <v>19</v>
      </c>
      <c r="L94" s="33"/>
      <c r="M94" s="139" t="s">
        <v>19</v>
      </c>
      <c r="N94" s="140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173</v>
      </c>
      <c r="AT94" s="143" t="s">
        <v>168</v>
      </c>
      <c r="AU94" s="143" t="s">
        <v>81</v>
      </c>
      <c r="AY94" s="18" t="s">
        <v>166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81</v>
      </c>
      <c r="BK94" s="144">
        <f t="shared" si="9"/>
        <v>0</v>
      </c>
      <c r="BL94" s="18" t="s">
        <v>173</v>
      </c>
      <c r="BM94" s="143" t="s">
        <v>273</v>
      </c>
    </row>
    <row r="95" spans="2:65" s="1" customFormat="1" ht="44.25" customHeight="1">
      <c r="B95" s="33"/>
      <c r="C95" s="132" t="s">
        <v>229</v>
      </c>
      <c r="D95" s="132" t="s">
        <v>168</v>
      </c>
      <c r="E95" s="133" t="s">
        <v>4252</v>
      </c>
      <c r="F95" s="134" t="s">
        <v>1415</v>
      </c>
      <c r="G95" s="135" t="s">
        <v>1407</v>
      </c>
      <c r="H95" s="136">
        <v>3</v>
      </c>
      <c r="I95" s="137"/>
      <c r="J95" s="138">
        <f t="shared" si="0"/>
        <v>0</v>
      </c>
      <c r="K95" s="134" t="s">
        <v>19</v>
      </c>
      <c r="L95" s="33"/>
      <c r="M95" s="139" t="s">
        <v>19</v>
      </c>
      <c r="N95" s="140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173</v>
      </c>
      <c r="AT95" s="143" t="s">
        <v>168</v>
      </c>
      <c r="AU95" s="143" t="s">
        <v>81</v>
      </c>
      <c r="AY95" s="18" t="s">
        <v>166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81</v>
      </c>
      <c r="BK95" s="144">
        <f t="shared" si="9"/>
        <v>0</v>
      </c>
      <c r="BL95" s="18" t="s">
        <v>173</v>
      </c>
      <c r="BM95" s="143" t="s">
        <v>290</v>
      </c>
    </row>
    <row r="96" spans="2:65" s="1" customFormat="1" ht="24.15" customHeight="1">
      <c r="B96" s="33"/>
      <c r="C96" s="132" t="s">
        <v>234</v>
      </c>
      <c r="D96" s="132" t="s">
        <v>168</v>
      </c>
      <c r="E96" s="133" t="s">
        <v>4253</v>
      </c>
      <c r="F96" s="134" t="s">
        <v>4254</v>
      </c>
      <c r="G96" s="135" t="s">
        <v>1407</v>
      </c>
      <c r="H96" s="136">
        <v>1</v>
      </c>
      <c r="I96" s="137"/>
      <c r="J96" s="138">
        <f t="shared" si="0"/>
        <v>0</v>
      </c>
      <c r="K96" s="134" t="s">
        <v>19</v>
      </c>
      <c r="L96" s="33"/>
      <c r="M96" s="139" t="s">
        <v>19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173</v>
      </c>
      <c r="AT96" s="143" t="s">
        <v>168</v>
      </c>
      <c r="AU96" s="143" t="s">
        <v>81</v>
      </c>
      <c r="AY96" s="18" t="s">
        <v>166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81</v>
      </c>
      <c r="BK96" s="144">
        <f t="shared" si="9"/>
        <v>0</v>
      </c>
      <c r="BL96" s="18" t="s">
        <v>173</v>
      </c>
      <c r="BM96" s="143" t="s">
        <v>307</v>
      </c>
    </row>
    <row r="97" spans="2:65" s="1" customFormat="1" ht="24.15" customHeight="1">
      <c r="B97" s="33"/>
      <c r="C97" s="132" t="s">
        <v>241</v>
      </c>
      <c r="D97" s="132" t="s">
        <v>168</v>
      </c>
      <c r="E97" s="133" t="s">
        <v>4255</v>
      </c>
      <c r="F97" s="134" t="s">
        <v>4256</v>
      </c>
      <c r="G97" s="135" t="s">
        <v>1407</v>
      </c>
      <c r="H97" s="136">
        <v>1</v>
      </c>
      <c r="I97" s="137"/>
      <c r="J97" s="138">
        <f t="shared" si="0"/>
        <v>0</v>
      </c>
      <c r="K97" s="134" t="s">
        <v>19</v>
      </c>
      <c r="L97" s="33"/>
      <c r="M97" s="139" t="s">
        <v>19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173</v>
      </c>
      <c r="AT97" s="143" t="s">
        <v>168</v>
      </c>
      <c r="AU97" s="143" t="s">
        <v>81</v>
      </c>
      <c r="AY97" s="18" t="s">
        <v>166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81</v>
      </c>
      <c r="BK97" s="144">
        <f t="shared" si="9"/>
        <v>0</v>
      </c>
      <c r="BL97" s="18" t="s">
        <v>173</v>
      </c>
      <c r="BM97" s="143" t="s">
        <v>324</v>
      </c>
    </row>
    <row r="98" spans="2:65" s="1" customFormat="1" ht="24.15" customHeight="1">
      <c r="B98" s="33"/>
      <c r="C98" s="132" t="s">
        <v>251</v>
      </c>
      <c r="D98" s="132" t="s">
        <v>168</v>
      </c>
      <c r="E98" s="133" t="s">
        <v>4257</v>
      </c>
      <c r="F98" s="134" t="s">
        <v>1419</v>
      </c>
      <c r="G98" s="135" t="s">
        <v>1407</v>
      </c>
      <c r="H98" s="136">
        <v>2</v>
      </c>
      <c r="I98" s="137"/>
      <c r="J98" s="138">
        <f t="shared" si="0"/>
        <v>0</v>
      </c>
      <c r="K98" s="134" t="s">
        <v>19</v>
      </c>
      <c r="L98" s="33"/>
      <c r="M98" s="139" t="s">
        <v>19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173</v>
      </c>
      <c r="AT98" s="143" t="s">
        <v>168</v>
      </c>
      <c r="AU98" s="143" t="s">
        <v>81</v>
      </c>
      <c r="AY98" s="18" t="s">
        <v>166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81</v>
      </c>
      <c r="BK98" s="144">
        <f t="shared" si="9"/>
        <v>0</v>
      </c>
      <c r="BL98" s="18" t="s">
        <v>173</v>
      </c>
      <c r="BM98" s="143" t="s">
        <v>334</v>
      </c>
    </row>
    <row r="99" spans="2:65" s="1" customFormat="1" ht="24.15" customHeight="1">
      <c r="B99" s="33"/>
      <c r="C99" s="132" t="s">
        <v>8</v>
      </c>
      <c r="D99" s="132" t="s">
        <v>168</v>
      </c>
      <c r="E99" s="133" t="s">
        <v>4258</v>
      </c>
      <c r="F99" s="134" t="s">
        <v>1421</v>
      </c>
      <c r="G99" s="135" t="s">
        <v>1407</v>
      </c>
      <c r="H99" s="136">
        <v>2</v>
      </c>
      <c r="I99" s="137"/>
      <c r="J99" s="138">
        <f t="shared" si="0"/>
        <v>0</v>
      </c>
      <c r="K99" s="134" t="s">
        <v>19</v>
      </c>
      <c r="L99" s="33"/>
      <c r="M99" s="139" t="s">
        <v>19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173</v>
      </c>
      <c r="AT99" s="143" t="s">
        <v>168</v>
      </c>
      <c r="AU99" s="143" t="s">
        <v>81</v>
      </c>
      <c r="AY99" s="18" t="s">
        <v>166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81</v>
      </c>
      <c r="BK99" s="144">
        <f t="shared" si="9"/>
        <v>0</v>
      </c>
      <c r="BL99" s="18" t="s">
        <v>173</v>
      </c>
      <c r="BM99" s="143" t="s">
        <v>349</v>
      </c>
    </row>
    <row r="100" spans="2:65" s="1" customFormat="1" ht="24.15" customHeight="1">
      <c r="B100" s="33"/>
      <c r="C100" s="132" t="s">
        <v>266</v>
      </c>
      <c r="D100" s="132" t="s">
        <v>168</v>
      </c>
      <c r="E100" s="133" t="s">
        <v>4259</v>
      </c>
      <c r="F100" s="134" t="s">
        <v>4260</v>
      </c>
      <c r="G100" s="135" t="s">
        <v>1407</v>
      </c>
      <c r="H100" s="136">
        <v>1</v>
      </c>
      <c r="I100" s="137"/>
      <c r="J100" s="138">
        <f t="shared" si="0"/>
        <v>0</v>
      </c>
      <c r="K100" s="134" t="s">
        <v>19</v>
      </c>
      <c r="L100" s="33"/>
      <c r="M100" s="139" t="s">
        <v>19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173</v>
      </c>
      <c r="AT100" s="143" t="s">
        <v>168</v>
      </c>
      <c r="AU100" s="143" t="s">
        <v>81</v>
      </c>
      <c r="AY100" s="18" t="s">
        <v>166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81</v>
      </c>
      <c r="BK100" s="144">
        <f t="shared" si="9"/>
        <v>0</v>
      </c>
      <c r="BL100" s="18" t="s">
        <v>173</v>
      </c>
      <c r="BM100" s="143" t="s">
        <v>371</v>
      </c>
    </row>
    <row r="101" spans="2:65" s="1" customFormat="1" ht="37.799999999999997" customHeight="1">
      <c r="B101" s="33"/>
      <c r="C101" s="132" t="s">
        <v>273</v>
      </c>
      <c r="D101" s="132" t="s">
        <v>168</v>
      </c>
      <c r="E101" s="133" t="s">
        <v>4261</v>
      </c>
      <c r="F101" s="134" t="s">
        <v>4262</v>
      </c>
      <c r="G101" s="135" t="s">
        <v>1407</v>
      </c>
      <c r="H101" s="136">
        <v>1</v>
      </c>
      <c r="I101" s="137"/>
      <c r="J101" s="138">
        <f t="shared" si="0"/>
        <v>0</v>
      </c>
      <c r="K101" s="134" t="s">
        <v>19</v>
      </c>
      <c r="L101" s="33"/>
      <c r="M101" s="139" t="s">
        <v>19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173</v>
      </c>
      <c r="AT101" s="143" t="s">
        <v>168</v>
      </c>
      <c r="AU101" s="143" t="s">
        <v>81</v>
      </c>
      <c r="AY101" s="18" t="s">
        <v>166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81</v>
      </c>
      <c r="BK101" s="144">
        <f t="shared" si="9"/>
        <v>0</v>
      </c>
      <c r="BL101" s="18" t="s">
        <v>173</v>
      </c>
      <c r="BM101" s="143" t="s">
        <v>390</v>
      </c>
    </row>
    <row r="102" spans="2:65" s="1" customFormat="1" ht="19.2">
      <c r="B102" s="33"/>
      <c r="D102" s="150" t="s">
        <v>1346</v>
      </c>
      <c r="F102" s="185" t="s">
        <v>4263</v>
      </c>
      <c r="I102" s="147"/>
      <c r="L102" s="33"/>
      <c r="M102" s="148"/>
      <c r="T102" s="54"/>
      <c r="AT102" s="18" t="s">
        <v>1346</v>
      </c>
      <c r="AU102" s="18" t="s">
        <v>81</v>
      </c>
    </row>
    <row r="103" spans="2:65" s="1" customFormat="1" ht="16.5" customHeight="1">
      <c r="B103" s="33"/>
      <c r="C103" s="132" t="s">
        <v>282</v>
      </c>
      <c r="D103" s="132" t="s">
        <v>168</v>
      </c>
      <c r="E103" s="133" t="s">
        <v>4264</v>
      </c>
      <c r="F103" s="134" t="s">
        <v>4265</v>
      </c>
      <c r="G103" s="135" t="s">
        <v>1402</v>
      </c>
      <c r="H103" s="136">
        <v>1</v>
      </c>
      <c r="I103" s="137"/>
      <c r="J103" s="138">
        <f t="shared" ref="J103:J115" si="10">ROUND(I103*H103,2)</f>
        <v>0</v>
      </c>
      <c r="K103" s="134" t="s">
        <v>19</v>
      </c>
      <c r="L103" s="33"/>
      <c r="M103" s="139" t="s">
        <v>19</v>
      </c>
      <c r="N103" s="140" t="s">
        <v>45</v>
      </c>
      <c r="P103" s="141">
        <f t="shared" ref="P103:P115" si="11">O103*H103</f>
        <v>0</v>
      </c>
      <c r="Q103" s="141">
        <v>0</v>
      </c>
      <c r="R103" s="141">
        <f t="shared" ref="R103:R115" si="12">Q103*H103</f>
        <v>0</v>
      </c>
      <c r="S103" s="141">
        <v>0</v>
      </c>
      <c r="T103" s="142">
        <f t="shared" ref="T103:T115" si="13">S103*H103</f>
        <v>0</v>
      </c>
      <c r="AR103" s="143" t="s">
        <v>173</v>
      </c>
      <c r="AT103" s="143" t="s">
        <v>168</v>
      </c>
      <c r="AU103" s="143" t="s">
        <v>81</v>
      </c>
      <c r="AY103" s="18" t="s">
        <v>166</v>
      </c>
      <c r="BE103" s="144">
        <f t="shared" ref="BE103:BE115" si="14">IF(N103="základní",J103,0)</f>
        <v>0</v>
      </c>
      <c r="BF103" s="144">
        <f t="shared" ref="BF103:BF115" si="15">IF(N103="snížená",J103,0)</f>
        <v>0</v>
      </c>
      <c r="BG103" s="144">
        <f t="shared" ref="BG103:BG115" si="16">IF(N103="zákl. přenesená",J103,0)</f>
        <v>0</v>
      </c>
      <c r="BH103" s="144">
        <f t="shared" ref="BH103:BH115" si="17">IF(N103="sníž. přenesená",J103,0)</f>
        <v>0</v>
      </c>
      <c r="BI103" s="144">
        <f t="shared" ref="BI103:BI115" si="18">IF(N103="nulová",J103,0)</f>
        <v>0</v>
      </c>
      <c r="BJ103" s="18" t="s">
        <v>81</v>
      </c>
      <c r="BK103" s="144">
        <f t="shared" ref="BK103:BK115" si="19">ROUND(I103*H103,2)</f>
        <v>0</v>
      </c>
      <c r="BL103" s="18" t="s">
        <v>173</v>
      </c>
      <c r="BM103" s="143" t="s">
        <v>404</v>
      </c>
    </row>
    <row r="104" spans="2:65" s="1" customFormat="1" ht="16.5" customHeight="1">
      <c r="B104" s="33"/>
      <c r="C104" s="132" t="s">
        <v>290</v>
      </c>
      <c r="D104" s="132" t="s">
        <v>168</v>
      </c>
      <c r="E104" s="133" t="s">
        <v>4266</v>
      </c>
      <c r="F104" s="134" t="s">
        <v>4267</v>
      </c>
      <c r="G104" s="135" t="s">
        <v>1402</v>
      </c>
      <c r="H104" s="136">
        <v>1</v>
      </c>
      <c r="I104" s="137"/>
      <c r="J104" s="138">
        <f t="shared" si="10"/>
        <v>0</v>
      </c>
      <c r="K104" s="134" t="s">
        <v>19</v>
      </c>
      <c r="L104" s="33"/>
      <c r="M104" s="139" t="s">
        <v>19</v>
      </c>
      <c r="N104" s="140" t="s">
        <v>45</v>
      </c>
      <c r="P104" s="141">
        <f t="shared" si="11"/>
        <v>0</v>
      </c>
      <c r="Q104" s="141">
        <v>0</v>
      </c>
      <c r="R104" s="141">
        <f t="shared" si="12"/>
        <v>0</v>
      </c>
      <c r="S104" s="141">
        <v>0</v>
      </c>
      <c r="T104" s="142">
        <f t="shared" si="13"/>
        <v>0</v>
      </c>
      <c r="AR104" s="143" t="s">
        <v>173</v>
      </c>
      <c r="AT104" s="143" t="s">
        <v>168</v>
      </c>
      <c r="AU104" s="143" t="s">
        <v>81</v>
      </c>
      <c r="AY104" s="18" t="s">
        <v>166</v>
      </c>
      <c r="BE104" s="144">
        <f t="shared" si="14"/>
        <v>0</v>
      </c>
      <c r="BF104" s="144">
        <f t="shared" si="15"/>
        <v>0</v>
      </c>
      <c r="BG104" s="144">
        <f t="shared" si="16"/>
        <v>0</v>
      </c>
      <c r="BH104" s="144">
        <f t="shared" si="17"/>
        <v>0</v>
      </c>
      <c r="BI104" s="144">
        <f t="shared" si="18"/>
        <v>0</v>
      </c>
      <c r="BJ104" s="18" t="s">
        <v>81</v>
      </c>
      <c r="BK104" s="144">
        <f t="shared" si="19"/>
        <v>0</v>
      </c>
      <c r="BL104" s="18" t="s">
        <v>173</v>
      </c>
      <c r="BM104" s="143" t="s">
        <v>414</v>
      </c>
    </row>
    <row r="105" spans="2:65" s="1" customFormat="1" ht="16.5" customHeight="1">
      <c r="B105" s="33"/>
      <c r="C105" s="132" t="s">
        <v>299</v>
      </c>
      <c r="D105" s="132" t="s">
        <v>168</v>
      </c>
      <c r="E105" s="133" t="s">
        <v>4268</v>
      </c>
      <c r="F105" s="134" t="s">
        <v>4269</v>
      </c>
      <c r="G105" s="135" t="s">
        <v>1402</v>
      </c>
      <c r="H105" s="136">
        <v>1</v>
      </c>
      <c r="I105" s="137"/>
      <c r="J105" s="138">
        <f t="shared" si="10"/>
        <v>0</v>
      </c>
      <c r="K105" s="134" t="s">
        <v>19</v>
      </c>
      <c r="L105" s="33"/>
      <c r="M105" s="139" t="s">
        <v>19</v>
      </c>
      <c r="N105" s="140" t="s">
        <v>45</v>
      </c>
      <c r="P105" s="141">
        <f t="shared" si="11"/>
        <v>0</v>
      </c>
      <c r="Q105" s="141">
        <v>0</v>
      </c>
      <c r="R105" s="141">
        <f t="shared" si="12"/>
        <v>0</v>
      </c>
      <c r="S105" s="141">
        <v>0</v>
      </c>
      <c r="T105" s="142">
        <f t="shared" si="13"/>
        <v>0</v>
      </c>
      <c r="AR105" s="143" t="s">
        <v>173</v>
      </c>
      <c r="AT105" s="143" t="s">
        <v>168</v>
      </c>
      <c r="AU105" s="143" t="s">
        <v>81</v>
      </c>
      <c r="AY105" s="18" t="s">
        <v>166</v>
      </c>
      <c r="BE105" s="144">
        <f t="shared" si="14"/>
        <v>0</v>
      </c>
      <c r="BF105" s="144">
        <f t="shared" si="15"/>
        <v>0</v>
      </c>
      <c r="BG105" s="144">
        <f t="shared" si="16"/>
        <v>0</v>
      </c>
      <c r="BH105" s="144">
        <f t="shared" si="17"/>
        <v>0</v>
      </c>
      <c r="BI105" s="144">
        <f t="shared" si="18"/>
        <v>0</v>
      </c>
      <c r="BJ105" s="18" t="s">
        <v>81</v>
      </c>
      <c r="BK105" s="144">
        <f t="shared" si="19"/>
        <v>0</v>
      </c>
      <c r="BL105" s="18" t="s">
        <v>173</v>
      </c>
      <c r="BM105" s="143" t="s">
        <v>426</v>
      </c>
    </row>
    <row r="106" spans="2:65" s="1" customFormat="1" ht="16.5" customHeight="1">
      <c r="B106" s="33"/>
      <c r="C106" s="132" t="s">
        <v>307</v>
      </c>
      <c r="D106" s="132" t="s">
        <v>168</v>
      </c>
      <c r="E106" s="133" t="s">
        <v>4270</v>
      </c>
      <c r="F106" s="134" t="s">
        <v>4271</v>
      </c>
      <c r="G106" s="135" t="s">
        <v>1402</v>
      </c>
      <c r="H106" s="136">
        <v>1</v>
      </c>
      <c r="I106" s="137"/>
      <c r="J106" s="138">
        <f t="shared" si="10"/>
        <v>0</v>
      </c>
      <c r="K106" s="134" t="s">
        <v>19</v>
      </c>
      <c r="L106" s="33"/>
      <c r="M106" s="139" t="s">
        <v>19</v>
      </c>
      <c r="N106" s="140" t="s">
        <v>45</v>
      </c>
      <c r="P106" s="141">
        <f t="shared" si="11"/>
        <v>0</v>
      </c>
      <c r="Q106" s="141">
        <v>0</v>
      </c>
      <c r="R106" s="141">
        <f t="shared" si="12"/>
        <v>0</v>
      </c>
      <c r="S106" s="141">
        <v>0</v>
      </c>
      <c r="T106" s="142">
        <f t="shared" si="13"/>
        <v>0</v>
      </c>
      <c r="AR106" s="143" t="s">
        <v>173</v>
      </c>
      <c r="AT106" s="143" t="s">
        <v>168</v>
      </c>
      <c r="AU106" s="143" t="s">
        <v>81</v>
      </c>
      <c r="AY106" s="18" t="s">
        <v>166</v>
      </c>
      <c r="BE106" s="144">
        <f t="shared" si="14"/>
        <v>0</v>
      </c>
      <c r="BF106" s="144">
        <f t="shared" si="15"/>
        <v>0</v>
      </c>
      <c r="BG106" s="144">
        <f t="shared" si="16"/>
        <v>0</v>
      </c>
      <c r="BH106" s="144">
        <f t="shared" si="17"/>
        <v>0</v>
      </c>
      <c r="BI106" s="144">
        <f t="shared" si="18"/>
        <v>0</v>
      </c>
      <c r="BJ106" s="18" t="s">
        <v>81</v>
      </c>
      <c r="BK106" s="144">
        <f t="shared" si="19"/>
        <v>0</v>
      </c>
      <c r="BL106" s="18" t="s">
        <v>173</v>
      </c>
      <c r="BM106" s="143" t="s">
        <v>437</v>
      </c>
    </row>
    <row r="107" spans="2:65" s="1" customFormat="1" ht="16.5" customHeight="1">
      <c r="B107" s="33"/>
      <c r="C107" s="132" t="s">
        <v>315</v>
      </c>
      <c r="D107" s="132" t="s">
        <v>168</v>
      </c>
      <c r="E107" s="133" t="s">
        <v>4272</v>
      </c>
      <c r="F107" s="134" t="s">
        <v>4273</v>
      </c>
      <c r="G107" s="135" t="s">
        <v>1402</v>
      </c>
      <c r="H107" s="136">
        <v>1</v>
      </c>
      <c r="I107" s="137"/>
      <c r="J107" s="138">
        <f t="shared" si="10"/>
        <v>0</v>
      </c>
      <c r="K107" s="134" t="s">
        <v>19</v>
      </c>
      <c r="L107" s="33"/>
      <c r="M107" s="139" t="s">
        <v>19</v>
      </c>
      <c r="N107" s="140" t="s">
        <v>45</v>
      </c>
      <c r="P107" s="141">
        <f t="shared" si="11"/>
        <v>0</v>
      </c>
      <c r="Q107" s="141">
        <v>0</v>
      </c>
      <c r="R107" s="141">
        <f t="shared" si="12"/>
        <v>0</v>
      </c>
      <c r="S107" s="141">
        <v>0</v>
      </c>
      <c r="T107" s="142">
        <f t="shared" si="13"/>
        <v>0</v>
      </c>
      <c r="AR107" s="143" t="s">
        <v>173</v>
      </c>
      <c r="AT107" s="143" t="s">
        <v>168</v>
      </c>
      <c r="AU107" s="143" t="s">
        <v>81</v>
      </c>
      <c r="AY107" s="18" t="s">
        <v>166</v>
      </c>
      <c r="BE107" s="144">
        <f t="shared" si="14"/>
        <v>0</v>
      </c>
      <c r="BF107" s="144">
        <f t="shared" si="15"/>
        <v>0</v>
      </c>
      <c r="BG107" s="144">
        <f t="shared" si="16"/>
        <v>0</v>
      </c>
      <c r="BH107" s="144">
        <f t="shared" si="17"/>
        <v>0</v>
      </c>
      <c r="BI107" s="144">
        <f t="shared" si="18"/>
        <v>0</v>
      </c>
      <c r="BJ107" s="18" t="s">
        <v>81</v>
      </c>
      <c r="BK107" s="144">
        <f t="shared" si="19"/>
        <v>0</v>
      </c>
      <c r="BL107" s="18" t="s">
        <v>173</v>
      </c>
      <c r="BM107" s="143" t="s">
        <v>454</v>
      </c>
    </row>
    <row r="108" spans="2:65" s="1" customFormat="1" ht="16.5" customHeight="1">
      <c r="B108" s="33"/>
      <c r="C108" s="132" t="s">
        <v>324</v>
      </c>
      <c r="D108" s="132" t="s">
        <v>168</v>
      </c>
      <c r="E108" s="133" t="s">
        <v>4274</v>
      </c>
      <c r="F108" s="134" t="s">
        <v>4275</v>
      </c>
      <c r="G108" s="135" t="s">
        <v>1402</v>
      </c>
      <c r="H108" s="136">
        <v>1</v>
      </c>
      <c r="I108" s="137"/>
      <c r="J108" s="138">
        <f t="shared" si="10"/>
        <v>0</v>
      </c>
      <c r="K108" s="134" t="s">
        <v>19</v>
      </c>
      <c r="L108" s="33"/>
      <c r="M108" s="139" t="s">
        <v>19</v>
      </c>
      <c r="N108" s="140" t="s">
        <v>45</v>
      </c>
      <c r="P108" s="141">
        <f t="shared" si="11"/>
        <v>0</v>
      </c>
      <c r="Q108" s="141">
        <v>0</v>
      </c>
      <c r="R108" s="141">
        <f t="shared" si="12"/>
        <v>0</v>
      </c>
      <c r="S108" s="141">
        <v>0</v>
      </c>
      <c r="T108" s="142">
        <f t="shared" si="13"/>
        <v>0</v>
      </c>
      <c r="AR108" s="143" t="s">
        <v>173</v>
      </c>
      <c r="AT108" s="143" t="s">
        <v>168</v>
      </c>
      <c r="AU108" s="143" t="s">
        <v>81</v>
      </c>
      <c r="AY108" s="18" t="s">
        <v>166</v>
      </c>
      <c r="BE108" s="144">
        <f t="shared" si="14"/>
        <v>0</v>
      </c>
      <c r="BF108" s="144">
        <f t="shared" si="15"/>
        <v>0</v>
      </c>
      <c r="BG108" s="144">
        <f t="shared" si="16"/>
        <v>0</v>
      </c>
      <c r="BH108" s="144">
        <f t="shared" si="17"/>
        <v>0</v>
      </c>
      <c r="BI108" s="144">
        <f t="shared" si="18"/>
        <v>0</v>
      </c>
      <c r="BJ108" s="18" t="s">
        <v>81</v>
      </c>
      <c r="BK108" s="144">
        <f t="shared" si="19"/>
        <v>0</v>
      </c>
      <c r="BL108" s="18" t="s">
        <v>173</v>
      </c>
      <c r="BM108" s="143" t="s">
        <v>473</v>
      </c>
    </row>
    <row r="109" spans="2:65" s="1" customFormat="1" ht="16.5" customHeight="1">
      <c r="B109" s="33"/>
      <c r="C109" s="132" t="s">
        <v>7</v>
      </c>
      <c r="D109" s="132" t="s">
        <v>168</v>
      </c>
      <c r="E109" s="133" t="s">
        <v>4276</v>
      </c>
      <c r="F109" s="134" t="s">
        <v>4277</v>
      </c>
      <c r="G109" s="135" t="s">
        <v>1402</v>
      </c>
      <c r="H109" s="136">
        <v>1</v>
      </c>
      <c r="I109" s="137"/>
      <c r="J109" s="138">
        <f t="shared" si="10"/>
        <v>0</v>
      </c>
      <c r="K109" s="134" t="s">
        <v>19</v>
      </c>
      <c r="L109" s="33"/>
      <c r="M109" s="139" t="s">
        <v>19</v>
      </c>
      <c r="N109" s="140" t="s">
        <v>45</v>
      </c>
      <c r="P109" s="141">
        <f t="shared" si="11"/>
        <v>0</v>
      </c>
      <c r="Q109" s="141">
        <v>0</v>
      </c>
      <c r="R109" s="141">
        <f t="shared" si="12"/>
        <v>0</v>
      </c>
      <c r="S109" s="141">
        <v>0</v>
      </c>
      <c r="T109" s="142">
        <f t="shared" si="13"/>
        <v>0</v>
      </c>
      <c r="AR109" s="143" t="s">
        <v>173</v>
      </c>
      <c r="AT109" s="143" t="s">
        <v>168</v>
      </c>
      <c r="AU109" s="143" t="s">
        <v>81</v>
      </c>
      <c r="AY109" s="18" t="s">
        <v>166</v>
      </c>
      <c r="BE109" s="144">
        <f t="shared" si="14"/>
        <v>0</v>
      </c>
      <c r="BF109" s="144">
        <f t="shared" si="15"/>
        <v>0</v>
      </c>
      <c r="BG109" s="144">
        <f t="shared" si="16"/>
        <v>0</v>
      </c>
      <c r="BH109" s="144">
        <f t="shared" si="17"/>
        <v>0</v>
      </c>
      <c r="BI109" s="144">
        <f t="shared" si="18"/>
        <v>0</v>
      </c>
      <c r="BJ109" s="18" t="s">
        <v>81</v>
      </c>
      <c r="BK109" s="144">
        <f t="shared" si="19"/>
        <v>0</v>
      </c>
      <c r="BL109" s="18" t="s">
        <v>173</v>
      </c>
      <c r="BM109" s="143" t="s">
        <v>489</v>
      </c>
    </row>
    <row r="110" spans="2:65" s="1" customFormat="1" ht="16.5" customHeight="1">
      <c r="B110" s="33"/>
      <c r="C110" s="132" t="s">
        <v>334</v>
      </c>
      <c r="D110" s="132" t="s">
        <v>168</v>
      </c>
      <c r="E110" s="133" t="s">
        <v>4278</v>
      </c>
      <c r="F110" s="134" t="s">
        <v>4279</v>
      </c>
      <c r="G110" s="135" t="s">
        <v>1402</v>
      </c>
      <c r="H110" s="136">
        <v>1</v>
      </c>
      <c r="I110" s="137"/>
      <c r="J110" s="138">
        <f t="shared" si="10"/>
        <v>0</v>
      </c>
      <c r="K110" s="134" t="s">
        <v>19</v>
      </c>
      <c r="L110" s="33"/>
      <c r="M110" s="139" t="s">
        <v>19</v>
      </c>
      <c r="N110" s="140" t="s">
        <v>45</v>
      </c>
      <c r="P110" s="141">
        <f t="shared" si="11"/>
        <v>0</v>
      </c>
      <c r="Q110" s="141">
        <v>0</v>
      </c>
      <c r="R110" s="141">
        <f t="shared" si="12"/>
        <v>0</v>
      </c>
      <c r="S110" s="141">
        <v>0</v>
      </c>
      <c r="T110" s="142">
        <f t="shared" si="13"/>
        <v>0</v>
      </c>
      <c r="AR110" s="143" t="s">
        <v>173</v>
      </c>
      <c r="AT110" s="143" t="s">
        <v>168</v>
      </c>
      <c r="AU110" s="143" t="s">
        <v>81</v>
      </c>
      <c r="AY110" s="18" t="s">
        <v>166</v>
      </c>
      <c r="BE110" s="144">
        <f t="shared" si="14"/>
        <v>0</v>
      </c>
      <c r="BF110" s="144">
        <f t="shared" si="15"/>
        <v>0</v>
      </c>
      <c r="BG110" s="144">
        <f t="shared" si="16"/>
        <v>0</v>
      </c>
      <c r="BH110" s="144">
        <f t="shared" si="17"/>
        <v>0</v>
      </c>
      <c r="BI110" s="144">
        <f t="shared" si="18"/>
        <v>0</v>
      </c>
      <c r="BJ110" s="18" t="s">
        <v>81</v>
      </c>
      <c r="BK110" s="144">
        <f t="shared" si="19"/>
        <v>0</v>
      </c>
      <c r="BL110" s="18" t="s">
        <v>173</v>
      </c>
      <c r="BM110" s="143" t="s">
        <v>502</v>
      </c>
    </row>
    <row r="111" spans="2:65" s="1" customFormat="1" ht="16.5" customHeight="1">
      <c r="B111" s="33"/>
      <c r="C111" s="132" t="s">
        <v>342</v>
      </c>
      <c r="D111" s="132" t="s">
        <v>168</v>
      </c>
      <c r="E111" s="133" t="s">
        <v>4280</v>
      </c>
      <c r="F111" s="134" t="s">
        <v>1439</v>
      </c>
      <c r="G111" s="135" t="s">
        <v>1402</v>
      </c>
      <c r="H111" s="136">
        <v>1</v>
      </c>
      <c r="I111" s="137"/>
      <c r="J111" s="138">
        <f t="shared" si="10"/>
        <v>0</v>
      </c>
      <c r="K111" s="134" t="s">
        <v>19</v>
      </c>
      <c r="L111" s="33"/>
      <c r="M111" s="139" t="s">
        <v>19</v>
      </c>
      <c r="N111" s="140" t="s">
        <v>45</v>
      </c>
      <c r="P111" s="141">
        <f t="shared" si="11"/>
        <v>0</v>
      </c>
      <c r="Q111" s="141">
        <v>0</v>
      </c>
      <c r="R111" s="141">
        <f t="shared" si="12"/>
        <v>0</v>
      </c>
      <c r="S111" s="141">
        <v>0</v>
      </c>
      <c r="T111" s="142">
        <f t="shared" si="13"/>
        <v>0</v>
      </c>
      <c r="AR111" s="143" t="s">
        <v>173</v>
      </c>
      <c r="AT111" s="143" t="s">
        <v>168</v>
      </c>
      <c r="AU111" s="143" t="s">
        <v>81</v>
      </c>
      <c r="AY111" s="18" t="s">
        <v>166</v>
      </c>
      <c r="BE111" s="144">
        <f t="shared" si="14"/>
        <v>0</v>
      </c>
      <c r="BF111" s="144">
        <f t="shared" si="15"/>
        <v>0</v>
      </c>
      <c r="BG111" s="144">
        <f t="shared" si="16"/>
        <v>0</v>
      </c>
      <c r="BH111" s="144">
        <f t="shared" si="17"/>
        <v>0</v>
      </c>
      <c r="BI111" s="144">
        <f t="shared" si="18"/>
        <v>0</v>
      </c>
      <c r="BJ111" s="18" t="s">
        <v>81</v>
      </c>
      <c r="BK111" s="144">
        <f t="shared" si="19"/>
        <v>0</v>
      </c>
      <c r="BL111" s="18" t="s">
        <v>173</v>
      </c>
      <c r="BM111" s="143" t="s">
        <v>518</v>
      </c>
    </row>
    <row r="112" spans="2:65" s="1" customFormat="1" ht="16.5" customHeight="1">
      <c r="B112" s="33"/>
      <c r="C112" s="132" t="s">
        <v>349</v>
      </c>
      <c r="D112" s="132" t="s">
        <v>168</v>
      </c>
      <c r="E112" s="133" t="s">
        <v>4281</v>
      </c>
      <c r="F112" s="134" t="s">
        <v>1441</v>
      </c>
      <c r="G112" s="135" t="s">
        <v>1402</v>
      </c>
      <c r="H112" s="136">
        <v>1</v>
      </c>
      <c r="I112" s="137"/>
      <c r="J112" s="138">
        <f t="shared" si="10"/>
        <v>0</v>
      </c>
      <c r="K112" s="134" t="s">
        <v>19</v>
      </c>
      <c r="L112" s="33"/>
      <c r="M112" s="139" t="s">
        <v>19</v>
      </c>
      <c r="N112" s="140" t="s">
        <v>45</v>
      </c>
      <c r="P112" s="141">
        <f t="shared" si="11"/>
        <v>0</v>
      </c>
      <c r="Q112" s="141">
        <v>0</v>
      </c>
      <c r="R112" s="141">
        <f t="shared" si="12"/>
        <v>0</v>
      </c>
      <c r="S112" s="141">
        <v>0</v>
      </c>
      <c r="T112" s="142">
        <f t="shared" si="13"/>
        <v>0</v>
      </c>
      <c r="AR112" s="143" t="s">
        <v>173</v>
      </c>
      <c r="AT112" s="143" t="s">
        <v>168</v>
      </c>
      <c r="AU112" s="143" t="s">
        <v>81</v>
      </c>
      <c r="AY112" s="18" t="s">
        <v>166</v>
      </c>
      <c r="BE112" s="144">
        <f t="shared" si="14"/>
        <v>0</v>
      </c>
      <c r="BF112" s="144">
        <f t="shared" si="15"/>
        <v>0</v>
      </c>
      <c r="BG112" s="144">
        <f t="shared" si="16"/>
        <v>0</v>
      </c>
      <c r="BH112" s="144">
        <f t="shared" si="17"/>
        <v>0</v>
      </c>
      <c r="BI112" s="144">
        <f t="shared" si="18"/>
        <v>0</v>
      </c>
      <c r="BJ112" s="18" t="s">
        <v>81</v>
      </c>
      <c r="BK112" s="144">
        <f t="shared" si="19"/>
        <v>0</v>
      </c>
      <c r="BL112" s="18" t="s">
        <v>173</v>
      </c>
      <c r="BM112" s="143" t="s">
        <v>530</v>
      </c>
    </row>
    <row r="113" spans="2:65" s="1" customFormat="1" ht="24.15" customHeight="1">
      <c r="B113" s="33"/>
      <c r="C113" s="132" t="s">
        <v>361</v>
      </c>
      <c r="D113" s="132" t="s">
        <v>168</v>
      </c>
      <c r="E113" s="133" t="s">
        <v>4282</v>
      </c>
      <c r="F113" s="134" t="s">
        <v>1443</v>
      </c>
      <c r="G113" s="135" t="s">
        <v>1402</v>
      </c>
      <c r="H113" s="136">
        <v>1</v>
      </c>
      <c r="I113" s="137"/>
      <c r="J113" s="138">
        <f t="shared" si="10"/>
        <v>0</v>
      </c>
      <c r="K113" s="134" t="s">
        <v>19</v>
      </c>
      <c r="L113" s="33"/>
      <c r="M113" s="139" t="s">
        <v>19</v>
      </c>
      <c r="N113" s="140" t="s">
        <v>45</v>
      </c>
      <c r="P113" s="141">
        <f t="shared" si="11"/>
        <v>0</v>
      </c>
      <c r="Q113" s="141">
        <v>0</v>
      </c>
      <c r="R113" s="141">
        <f t="shared" si="12"/>
        <v>0</v>
      </c>
      <c r="S113" s="141">
        <v>0</v>
      </c>
      <c r="T113" s="142">
        <f t="shared" si="13"/>
        <v>0</v>
      </c>
      <c r="AR113" s="143" t="s">
        <v>173</v>
      </c>
      <c r="AT113" s="143" t="s">
        <v>168</v>
      </c>
      <c r="AU113" s="143" t="s">
        <v>81</v>
      </c>
      <c r="AY113" s="18" t="s">
        <v>166</v>
      </c>
      <c r="BE113" s="144">
        <f t="shared" si="14"/>
        <v>0</v>
      </c>
      <c r="BF113" s="144">
        <f t="shared" si="15"/>
        <v>0</v>
      </c>
      <c r="BG113" s="144">
        <f t="shared" si="16"/>
        <v>0</v>
      </c>
      <c r="BH113" s="144">
        <f t="shared" si="17"/>
        <v>0</v>
      </c>
      <c r="BI113" s="144">
        <f t="shared" si="18"/>
        <v>0</v>
      </c>
      <c r="BJ113" s="18" t="s">
        <v>81</v>
      </c>
      <c r="BK113" s="144">
        <f t="shared" si="19"/>
        <v>0</v>
      </c>
      <c r="BL113" s="18" t="s">
        <v>173</v>
      </c>
      <c r="BM113" s="143" t="s">
        <v>544</v>
      </c>
    </row>
    <row r="114" spans="2:65" s="1" customFormat="1" ht="33" customHeight="1">
      <c r="B114" s="33"/>
      <c r="C114" s="132" t="s">
        <v>371</v>
      </c>
      <c r="D114" s="132" t="s">
        <v>168</v>
      </c>
      <c r="E114" s="133" t="s">
        <v>4283</v>
      </c>
      <c r="F114" s="134" t="s">
        <v>1445</v>
      </c>
      <c r="G114" s="135" t="s">
        <v>1402</v>
      </c>
      <c r="H114" s="136">
        <v>1</v>
      </c>
      <c r="I114" s="137"/>
      <c r="J114" s="138">
        <f t="shared" si="10"/>
        <v>0</v>
      </c>
      <c r="K114" s="134" t="s">
        <v>19</v>
      </c>
      <c r="L114" s="33"/>
      <c r="M114" s="139" t="s">
        <v>19</v>
      </c>
      <c r="N114" s="140" t="s">
        <v>45</v>
      </c>
      <c r="P114" s="141">
        <f t="shared" si="11"/>
        <v>0</v>
      </c>
      <c r="Q114" s="141">
        <v>0</v>
      </c>
      <c r="R114" s="141">
        <f t="shared" si="12"/>
        <v>0</v>
      </c>
      <c r="S114" s="141">
        <v>0</v>
      </c>
      <c r="T114" s="142">
        <f t="shared" si="13"/>
        <v>0</v>
      </c>
      <c r="AR114" s="143" t="s">
        <v>173</v>
      </c>
      <c r="AT114" s="143" t="s">
        <v>168</v>
      </c>
      <c r="AU114" s="143" t="s">
        <v>81</v>
      </c>
      <c r="AY114" s="18" t="s">
        <v>166</v>
      </c>
      <c r="BE114" s="144">
        <f t="shared" si="14"/>
        <v>0</v>
      </c>
      <c r="BF114" s="144">
        <f t="shared" si="15"/>
        <v>0</v>
      </c>
      <c r="BG114" s="144">
        <f t="shared" si="16"/>
        <v>0</v>
      </c>
      <c r="BH114" s="144">
        <f t="shared" si="17"/>
        <v>0</v>
      </c>
      <c r="BI114" s="144">
        <f t="shared" si="18"/>
        <v>0</v>
      </c>
      <c r="BJ114" s="18" t="s">
        <v>81</v>
      </c>
      <c r="BK114" s="144">
        <f t="shared" si="19"/>
        <v>0</v>
      </c>
      <c r="BL114" s="18" t="s">
        <v>173</v>
      </c>
      <c r="BM114" s="143" t="s">
        <v>565</v>
      </c>
    </row>
    <row r="115" spans="2:65" s="1" customFormat="1" ht="44.25" customHeight="1">
      <c r="B115" s="33"/>
      <c r="C115" s="132" t="s">
        <v>384</v>
      </c>
      <c r="D115" s="132" t="s">
        <v>168</v>
      </c>
      <c r="E115" s="133" t="s">
        <v>4284</v>
      </c>
      <c r="F115" s="134" t="s">
        <v>1447</v>
      </c>
      <c r="G115" s="135" t="s">
        <v>1402</v>
      </c>
      <c r="H115" s="136">
        <v>1</v>
      </c>
      <c r="I115" s="137"/>
      <c r="J115" s="138">
        <f t="shared" si="10"/>
        <v>0</v>
      </c>
      <c r="K115" s="134" t="s">
        <v>19</v>
      </c>
      <c r="L115" s="33"/>
      <c r="M115" s="170" t="s">
        <v>19</v>
      </c>
      <c r="N115" s="171" t="s">
        <v>45</v>
      </c>
      <c r="O115" s="172"/>
      <c r="P115" s="173">
        <f t="shared" si="11"/>
        <v>0</v>
      </c>
      <c r="Q115" s="173">
        <v>0</v>
      </c>
      <c r="R115" s="173">
        <f t="shared" si="12"/>
        <v>0</v>
      </c>
      <c r="S115" s="173">
        <v>0</v>
      </c>
      <c r="T115" s="174">
        <f t="shared" si="13"/>
        <v>0</v>
      </c>
      <c r="AR115" s="143" t="s">
        <v>173</v>
      </c>
      <c r="AT115" s="143" t="s">
        <v>168</v>
      </c>
      <c r="AU115" s="143" t="s">
        <v>81</v>
      </c>
      <c r="AY115" s="18" t="s">
        <v>166</v>
      </c>
      <c r="BE115" s="144">
        <f t="shared" si="14"/>
        <v>0</v>
      </c>
      <c r="BF115" s="144">
        <f t="shared" si="15"/>
        <v>0</v>
      </c>
      <c r="BG115" s="144">
        <f t="shared" si="16"/>
        <v>0</v>
      </c>
      <c r="BH115" s="144">
        <f t="shared" si="17"/>
        <v>0</v>
      </c>
      <c r="BI115" s="144">
        <f t="shared" si="18"/>
        <v>0</v>
      </c>
      <c r="BJ115" s="18" t="s">
        <v>81</v>
      </c>
      <c r="BK115" s="144">
        <f t="shared" si="19"/>
        <v>0</v>
      </c>
      <c r="BL115" s="18" t="s">
        <v>173</v>
      </c>
      <c r="BM115" s="143" t="s">
        <v>867</v>
      </c>
    </row>
    <row r="116" spans="2:65" s="1" customFormat="1" ht="6.9" customHeight="1">
      <c r="B116" s="42"/>
      <c r="C116" s="43"/>
      <c r="D116" s="43"/>
      <c r="E116" s="43"/>
      <c r="F116" s="43"/>
      <c r="G116" s="43"/>
      <c r="H116" s="43"/>
      <c r="I116" s="43"/>
      <c r="J116" s="43"/>
      <c r="K116" s="43"/>
      <c r="L116" s="33"/>
    </row>
  </sheetData>
  <sheetProtection algorithmName="SHA-512" hashValue="bVrk+XynVLH6rBh71GnAfFQlAwIky5vRmGShzoFkKAEr1voyIZGVWa0sy3C8i5GlWLdJIM1Kxq1QPim8Zb3IHQ==" saltValue="7I+cDzZXNCvfkDnGQ+TADo5s7bh8R1+NaPkS7ZEDpkEY5Or8JoDxZGeX2wnsJ/iIbhJCS1yyg4S0WhGwV1DOIw==" spinCount="100000" sheet="1" objects="1" scenarios="1" formatColumns="0" formatRows="0" autoFilter="0"/>
  <autoFilter ref="C85:K115" xr:uid="{00000000-0009-0000-0000-00000A000000}"/>
  <mergeCells count="12">
    <mergeCell ref="E78:H78"/>
    <mergeCell ref="L2:V2"/>
    <mergeCell ref="E50:H50"/>
    <mergeCell ref="E52:H52"/>
    <mergeCell ref="E54:H54"/>
    <mergeCell ref="E74:H74"/>
    <mergeCell ref="E76:H7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B2:BM137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115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s="1" customFormat="1" ht="12" customHeight="1">
      <c r="B8" s="33"/>
      <c r="D8" s="28" t="s">
        <v>132</v>
      </c>
      <c r="L8" s="33"/>
    </row>
    <row r="9" spans="2:46" s="1" customFormat="1" ht="16.5" customHeight="1">
      <c r="B9" s="33"/>
      <c r="E9" s="291" t="s">
        <v>4285</v>
      </c>
      <c r="F9" s="329"/>
      <c r="G9" s="329"/>
      <c r="H9" s="329"/>
      <c r="L9" s="33"/>
    </row>
    <row r="10" spans="2:46" s="1" customFormat="1" ht="10.199999999999999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19</v>
      </c>
      <c r="L11" s="33"/>
    </row>
    <row r="12" spans="2:46" s="1" customFormat="1" ht="12" customHeight="1">
      <c r="B12" s="33"/>
      <c r="D12" s="28" t="s">
        <v>21</v>
      </c>
      <c r="F12" s="26" t="s">
        <v>22</v>
      </c>
      <c r="I12" s="28" t="s">
        <v>23</v>
      </c>
      <c r="J12" s="50" t="str">
        <f>'Rekapitulace stavby'!AN8</f>
        <v>5. 11. 2024</v>
      </c>
      <c r="L12" s="33"/>
    </row>
    <row r="13" spans="2:46" s="1" customFormat="1" ht="10.8" customHeight="1">
      <c r="B13" s="33"/>
      <c r="L13" s="33"/>
    </row>
    <row r="14" spans="2:46" s="1" customFormat="1" ht="12" customHeight="1">
      <c r="B14" s="33"/>
      <c r="D14" s="28" t="s">
        <v>25</v>
      </c>
      <c r="I14" s="28" t="s">
        <v>26</v>
      </c>
      <c r="J14" s="26" t="s">
        <v>27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19</v>
      </c>
      <c r="L15" s="33"/>
    </row>
    <row r="16" spans="2:46" s="1" customFormat="1" ht="6.9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26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30" t="str">
        <f>'Rekapitulace stavby'!E14</f>
        <v>Vyplň údaj</v>
      </c>
      <c r="F18" s="297"/>
      <c r="G18" s="297"/>
      <c r="H18" s="297"/>
      <c r="I18" s="28" t="s">
        <v>29</v>
      </c>
      <c r="J18" s="29" t="str">
        <f>'Rekapitulace stavby'!AN14</f>
        <v>Vyplň údaj</v>
      </c>
      <c r="L18" s="33"/>
    </row>
    <row r="19" spans="2:12" s="1" customFormat="1" ht="6.9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26</v>
      </c>
      <c r="J20" s="26" t="str">
        <f>IF('Rekapitulace stavby'!AN16="","",'Rekapitulace stavby'!AN16)</f>
        <v/>
      </c>
      <c r="L20" s="33"/>
    </row>
    <row r="21" spans="2:12" s="1" customFormat="1" ht="18" customHeight="1">
      <c r="B21" s="33"/>
      <c r="E21" s="26" t="str">
        <f>IF('Rekapitulace stavby'!E17="","",'Rekapitulace stavby'!E17)</f>
        <v xml:space="preserve"> </v>
      </c>
      <c r="I21" s="28" t="s">
        <v>29</v>
      </c>
      <c r="J21" s="26" t="str">
        <f>IF('Rekapitulace stavby'!AN17="","",'Rekapitulace stavby'!AN17)</f>
        <v/>
      </c>
      <c r="L21" s="33"/>
    </row>
    <row r="22" spans="2:12" s="1" customFormat="1" ht="6.9" customHeight="1">
      <c r="B22" s="33"/>
      <c r="L22" s="33"/>
    </row>
    <row r="23" spans="2:12" s="1" customFormat="1" ht="12" customHeight="1">
      <c r="B23" s="33"/>
      <c r="D23" s="28" t="s">
        <v>35</v>
      </c>
      <c r="I23" s="28" t="s">
        <v>26</v>
      </c>
      <c r="J23" s="26" t="s">
        <v>36</v>
      </c>
      <c r="L23" s="33"/>
    </row>
    <row r="24" spans="2:12" s="1" customFormat="1" ht="18" customHeight="1">
      <c r="B24" s="33"/>
      <c r="E24" s="26" t="s">
        <v>37</v>
      </c>
      <c r="I24" s="28" t="s">
        <v>29</v>
      </c>
      <c r="J24" s="26" t="s">
        <v>19</v>
      </c>
      <c r="L24" s="33"/>
    </row>
    <row r="25" spans="2:12" s="1" customFormat="1" ht="6.9" customHeight="1">
      <c r="B25" s="33"/>
      <c r="L25" s="33"/>
    </row>
    <row r="26" spans="2:12" s="1" customFormat="1" ht="12" customHeight="1">
      <c r="B26" s="33"/>
      <c r="D26" s="28" t="s">
        <v>38</v>
      </c>
      <c r="L26" s="33"/>
    </row>
    <row r="27" spans="2:12" s="7" customFormat="1" ht="16.5" customHeight="1">
      <c r="B27" s="92"/>
      <c r="E27" s="302" t="s">
        <v>19</v>
      </c>
      <c r="F27" s="302"/>
      <c r="G27" s="302"/>
      <c r="H27" s="302"/>
      <c r="L27" s="92"/>
    </row>
    <row r="28" spans="2:12" s="1" customFormat="1" ht="6.9" customHeight="1">
      <c r="B28" s="33"/>
      <c r="L28" s="33"/>
    </row>
    <row r="29" spans="2:12" s="1" customFormat="1" ht="6.9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40</v>
      </c>
      <c r="J30" s="64">
        <f>ROUND(J83, 2)</f>
        <v>0</v>
      </c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" customHeight="1">
      <c r="B32" s="33"/>
      <c r="F32" s="36" t="s">
        <v>42</v>
      </c>
      <c r="I32" s="36" t="s">
        <v>41</v>
      </c>
      <c r="J32" s="36" t="s">
        <v>43</v>
      </c>
      <c r="L32" s="33"/>
    </row>
    <row r="33" spans="2:12" s="1" customFormat="1" ht="14.4" customHeight="1">
      <c r="B33" s="33"/>
      <c r="D33" s="53" t="s">
        <v>44</v>
      </c>
      <c r="E33" s="28" t="s">
        <v>45</v>
      </c>
      <c r="F33" s="84">
        <f>ROUND((SUM(BE83:BE136)),  2)</f>
        <v>0</v>
      </c>
      <c r="I33" s="94">
        <v>0.21</v>
      </c>
      <c r="J33" s="84">
        <f>ROUND(((SUM(BE83:BE136))*I33),  2)</f>
        <v>0</v>
      </c>
      <c r="L33" s="33"/>
    </row>
    <row r="34" spans="2:12" s="1" customFormat="1" ht="14.4" customHeight="1">
      <c r="B34" s="33"/>
      <c r="E34" s="28" t="s">
        <v>46</v>
      </c>
      <c r="F34" s="84">
        <f>ROUND((SUM(BF83:BF136)),  2)</f>
        <v>0</v>
      </c>
      <c r="I34" s="94">
        <v>0.12</v>
      </c>
      <c r="J34" s="84">
        <f>ROUND(((SUM(BF83:BF136))*I34),  2)</f>
        <v>0</v>
      </c>
      <c r="L34" s="33"/>
    </row>
    <row r="35" spans="2:12" s="1" customFormat="1" ht="14.4" hidden="1" customHeight="1">
      <c r="B35" s="33"/>
      <c r="E35" s="28" t="s">
        <v>47</v>
      </c>
      <c r="F35" s="84">
        <f>ROUND((SUM(BG83:BG136)),  2)</f>
        <v>0</v>
      </c>
      <c r="I35" s="94">
        <v>0.21</v>
      </c>
      <c r="J35" s="84">
        <f>0</f>
        <v>0</v>
      </c>
      <c r="L35" s="33"/>
    </row>
    <row r="36" spans="2:12" s="1" customFormat="1" ht="14.4" hidden="1" customHeight="1">
      <c r="B36" s="33"/>
      <c r="E36" s="28" t="s">
        <v>48</v>
      </c>
      <c r="F36" s="84">
        <f>ROUND((SUM(BH83:BH136)),  2)</f>
        <v>0</v>
      </c>
      <c r="I36" s="94">
        <v>0.12</v>
      </c>
      <c r="J36" s="84">
        <f>0</f>
        <v>0</v>
      </c>
      <c r="L36" s="33"/>
    </row>
    <row r="37" spans="2:12" s="1" customFormat="1" ht="14.4" hidden="1" customHeight="1">
      <c r="B37" s="33"/>
      <c r="E37" s="28" t="s">
        <v>49</v>
      </c>
      <c r="F37" s="84">
        <f>ROUND((SUM(BI83:BI136)),  2)</f>
        <v>0</v>
      </c>
      <c r="I37" s="94">
        <v>0</v>
      </c>
      <c r="J37" s="84">
        <f>0</f>
        <v>0</v>
      </c>
      <c r="L37" s="33"/>
    </row>
    <row r="38" spans="2:12" s="1" customFormat="1" ht="6.9" customHeight="1">
      <c r="B38" s="33"/>
      <c r="L38" s="33"/>
    </row>
    <row r="39" spans="2:12" s="1" customFormat="1" ht="25.35" customHeight="1">
      <c r="B39" s="33"/>
      <c r="C39" s="95"/>
      <c r="D39" s="96" t="s">
        <v>50</v>
      </c>
      <c r="E39" s="55"/>
      <c r="F39" s="55"/>
      <c r="G39" s="97" t="s">
        <v>51</v>
      </c>
      <c r="H39" s="98" t="s">
        <v>52</v>
      </c>
      <c r="I39" s="55"/>
      <c r="J39" s="99">
        <f>SUM(J30:J37)</f>
        <v>0</v>
      </c>
      <c r="K39" s="100"/>
      <c r="L39" s="33"/>
    </row>
    <row r="40" spans="2:12" s="1" customFormat="1" ht="14.4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" customHeight="1">
      <c r="B45" s="33"/>
      <c r="C45" s="22" t="s">
        <v>136</v>
      </c>
      <c r="L45" s="33"/>
    </row>
    <row r="46" spans="2:12" s="1" customFormat="1" ht="6.9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27" t="str">
        <f>E7</f>
        <v>ÚPRAVY STÁVAJÍCÍHO VODOJEMU KOZINEC I a II</v>
      </c>
      <c r="F48" s="328"/>
      <c r="G48" s="328"/>
      <c r="H48" s="328"/>
      <c r="L48" s="33"/>
    </row>
    <row r="49" spans="2:47" s="1" customFormat="1" ht="12" customHeight="1">
      <c r="B49" s="33"/>
      <c r="C49" s="28" t="s">
        <v>132</v>
      </c>
      <c r="L49" s="33"/>
    </row>
    <row r="50" spans="2:47" s="1" customFormat="1" ht="16.5" customHeight="1">
      <c r="B50" s="33"/>
      <c r="E50" s="291" t="str">
        <f>E9</f>
        <v>03 - Elektroinstalace Kozinec I a Kozinec II</v>
      </c>
      <c r="F50" s="329"/>
      <c r="G50" s="329"/>
      <c r="H50" s="329"/>
      <c r="L50" s="33"/>
    </row>
    <row r="51" spans="2:47" s="1" customFormat="1" ht="6.9" customHeight="1">
      <c r="B51" s="33"/>
      <c r="L51" s="33"/>
    </row>
    <row r="52" spans="2:47" s="1" customFormat="1" ht="12" customHeight="1">
      <c r="B52" s="33"/>
      <c r="C52" s="28" t="s">
        <v>21</v>
      </c>
      <c r="F52" s="26" t="str">
        <f>F12</f>
        <v>Jilemnice</v>
      </c>
      <c r="I52" s="28" t="s">
        <v>23</v>
      </c>
      <c r="J52" s="50" t="str">
        <f>IF(J12="","",J12)</f>
        <v>5. 11. 2024</v>
      </c>
      <c r="L52" s="33"/>
    </row>
    <row r="53" spans="2:47" s="1" customFormat="1" ht="6.9" customHeight="1">
      <c r="B53" s="33"/>
      <c r="L53" s="33"/>
    </row>
    <row r="54" spans="2:47" s="1" customFormat="1" ht="15.15" customHeight="1">
      <c r="B54" s="33"/>
      <c r="C54" s="28" t="s">
        <v>25</v>
      </c>
      <c r="F54" s="26" t="str">
        <f>E15</f>
        <v>Vodohospodářské sdružení Turnov</v>
      </c>
      <c r="I54" s="28" t="s">
        <v>32</v>
      </c>
      <c r="J54" s="31" t="str">
        <f>E21</f>
        <v xml:space="preserve"> </v>
      </c>
      <c r="L54" s="33"/>
    </row>
    <row r="55" spans="2:47" s="1" customFormat="1" ht="15.15" customHeight="1">
      <c r="B55" s="33"/>
      <c r="C55" s="28" t="s">
        <v>30</v>
      </c>
      <c r="F55" s="26" t="str">
        <f>IF(E18="","",E18)</f>
        <v>Vyplň údaj</v>
      </c>
      <c r="I55" s="28" t="s">
        <v>35</v>
      </c>
      <c r="J55" s="31" t="str">
        <f>E24</f>
        <v>Michael Štěpán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137</v>
      </c>
      <c r="D57" s="95"/>
      <c r="E57" s="95"/>
      <c r="F57" s="95"/>
      <c r="G57" s="95"/>
      <c r="H57" s="95"/>
      <c r="I57" s="95"/>
      <c r="J57" s="102" t="s">
        <v>138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8" customHeight="1">
      <c r="B59" s="33"/>
      <c r="C59" s="103" t="s">
        <v>72</v>
      </c>
      <c r="J59" s="64">
        <f>J83</f>
        <v>0</v>
      </c>
      <c r="L59" s="33"/>
      <c r="AU59" s="18" t="s">
        <v>139</v>
      </c>
    </row>
    <row r="60" spans="2:47" s="8" customFormat="1" ht="24.9" customHeight="1">
      <c r="B60" s="104"/>
      <c r="D60" s="105" t="s">
        <v>4286</v>
      </c>
      <c r="E60" s="106"/>
      <c r="F60" s="106"/>
      <c r="G60" s="106"/>
      <c r="H60" s="106"/>
      <c r="I60" s="106"/>
      <c r="J60" s="107">
        <f>J84</f>
        <v>0</v>
      </c>
      <c r="L60" s="104"/>
    </row>
    <row r="61" spans="2:47" s="8" customFormat="1" ht="24.9" customHeight="1">
      <c r="B61" s="104"/>
      <c r="D61" s="105" t="s">
        <v>4287</v>
      </c>
      <c r="E61" s="106"/>
      <c r="F61" s="106"/>
      <c r="G61" s="106"/>
      <c r="H61" s="106"/>
      <c r="I61" s="106"/>
      <c r="J61" s="107">
        <f>J102</f>
        <v>0</v>
      </c>
      <c r="L61" s="104"/>
    </row>
    <row r="62" spans="2:47" s="8" customFormat="1" ht="24.9" customHeight="1">
      <c r="B62" s="104"/>
      <c r="D62" s="105" t="s">
        <v>4288</v>
      </c>
      <c r="E62" s="106"/>
      <c r="F62" s="106"/>
      <c r="G62" s="106"/>
      <c r="H62" s="106"/>
      <c r="I62" s="106"/>
      <c r="J62" s="107">
        <f>J121</f>
        <v>0</v>
      </c>
      <c r="L62" s="104"/>
    </row>
    <row r="63" spans="2:47" s="8" customFormat="1" ht="24.9" customHeight="1">
      <c r="B63" s="104"/>
      <c r="D63" s="105" t="s">
        <v>4289</v>
      </c>
      <c r="E63" s="106"/>
      <c r="F63" s="106"/>
      <c r="G63" s="106"/>
      <c r="H63" s="106"/>
      <c r="I63" s="106"/>
      <c r="J63" s="107">
        <f>J130</f>
        <v>0</v>
      </c>
      <c r="L63" s="104"/>
    </row>
    <row r="64" spans="2:47" s="1" customFormat="1" ht="21.75" customHeight="1">
      <c r="B64" s="33"/>
      <c r="L64" s="33"/>
    </row>
    <row r="65" spans="2:12" s="1" customFormat="1" ht="6.9" customHeight="1"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33"/>
    </row>
    <row r="69" spans="2:12" s="1" customFormat="1" ht="6.9" customHeight="1">
      <c r="B69" s="44"/>
      <c r="C69" s="45"/>
      <c r="D69" s="45"/>
      <c r="E69" s="45"/>
      <c r="F69" s="45"/>
      <c r="G69" s="45"/>
      <c r="H69" s="45"/>
      <c r="I69" s="45"/>
      <c r="J69" s="45"/>
      <c r="K69" s="45"/>
      <c r="L69" s="33"/>
    </row>
    <row r="70" spans="2:12" s="1" customFormat="1" ht="24.9" customHeight="1">
      <c r="B70" s="33"/>
      <c r="C70" s="22" t="s">
        <v>151</v>
      </c>
      <c r="L70" s="33"/>
    </row>
    <row r="71" spans="2:12" s="1" customFormat="1" ht="6.9" customHeight="1">
      <c r="B71" s="33"/>
      <c r="L71" s="33"/>
    </row>
    <row r="72" spans="2:12" s="1" customFormat="1" ht="12" customHeight="1">
      <c r="B72" s="33"/>
      <c r="C72" s="28" t="s">
        <v>16</v>
      </c>
      <c r="L72" s="33"/>
    </row>
    <row r="73" spans="2:12" s="1" customFormat="1" ht="16.5" customHeight="1">
      <c r="B73" s="33"/>
      <c r="E73" s="327" t="str">
        <f>E7</f>
        <v>ÚPRAVY STÁVAJÍCÍHO VODOJEMU KOZINEC I a II</v>
      </c>
      <c r="F73" s="328"/>
      <c r="G73" s="328"/>
      <c r="H73" s="328"/>
      <c r="L73" s="33"/>
    </row>
    <row r="74" spans="2:12" s="1" customFormat="1" ht="12" customHeight="1">
      <c r="B74" s="33"/>
      <c r="C74" s="28" t="s">
        <v>132</v>
      </c>
      <c r="L74" s="33"/>
    </row>
    <row r="75" spans="2:12" s="1" customFormat="1" ht="16.5" customHeight="1">
      <c r="B75" s="33"/>
      <c r="E75" s="291" t="str">
        <f>E9</f>
        <v>03 - Elektroinstalace Kozinec I a Kozinec II</v>
      </c>
      <c r="F75" s="329"/>
      <c r="G75" s="329"/>
      <c r="H75" s="329"/>
      <c r="L75" s="33"/>
    </row>
    <row r="76" spans="2:12" s="1" customFormat="1" ht="6.9" customHeight="1">
      <c r="B76" s="33"/>
      <c r="L76" s="33"/>
    </row>
    <row r="77" spans="2:12" s="1" customFormat="1" ht="12" customHeight="1">
      <c r="B77" s="33"/>
      <c r="C77" s="28" t="s">
        <v>21</v>
      </c>
      <c r="F77" s="26" t="str">
        <f>F12</f>
        <v>Jilemnice</v>
      </c>
      <c r="I77" s="28" t="s">
        <v>23</v>
      </c>
      <c r="J77" s="50" t="str">
        <f>IF(J12="","",J12)</f>
        <v>5. 11. 2024</v>
      </c>
      <c r="L77" s="33"/>
    </row>
    <row r="78" spans="2:12" s="1" customFormat="1" ht="6.9" customHeight="1">
      <c r="B78" s="33"/>
      <c r="L78" s="33"/>
    </row>
    <row r="79" spans="2:12" s="1" customFormat="1" ht="15.15" customHeight="1">
      <c r="B79" s="33"/>
      <c r="C79" s="28" t="s">
        <v>25</v>
      </c>
      <c r="F79" s="26" t="str">
        <f>E15</f>
        <v>Vodohospodářské sdružení Turnov</v>
      </c>
      <c r="I79" s="28" t="s">
        <v>32</v>
      </c>
      <c r="J79" s="31" t="str">
        <f>E21</f>
        <v xml:space="preserve"> </v>
      </c>
      <c r="L79" s="33"/>
    </row>
    <row r="80" spans="2:12" s="1" customFormat="1" ht="15.15" customHeight="1">
      <c r="B80" s="33"/>
      <c r="C80" s="28" t="s">
        <v>30</v>
      </c>
      <c r="F80" s="26" t="str">
        <f>IF(E18="","",E18)</f>
        <v>Vyplň údaj</v>
      </c>
      <c r="I80" s="28" t="s">
        <v>35</v>
      </c>
      <c r="J80" s="31" t="str">
        <f>E24</f>
        <v>Michael Štěpán</v>
      </c>
      <c r="L80" s="33"/>
    </row>
    <row r="81" spans="2:65" s="1" customFormat="1" ht="10.35" customHeight="1">
      <c r="B81" s="33"/>
      <c r="L81" s="33"/>
    </row>
    <row r="82" spans="2:65" s="10" customFormat="1" ht="29.25" customHeight="1">
      <c r="B82" s="112"/>
      <c r="C82" s="113" t="s">
        <v>152</v>
      </c>
      <c r="D82" s="114" t="s">
        <v>59</v>
      </c>
      <c r="E82" s="114" t="s">
        <v>55</v>
      </c>
      <c r="F82" s="114" t="s">
        <v>56</v>
      </c>
      <c r="G82" s="114" t="s">
        <v>153</v>
      </c>
      <c r="H82" s="114" t="s">
        <v>154</v>
      </c>
      <c r="I82" s="114" t="s">
        <v>155</v>
      </c>
      <c r="J82" s="114" t="s">
        <v>138</v>
      </c>
      <c r="K82" s="115" t="s">
        <v>156</v>
      </c>
      <c r="L82" s="112"/>
      <c r="M82" s="57" t="s">
        <v>19</v>
      </c>
      <c r="N82" s="58" t="s">
        <v>44</v>
      </c>
      <c r="O82" s="58" t="s">
        <v>157</v>
      </c>
      <c r="P82" s="58" t="s">
        <v>158</v>
      </c>
      <c r="Q82" s="58" t="s">
        <v>159</v>
      </c>
      <c r="R82" s="58" t="s">
        <v>160</v>
      </c>
      <c r="S82" s="58" t="s">
        <v>161</v>
      </c>
      <c r="T82" s="59" t="s">
        <v>162</v>
      </c>
    </row>
    <row r="83" spans="2:65" s="1" customFormat="1" ht="22.8" customHeight="1">
      <c r="B83" s="33"/>
      <c r="C83" s="62" t="s">
        <v>163</v>
      </c>
      <c r="J83" s="116">
        <f>BK83</f>
        <v>0</v>
      </c>
      <c r="L83" s="33"/>
      <c r="M83" s="60"/>
      <c r="N83" s="51"/>
      <c r="O83" s="51"/>
      <c r="P83" s="117">
        <f>P84+P102+P121+P130</f>
        <v>0</v>
      </c>
      <c r="Q83" s="51"/>
      <c r="R83" s="117">
        <f>R84+R102+R121+R130</f>
        <v>0</v>
      </c>
      <c r="S83" s="51"/>
      <c r="T83" s="118">
        <f>T84+T102+T121+T130</f>
        <v>0</v>
      </c>
      <c r="AT83" s="18" t="s">
        <v>73</v>
      </c>
      <c r="AU83" s="18" t="s">
        <v>139</v>
      </c>
      <c r="BK83" s="119">
        <f>BK84+BK102+BK121+BK130</f>
        <v>0</v>
      </c>
    </row>
    <row r="84" spans="2:65" s="11" customFormat="1" ht="25.95" customHeight="1">
      <c r="B84" s="120"/>
      <c r="D84" s="121" t="s">
        <v>73</v>
      </c>
      <c r="E84" s="122" t="s">
        <v>3763</v>
      </c>
      <c r="F84" s="122" t="s">
        <v>4290</v>
      </c>
      <c r="I84" s="123"/>
      <c r="J84" s="124">
        <f>BK84</f>
        <v>0</v>
      </c>
      <c r="L84" s="120"/>
      <c r="M84" s="125"/>
      <c r="P84" s="126">
        <f>SUM(P85:P101)</f>
        <v>0</v>
      </c>
      <c r="R84" s="126">
        <f>SUM(R85:R101)</f>
        <v>0</v>
      </c>
      <c r="T84" s="127">
        <f>SUM(T85:T101)</f>
        <v>0</v>
      </c>
      <c r="AR84" s="121" t="s">
        <v>81</v>
      </c>
      <c r="AT84" s="128" t="s">
        <v>73</v>
      </c>
      <c r="AU84" s="128" t="s">
        <v>74</v>
      </c>
      <c r="AY84" s="121" t="s">
        <v>166</v>
      </c>
      <c r="BK84" s="129">
        <f>SUM(BK85:BK101)</f>
        <v>0</v>
      </c>
    </row>
    <row r="85" spans="2:65" s="1" customFormat="1" ht="16.5" customHeight="1">
      <c r="B85" s="33"/>
      <c r="C85" s="132" t="s">
        <v>81</v>
      </c>
      <c r="D85" s="132" t="s">
        <v>168</v>
      </c>
      <c r="E85" s="133" t="s">
        <v>4291</v>
      </c>
      <c r="F85" s="134" t="s">
        <v>4292</v>
      </c>
      <c r="G85" s="135" t="s">
        <v>19</v>
      </c>
      <c r="H85" s="136">
        <v>2</v>
      </c>
      <c r="I85" s="137"/>
      <c r="J85" s="138">
        <f t="shared" ref="J85:J101" si="0">ROUND(I85*H85,2)</f>
        <v>0</v>
      </c>
      <c r="K85" s="134" t="s">
        <v>19</v>
      </c>
      <c r="L85" s="33"/>
      <c r="M85" s="139" t="s">
        <v>19</v>
      </c>
      <c r="N85" s="140" t="s">
        <v>45</v>
      </c>
      <c r="P85" s="141">
        <f t="shared" ref="P85:P101" si="1">O85*H85</f>
        <v>0</v>
      </c>
      <c r="Q85" s="141">
        <v>0</v>
      </c>
      <c r="R85" s="141">
        <f t="shared" ref="R85:R101" si="2">Q85*H85</f>
        <v>0</v>
      </c>
      <c r="S85" s="141">
        <v>0</v>
      </c>
      <c r="T85" s="142">
        <f t="shared" ref="T85:T101" si="3">S85*H85</f>
        <v>0</v>
      </c>
      <c r="AR85" s="143" t="s">
        <v>173</v>
      </c>
      <c r="AT85" s="143" t="s">
        <v>168</v>
      </c>
      <c r="AU85" s="143" t="s">
        <v>81</v>
      </c>
      <c r="AY85" s="18" t="s">
        <v>166</v>
      </c>
      <c r="BE85" s="144">
        <f t="shared" ref="BE85:BE101" si="4">IF(N85="základní",J85,0)</f>
        <v>0</v>
      </c>
      <c r="BF85" s="144">
        <f t="shared" ref="BF85:BF101" si="5">IF(N85="snížená",J85,0)</f>
        <v>0</v>
      </c>
      <c r="BG85" s="144">
        <f t="shared" ref="BG85:BG101" si="6">IF(N85="zákl. přenesená",J85,0)</f>
        <v>0</v>
      </c>
      <c r="BH85" s="144">
        <f t="shared" ref="BH85:BH101" si="7">IF(N85="sníž. přenesená",J85,0)</f>
        <v>0</v>
      </c>
      <c r="BI85" s="144">
        <f t="shared" ref="BI85:BI101" si="8">IF(N85="nulová",J85,0)</f>
        <v>0</v>
      </c>
      <c r="BJ85" s="18" t="s">
        <v>81</v>
      </c>
      <c r="BK85" s="144">
        <f t="shared" ref="BK85:BK101" si="9">ROUND(I85*H85,2)</f>
        <v>0</v>
      </c>
      <c r="BL85" s="18" t="s">
        <v>173</v>
      </c>
      <c r="BM85" s="143" t="s">
        <v>83</v>
      </c>
    </row>
    <row r="86" spans="2:65" s="1" customFormat="1" ht="16.5" customHeight="1">
      <c r="B86" s="33"/>
      <c r="C86" s="132" t="s">
        <v>83</v>
      </c>
      <c r="D86" s="132" t="s">
        <v>168</v>
      </c>
      <c r="E86" s="133" t="s">
        <v>4293</v>
      </c>
      <c r="F86" s="134" t="s">
        <v>4294</v>
      </c>
      <c r="G86" s="135" t="s">
        <v>19</v>
      </c>
      <c r="H86" s="136">
        <v>2</v>
      </c>
      <c r="I86" s="137"/>
      <c r="J86" s="138">
        <f t="shared" si="0"/>
        <v>0</v>
      </c>
      <c r="K86" s="134" t="s">
        <v>19</v>
      </c>
      <c r="L86" s="33"/>
      <c r="M86" s="139" t="s">
        <v>19</v>
      </c>
      <c r="N86" s="140" t="s">
        <v>45</v>
      </c>
      <c r="P86" s="141">
        <f t="shared" si="1"/>
        <v>0</v>
      </c>
      <c r="Q86" s="141">
        <v>0</v>
      </c>
      <c r="R86" s="141">
        <f t="shared" si="2"/>
        <v>0</v>
      </c>
      <c r="S86" s="141">
        <v>0</v>
      </c>
      <c r="T86" s="142">
        <f t="shared" si="3"/>
        <v>0</v>
      </c>
      <c r="AR86" s="143" t="s">
        <v>173</v>
      </c>
      <c r="AT86" s="143" t="s">
        <v>168</v>
      </c>
      <c r="AU86" s="143" t="s">
        <v>81</v>
      </c>
      <c r="AY86" s="18" t="s">
        <v>166</v>
      </c>
      <c r="BE86" s="144">
        <f t="shared" si="4"/>
        <v>0</v>
      </c>
      <c r="BF86" s="144">
        <f t="shared" si="5"/>
        <v>0</v>
      </c>
      <c r="BG86" s="144">
        <f t="shared" si="6"/>
        <v>0</v>
      </c>
      <c r="BH86" s="144">
        <f t="shared" si="7"/>
        <v>0</v>
      </c>
      <c r="BI86" s="144">
        <f t="shared" si="8"/>
        <v>0</v>
      </c>
      <c r="BJ86" s="18" t="s">
        <v>81</v>
      </c>
      <c r="BK86" s="144">
        <f t="shared" si="9"/>
        <v>0</v>
      </c>
      <c r="BL86" s="18" t="s">
        <v>173</v>
      </c>
      <c r="BM86" s="143" t="s">
        <v>173</v>
      </c>
    </row>
    <row r="87" spans="2:65" s="1" customFormat="1" ht="16.5" customHeight="1">
      <c r="B87" s="33"/>
      <c r="C87" s="132" t="s">
        <v>190</v>
      </c>
      <c r="D87" s="132" t="s">
        <v>168</v>
      </c>
      <c r="E87" s="133" t="s">
        <v>4295</v>
      </c>
      <c r="F87" s="134" t="s">
        <v>4296</v>
      </c>
      <c r="G87" s="135" t="s">
        <v>19</v>
      </c>
      <c r="H87" s="136">
        <v>1</v>
      </c>
      <c r="I87" s="137"/>
      <c r="J87" s="138">
        <f t="shared" si="0"/>
        <v>0</v>
      </c>
      <c r="K87" s="134" t="s">
        <v>19</v>
      </c>
      <c r="L87" s="33"/>
      <c r="M87" s="139" t="s">
        <v>19</v>
      </c>
      <c r="N87" s="140" t="s">
        <v>45</v>
      </c>
      <c r="P87" s="141">
        <f t="shared" si="1"/>
        <v>0</v>
      </c>
      <c r="Q87" s="141">
        <v>0</v>
      </c>
      <c r="R87" s="141">
        <f t="shared" si="2"/>
        <v>0</v>
      </c>
      <c r="S87" s="141">
        <v>0</v>
      </c>
      <c r="T87" s="142">
        <f t="shared" si="3"/>
        <v>0</v>
      </c>
      <c r="AR87" s="143" t="s">
        <v>173</v>
      </c>
      <c r="AT87" s="143" t="s">
        <v>168</v>
      </c>
      <c r="AU87" s="143" t="s">
        <v>81</v>
      </c>
      <c r="AY87" s="18" t="s">
        <v>166</v>
      </c>
      <c r="BE87" s="144">
        <f t="shared" si="4"/>
        <v>0</v>
      </c>
      <c r="BF87" s="144">
        <f t="shared" si="5"/>
        <v>0</v>
      </c>
      <c r="BG87" s="144">
        <f t="shared" si="6"/>
        <v>0</v>
      </c>
      <c r="BH87" s="144">
        <f t="shared" si="7"/>
        <v>0</v>
      </c>
      <c r="BI87" s="144">
        <f t="shared" si="8"/>
        <v>0</v>
      </c>
      <c r="BJ87" s="18" t="s">
        <v>81</v>
      </c>
      <c r="BK87" s="144">
        <f t="shared" si="9"/>
        <v>0</v>
      </c>
      <c r="BL87" s="18" t="s">
        <v>173</v>
      </c>
      <c r="BM87" s="143" t="s">
        <v>215</v>
      </c>
    </row>
    <row r="88" spans="2:65" s="1" customFormat="1" ht="16.5" customHeight="1">
      <c r="B88" s="33"/>
      <c r="C88" s="132" t="s">
        <v>173</v>
      </c>
      <c r="D88" s="132" t="s">
        <v>168</v>
      </c>
      <c r="E88" s="133" t="s">
        <v>4297</v>
      </c>
      <c r="F88" s="134" t="s">
        <v>4298</v>
      </c>
      <c r="G88" s="135" t="s">
        <v>19</v>
      </c>
      <c r="H88" s="136">
        <v>2</v>
      </c>
      <c r="I88" s="137"/>
      <c r="J88" s="138">
        <f t="shared" si="0"/>
        <v>0</v>
      </c>
      <c r="K88" s="134" t="s">
        <v>19</v>
      </c>
      <c r="L88" s="33"/>
      <c r="M88" s="139" t="s">
        <v>19</v>
      </c>
      <c r="N88" s="140" t="s">
        <v>45</v>
      </c>
      <c r="P88" s="141">
        <f t="shared" si="1"/>
        <v>0</v>
      </c>
      <c r="Q88" s="141">
        <v>0</v>
      </c>
      <c r="R88" s="141">
        <f t="shared" si="2"/>
        <v>0</v>
      </c>
      <c r="S88" s="141">
        <v>0</v>
      </c>
      <c r="T88" s="142">
        <f t="shared" si="3"/>
        <v>0</v>
      </c>
      <c r="AR88" s="143" t="s">
        <v>173</v>
      </c>
      <c r="AT88" s="143" t="s">
        <v>168</v>
      </c>
      <c r="AU88" s="143" t="s">
        <v>81</v>
      </c>
      <c r="AY88" s="18" t="s">
        <v>166</v>
      </c>
      <c r="BE88" s="144">
        <f t="shared" si="4"/>
        <v>0</v>
      </c>
      <c r="BF88" s="144">
        <f t="shared" si="5"/>
        <v>0</v>
      </c>
      <c r="BG88" s="144">
        <f t="shared" si="6"/>
        <v>0</v>
      </c>
      <c r="BH88" s="144">
        <f t="shared" si="7"/>
        <v>0</v>
      </c>
      <c r="BI88" s="144">
        <f t="shared" si="8"/>
        <v>0</v>
      </c>
      <c r="BJ88" s="18" t="s">
        <v>81</v>
      </c>
      <c r="BK88" s="144">
        <f t="shared" si="9"/>
        <v>0</v>
      </c>
      <c r="BL88" s="18" t="s">
        <v>173</v>
      </c>
      <c r="BM88" s="143" t="s">
        <v>229</v>
      </c>
    </row>
    <row r="89" spans="2:65" s="1" customFormat="1" ht="16.5" customHeight="1">
      <c r="B89" s="33"/>
      <c r="C89" s="132" t="s">
        <v>206</v>
      </c>
      <c r="D89" s="132" t="s">
        <v>168</v>
      </c>
      <c r="E89" s="133" t="s">
        <v>4299</v>
      </c>
      <c r="F89" s="134" t="s">
        <v>4300</v>
      </c>
      <c r="G89" s="135" t="s">
        <v>19</v>
      </c>
      <c r="H89" s="136">
        <v>2</v>
      </c>
      <c r="I89" s="137"/>
      <c r="J89" s="138">
        <f t="shared" si="0"/>
        <v>0</v>
      </c>
      <c r="K89" s="134" t="s">
        <v>19</v>
      </c>
      <c r="L89" s="33"/>
      <c r="M89" s="139" t="s">
        <v>19</v>
      </c>
      <c r="N89" s="140" t="s">
        <v>45</v>
      </c>
      <c r="P89" s="141">
        <f t="shared" si="1"/>
        <v>0</v>
      </c>
      <c r="Q89" s="141">
        <v>0</v>
      </c>
      <c r="R89" s="141">
        <f t="shared" si="2"/>
        <v>0</v>
      </c>
      <c r="S89" s="141">
        <v>0</v>
      </c>
      <c r="T89" s="142">
        <f t="shared" si="3"/>
        <v>0</v>
      </c>
      <c r="AR89" s="143" t="s">
        <v>173</v>
      </c>
      <c r="AT89" s="143" t="s">
        <v>168</v>
      </c>
      <c r="AU89" s="143" t="s">
        <v>81</v>
      </c>
      <c r="AY89" s="18" t="s">
        <v>166</v>
      </c>
      <c r="BE89" s="144">
        <f t="shared" si="4"/>
        <v>0</v>
      </c>
      <c r="BF89" s="144">
        <f t="shared" si="5"/>
        <v>0</v>
      </c>
      <c r="BG89" s="144">
        <f t="shared" si="6"/>
        <v>0</v>
      </c>
      <c r="BH89" s="144">
        <f t="shared" si="7"/>
        <v>0</v>
      </c>
      <c r="BI89" s="144">
        <f t="shared" si="8"/>
        <v>0</v>
      </c>
      <c r="BJ89" s="18" t="s">
        <v>81</v>
      </c>
      <c r="BK89" s="144">
        <f t="shared" si="9"/>
        <v>0</v>
      </c>
      <c r="BL89" s="18" t="s">
        <v>173</v>
      </c>
      <c r="BM89" s="143" t="s">
        <v>241</v>
      </c>
    </row>
    <row r="90" spans="2:65" s="1" customFormat="1" ht="16.5" customHeight="1">
      <c r="B90" s="33"/>
      <c r="C90" s="132" t="s">
        <v>215</v>
      </c>
      <c r="D90" s="132" t="s">
        <v>168</v>
      </c>
      <c r="E90" s="133" t="s">
        <v>4301</v>
      </c>
      <c r="F90" s="134" t="s">
        <v>4302</v>
      </c>
      <c r="G90" s="135" t="s">
        <v>19</v>
      </c>
      <c r="H90" s="136">
        <v>2</v>
      </c>
      <c r="I90" s="137"/>
      <c r="J90" s="138">
        <f t="shared" si="0"/>
        <v>0</v>
      </c>
      <c r="K90" s="134" t="s">
        <v>19</v>
      </c>
      <c r="L90" s="33"/>
      <c r="M90" s="139" t="s">
        <v>19</v>
      </c>
      <c r="N90" s="140" t="s">
        <v>45</v>
      </c>
      <c r="P90" s="141">
        <f t="shared" si="1"/>
        <v>0</v>
      </c>
      <c r="Q90" s="141">
        <v>0</v>
      </c>
      <c r="R90" s="141">
        <f t="shared" si="2"/>
        <v>0</v>
      </c>
      <c r="S90" s="141">
        <v>0</v>
      </c>
      <c r="T90" s="142">
        <f t="shared" si="3"/>
        <v>0</v>
      </c>
      <c r="AR90" s="143" t="s">
        <v>173</v>
      </c>
      <c r="AT90" s="143" t="s">
        <v>168</v>
      </c>
      <c r="AU90" s="143" t="s">
        <v>81</v>
      </c>
      <c r="AY90" s="18" t="s">
        <v>166</v>
      </c>
      <c r="BE90" s="144">
        <f t="shared" si="4"/>
        <v>0</v>
      </c>
      <c r="BF90" s="144">
        <f t="shared" si="5"/>
        <v>0</v>
      </c>
      <c r="BG90" s="144">
        <f t="shared" si="6"/>
        <v>0</v>
      </c>
      <c r="BH90" s="144">
        <f t="shared" si="7"/>
        <v>0</v>
      </c>
      <c r="BI90" s="144">
        <f t="shared" si="8"/>
        <v>0</v>
      </c>
      <c r="BJ90" s="18" t="s">
        <v>81</v>
      </c>
      <c r="BK90" s="144">
        <f t="shared" si="9"/>
        <v>0</v>
      </c>
      <c r="BL90" s="18" t="s">
        <v>173</v>
      </c>
      <c r="BM90" s="143" t="s">
        <v>8</v>
      </c>
    </row>
    <row r="91" spans="2:65" s="1" customFormat="1" ht="16.5" customHeight="1">
      <c r="B91" s="33"/>
      <c r="C91" s="132" t="s">
        <v>223</v>
      </c>
      <c r="D91" s="132" t="s">
        <v>168</v>
      </c>
      <c r="E91" s="133" t="s">
        <v>4303</v>
      </c>
      <c r="F91" s="134" t="s">
        <v>4304</v>
      </c>
      <c r="G91" s="135" t="s">
        <v>19</v>
      </c>
      <c r="H91" s="136">
        <v>2</v>
      </c>
      <c r="I91" s="137"/>
      <c r="J91" s="138">
        <f t="shared" si="0"/>
        <v>0</v>
      </c>
      <c r="K91" s="134" t="s">
        <v>19</v>
      </c>
      <c r="L91" s="33"/>
      <c r="M91" s="139" t="s">
        <v>19</v>
      </c>
      <c r="N91" s="140" t="s">
        <v>45</v>
      </c>
      <c r="P91" s="141">
        <f t="shared" si="1"/>
        <v>0</v>
      </c>
      <c r="Q91" s="141">
        <v>0</v>
      </c>
      <c r="R91" s="141">
        <f t="shared" si="2"/>
        <v>0</v>
      </c>
      <c r="S91" s="141">
        <v>0</v>
      </c>
      <c r="T91" s="142">
        <f t="shared" si="3"/>
        <v>0</v>
      </c>
      <c r="AR91" s="143" t="s">
        <v>173</v>
      </c>
      <c r="AT91" s="143" t="s">
        <v>168</v>
      </c>
      <c r="AU91" s="143" t="s">
        <v>81</v>
      </c>
      <c r="AY91" s="18" t="s">
        <v>166</v>
      </c>
      <c r="BE91" s="144">
        <f t="shared" si="4"/>
        <v>0</v>
      </c>
      <c r="BF91" s="144">
        <f t="shared" si="5"/>
        <v>0</v>
      </c>
      <c r="BG91" s="144">
        <f t="shared" si="6"/>
        <v>0</v>
      </c>
      <c r="BH91" s="144">
        <f t="shared" si="7"/>
        <v>0</v>
      </c>
      <c r="BI91" s="144">
        <f t="shared" si="8"/>
        <v>0</v>
      </c>
      <c r="BJ91" s="18" t="s">
        <v>81</v>
      </c>
      <c r="BK91" s="144">
        <f t="shared" si="9"/>
        <v>0</v>
      </c>
      <c r="BL91" s="18" t="s">
        <v>173</v>
      </c>
      <c r="BM91" s="143" t="s">
        <v>273</v>
      </c>
    </row>
    <row r="92" spans="2:65" s="1" customFormat="1" ht="16.5" customHeight="1">
      <c r="B92" s="33"/>
      <c r="C92" s="132" t="s">
        <v>229</v>
      </c>
      <c r="D92" s="132" t="s">
        <v>168</v>
      </c>
      <c r="E92" s="133" t="s">
        <v>4305</v>
      </c>
      <c r="F92" s="134" t="s">
        <v>4306</v>
      </c>
      <c r="G92" s="135" t="s">
        <v>19</v>
      </c>
      <c r="H92" s="136">
        <v>1</v>
      </c>
      <c r="I92" s="137"/>
      <c r="J92" s="138">
        <f t="shared" si="0"/>
        <v>0</v>
      </c>
      <c r="K92" s="134" t="s">
        <v>19</v>
      </c>
      <c r="L92" s="33"/>
      <c r="M92" s="139" t="s">
        <v>19</v>
      </c>
      <c r="N92" s="140" t="s">
        <v>45</v>
      </c>
      <c r="P92" s="141">
        <f t="shared" si="1"/>
        <v>0</v>
      </c>
      <c r="Q92" s="141">
        <v>0</v>
      </c>
      <c r="R92" s="141">
        <f t="shared" si="2"/>
        <v>0</v>
      </c>
      <c r="S92" s="141">
        <v>0</v>
      </c>
      <c r="T92" s="142">
        <f t="shared" si="3"/>
        <v>0</v>
      </c>
      <c r="AR92" s="143" t="s">
        <v>173</v>
      </c>
      <c r="AT92" s="143" t="s">
        <v>168</v>
      </c>
      <c r="AU92" s="143" t="s">
        <v>81</v>
      </c>
      <c r="AY92" s="18" t="s">
        <v>166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81</v>
      </c>
      <c r="BK92" s="144">
        <f t="shared" si="9"/>
        <v>0</v>
      </c>
      <c r="BL92" s="18" t="s">
        <v>173</v>
      </c>
      <c r="BM92" s="143" t="s">
        <v>290</v>
      </c>
    </row>
    <row r="93" spans="2:65" s="1" customFormat="1" ht="16.5" customHeight="1">
      <c r="B93" s="33"/>
      <c r="C93" s="132" t="s">
        <v>234</v>
      </c>
      <c r="D93" s="132" t="s">
        <v>168</v>
      </c>
      <c r="E93" s="133" t="s">
        <v>4307</v>
      </c>
      <c r="F93" s="134" t="s">
        <v>4308</v>
      </c>
      <c r="G93" s="135" t="s">
        <v>19</v>
      </c>
      <c r="H93" s="136">
        <v>1</v>
      </c>
      <c r="I93" s="137"/>
      <c r="J93" s="138">
        <f t="shared" si="0"/>
        <v>0</v>
      </c>
      <c r="K93" s="134" t="s">
        <v>19</v>
      </c>
      <c r="L93" s="33"/>
      <c r="M93" s="139" t="s">
        <v>19</v>
      </c>
      <c r="N93" s="140" t="s">
        <v>45</v>
      </c>
      <c r="P93" s="141">
        <f t="shared" si="1"/>
        <v>0</v>
      </c>
      <c r="Q93" s="141">
        <v>0</v>
      </c>
      <c r="R93" s="141">
        <f t="shared" si="2"/>
        <v>0</v>
      </c>
      <c r="S93" s="141">
        <v>0</v>
      </c>
      <c r="T93" s="142">
        <f t="shared" si="3"/>
        <v>0</v>
      </c>
      <c r="AR93" s="143" t="s">
        <v>173</v>
      </c>
      <c r="AT93" s="143" t="s">
        <v>168</v>
      </c>
      <c r="AU93" s="143" t="s">
        <v>81</v>
      </c>
      <c r="AY93" s="18" t="s">
        <v>166</v>
      </c>
      <c r="BE93" s="144">
        <f t="shared" si="4"/>
        <v>0</v>
      </c>
      <c r="BF93" s="144">
        <f t="shared" si="5"/>
        <v>0</v>
      </c>
      <c r="BG93" s="144">
        <f t="shared" si="6"/>
        <v>0</v>
      </c>
      <c r="BH93" s="144">
        <f t="shared" si="7"/>
        <v>0</v>
      </c>
      <c r="BI93" s="144">
        <f t="shared" si="8"/>
        <v>0</v>
      </c>
      <c r="BJ93" s="18" t="s">
        <v>81</v>
      </c>
      <c r="BK93" s="144">
        <f t="shared" si="9"/>
        <v>0</v>
      </c>
      <c r="BL93" s="18" t="s">
        <v>173</v>
      </c>
      <c r="BM93" s="143" t="s">
        <v>307</v>
      </c>
    </row>
    <row r="94" spans="2:65" s="1" customFormat="1" ht="16.5" customHeight="1">
      <c r="B94" s="33"/>
      <c r="C94" s="132" t="s">
        <v>241</v>
      </c>
      <c r="D94" s="132" t="s">
        <v>168</v>
      </c>
      <c r="E94" s="133" t="s">
        <v>4309</v>
      </c>
      <c r="F94" s="134" t="s">
        <v>4310</v>
      </c>
      <c r="G94" s="135" t="s">
        <v>19</v>
      </c>
      <c r="H94" s="136">
        <v>10</v>
      </c>
      <c r="I94" s="137"/>
      <c r="J94" s="138">
        <f t="shared" si="0"/>
        <v>0</v>
      </c>
      <c r="K94" s="134" t="s">
        <v>19</v>
      </c>
      <c r="L94" s="33"/>
      <c r="M94" s="139" t="s">
        <v>19</v>
      </c>
      <c r="N94" s="140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173</v>
      </c>
      <c r="AT94" s="143" t="s">
        <v>168</v>
      </c>
      <c r="AU94" s="143" t="s">
        <v>81</v>
      </c>
      <c r="AY94" s="18" t="s">
        <v>166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81</v>
      </c>
      <c r="BK94" s="144">
        <f t="shared" si="9"/>
        <v>0</v>
      </c>
      <c r="BL94" s="18" t="s">
        <v>173</v>
      </c>
      <c r="BM94" s="143" t="s">
        <v>324</v>
      </c>
    </row>
    <row r="95" spans="2:65" s="1" customFormat="1" ht="16.5" customHeight="1">
      <c r="B95" s="33"/>
      <c r="C95" s="132" t="s">
        <v>251</v>
      </c>
      <c r="D95" s="132" t="s">
        <v>168</v>
      </c>
      <c r="E95" s="133" t="s">
        <v>4311</v>
      </c>
      <c r="F95" s="134" t="s">
        <v>4312</v>
      </c>
      <c r="G95" s="135" t="s">
        <v>19</v>
      </c>
      <c r="H95" s="136">
        <v>3</v>
      </c>
      <c r="I95" s="137"/>
      <c r="J95" s="138">
        <f t="shared" si="0"/>
        <v>0</v>
      </c>
      <c r="K95" s="134" t="s">
        <v>19</v>
      </c>
      <c r="L95" s="33"/>
      <c r="M95" s="139" t="s">
        <v>19</v>
      </c>
      <c r="N95" s="140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173</v>
      </c>
      <c r="AT95" s="143" t="s">
        <v>168</v>
      </c>
      <c r="AU95" s="143" t="s">
        <v>81</v>
      </c>
      <c r="AY95" s="18" t="s">
        <v>166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81</v>
      </c>
      <c r="BK95" s="144">
        <f t="shared" si="9"/>
        <v>0</v>
      </c>
      <c r="BL95" s="18" t="s">
        <v>173</v>
      </c>
      <c r="BM95" s="143" t="s">
        <v>334</v>
      </c>
    </row>
    <row r="96" spans="2:65" s="1" customFormat="1" ht="16.5" customHeight="1">
      <c r="B96" s="33"/>
      <c r="C96" s="132" t="s">
        <v>8</v>
      </c>
      <c r="D96" s="132" t="s">
        <v>168</v>
      </c>
      <c r="E96" s="133" t="s">
        <v>4313</v>
      </c>
      <c r="F96" s="134" t="s">
        <v>4314</v>
      </c>
      <c r="G96" s="135" t="s">
        <v>19</v>
      </c>
      <c r="H96" s="136">
        <v>2</v>
      </c>
      <c r="I96" s="137"/>
      <c r="J96" s="138">
        <f t="shared" si="0"/>
        <v>0</v>
      </c>
      <c r="K96" s="134" t="s">
        <v>19</v>
      </c>
      <c r="L96" s="33"/>
      <c r="M96" s="139" t="s">
        <v>19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173</v>
      </c>
      <c r="AT96" s="143" t="s">
        <v>168</v>
      </c>
      <c r="AU96" s="143" t="s">
        <v>81</v>
      </c>
      <c r="AY96" s="18" t="s">
        <v>166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81</v>
      </c>
      <c r="BK96" s="144">
        <f t="shared" si="9"/>
        <v>0</v>
      </c>
      <c r="BL96" s="18" t="s">
        <v>173</v>
      </c>
      <c r="BM96" s="143" t="s">
        <v>349</v>
      </c>
    </row>
    <row r="97" spans="2:65" s="1" customFormat="1" ht="16.5" customHeight="1">
      <c r="B97" s="33"/>
      <c r="C97" s="132" t="s">
        <v>266</v>
      </c>
      <c r="D97" s="132" t="s">
        <v>168</v>
      </c>
      <c r="E97" s="133" t="s">
        <v>4315</v>
      </c>
      <c r="F97" s="134" t="s">
        <v>4316</v>
      </c>
      <c r="G97" s="135" t="s">
        <v>19</v>
      </c>
      <c r="H97" s="136">
        <v>2</v>
      </c>
      <c r="I97" s="137"/>
      <c r="J97" s="138">
        <f t="shared" si="0"/>
        <v>0</v>
      </c>
      <c r="K97" s="134" t="s">
        <v>19</v>
      </c>
      <c r="L97" s="33"/>
      <c r="M97" s="139" t="s">
        <v>19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173</v>
      </c>
      <c r="AT97" s="143" t="s">
        <v>168</v>
      </c>
      <c r="AU97" s="143" t="s">
        <v>81</v>
      </c>
      <c r="AY97" s="18" t="s">
        <v>166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81</v>
      </c>
      <c r="BK97" s="144">
        <f t="shared" si="9"/>
        <v>0</v>
      </c>
      <c r="BL97" s="18" t="s">
        <v>173</v>
      </c>
      <c r="BM97" s="143" t="s">
        <v>371</v>
      </c>
    </row>
    <row r="98" spans="2:65" s="1" customFormat="1" ht="16.5" customHeight="1">
      <c r="B98" s="33"/>
      <c r="C98" s="132" t="s">
        <v>273</v>
      </c>
      <c r="D98" s="132" t="s">
        <v>168</v>
      </c>
      <c r="E98" s="133" t="s">
        <v>4317</v>
      </c>
      <c r="F98" s="134" t="s">
        <v>4318</v>
      </c>
      <c r="G98" s="135" t="s">
        <v>19</v>
      </c>
      <c r="H98" s="136">
        <v>1</v>
      </c>
      <c r="I98" s="137"/>
      <c r="J98" s="138">
        <f t="shared" si="0"/>
        <v>0</v>
      </c>
      <c r="K98" s="134" t="s">
        <v>19</v>
      </c>
      <c r="L98" s="33"/>
      <c r="M98" s="139" t="s">
        <v>19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173</v>
      </c>
      <c r="AT98" s="143" t="s">
        <v>168</v>
      </c>
      <c r="AU98" s="143" t="s">
        <v>81</v>
      </c>
      <c r="AY98" s="18" t="s">
        <v>166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81</v>
      </c>
      <c r="BK98" s="144">
        <f t="shared" si="9"/>
        <v>0</v>
      </c>
      <c r="BL98" s="18" t="s">
        <v>173</v>
      </c>
      <c r="BM98" s="143" t="s">
        <v>390</v>
      </c>
    </row>
    <row r="99" spans="2:65" s="1" customFormat="1" ht="16.5" customHeight="1">
      <c r="B99" s="33"/>
      <c r="C99" s="132" t="s">
        <v>282</v>
      </c>
      <c r="D99" s="132" t="s">
        <v>168</v>
      </c>
      <c r="E99" s="133" t="s">
        <v>4319</v>
      </c>
      <c r="F99" s="134" t="s">
        <v>4320</v>
      </c>
      <c r="G99" s="135" t="s">
        <v>19</v>
      </c>
      <c r="H99" s="136">
        <v>2</v>
      </c>
      <c r="I99" s="137"/>
      <c r="J99" s="138">
        <f t="shared" si="0"/>
        <v>0</v>
      </c>
      <c r="K99" s="134" t="s">
        <v>19</v>
      </c>
      <c r="L99" s="33"/>
      <c r="M99" s="139" t="s">
        <v>19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173</v>
      </c>
      <c r="AT99" s="143" t="s">
        <v>168</v>
      </c>
      <c r="AU99" s="143" t="s">
        <v>81</v>
      </c>
      <c r="AY99" s="18" t="s">
        <v>166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81</v>
      </c>
      <c r="BK99" s="144">
        <f t="shared" si="9"/>
        <v>0</v>
      </c>
      <c r="BL99" s="18" t="s">
        <v>173</v>
      </c>
      <c r="BM99" s="143" t="s">
        <v>404</v>
      </c>
    </row>
    <row r="100" spans="2:65" s="1" customFormat="1" ht="16.5" customHeight="1">
      <c r="B100" s="33"/>
      <c r="C100" s="132" t="s">
        <v>290</v>
      </c>
      <c r="D100" s="132" t="s">
        <v>168</v>
      </c>
      <c r="E100" s="133" t="s">
        <v>4321</v>
      </c>
      <c r="F100" s="134" t="s">
        <v>4322</v>
      </c>
      <c r="G100" s="135" t="s">
        <v>19</v>
      </c>
      <c r="H100" s="136">
        <v>3</v>
      </c>
      <c r="I100" s="137"/>
      <c r="J100" s="138">
        <f t="shared" si="0"/>
        <v>0</v>
      </c>
      <c r="K100" s="134" t="s">
        <v>19</v>
      </c>
      <c r="L100" s="33"/>
      <c r="M100" s="139" t="s">
        <v>19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173</v>
      </c>
      <c r="AT100" s="143" t="s">
        <v>168</v>
      </c>
      <c r="AU100" s="143" t="s">
        <v>81</v>
      </c>
      <c r="AY100" s="18" t="s">
        <v>166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81</v>
      </c>
      <c r="BK100" s="144">
        <f t="shared" si="9"/>
        <v>0</v>
      </c>
      <c r="BL100" s="18" t="s">
        <v>173</v>
      </c>
      <c r="BM100" s="143" t="s">
        <v>414</v>
      </c>
    </row>
    <row r="101" spans="2:65" s="1" customFormat="1" ht="16.5" customHeight="1">
      <c r="B101" s="33"/>
      <c r="C101" s="132" t="s">
        <v>299</v>
      </c>
      <c r="D101" s="132" t="s">
        <v>168</v>
      </c>
      <c r="E101" s="133" t="s">
        <v>4323</v>
      </c>
      <c r="F101" s="134" t="s">
        <v>4324</v>
      </c>
      <c r="G101" s="135" t="s">
        <v>19</v>
      </c>
      <c r="H101" s="136">
        <v>1</v>
      </c>
      <c r="I101" s="137"/>
      <c r="J101" s="138">
        <f t="shared" si="0"/>
        <v>0</v>
      </c>
      <c r="K101" s="134" t="s">
        <v>19</v>
      </c>
      <c r="L101" s="33"/>
      <c r="M101" s="139" t="s">
        <v>19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173</v>
      </c>
      <c r="AT101" s="143" t="s">
        <v>168</v>
      </c>
      <c r="AU101" s="143" t="s">
        <v>81</v>
      </c>
      <c r="AY101" s="18" t="s">
        <v>166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81</v>
      </c>
      <c r="BK101" s="144">
        <f t="shared" si="9"/>
        <v>0</v>
      </c>
      <c r="BL101" s="18" t="s">
        <v>173</v>
      </c>
      <c r="BM101" s="143" t="s">
        <v>426</v>
      </c>
    </row>
    <row r="102" spans="2:65" s="11" customFormat="1" ht="25.95" customHeight="1">
      <c r="B102" s="120"/>
      <c r="D102" s="121" t="s">
        <v>73</v>
      </c>
      <c r="E102" s="122" t="s">
        <v>3932</v>
      </c>
      <c r="F102" s="122" t="s">
        <v>4325</v>
      </c>
      <c r="I102" s="123"/>
      <c r="J102" s="124">
        <f>BK102</f>
        <v>0</v>
      </c>
      <c r="L102" s="120"/>
      <c r="M102" s="125"/>
      <c r="P102" s="126">
        <f>SUM(P103:P120)</f>
        <v>0</v>
      </c>
      <c r="R102" s="126">
        <f>SUM(R103:R120)</f>
        <v>0</v>
      </c>
      <c r="T102" s="127">
        <f>SUM(T103:T120)</f>
        <v>0</v>
      </c>
      <c r="AR102" s="121" t="s">
        <v>81</v>
      </c>
      <c r="AT102" s="128" t="s">
        <v>73</v>
      </c>
      <c r="AU102" s="128" t="s">
        <v>74</v>
      </c>
      <c r="AY102" s="121" t="s">
        <v>166</v>
      </c>
      <c r="BK102" s="129">
        <f>SUM(BK103:BK120)</f>
        <v>0</v>
      </c>
    </row>
    <row r="103" spans="2:65" s="1" customFormat="1" ht="16.5" customHeight="1">
      <c r="B103" s="33"/>
      <c r="C103" s="175" t="s">
        <v>307</v>
      </c>
      <c r="D103" s="175" t="s">
        <v>561</v>
      </c>
      <c r="E103" s="176" t="s">
        <v>4326</v>
      </c>
      <c r="F103" s="177" t="s">
        <v>4327</v>
      </c>
      <c r="G103" s="178" t="s">
        <v>19</v>
      </c>
      <c r="H103" s="179">
        <v>2</v>
      </c>
      <c r="I103" s="180"/>
      <c r="J103" s="181">
        <f t="shared" ref="J103:J120" si="10">ROUND(I103*H103,2)</f>
        <v>0</v>
      </c>
      <c r="K103" s="177" t="s">
        <v>19</v>
      </c>
      <c r="L103" s="182"/>
      <c r="M103" s="183" t="s">
        <v>19</v>
      </c>
      <c r="N103" s="184" t="s">
        <v>45</v>
      </c>
      <c r="P103" s="141">
        <f t="shared" ref="P103:P120" si="11">O103*H103</f>
        <v>0</v>
      </c>
      <c r="Q103" s="141">
        <v>0</v>
      </c>
      <c r="R103" s="141">
        <f t="shared" ref="R103:R120" si="12">Q103*H103</f>
        <v>0</v>
      </c>
      <c r="S103" s="141">
        <v>0</v>
      </c>
      <c r="T103" s="142">
        <f t="shared" ref="T103:T120" si="13">S103*H103</f>
        <v>0</v>
      </c>
      <c r="AR103" s="143" t="s">
        <v>229</v>
      </c>
      <c r="AT103" s="143" t="s">
        <v>561</v>
      </c>
      <c r="AU103" s="143" t="s">
        <v>81</v>
      </c>
      <c r="AY103" s="18" t="s">
        <v>166</v>
      </c>
      <c r="BE103" s="144">
        <f t="shared" ref="BE103:BE120" si="14">IF(N103="základní",J103,0)</f>
        <v>0</v>
      </c>
      <c r="BF103" s="144">
        <f t="shared" ref="BF103:BF120" si="15">IF(N103="snížená",J103,0)</f>
        <v>0</v>
      </c>
      <c r="BG103" s="144">
        <f t="shared" ref="BG103:BG120" si="16">IF(N103="zákl. přenesená",J103,0)</f>
        <v>0</v>
      </c>
      <c r="BH103" s="144">
        <f t="shared" ref="BH103:BH120" si="17">IF(N103="sníž. přenesená",J103,0)</f>
        <v>0</v>
      </c>
      <c r="BI103" s="144">
        <f t="shared" ref="BI103:BI120" si="18">IF(N103="nulová",J103,0)</f>
        <v>0</v>
      </c>
      <c r="BJ103" s="18" t="s">
        <v>81</v>
      </c>
      <c r="BK103" s="144">
        <f t="shared" ref="BK103:BK120" si="19">ROUND(I103*H103,2)</f>
        <v>0</v>
      </c>
      <c r="BL103" s="18" t="s">
        <v>173</v>
      </c>
      <c r="BM103" s="143" t="s">
        <v>437</v>
      </c>
    </row>
    <row r="104" spans="2:65" s="1" customFormat="1" ht="16.5" customHeight="1">
      <c r="B104" s="33"/>
      <c r="C104" s="175" t="s">
        <v>315</v>
      </c>
      <c r="D104" s="175" t="s">
        <v>561</v>
      </c>
      <c r="E104" s="176" t="s">
        <v>4328</v>
      </c>
      <c r="F104" s="177" t="s">
        <v>4298</v>
      </c>
      <c r="G104" s="178" t="s">
        <v>19</v>
      </c>
      <c r="H104" s="179">
        <v>1</v>
      </c>
      <c r="I104" s="180"/>
      <c r="J104" s="181">
        <f t="shared" si="10"/>
        <v>0</v>
      </c>
      <c r="K104" s="177" t="s">
        <v>19</v>
      </c>
      <c r="L104" s="182"/>
      <c r="M104" s="183" t="s">
        <v>19</v>
      </c>
      <c r="N104" s="184" t="s">
        <v>45</v>
      </c>
      <c r="P104" s="141">
        <f t="shared" si="11"/>
        <v>0</v>
      </c>
      <c r="Q104" s="141">
        <v>0</v>
      </c>
      <c r="R104" s="141">
        <f t="shared" si="12"/>
        <v>0</v>
      </c>
      <c r="S104" s="141">
        <v>0</v>
      </c>
      <c r="T104" s="142">
        <f t="shared" si="13"/>
        <v>0</v>
      </c>
      <c r="AR104" s="143" t="s">
        <v>229</v>
      </c>
      <c r="AT104" s="143" t="s">
        <v>561</v>
      </c>
      <c r="AU104" s="143" t="s">
        <v>81</v>
      </c>
      <c r="AY104" s="18" t="s">
        <v>166</v>
      </c>
      <c r="BE104" s="144">
        <f t="shared" si="14"/>
        <v>0</v>
      </c>
      <c r="BF104" s="144">
        <f t="shared" si="15"/>
        <v>0</v>
      </c>
      <c r="BG104" s="144">
        <f t="shared" si="16"/>
        <v>0</v>
      </c>
      <c r="BH104" s="144">
        <f t="shared" si="17"/>
        <v>0</v>
      </c>
      <c r="BI104" s="144">
        <f t="shared" si="18"/>
        <v>0</v>
      </c>
      <c r="BJ104" s="18" t="s">
        <v>81</v>
      </c>
      <c r="BK104" s="144">
        <f t="shared" si="19"/>
        <v>0</v>
      </c>
      <c r="BL104" s="18" t="s">
        <v>173</v>
      </c>
      <c r="BM104" s="143" t="s">
        <v>454</v>
      </c>
    </row>
    <row r="105" spans="2:65" s="1" customFormat="1" ht="16.5" customHeight="1">
      <c r="B105" s="33"/>
      <c r="C105" s="175" t="s">
        <v>324</v>
      </c>
      <c r="D105" s="175" t="s">
        <v>561</v>
      </c>
      <c r="E105" s="176" t="s">
        <v>4329</v>
      </c>
      <c r="F105" s="177" t="s">
        <v>4300</v>
      </c>
      <c r="G105" s="178" t="s">
        <v>19</v>
      </c>
      <c r="H105" s="179">
        <v>1</v>
      </c>
      <c r="I105" s="180"/>
      <c r="J105" s="181">
        <f t="shared" si="10"/>
        <v>0</v>
      </c>
      <c r="K105" s="177" t="s">
        <v>19</v>
      </c>
      <c r="L105" s="182"/>
      <c r="M105" s="183" t="s">
        <v>19</v>
      </c>
      <c r="N105" s="184" t="s">
        <v>45</v>
      </c>
      <c r="P105" s="141">
        <f t="shared" si="11"/>
        <v>0</v>
      </c>
      <c r="Q105" s="141">
        <v>0</v>
      </c>
      <c r="R105" s="141">
        <f t="shared" si="12"/>
        <v>0</v>
      </c>
      <c r="S105" s="141">
        <v>0</v>
      </c>
      <c r="T105" s="142">
        <f t="shared" si="13"/>
        <v>0</v>
      </c>
      <c r="AR105" s="143" t="s">
        <v>229</v>
      </c>
      <c r="AT105" s="143" t="s">
        <v>561</v>
      </c>
      <c r="AU105" s="143" t="s">
        <v>81</v>
      </c>
      <c r="AY105" s="18" t="s">
        <v>166</v>
      </c>
      <c r="BE105" s="144">
        <f t="shared" si="14"/>
        <v>0</v>
      </c>
      <c r="BF105" s="144">
        <f t="shared" si="15"/>
        <v>0</v>
      </c>
      <c r="BG105" s="144">
        <f t="shared" si="16"/>
        <v>0</v>
      </c>
      <c r="BH105" s="144">
        <f t="shared" si="17"/>
        <v>0</v>
      </c>
      <c r="BI105" s="144">
        <f t="shared" si="18"/>
        <v>0</v>
      </c>
      <c r="BJ105" s="18" t="s">
        <v>81</v>
      </c>
      <c r="BK105" s="144">
        <f t="shared" si="19"/>
        <v>0</v>
      </c>
      <c r="BL105" s="18" t="s">
        <v>173</v>
      </c>
      <c r="BM105" s="143" t="s">
        <v>473</v>
      </c>
    </row>
    <row r="106" spans="2:65" s="1" customFormat="1" ht="16.5" customHeight="1">
      <c r="B106" s="33"/>
      <c r="C106" s="175" t="s">
        <v>7</v>
      </c>
      <c r="D106" s="175" t="s">
        <v>561</v>
      </c>
      <c r="E106" s="176" t="s">
        <v>4330</v>
      </c>
      <c r="F106" s="177" t="s">
        <v>4302</v>
      </c>
      <c r="G106" s="178" t="s">
        <v>19</v>
      </c>
      <c r="H106" s="179">
        <v>1</v>
      </c>
      <c r="I106" s="180"/>
      <c r="J106" s="181">
        <f t="shared" si="10"/>
        <v>0</v>
      </c>
      <c r="K106" s="177" t="s">
        <v>19</v>
      </c>
      <c r="L106" s="182"/>
      <c r="M106" s="183" t="s">
        <v>19</v>
      </c>
      <c r="N106" s="184" t="s">
        <v>45</v>
      </c>
      <c r="P106" s="141">
        <f t="shared" si="11"/>
        <v>0</v>
      </c>
      <c r="Q106" s="141">
        <v>0</v>
      </c>
      <c r="R106" s="141">
        <f t="shared" si="12"/>
        <v>0</v>
      </c>
      <c r="S106" s="141">
        <v>0</v>
      </c>
      <c r="T106" s="142">
        <f t="shared" si="13"/>
        <v>0</v>
      </c>
      <c r="AR106" s="143" t="s">
        <v>229</v>
      </c>
      <c r="AT106" s="143" t="s">
        <v>561</v>
      </c>
      <c r="AU106" s="143" t="s">
        <v>81</v>
      </c>
      <c r="AY106" s="18" t="s">
        <v>166</v>
      </c>
      <c r="BE106" s="144">
        <f t="shared" si="14"/>
        <v>0</v>
      </c>
      <c r="BF106" s="144">
        <f t="shared" si="15"/>
        <v>0</v>
      </c>
      <c r="BG106" s="144">
        <f t="shared" si="16"/>
        <v>0</v>
      </c>
      <c r="BH106" s="144">
        <f t="shared" si="17"/>
        <v>0</v>
      </c>
      <c r="BI106" s="144">
        <f t="shared" si="18"/>
        <v>0</v>
      </c>
      <c r="BJ106" s="18" t="s">
        <v>81</v>
      </c>
      <c r="BK106" s="144">
        <f t="shared" si="19"/>
        <v>0</v>
      </c>
      <c r="BL106" s="18" t="s">
        <v>173</v>
      </c>
      <c r="BM106" s="143" t="s">
        <v>489</v>
      </c>
    </row>
    <row r="107" spans="2:65" s="1" customFormat="1" ht="16.5" customHeight="1">
      <c r="B107" s="33"/>
      <c r="C107" s="175" t="s">
        <v>334</v>
      </c>
      <c r="D107" s="175" t="s">
        <v>561</v>
      </c>
      <c r="E107" s="176" t="s">
        <v>4331</v>
      </c>
      <c r="F107" s="177" t="s">
        <v>4304</v>
      </c>
      <c r="G107" s="178" t="s">
        <v>19</v>
      </c>
      <c r="H107" s="179">
        <v>1</v>
      </c>
      <c r="I107" s="180"/>
      <c r="J107" s="181">
        <f t="shared" si="10"/>
        <v>0</v>
      </c>
      <c r="K107" s="177" t="s">
        <v>19</v>
      </c>
      <c r="L107" s="182"/>
      <c r="M107" s="183" t="s">
        <v>19</v>
      </c>
      <c r="N107" s="184" t="s">
        <v>45</v>
      </c>
      <c r="P107" s="141">
        <f t="shared" si="11"/>
        <v>0</v>
      </c>
      <c r="Q107" s="141">
        <v>0</v>
      </c>
      <c r="R107" s="141">
        <f t="shared" si="12"/>
        <v>0</v>
      </c>
      <c r="S107" s="141">
        <v>0</v>
      </c>
      <c r="T107" s="142">
        <f t="shared" si="13"/>
        <v>0</v>
      </c>
      <c r="AR107" s="143" t="s">
        <v>229</v>
      </c>
      <c r="AT107" s="143" t="s">
        <v>561</v>
      </c>
      <c r="AU107" s="143" t="s">
        <v>81</v>
      </c>
      <c r="AY107" s="18" t="s">
        <v>166</v>
      </c>
      <c r="BE107" s="144">
        <f t="shared" si="14"/>
        <v>0</v>
      </c>
      <c r="BF107" s="144">
        <f t="shared" si="15"/>
        <v>0</v>
      </c>
      <c r="BG107" s="144">
        <f t="shared" si="16"/>
        <v>0</v>
      </c>
      <c r="BH107" s="144">
        <f t="shared" si="17"/>
        <v>0</v>
      </c>
      <c r="BI107" s="144">
        <f t="shared" si="18"/>
        <v>0</v>
      </c>
      <c r="BJ107" s="18" t="s">
        <v>81</v>
      </c>
      <c r="BK107" s="144">
        <f t="shared" si="19"/>
        <v>0</v>
      </c>
      <c r="BL107" s="18" t="s">
        <v>173</v>
      </c>
      <c r="BM107" s="143" t="s">
        <v>502</v>
      </c>
    </row>
    <row r="108" spans="2:65" s="1" customFormat="1" ht="16.5" customHeight="1">
      <c r="B108" s="33"/>
      <c r="C108" s="175" t="s">
        <v>342</v>
      </c>
      <c r="D108" s="175" t="s">
        <v>561</v>
      </c>
      <c r="E108" s="176" t="s">
        <v>4332</v>
      </c>
      <c r="F108" s="177" t="s">
        <v>4333</v>
      </c>
      <c r="G108" s="178" t="s">
        <v>19</v>
      </c>
      <c r="H108" s="179">
        <v>2</v>
      </c>
      <c r="I108" s="180"/>
      <c r="J108" s="181">
        <f t="shared" si="10"/>
        <v>0</v>
      </c>
      <c r="K108" s="177" t="s">
        <v>19</v>
      </c>
      <c r="L108" s="182"/>
      <c r="M108" s="183" t="s">
        <v>19</v>
      </c>
      <c r="N108" s="184" t="s">
        <v>45</v>
      </c>
      <c r="P108" s="141">
        <f t="shared" si="11"/>
        <v>0</v>
      </c>
      <c r="Q108" s="141">
        <v>0</v>
      </c>
      <c r="R108" s="141">
        <f t="shared" si="12"/>
        <v>0</v>
      </c>
      <c r="S108" s="141">
        <v>0</v>
      </c>
      <c r="T108" s="142">
        <f t="shared" si="13"/>
        <v>0</v>
      </c>
      <c r="AR108" s="143" t="s">
        <v>229</v>
      </c>
      <c r="AT108" s="143" t="s">
        <v>561</v>
      </c>
      <c r="AU108" s="143" t="s">
        <v>81</v>
      </c>
      <c r="AY108" s="18" t="s">
        <v>166</v>
      </c>
      <c r="BE108" s="144">
        <f t="shared" si="14"/>
        <v>0</v>
      </c>
      <c r="BF108" s="144">
        <f t="shared" si="15"/>
        <v>0</v>
      </c>
      <c r="BG108" s="144">
        <f t="shared" si="16"/>
        <v>0</v>
      </c>
      <c r="BH108" s="144">
        <f t="shared" si="17"/>
        <v>0</v>
      </c>
      <c r="BI108" s="144">
        <f t="shared" si="18"/>
        <v>0</v>
      </c>
      <c r="BJ108" s="18" t="s">
        <v>81</v>
      </c>
      <c r="BK108" s="144">
        <f t="shared" si="19"/>
        <v>0</v>
      </c>
      <c r="BL108" s="18" t="s">
        <v>173</v>
      </c>
      <c r="BM108" s="143" t="s">
        <v>518</v>
      </c>
    </row>
    <row r="109" spans="2:65" s="1" customFormat="1" ht="16.5" customHeight="1">
      <c r="B109" s="33"/>
      <c r="C109" s="175" t="s">
        <v>349</v>
      </c>
      <c r="D109" s="175" t="s">
        <v>561</v>
      </c>
      <c r="E109" s="176" t="s">
        <v>4334</v>
      </c>
      <c r="F109" s="177" t="s">
        <v>4335</v>
      </c>
      <c r="G109" s="178" t="s">
        <v>19</v>
      </c>
      <c r="H109" s="179">
        <v>20</v>
      </c>
      <c r="I109" s="180"/>
      <c r="J109" s="181">
        <f t="shared" si="10"/>
        <v>0</v>
      </c>
      <c r="K109" s="177" t="s">
        <v>19</v>
      </c>
      <c r="L109" s="182"/>
      <c r="M109" s="183" t="s">
        <v>19</v>
      </c>
      <c r="N109" s="184" t="s">
        <v>45</v>
      </c>
      <c r="P109" s="141">
        <f t="shared" si="11"/>
        <v>0</v>
      </c>
      <c r="Q109" s="141">
        <v>0</v>
      </c>
      <c r="R109" s="141">
        <f t="shared" si="12"/>
        <v>0</v>
      </c>
      <c r="S109" s="141">
        <v>0</v>
      </c>
      <c r="T109" s="142">
        <f t="shared" si="13"/>
        <v>0</v>
      </c>
      <c r="AR109" s="143" t="s">
        <v>229</v>
      </c>
      <c r="AT109" s="143" t="s">
        <v>561</v>
      </c>
      <c r="AU109" s="143" t="s">
        <v>81</v>
      </c>
      <c r="AY109" s="18" t="s">
        <v>166</v>
      </c>
      <c r="BE109" s="144">
        <f t="shared" si="14"/>
        <v>0</v>
      </c>
      <c r="BF109" s="144">
        <f t="shared" si="15"/>
        <v>0</v>
      </c>
      <c r="BG109" s="144">
        <f t="shared" si="16"/>
        <v>0</v>
      </c>
      <c r="BH109" s="144">
        <f t="shared" si="17"/>
        <v>0</v>
      </c>
      <c r="BI109" s="144">
        <f t="shared" si="18"/>
        <v>0</v>
      </c>
      <c r="BJ109" s="18" t="s">
        <v>81</v>
      </c>
      <c r="BK109" s="144">
        <f t="shared" si="19"/>
        <v>0</v>
      </c>
      <c r="BL109" s="18" t="s">
        <v>173</v>
      </c>
      <c r="BM109" s="143" t="s">
        <v>530</v>
      </c>
    </row>
    <row r="110" spans="2:65" s="1" customFormat="1" ht="16.5" customHeight="1">
      <c r="B110" s="33"/>
      <c r="C110" s="175" t="s">
        <v>361</v>
      </c>
      <c r="D110" s="175" t="s">
        <v>561</v>
      </c>
      <c r="E110" s="176" t="s">
        <v>4336</v>
      </c>
      <c r="F110" s="177" t="s">
        <v>4337</v>
      </c>
      <c r="G110" s="178" t="s">
        <v>19</v>
      </c>
      <c r="H110" s="179">
        <v>44</v>
      </c>
      <c r="I110" s="180"/>
      <c r="J110" s="181">
        <f t="shared" si="10"/>
        <v>0</v>
      </c>
      <c r="K110" s="177" t="s">
        <v>19</v>
      </c>
      <c r="L110" s="182"/>
      <c r="M110" s="183" t="s">
        <v>19</v>
      </c>
      <c r="N110" s="184" t="s">
        <v>45</v>
      </c>
      <c r="P110" s="141">
        <f t="shared" si="11"/>
        <v>0</v>
      </c>
      <c r="Q110" s="141">
        <v>0</v>
      </c>
      <c r="R110" s="141">
        <f t="shared" si="12"/>
        <v>0</v>
      </c>
      <c r="S110" s="141">
        <v>0</v>
      </c>
      <c r="T110" s="142">
        <f t="shared" si="13"/>
        <v>0</v>
      </c>
      <c r="AR110" s="143" t="s">
        <v>229</v>
      </c>
      <c r="AT110" s="143" t="s">
        <v>561</v>
      </c>
      <c r="AU110" s="143" t="s">
        <v>81</v>
      </c>
      <c r="AY110" s="18" t="s">
        <v>166</v>
      </c>
      <c r="BE110" s="144">
        <f t="shared" si="14"/>
        <v>0</v>
      </c>
      <c r="BF110" s="144">
        <f t="shared" si="15"/>
        <v>0</v>
      </c>
      <c r="BG110" s="144">
        <f t="shared" si="16"/>
        <v>0</v>
      </c>
      <c r="BH110" s="144">
        <f t="shared" si="17"/>
        <v>0</v>
      </c>
      <c r="BI110" s="144">
        <f t="shared" si="18"/>
        <v>0</v>
      </c>
      <c r="BJ110" s="18" t="s">
        <v>81</v>
      </c>
      <c r="BK110" s="144">
        <f t="shared" si="19"/>
        <v>0</v>
      </c>
      <c r="BL110" s="18" t="s">
        <v>173</v>
      </c>
      <c r="BM110" s="143" t="s">
        <v>544</v>
      </c>
    </row>
    <row r="111" spans="2:65" s="1" customFormat="1" ht="16.5" customHeight="1">
      <c r="B111" s="33"/>
      <c r="C111" s="175" t="s">
        <v>371</v>
      </c>
      <c r="D111" s="175" t="s">
        <v>561</v>
      </c>
      <c r="E111" s="176" t="s">
        <v>4338</v>
      </c>
      <c r="F111" s="177" t="s">
        <v>4339</v>
      </c>
      <c r="G111" s="178" t="s">
        <v>19</v>
      </c>
      <c r="H111" s="179">
        <v>5</v>
      </c>
      <c r="I111" s="180"/>
      <c r="J111" s="181">
        <f t="shared" si="10"/>
        <v>0</v>
      </c>
      <c r="K111" s="177" t="s">
        <v>19</v>
      </c>
      <c r="L111" s="182"/>
      <c r="M111" s="183" t="s">
        <v>19</v>
      </c>
      <c r="N111" s="184" t="s">
        <v>45</v>
      </c>
      <c r="P111" s="141">
        <f t="shared" si="11"/>
        <v>0</v>
      </c>
      <c r="Q111" s="141">
        <v>0</v>
      </c>
      <c r="R111" s="141">
        <f t="shared" si="12"/>
        <v>0</v>
      </c>
      <c r="S111" s="141">
        <v>0</v>
      </c>
      <c r="T111" s="142">
        <f t="shared" si="13"/>
        <v>0</v>
      </c>
      <c r="AR111" s="143" t="s">
        <v>229</v>
      </c>
      <c r="AT111" s="143" t="s">
        <v>561</v>
      </c>
      <c r="AU111" s="143" t="s">
        <v>81</v>
      </c>
      <c r="AY111" s="18" t="s">
        <v>166</v>
      </c>
      <c r="BE111" s="144">
        <f t="shared" si="14"/>
        <v>0</v>
      </c>
      <c r="BF111" s="144">
        <f t="shared" si="15"/>
        <v>0</v>
      </c>
      <c r="BG111" s="144">
        <f t="shared" si="16"/>
        <v>0</v>
      </c>
      <c r="BH111" s="144">
        <f t="shared" si="17"/>
        <v>0</v>
      </c>
      <c r="BI111" s="144">
        <f t="shared" si="18"/>
        <v>0</v>
      </c>
      <c r="BJ111" s="18" t="s">
        <v>81</v>
      </c>
      <c r="BK111" s="144">
        <f t="shared" si="19"/>
        <v>0</v>
      </c>
      <c r="BL111" s="18" t="s">
        <v>173</v>
      </c>
      <c r="BM111" s="143" t="s">
        <v>565</v>
      </c>
    </row>
    <row r="112" spans="2:65" s="1" customFormat="1" ht="16.5" customHeight="1">
      <c r="B112" s="33"/>
      <c r="C112" s="175" t="s">
        <v>384</v>
      </c>
      <c r="D112" s="175" t="s">
        <v>561</v>
      </c>
      <c r="E112" s="176" t="s">
        <v>4340</v>
      </c>
      <c r="F112" s="177" t="s">
        <v>4341</v>
      </c>
      <c r="G112" s="178" t="s">
        <v>19</v>
      </c>
      <c r="H112" s="179">
        <v>22</v>
      </c>
      <c r="I112" s="180"/>
      <c r="J112" s="181">
        <f t="shared" si="10"/>
        <v>0</v>
      </c>
      <c r="K112" s="177" t="s">
        <v>19</v>
      </c>
      <c r="L112" s="182"/>
      <c r="M112" s="183" t="s">
        <v>19</v>
      </c>
      <c r="N112" s="184" t="s">
        <v>45</v>
      </c>
      <c r="P112" s="141">
        <f t="shared" si="11"/>
        <v>0</v>
      </c>
      <c r="Q112" s="141">
        <v>0</v>
      </c>
      <c r="R112" s="141">
        <f t="shared" si="12"/>
        <v>0</v>
      </c>
      <c r="S112" s="141">
        <v>0</v>
      </c>
      <c r="T112" s="142">
        <f t="shared" si="13"/>
        <v>0</v>
      </c>
      <c r="AR112" s="143" t="s">
        <v>229</v>
      </c>
      <c r="AT112" s="143" t="s">
        <v>561</v>
      </c>
      <c r="AU112" s="143" t="s">
        <v>81</v>
      </c>
      <c r="AY112" s="18" t="s">
        <v>166</v>
      </c>
      <c r="BE112" s="144">
        <f t="shared" si="14"/>
        <v>0</v>
      </c>
      <c r="BF112" s="144">
        <f t="shared" si="15"/>
        <v>0</v>
      </c>
      <c r="BG112" s="144">
        <f t="shared" si="16"/>
        <v>0</v>
      </c>
      <c r="BH112" s="144">
        <f t="shared" si="17"/>
        <v>0</v>
      </c>
      <c r="BI112" s="144">
        <f t="shared" si="18"/>
        <v>0</v>
      </c>
      <c r="BJ112" s="18" t="s">
        <v>81</v>
      </c>
      <c r="BK112" s="144">
        <f t="shared" si="19"/>
        <v>0</v>
      </c>
      <c r="BL112" s="18" t="s">
        <v>173</v>
      </c>
      <c r="BM112" s="143" t="s">
        <v>867</v>
      </c>
    </row>
    <row r="113" spans="2:65" s="1" customFormat="1" ht="16.5" customHeight="1">
      <c r="B113" s="33"/>
      <c r="C113" s="175" t="s">
        <v>390</v>
      </c>
      <c r="D113" s="175" t="s">
        <v>561</v>
      </c>
      <c r="E113" s="176" t="s">
        <v>4342</v>
      </c>
      <c r="F113" s="177" t="s">
        <v>4343</v>
      </c>
      <c r="G113" s="178" t="s">
        <v>19</v>
      </c>
      <c r="H113" s="179">
        <v>5</v>
      </c>
      <c r="I113" s="180"/>
      <c r="J113" s="181">
        <f t="shared" si="10"/>
        <v>0</v>
      </c>
      <c r="K113" s="177" t="s">
        <v>19</v>
      </c>
      <c r="L113" s="182"/>
      <c r="M113" s="183" t="s">
        <v>19</v>
      </c>
      <c r="N113" s="184" t="s">
        <v>45</v>
      </c>
      <c r="P113" s="141">
        <f t="shared" si="11"/>
        <v>0</v>
      </c>
      <c r="Q113" s="141">
        <v>0</v>
      </c>
      <c r="R113" s="141">
        <f t="shared" si="12"/>
        <v>0</v>
      </c>
      <c r="S113" s="141">
        <v>0</v>
      </c>
      <c r="T113" s="142">
        <f t="shared" si="13"/>
        <v>0</v>
      </c>
      <c r="AR113" s="143" t="s">
        <v>229</v>
      </c>
      <c r="AT113" s="143" t="s">
        <v>561</v>
      </c>
      <c r="AU113" s="143" t="s">
        <v>81</v>
      </c>
      <c r="AY113" s="18" t="s">
        <v>166</v>
      </c>
      <c r="BE113" s="144">
        <f t="shared" si="14"/>
        <v>0</v>
      </c>
      <c r="BF113" s="144">
        <f t="shared" si="15"/>
        <v>0</v>
      </c>
      <c r="BG113" s="144">
        <f t="shared" si="16"/>
        <v>0</v>
      </c>
      <c r="BH113" s="144">
        <f t="shared" si="17"/>
        <v>0</v>
      </c>
      <c r="BI113" s="144">
        <f t="shared" si="18"/>
        <v>0</v>
      </c>
      <c r="BJ113" s="18" t="s">
        <v>81</v>
      </c>
      <c r="BK113" s="144">
        <f t="shared" si="19"/>
        <v>0</v>
      </c>
      <c r="BL113" s="18" t="s">
        <v>173</v>
      </c>
      <c r="BM113" s="143" t="s">
        <v>880</v>
      </c>
    </row>
    <row r="114" spans="2:65" s="1" customFormat="1" ht="16.5" customHeight="1">
      <c r="B114" s="33"/>
      <c r="C114" s="175" t="s">
        <v>397</v>
      </c>
      <c r="D114" s="175" t="s">
        <v>561</v>
      </c>
      <c r="E114" s="176" t="s">
        <v>4344</v>
      </c>
      <c r="F114" s="177" t="s">
        <v>4345</v>
      </c>
      <c r="G114" s="178" t="s">
        <v>19</v>
      </c>
      <c r="H114" s="179">
        <v>38</v>
      </c>
      <c r="I114" s="180"/>
      <c r="J114" s="181">
        <f t="shared" si="10"/>
        <v>0</v>
      </c>
      <c r="K114" s="177" t="s">
        <v>19</v>
      </c>
      <c r="L114" s="182"/>
      <c r="M114" s="183" t="s">
        <v>19</v>
      </c>
      <c r="N114" s="184" t="s">
        <v>45</v>
      </c>
      <c r="P114" s="141">
        <f t="shared" si="11"/>
        <v>0</v>
      </c>
      <c r="Q114" s="141">
        <v>0</v>
      </c>
      <c r="R114" s="141">
        <f t="shared" si="12"/>
        <v>0</v>
      </c>
      <c r="S114" s="141">
        <v>0</v>
      </c>
      <c r="T114" s="142">
        <f t="shared" si="13"/>
        <v>0</v>
      </c>
      <c r="AR114" s="143" t="s">
        <v>229</v>
      </c>
      <c r="AT114" s="143" t="s">
        <v>561</v>
      </c>
      <c r="AU114" s="143" t="s">
        <v>81</v>
      </c>
      <c r="AY114" s="18" t="s">
        <v>166</v>
      </c>
      <c r="BE114" s="144">
        <f t="shared" si="14"/>
        <v>0</v>
      </c>
      <c r="BF114" s="144">
        <f t="shared" si="15"/>
        <v>0</v>
      </c>
      <c r="BG114" s="144">
        <f t="shared" si="16"/>
        <v>0</v>
      </c>
      <c r="BH114" s="144">
        <f t="shared" si="17"/>
        <v>0</v>
      </c>
      <c r="BI114" s="144">
        <f t="shared" si="18"/>
        <v>0</v>
      </c>
      <c r="BJ114" s="18" t="s">
        <v>81</v>
      </c>
      <c r="BK114" s="144">
        <f t="shared" si="19"/>
        <v>0</v>
      </c>
      <c r="BL114" s="18" t="s">
        <v>173</v>
      </c>
      <c r="BM114" s="143" t="s">
        <v>892</v>
      </c>
    </row>
    <row r="115" spans="2:65" s="1" customFormat="1" ht="16.5" customHeight="1">
      <c r="B115" s="33"/>
      <c r="C115" s="175" t="s">
        <v>404</v>
      </c>
      <c r="D115" s="175" t="s">
        <v>561</v>
      </c>
      <c r="E115" s="176" t="s">
        <v>4346</v>
      </c>
      <c r="F115" s="177" t="s">
        <v>4347</v>
      </c>
      <c r="G115" s="178" t="s">
        <v>19</v>
      </c>
      <c r="H115" s="179">
        <v>6</v>
      </c>
      <c r="I115" s="180"/>
      <c r="J115" s="181">
        <f t="shared" si="10"/>
        <v>0</v>
      </c>
      <c r="K115" s="177" t="s">
        <v>19</v>
      </c>
      <c r="L115" s="182"/>
      <c r="M115" s="183" t="s">
        <v>19</v>
      </c>
      <c r="N115" s="184" t="s">
        <v>45</v>
      </c>
      <c r="P115" s="141">
        <f t="shared" si="11"/>
        <v>0</v>
      </c>
      <c r="Q115" s="141">
        <v>0</v>
      </c>
      <c r="R115" s="141">
        <f t="shared" si="12"/>
        <v>0</v>
      </c>
      <c r="S115" s="141">
        <v>0</v>
      </c>
      <c r="T115" s="142">
        <f t="shared" si="13"/>
        <v>0</v>
      </c>
      <c r="AR115" s="143" t="s">
        <v>229</v>
      </c>
      <c r="AT115" s="143" t="s">
        <v>561</v>
      </c>
      <c r="AU115" s="143" t="s">
        <v>81</v>
      </c>
      <c r="AY115" s="18" t="s">
        <v>166</v>
      </c>
      <c r="BE115" s="144">
        <f t="shared" si="14"/>
        <v>0</v>
      </c>
      <c r="BF115" s="144">
        <f t="shared" si="15"/>
        <v>0</v>
      </c>
      <c r="BG115" s="144">
        <f t="shared" si="16"/>
        <v>0</v>
      </c>
      <c r="BH115" s="144">
        <f t="shared" si="17"/>
        <v>0</v>
      </c>
      <c r="BI115" s="144">
        <f t="shared" si="18"/>
        <v>0</v>
      </c>
      <c r="BJ115" s="18" t="s">
        <v>81</v>
      </c>
      <c r="BK115" s="144">
        <f t="shared" si="19"/>
        <v>0</v>
      </c>
      <c r="BL115" s="18" t="s">
        <v>173</v>
      </c>
      <c r="BM115" s="143" t="s">
        <v>904</v>
      </c>
    </row>
    <row r="116" spans="2:65" s="1" customFormat="1" ht="16.5" customHeight="1">
      <c r="B116" s="33"/>
      <c r="C116" s="175" t="s">
        <v>409</v>
      </c>
      <c r="D116" s="175" t="s">
        <v>561</v>
      </c>
      <c r="E116" s="176" t="s">
        <v>4348</v>
      </c>
      <c r="F116" s="177" t="s">
        <v>4349</v>
      </c>
      <c r="G116" s="178" t="s">
        <v>19</v>
      </c>
      <c r="H116" s="179">
        <v>32</v>
      </c>
      <c r="I116" s="180"/>
      <c r="J116" s="181">
        <f t="shared" si="10"/>
        <v>0</v>
      </c>
      <c r="K116" s="177" t="s">
        <v>19</v>
      </c>
      <c r="L116" s="182"/>
      <c r="M116" s="183" t="s">
        <v>19</v>
      </c>
      <c r="N116" s="184" t="s">
        <v>45</v>
      </c>
      <c r="P116" s="141">
        <f t="shared" si="11"/>
        <v>0</v>
      </c>
      <c r="Q116" s="141">
        <v>0</v>
      </c>
      <c r="R116" s="141">
        <f t="shared" si="12"/>
        <v>0</v>
      </c>
      <c r="S116" s="141">
        <v>0</v>
      </c>
      <c r="T116" s="142">
        <f t="shared" si="13"/>
        <v>0</v>
      </c>
      <c r="AR116" s="143" t="s">
        <v>229</v>
      </c>
      <c r="AT116" s="143" t="s">
        <v>561</v>
      </c>
      <c r="AU116" s="143" t="s">
        <v>81</v>
      </c>
      <c r="AY116" s="18" t="s">
        <v>166</v>
      </c>
      <c r="BE116" s="144">
        <f t="shared" si="14"/>
        <v>0</v>
      </c>
      <c r="BF116" s="144">
        <f t="shared" si="15"/>
        <v>0</v>
      </c>
      <c r="BG116" s="144">
        <f t="shared" si="16"/>
        <v>0</v>
      </c>
      <c r="BH116" s="144">
        <f t="shared" si="17"/>
        <v>0</v>
      </c>
      <c r="BI116" s="144">
        <f t="shared" si="18"/>
        <v>0</v>
      </c>
      <c r="BJ116" s="18" t="s">
        <v>81</v>
      </c>
      <c r="BK116" s="144">
        <f t="shared" si="19"/>
        <v>0</v>
      </c>
      <c r="BL116" s="18" t="s">
        <v>173</v>
      </c>
      <c r="BM116" s="143" t="s">
        <v>918</v>
      </c>
    </row>
    <row r="117" spans="2:65" s="1" customFormat="1" ht="16.5" customHeight="1">
      <c r="B117" s="33"/>
      <c r="C117" s="175" t="s">
        <v>414</v>
      </c>
      <c r="D117" s="175" t="s">
        <v>561</v>
      </c>
      <c r="E117" s="176" t="s">
        <v>4350</v>
      </c>
      <c r="F117" s="177" t="s">
        <v>4351</v>
      </c>
      <c r="G117" s="178" t="s">
        <v>19</v>
      </c>
      <c r="H117" s="179">
        <v>8</v>
      </c>
      <c r="I117" s="180"/>
      <c r="J117" s="181">
        <f t="shared" si="10"/>
        <v>0</v>
      </c>
      <c r="K117" s="177" t="s">
        <v>19</v>
      </c>
      <c r="L117" s="182"/>
      <c r="M117" s="183" t="s">
        <v>19</v>
      </c>
      <c r="N117" s="184" t="s">
        <v>45</v>
      </c>
      <c r="P117" s="141">
        <f t="shared" si="11"/>
        <v>0</v>
      </c>
      <c r="Q117" s="141">
        <v>0</v>
      </c>
      <c r="R117" s="141">
        <f t="shared" si="12"/>
        <v>0</v>
      </c>
      <c r="S117" s="141">
        <v>0</v>
      </c>
      <c r="T117" s="142">
        <f t="shared" si="13"/>
        <v>0</v>
      </c>
      <c r="AR117" s="143" t="s">
        <v>229</v>
      </c>
      <c r="AT117" s="143" t="s">
        <v>561</v>
      </c>
      <c r="AU117" s="143" t="s">
        <v>81</v>
      </c>
      <c r="AY117" s="18" t="s">
        <v>166</v>
      </c>
      <c r="BE117" s="144">
        <f t="shared" si="14"/>
        <v>0</v>
      </c>
      <c r="BF117" s="144">
        <f t="shared" si="15"/>
        <v>0</v>
      </c>
      <c r="BG117" s="144">
        <f t="shared" si="16"/>
        <v>0</v>
      </c>
      <c r="BH117" s="144">
        <f t="shared" si="17"/>
        <v>0</v>
      </c>
      <c r="BI117" s="144">
        <f t="shared" si="18"/>
        <v>0</v>
      </c>
      <c r="BJ117" s="18" t="s">
        <v>81</v>
      </c>
      <c r="BK117" s="144">
        <f t="shared" si="19"/>
        <v>0</v>
      </c>
      <c r="BL117" s="18" t="s">
        <v>173</v>
      </c>
      <c r="BM117" s="143" t="s">
        <v>569</v>
      </c>
    </row>
    <row r="118" spans="2:65" s="1" customFormat="1" ht="16.5" customHeight="1">
      <c r="B118" s="33"/>
      <c r="C118" s="175" t="s">
        <v>420</v>
      </c>
      <c r="D118" s="175" t="s">
        <v>561</v>
      </c>
      <c r="E118" s="176" t="s">
        <v>4352</v>
      </c>
      <c r="F118" s="177" t="s">
        <v>4353</v>
      </c>
      <c r="G118" s="178" t="s">
        <v>19</v>
      </c>
      <c r="H118" s="179">
        <v>20</v>
      </c>
      <c r="I118" s="180"/>
      <c r="J118" s="181">
        <f t="shared" si="10"/>
        <v>0</v>
      </c>
      <c r="K118" s="177" t="s">
        <v>19</v>
      </c>
      <c r="L118" s="182"/>
      <c r="M118" s="183" t="s">
        <v>19</v>
      </c>
      <c r="N118" s="184" t="s">
        <v>45</v>
      </c>
      <c r="P118" s="141">
        <f t="shared" si="11"/>
        <v>0</v>
      </c>
      <c r="Q118" s="141">
        <v>0</v>
      </c>
      <c r="R118" s="141">
        <f t="shared" si="12"/>
        <v>0</v>
      </c>
      <c r="S118" s="141">
        <v>0</v>
      </c>
      <c r="T118" s="142">
        <f t="shared" si="13"/>
        <v>0</v>
      </c>
      <c r="AR118" s="143" t="s">
        <v>229</v>
      </c>
      <c r="AT118" s="143" t="s">
        <v>561</v>
      </c>
      <c r="AU118" s="143" t="s">
        <v>81</v>
      </c>
      <c r="AY118" s="18" t="s">
        <v>166</v>
      </c>
      <c r="BE118" s="144">
        <f t="shared" si="14"/>
        <v>0</v>
      </c>
      <c r="BF118" s="144">
        <f t="shared" si="15"/>
        <v>0</v>
      </c>
      <c r="BG118" s="144">
        <f t="shared" si="16"/>
        <v>0</v>
      </c>
      <c r="BH118" s="144">
        <f t="shared" si="17"/>
        <v>0</v>
      </c>
      <c r="BI118" s="144">
        <f t="shared" si="18"/>
        <v>0</v>
      </c>
      <c r="BJ118" s="18" t="s">
        <v>81</v>
      </c>
      <c r="BK118" s="144">
        <f t="shared" si="19"/>
        <v>0</v>
      </c>
      <c r="BL118" s="18" t="s">
        <v>173</v>
      </c>
      <c r="BM118" s="143" t="s">
        <v>939</v>
      </c>
    </row>
    <row r="119" spans="2:65" s="1" customFormat="1" ht="16.5" customHeight="1">
      <c r="B119" s="33"/>
      <c r="C119" s="175" t="s">
        <v>426</v>
      </c>
      <c r="D119" s="175" t="s">
        <v>561</v>
      </c>
      <c r="E119" s="176" t="s">
        <v>4354</v>
      </c>
      <c r="F119" s="177" t="s">
        <v>4355</v>
      </c>
      <c r="G119" s="178" t="s">
        <v>19</v>
      </c>
      <c r="H119" s="179">
        <v>1</v>
      </c>
      <c r="I119" s="180"/>
      <c r="J119" s="181">
        <f t="shared" si="10"/>
        <v>0</v>
      </c>
      <c r="K119" s="177" t="s">
        <v>19</v>
      </c>
      <c r="L119" s="182"/>
      <c r="M119" s="183" t="s">
        <v>19</v>
      </c>
      <c r="N119" s="184" t="s">
        <v>45</v>
      </c>
      <c r="P119" s="141">
        <f t="shared" si="11"/>
        <v>0</v>
      </c>
      <c r="Q119" s="141">
        <v>0</v>
      </c>
      <c r="R119" s="141">
        <f t="shared" si="12"/>
        <v>0</v>
      </c>
      <c r="S119" s="141">
        <v>0</v>
      </c>
      <c r="T119" s="142">
        <f t="shared" si="13"/>
        <v>0</v>
      </c>
      <c r="AR119" s="143" t="s">
        <v>229</v>
      </c>
      <c r="AT119" s="143" t="s">
        <v>561</v>
      </c>
      <c r="AU119" s="143" t="s">
        <v>81</v>
      </c>
      <c r="AY119" s="18" t="s">
        <v>166</v>
      </c>
      <c r="BE119" s="144">
        <f t="shared" si="14"/>
        <v>0</v>
      </c>
      <c r="BF119" s="144">
        <f t="shared" si="15"/>
        <v>0</v>
      </c>
      <c r="BG119" s="144">
        <f t="shared" si="16"/>
        <v>0</v>
      </c>
      <c r="BH119" s="144">
        <f t="shared" si="17"/>
        <v>0</v>
      </c>
      <c r="BI119" s="144">
        <f t="shared" si="18"/>
        <v>0</v>
      </c>
      <c r="BJ119" s="18" t="s">
        <v>81</v>
      </c>
      <c r="BK119" s="144">
        <f t="shared" si="19"/>
        <v>0</v>
      </c>
      <c r="BL119" s="18" t="s">
        <v>173</v>
      </c>
      <c r="BM119" s="143" t="s">
        <v>949</v>
      </c>
    </row>
    <row r="120" spans="2:65" s="1" customFormat="1" ht="16.5" customHeight="1">
      <c r="B120" s="33"/>
      <c r="C120" s="175" t="s">
        <v>340</v>
      </c>
      <c r="D120" s="175" t="s">
        <v>561</v>
      </c>
      <c r="E120" s="176" t="s">
        <v>4356</v>
      </c>
      <c r="F120" s="177" t="s">
        <v>4324</v>
      </c>
      <c r="G120" s="178" t="s">
        <v>19</v>
      </c>
      <c r="H120" s="179">
        <v>1</v>
      </c>
      <c r="I120" s="180"/>
      <c r="J120" s="181">
        <f t="shared" si="10"/>
        <v>0</v>
      </c>
      <c r="K120" s="177" t="s">
        <v>19</v>
      </c>
      <c r="L120" s="182"/>
      <c r="M120" s="183" t="s">
        <v>19</v>
      </c>
      <c r="N120" s="184" t="s">
        <v>45</v>
      </c>
      <c r="P120" s="141">
        <f t="shared" si="11"/>
        <v>0</v>
      </c>
      <c r="Q120" s="141">
        <v>0</v>
      </c>
      <c r="R120" s="141">
        <f t="shared" si="12"/>
        <v>0</v>
      </c>
      <c r="S120" s="141">
        <v>0</v>
      </c>
      <c r="T120" s="142">
        <f t="shared" si="13"/>
        <v>0</v>
      </c>
      <c r="AR120" s="143" t="s">
        <v>229</v>
      </c>
      <c r="AT120" s="143" t="s">
        <v>561</v>
      </c>
      <c r="AU120" s="143" t="s">
        <v>81</v>
      </c>
      <c r="AY120" s="18" t="s">
        <v>166</v>
      </c>
      <c r="BE120" s="144">
        <f t="shared" si="14"/>
        <v>0</v>
      </c>
      <c r="BF120" s="144">
        <f t="shared" si="15"/>
        <v>0</v>
      </c>
      <c r="BG120" s="144">
        <f t="shared" si="16"/>
        <v>0</v>
      </c>
      <c r="BH120" s="144">
        <f t="shared" si="17"/>
        <v>0</v>
      </c>
      <c r="BI120" s="144">
        <f t="shared" si="18"/>
        <v>0</v>
      </c>
      <c r="BJ120" s="18" t="s">
        <v>81</v>
      </c>
      <c r="BK120" s="144">
        <f t="shared" si="19"/>
        <v>0</v>
      </c>
      <c r="BL120" s="18" t="s">
        <v>173</v>
      </c>
      <c r="BM120" s="143" t="s">
        <v>959</v>
      </c>
    </row>
    <row r="121" spans="2:65" s="11" customFormat="1" ht="25.95" customHeight="1">
      <c r="B121" s="120"/>
      <c r="D121" s="121" t="s">
        <v>73</v>
      </c>
      <c r="E121" s="122" t="s">
        <v>3991</v>
      </c>
      <c r="F121" s="122" t="s">
        <v>4357</v>
      </c>
      <c r="I121" s="123"/>
      <c r="J121" s="124">
        <f>BK121</f>
        <v>0</v>
      </c>
      <c r="L121" s="120"/>
      <c r="M121" s="125"/>
      <c r="P121" s="126">
        <f>SUM(P122:P129)</f>
        <v>0</v>
      </c>
      <c r="R121" s="126">
        <f>SUM(R122:R129)</f>
        <v>0</v>
      </c>
      <c r="T121" s="127">
        <f>SUM(T122:T129)</f>
        <v>0</v>
      </c>
      <c r="AR121" s="121" t="s">
        <v>81</v>
      </c>
      <c r="AT121" s="128" t="s">
        <v>73</v>
      </c>
      <c r="AU121" s="128" t="s">
        <v>74</v>
      </c>
      <c r="AY121" s="121" t="s">
        <v>166</v>
      </c>
      <c r="BK121" s="129">
        <f>SUM(BK122:BK129)</f>
        <v>0</v>
      </c>
    </row>
    <row r="122" spans="2:65" s="1" customFormat="1" ht="16.5" customHeight="1">
      <c r="B122" s="33"/>
      <c r="C122" s="132" t="s">
        <v>437</v>
      </c>
      <c r="D122" s="132" t="s">
        <v>168</v>
      </c>
      <c r="E122" s="133" t="s">
        <v>4358</v>
      </c>
      <c r="F122" s="134" t="s">
        <v>4359</v>
      </c>
      <c r="G122" s="135" t="s">
        <v>19</v>
      </c>
      <c r="H122" s="136">
        <v>1</v>
      </c>
      <c r="I122" s="137"/>
      <c r="J122" s="138">
        <f t="shared" ref="J122:J129" si="20">ROUND(I122*H122,2)</f>
        <v>0</v>
      </c>
      <c r="K122" s="134" t="s">
        <v>19</v>
      </c>
      <c r="L122" s="33"/>
      <c r="M122" s="139" t="s">
        <v>19</v>
      </c>
      <c r="N122" s="140" t="s">
        <v>45</v>
      </c>
      <c r="P122" s="141">
        <f t="shared" ref="P122:P129" si="21">O122*H122</f>
        <v>0</v>
      </c>
      <c r="Q122" s="141">
        <v>0</v>
      </c>
      <c r="R122" s="141">
        <f t="shared" ref="R122:R129" si="22">Q122*H122</f>
        <v>0</v>
      </c>
      <c r="S122" s="141">
        <v>0</v>
      </c>
      <c r="T122" s="142">
        <f t="shared" ref="T122:T129" si="23">S122*H122</f>
        <v>0</v>
      </c>
      <c r="AR122" s="143" t="s">
        <v>173</v>
      </c>
      <c r="AT122" s="143" t="s">
        <v>168</v>
      </c>
      <c r="AU122" s="143" t="s">
        <v>81</v>
      </c>
      <c r="AY122" s="18" t="s">
        <v>166</v>
      </c>
      <c r="BE122" s="144">
        <f t="shared" ref="BE122:BE129" si="24">IF(N122="základní",J122,0)</f>
        <v>0</v>
      </c>
      <c r="BF122" s="144">
        <f t="shared" ref="BF122:BF129" si="25">IF(N122="snížená",J122,0)</f>
        <v>0</v>
      </c>
      <c r="BG122" s="144">
        <f t="shared" ref="BG122:BG129" si="26">IF(N122="zákl. přenesená",J122,0)</f>
        <v>0</v>
      </c>
      <c r="BH122" s="144">
        <f t="shared" ref="BH122:BH129" si="27">IF(N122="sníž. přenesená",J122,0)</f>
        <v>0</v>
      </c>
      <c r="BI122" s="144">
        <f t="shared" ref="BI122:BI129" si="28">IF(N122="nulová",J122,0)</f>
        <v>0</v>
      </c>
      <c r="BJ122" s="18" t="s">
        <v>81</v>
      </c>
      <c r="BK122" s="144">
        <f t="shared" ref="BK122:BK129" si="29">ROUND(I122*H122,2)</f>
        <v>0</v>
      </c>
      <c r="BL122" s="18" t="s">
        <v>173</v>
      </c>
      <c r="BM122" s="143" t="s">
        <v>971</v>
      </c>
    </row>
    <row r="123" spans="2:65" s="1" customFormat="1" ht="16.5" customHeight="1">
      <c r="B123" s="33"/>
      <c r="C123" s="132" t="s">
        <v>444</v>
      </c>
      <c r="D123" s="132" t="s">
        <v>168</v>
      </c>
      <c r="E123" s="133" t="s">
        <v>4360</v>
      </c>
      <c r="F123" s="134" t="s">
        <v>4361</v>
      </c>
      <c r="G123" s="135" t="s">
        <v>19</v>
      </c>
      <c r="H123" s="136">
        <v>6</v>
      </c>
      <c r="I123" s="137"/>
      <c r="J123" s="138">
        <f t="shared" si="20"/>
        <v>0</v>
      </c>
      <c r="K123" s="134" t="s">
        <v>19</v>
      </c>
      <c r="L123" s="33"/>
      <c r="M123" s="139" t="s">
        <v>19</v>
      </c>
      <c r="N123" s="140" t="s">
        <v>45</v>
      </c>
      <c r="P123" s="141">
        <f t="shared" si="21"/>
        <v>0</v>
      </c>
      <c r="Q123" s="141">
        <v>0</v>
      </c>
      <c r="R123" s="141">
        <f t="shared" si="22"/>
        <v>0</v>
      </c>
      <c r="S123" s="141">
        <v>0</v>
      </c>
      <c r="T123" s="142">
        <f t="shared" si="23"/>
        <v>0</v>
      </c>
      <c r="AR123" s="143" t="s">
        <v>173</v>
      </c>
      <c r="AT123" s="143" t="s">
        <v>168</v>
      </c>
      <c r="AU123" s="143" t="s">
        <v>81</v>
      </c>
      <c r="AY123" s="18" t="s">
        <v>166</v>
      </c>
      <c r="BE123" s="144">
        <f t="shared" si="24"/>
        <v>0</v>
      </c>
      <c r="BF123" s="144">
        <f t="shared" si="25"/>
        <v>0</v>
      </c>
      <c r="BG123" s="144">
        <f t="shared" si="26"/>
        <v>0</v>
      </c>
      <c r="BH123" s="144">
        <f t="shared" si="27"/>
        <v>0</v>
      </c>
      <c r="BI123" s="144">
        <f t="shared" si="28"/>
        <v>0</v>
      </c>
      <c r="BJ123" s="18" t="s">
        <v>81</v>
      </c>
      <c r="BK123" s="144">
        <f t="shared" si="29"/>
        <v>0</v>
      </c>
      <c r="BL123" s="18" t="s">
        <v>173</v>
      </c>
      <c r="BM123" s="143" t="s">
        <v>979</v>
      </c>
    </row>
    <row r="124" spans="2:65" s="1" customFormat="1" ht="16.5" customHeight="1">
      <c r="B124" s="33"/>
      <c r="C124" s="132" t="s">
        <v>454</v>
      </c>
      <c r="D124" s="132" t="s">
        <v>168</v>
      </c>
      <c r="E124" s="133" t="s">
        <v>4362</v>
      </c>
      <c r="F124" s="134" t="s">
        <v>4363</v>
      </c>
      <c r="G124" s="135" t="s">
        <v>19</v>
      </c>
      <c r="H124" s="136">
        <v>6</v>
      </c>
      <c r="I124" s="137"/>
      <c r="J124" s="138">
        <f t="shared" si="20"/>
        <v>0</v>
      </c>
      <c r="K124" s="134" t="s">
        <v>19</v>
      </c>
      <c r="L124" s="33"/>
      <c r="M124" s="139" t="s">
        <v>19</v>
      </c>
      <c r="N124" s="140" t="s">
        <v>45</v>
      </c>
      <c r="P124" s="141">
        <f t="shared" si="21"/>
        <v>0</v>
      </c>
      <c r="Q124" s="141">
        <v>0</v>
      </c>
      <c r="R124" s="141">
        <f t="shared" si="22"/>
        <v>0</v>
      </c>
      <c r="S124" s="141">
        <v>0</v>
      </c>
      <c r="T124" s="142">
        <f t="shared" si="23"/>
        <v>0</v>
      </c>
      <c r="AR124" s="143" t="s">
        <v>173</v>
      </c>
      <c r="AT124" s="143" t="s">
        <v>168</v>
      </c>
      <c r="AU124" s="143" t="s">
        <v>81</v>
      </c>
      <c r="AY124" s="18" t="s">
        <v>166</v>
      </c>
      <c r="BE124" s="144">
        <f t="shared" si="24"/>
        <v>0</v>
      </c>
      <c r="BF124" s="144">
        <f t="shared" si="25"/>
        <v>0</v>
      </c>
      <c r="BG124" s="144">
        <f t="shared" si="26"/>
        <v>0</v>
      </c>
      <c r="BH124" s="144">
        <f t="shared" si="27"/>
        <v>0</v>
      </c>
      <c r="BI124" s="144">
        <f t="shared" si="28"/>
        <v>0</v>
      </c>
      <c r="BJ124" s="18" t="s">
        <v>81</v>
      </c>
      <c r="BK124" s="144">
        <f t="shared" si="29"/>
        <v>0</v>
      </c>
      <c r="BL124" s="18" t="s">
        <v>173</v>
      </c>
      <c r="BM124" s="143" t="s">
        <v>988</v>
      </c>
    </row>
    <row r="125" spans="2:65" s="1" customFormat="1" ht="16.5" customHeight="1">
      <c r="B125" s="33"/>
      <c r="C125" s="132" t="s">
        <v>464</v>
      </c>
      <c r="D125" s="132" t="s">
        <v>168</v>
      </c>
      <c r="E125" s="133" t="s">
        <v>4364</v>
      </c>
      <c r="F125" s="134" t="s">
        <v>4365</v>
      </c>
      <c r="G125" s="135" t="s">
        <v>19</v>
      </c>
      <c r="H125" s="136">
        <v>1</v>
      </c>
      <c r="I125" s="137"/>
      <c r="J125" s="138">
        <f t="shared" si="20"/>
        <v>0</v>
      </c>
      <c r="K125" s="134" t="s">
        <v>19</v>
      </c>
      <c r="L125" s="33"/>
      <c r="M125" s="139" t="s">
        <v>19</v>
      </c>
      <c r="N125" s="140" t="s">
        <v>45</v>
      </c>
      <c r="P125" s="141">
        <f t="shared" si="21"/>
        <v>0</v>
      </c>
      <c r="Q125" s="141">
        <v>0</v>
      </c>
      <c r="R125" s="141">
        <f t="shared" si="22"/>
        <v>0</v>
      </c>
      <c r="S125" s="141">
        <v>0</v>
      </c>
      <c r="T125" s="142">
        <f t="shared" si="23"/>
        <v>0</v>
      </c>
      <c r="AR125" s="143" t="s">
        <v>173</v>
      </c>
      <c r="AT125" s="143" t="s">
        <v>168</v>
      </c>
      <c r="AU125" s="143" t="s">
        <v>81</v>
      </c>
      <c r="AY125" s="18" t="s">
        <v>166</v>
      </c>
      <c r="BE125" s="144">
        <f t="shared" si="24"/>
        <v>0</v>
      </c>
      <c r="BF125" s="144">
        <f t="shared" si="25"/>
        <v>0</v>
      </c>
      <c r="BG125" s="144">
        <f t="shared" si="26"/>
        <v>0</v>
      </c>
      <c r="BH125" s="144">
        <f t="shared" si="27"/>
        <v>0</v>
      </c>
      <c r="BI125" s="144">
        <f t="shared" si="28"/>
        <v>0</v>
      </c>
      <c r="BJ125" s="18" t="s">
        <v>81</v>
      </c>
      <c r="BK125" s="144">
        <f t="shared" si="29"/>
        <v>0</v>
      </c>
      <c r="BL125" s="18" t="s">
        <v>173</v>
      </c>
      <c r="BM125" s="143" t="s">
        <v>998</v>
      </c>
    </row>
    <row r="126" spans="2:65" s="1" customFormat="1" ht="16.5" customHeight="1">
      <c r="B126" s="33"/>
      <c r="C126" s="132" t="s">
        <v>473</v>
      </c>
      <c r="D126" s="132" t="s">
        <v>168</v>
      </c>
      <c r="E126" s="133" t="s">
        <v>4366</v>
      </c>
      <c r="F126" s="134" t="s">
        <v>4367</v>
      </c>
      <c r="G126" s="135" t="s">
        <v>19</v>
      </c>
      <c r="H126" s="136">
        <v>2</v>
      </c>
      <c r="I126" s="137"/>
      <c r="J126" s="138">
        <f t="shared" si="20"/>
        <v>0</v>
      </c>
      <c r="K126" s="134" t="s">
        <v>19</v>
      </c>
      <c r="L126" s="33"/>
      <c r="M126" s="139" t="s">
        <v>19</v>
      </c>
      <c r="N126" s="140" t="s">
        <v>45</v>
      </c>
      <c r="P126" s="141">
        <f t="shared" si="21"/>
        <v>0</v>
      </c>
      <c r="Q126" s="141">
        <v>0</v>
      </c>
      <c r="R126" s="141">
        <f t="shared" si="22"/>
        <v>0</v>
      </c>
      <c r="S126" s="141">
        <v>0</v>
      </c>
      <c r="T126" s="142">
        <f t="shared" si="23"/>
        <v>0</v>
      </c>
      <c r="AR126" s="143" t="s">
        <v>173</v>
      </c>
      <c r="AT126" s="143" t="s">
        <v>168</v>
      </c>
      <c r="AU126" s="143" t="s">
        <v>81</v>
      </c>
      <c r="AY126" s="18" t="s">
        <v>166</v>
      </c>
      <c r="BE126" s="144">
        <f t="shared" si="24"/>
        <v>0</v>
      </c>
      <c r="BF126" s="144">
        <f t="shared" si="25"/>
        <v>0</v>
      </c>
      <c r="BG126" s="144">
        <f t="shared" si="26"/>
        <v>0</v>
      </c>
      <c r="BH126" s="144">
        <f t="shared" si="27"/>
        <v>0</v>
      </c>
      <c r="BI126" s="144">
        <f t="shared" si="28"/>
        <v>0</v>
      </c>
      <c r="BJ126" s="18" t="s">
        <v>81</v>
      </c>
      <c r="BK126" s="144">
        <f t="shared" si="29"/>
        <v>0</v>
      </c>
      <c r="BL126" s="18" t="s">
        <v>173</v>
      </c>
      <c r="BM126" s="143" t="s">
        <v>1009</v>
      </c>
    </row>
    <row r="127" spans="2:65" s="1" customFormat="1" ht="16.5" customHeight="1">
      <c r="B127" s="33"/>
      <c r="C127" s="132" t="s">
        <v>481</v>
      </c>
      <c r="D127" s="132" t="s">
        <v>168</v>
      </c>
      <c r="E127" s="133" t="s">
        <v>4368</v>
      </c>
      <c r="F127" s="134" t="s">
        <v>4369</v>
      </c>
      <c r="G127" s="135" t="s">
        <v>19</v>
      </c>
      <c r="H127" s="136">
        <v>2</v>
      </c>
      <c r="I127" s="137"/>
      <c r="J127" s="138">
        <f t="shared" si="20"/>
        <v>0</v>
      </c>
      <c r="K127" s="134" t="s">
        <v>19</v>
      </c>
      <c r="L127" s="33"/>
      <c r="M127" s="139" t="s">
        <v>19</v>
      </c>
      <c r="N127" s="140" t="s">
        <v>45</v>
      </c>
      <c r="P127" s="141">
        <f t="shared" si="21"/>
        <v>0</v>
      </c>
      <c r="Q127" s="141">
        <v>0</v>
      </c>
      <c r="R127" s="141">
        <f t="shared" si="22"/>
        <v>0</v>
      </c>
      <c r="S127" s="141">
        <v>0</v>
      </c>
      <c r="T127" s="142">
        <f t="shared" si="23"/>
        <v>0</v>
      </c>
      <c r="AR127" s="143" t="s">
        <v>173</v>
      </c>
      <c r="AT127" s="143" t="s">
        <v>168</v>
      </c>
      <c r="AU127" s="143" t="s">
        <v>81</v>
      </c>
      <c r="AY127" s="18" t="s">
        <v>166</v>
      </c>
      <c r="BE127" s="144">
        <f t="shared" si="24"/>
        <v>0</v>
      </c>
      <c r="BF127" s="144">
        <f t="shared" si="25"/>
        <v>0</v>
      </c>
      <c r="BG127" s="144">
        <f t="shared" si="26"/>
        <v>0</v>
      </c>
      <c r="BH127" s="144">
        <f t="shared" si="27"/>
        <v>0</v>
      </c>
      <c r="BI127" s="144">
        <f t="shared" si="28"/>
        <v>0</v>
      </c>
      <c r="BJ127" s="18" t="s">
        <v>81</v>
      </c>
      <c r="BK127" s="144">
        <f t="shared" si="29"/>
        <v>0</v>
      </c>
      <c r="BL127" s="18" t="s">
        <v>173</v>
      </c>
      <c r="BM127" s="143" t="s">
        <v>1019</v>
      </c>
    </row>
    <row r="128" spans="2:65" s="1" customFormat="1" ht="16.5" customHeight="1">
      <c r="B128" s="33"/>
      <c r="C128" s="132" t="s">
        <v>489</v>
      </c>
      <c r="D128" s="132" t="s">
        <v>168</v>
      </c>
      <c r="E128" s="133" t="s">
        <v>4370</v>
      </c>
      <c r="F128" s="134" t="s">
        <v>4371</v>
      </c>
      <c r="G128" s="135" t="s">
        <v>19</v>
      </c>
      <c r="H128" s="136">
        <v>2</v>
      </c>
      <c r="I128" s="137"/>
      <c r="J128" s="138">
        <f t="shared" si="20"/>
        <v>0</v>
      </c>
      <c r="K128" s="134" t="s">
        <v>19</v>
      </c>
      <c r="L128" s="33"/>
      <c r="M128" s="139" t="s">
        <v>19</v>
      </c>
      <c r="N128" s="140" t="s">
        <v>45</v>
      </c>
      <c r="P128" s="141">
        <f t="shared" si="21"/>
        <v>0</v>
      </c>
      <c r="Q128" s="141">
        <v>0</v>
      </c>
      <c r="R128" s="141">
        <f t="shared" si="22"/>
        <v>0</v>
      </c>
      <c r="S128" s="141">
        <v>0</v>
      </c>
      <c r="T128" s="142">
        <f t="shared" si="23"/>
        <v>0</v>
      </c>
      <c r="AR128" s="143" t="s">
        <v>173</v>
      </c>
      <c r="AT128" s="143" t="s">
        <v>168</v>
      </c>
      <c r="AU128" s="143" t="s">
        <v>81</v>
      </c>
      <c r="AY128" s="18" t="s">
        <v>166</v>
      </c>
      <c r="BE128" s="144">
        <f t="shared" si="24"/>
        <v>0</v>
      </c>
      <c r="BF128" s="144">
        <f t="shared" si="25"/>
        <v>0</v>
      </c>
      <c r="BG128" s="144">
        <f t="shared" si="26"/>
        <v>0</v>
      </c>
      <c r="BH128" s="144">
        <f t="shared" si="27"/>
        <v>0</v>
      </c>
      <c r="BI128" s="144">
        <f t="shared" si="28"/>
        <v>0</v>
      </c>
      <c r="BJ128" s="18" t="s">
        <v>81</v>
      </c>
      <c r="BK128" s="144">
        <f t="shared" si="29"/>
        <v>0</v>
      </c>
      <c r="BL128" s="18" t="s">
        <v>173</v>
      </c>
      <c r="BM128" s="143" t="s">
        <v>1029</v>
      </c>
    </row>
    <row r="129" spans="2:65" s="1" customFormat="1" ht="16.5" customHeight="1">
      <c r="B129" s="33"/>
      <c r="C129" s="132" t="s">
        <v>496</v>
      </c>
      <c r="D129" s="132" t="s">
        <v>168</v>
      </c>
      <c r="E129" s="133" t="s">
        <v>4372</v>
      </c>
      <c r="F129" s="134" t="s">
        <v>4373</v>
      </c>
      <c r="G129" s="135" t="s">
        <v>19</v>
      </c>
      <c r="H129" s="136">
        <v>2</v>
      </c>
      <c r="I129" s="137"/>
      <c r="J129" s="138">
        <f t="shared" si="20"/>
        <v>0</v>
      </c>
      <c r="K129" s="134" t="s">
        <v>19</v>
      </c>
      <c r="L129" s="33"/>
      <c r="M129" s="139" t="s">
        <v>19</v>
      </c>
      <c r="N129" s="140" t="s">
        <v>45</v>
      </c>
      <c r="P129" s="141">
        <f t="shared" si="21"/>
        <v>0</v>
      </c>
      <c r="Q129" s="141">
        <v>0</v>
      </c>
      <c r="R129" s="141">
        <f t="shared" si="22"/>
        <v>0</v>
      </c>
      <c r="S129" s="141">
        <v>0</v>
      </c>
      <c r="T129" s="142">
        <f t="shared" si="23"/>
        <v>0</v>
      </c>
      <c r="AR129" s="143" t="s">
        <v>173</v>
      </c>
      <c r="AT129" s="143" t="s">
        <v>168</v>
      </c>
      <c r="AU129" s="143" t="s">
        <v>81</v>
      </c>
      <c r="AY129" s="18" t="s">
        <v>166</v>
      </c>
      <c r="BE129" s="144">
        <f t="shared" si="24"/>
        <v>0</v>
      </c>
      <c r="BF129" s="144">
        <f t="shared" si="25"/>
        <v>0</v>
      </c>
      <c r="BG129" s="144">
        <f t="shared" si="26"/>
        <v>0</v>
      </c>
      <c r="BH129" s="144">
        <f t="shared" si="27"/>
        <v>0</v>
      </c>
      <c r="BI129" s="144">
        <f t="shared" si="28"/>
        <v>0</v>
      </c>
      <c r="BJ129" s="18" t="s">
        <v>81</v>
      </c>
      <c r="BK129" s="144">
        <f t="shared" si="29"/>
        <v>0</v>
      </c>
      <c r="BL129" s="18" t="s">
        <v>173</v>
      </c>
      <c r="BM129" s="143" t="s">
        <v>1038</v>
      </c>
    </row>
    <row r="130" spans="2:65" s="11" customFormat="1" ht="25.95" customHeight="1">
      <c r="B130" s="120"/>
      <c r="D130" s="121" t="s">
        <v>73</v>
      </c>
      <c r="E130" s="122" t="s">
        <v>4143</v>
      </c>
      <c r="F130" s="122" t="s">
        <v>4374</v>
      </c>
      <c r="I130" s="123"/>
      <c r="J130" s="124">
        <f>BK130</f>
        <v>0</v>
      </c>
      <c r="L130" s="120"/>
      <c r="M130" s="125"/>
      <c r="P130" s="126">
        <f>SUM(P131:P136)</f>
        <v>0</v>
      </c>
      <c r="R130" s="126">
        <f>SUM(R131:R136)</f>
        <v>0</v>
      </c>
      <c r="T130" s="127">
        <f>SUM(T131:T136)</f>
        <v>0</v>
      </c>
      <c r="AR130" s="121" t="s">
        <v>81</v>
      </c>
      <c r="AT130" s="128" t="s">
        <v>73</v>
      </c>
      <c r="AU130" s="128" t="s">
        <v>74</v>
      </c>
      <c r="AY130" s="121" t="s">
        <v>166</v>
      </c>
      <c r="BK130" s="129">
        <f>SUM(BK131:BK136)</f>
        <v>0</v>
      </c>
    </row>
    <row r="131" spans="2:65" s="1" customFormat="1" ht="16.5" customHeight="1">
      <c r="B131" s="33"/>
      <c r="C131" s="132" t="s">
        <v>502</v>
      </c>
      <c r="D131" s="132" t="s">
        <v>168</v>
      </c>
      <c r="E131" s="133" t="s">
        <v>4375</v>
      </c>
      <c r="F131" s="134" t="s">
        <v>4376</v>
      </c>
      <c r="G131" s="135" t="s">
        <v>19</v>
      </c>
      <c r="H131" s="136">
        <v>100</v>
      </c>
      <c r="I131" s="137"/>
      <c r="J131" s="138">
        <f t="shared" ref="J131:J136" si="30">ROUND(I131*H131,2)</f>
        <v>0</v>
      </c>
      <c r="K131" s="134" t="s">
        <v>19</v>
      </c>
      <c r="L131" s="33"/>
      <c r="M131" s="139" t="s">
        <v>19</v>
      </c>
      <c r="N131" s="140" t="s">
        <v>45</v>
      </c>
      <c r="P131" s="141">
        <f t="shared" ref="P131:P136" si="31">O131*H131</f>
        <v>0</v>
      </c>
      <c r="Q131" s="141">
        <v>0</v>
      </c>
      <c r="R131" s="141">
        <f t="shared" ref="R131:R136" si="32">Q131*H131</f>
        <v>0</v>
      </c>
      <c r="S131" s="141">
        <v>0</v>
      </c>
      <c r="T131" s="142">
        <f t="shared" ref="T131:T136" si="33">S131*H131</f>
        <v>0</v>
      </c>
      <c r="AR131" s="143" t="s">
        <v>173</v>
      </c>
      <c r="AT131" s="143" t="s">
        <v>168</v>
      </c>
      <c r="AU131" s="143" t="s">
        <v>81</v>
      </c>
      <c r="AY131" s="18" t="s">
        <v>166</v>
      </c>
      <c r="BE131" s="144">
        <f t="shared" ref="BE131:BE136" si="34">IF(N131="základní",J131,0)</f>
        <v>0</v>
      </c>
      <c r="BF131" s="144">
        <f t="shared" ref="BF131:BF136" si="35">IF(N131="snížená",J131,0)</f>
        <v>0</v>
      </c>
      <c r="BG131" s="144">
        <f t="shared" ref="BG131:BG136" si="36">IF(N131="zákl. přenesená",J131,0)</f>
        <v>0</v>
      </c>
      <c r="BH131" s="144">
        <f t="shared" ref="BH131:BH136" si="37">IF(N131="sníž. přenesená",J131,0)</f>
        <v>0</v>
      </c>
      <c r="BI131" s="144">
        <f t="shared" ref="BI131:BI136" si="38">IF(N131="nulová",J131,0)</f>
        <v>0</v>
      </c>
      <c r="BJ131" s="18" t="s">
        <v>81</v>
      </c>
      <c r="BK131" s="144">
        <f t="shared" ref="BK131:BK136" si="39">ROUND(I131*H131,2)</f>
        <v>0</v>
      </c>
      <c r="BL131" s="18" t="s">
        <v>173</v>
      </c>
      <c r="BM131" s="143" t="s">
        <v>1049</v>
      </c>
    </row>
    <row r="132" spans="2:65" s="1" customFormat="1" ht="16.5" customHeight="1">
      <c r="B132" s="33"/>
      <c r="C132" s="132" t="s">
        <v>511</v>
      </c>
      <c r="D132" s="132" t="s">
        <v>168</v>
      </c>
      <c r="E132" s="133" t="s">
        <v>4377</v>
      </c>
      <c r="F132" s="134" t="s">
        <v>4378</v>
      </c>
      <c r="G132" s="135" t="s">
        <v>19</v>
      </c>
      <c r="H132" s="136">
        <v>1</v>
      </c>
      <c r="I132" s="137"/>
      <c r="J132" s="138">
        <f t="shared" si="30"/>
        <v>0</v>
      </c>
      <c r="K132" s="134" t="s">
        <v>19</v>
      </c>
      <c r="L132" s="33"/>
      <c r="M132" s="139" t="s">
        <v>19</v>
      </c>
      <c r="N132" s="140" t="s">
        <v>45</v>
      </c>
      <c r="P132" s="141">
        <f t="shared" si="31"/>
        <v>0</v>
      </c>
      <c r="Q132" s="141">
        <v>0</v>
      </c>
      <c r="R132" s="141">
        <f t="shared" si="32"/>
        <v>0</v>
      </c>
      <c r="S132" s="141">
        <v>0</v>
      </c>
      <c r="T132" s="142">
        <f t="shared" si="33"/>
        <v>0</v>
      </c>
      <c r="AR132" s="143" t="s">
        <v>173</v>
      </c>
      <c r="AT132" s="143" t="s">
        <v>168</v>
      </c>
      <c r="AU132" s="143" t="s">
        <v>81</v>
      </c>
      <c r="AY132" s="18" t="s">
        <v>166</v>
      </c>
      <c r="BE132" s="144">
        <f t="shared" si="34"/>
        <v>0</v>
      </c>
      <c r="BF132" s="144">
        <f t="shared" si="35"/>
        <v>0</v>
      </c>
      <c r="BG132" s="144">
        <f t="shared" si="36"/>
        <v>0</v>
      </c>
      <c r="BH132" s="144">
        <f t="shared" si="37"/>
        <v>0</v>
      </c>
      <c r="BI132" s="144">
        <f t="shared" si="38"/>
        <v>0</v>
      </c>
      <c r="BJ132" s="18" t="s">
        <v>81</v>
      </c>
      <c r="BK132" s="144">
        <f t="shared" si="39"/>
        <v>0</v>
      </c>
      <c r="BL132" s="18" t="s">
        <v>173</v>
      </c>
      <c r="BM132" s="143" t="s">
        <v>1058</v>
      </c>
    </row>
    <row r="133" spans="2:65" s="1" customFormat="1" ht="16.5" customHeight="1">
      <c r="B133" s="33"/>
      <c r="C133" s="132" t="s">
        <v>518</v>
      </c>
      <c r="D133" s="132" t="s">
        <v>168</v>
      </c>
      <c r="E133" s="133" t="s">
        <v>4379</v>
      </c>
      <c r="F133" s="134" t="s">
        <v>4380</v>
      </c>
      <c r="G133" s="135" t="s">
        <v>19</v>
      </c>
      <c r="H133" s="136">
        <v>1</v>
      </c>
      <c r="I133" s="137"/>
      <c r="J133" s="138">
        <f t="shared" si="30"/>
        <v>0</v>
      </c>
      <c r="K133" s="134" t="s">
        <v>19</v>
      </c>
      <c r="L133" s="33"/>
      <c r="M133" s="139" t="s">
        <v>19</v>
      </c>
      <c r="N133" s="140" t="s">
        <v>45</v>
      </c>
      <c r="P133" s="141">
        <f t="shared" si="31"/>
        <v>0</v>
      </c>
      <c r="Q133" s="141">
        <v>0</v>
      </c>
      <c r="R133" s="141">
        <f t="shared" si="32"/>
        <v>0</v>
      </c>
      <c r="S133" s="141">
        <v>0</v>
      </c>
      <c r="T133" s="142">
        <f t="shared" si="33"/>
        <v>0</v>
      </c>
      <c r="AR133" s="143" t="s">
        <v>173</v>
      </c>
      <c r="AT133" s="143" t="s">
        <v>168</v>
      </c>
      <c r="AU133" s="143" t="s">
        <v>81</v>
      </c>
      <c r="AY133" s="18" t="s">
        <v>166</v>
      </c>
      <c r="BE133" s="144">
        <f t="shared" si="34"/>
        <v>0</v>
      </c>
      <c r="BF133" s="144">
        <f t="shared" si="35"/>
        <v>0</v>
      </c>
      <c r="BG133" s="144">
        <f t="shared" si="36"/>
        <v>0</v>
      </c>
      <c r="BH133" s="144">
        <f t="shared" si="37"/>
        <v>0</v>
      </c>
      <c r="BI133" s="144">
        <f t="shared" si="38"/>
        <v>0</v>
      </c>
      <c r="BJ133" s="18" t="s">
        <v>81</v>
      </c>
      <c r="BK133" s="144">
        <f t="shared" si="39"/>
        <v>0</v>
      </c>
      <c r="BL133" s="18" t="s">
        <v>173</v>
      </c>
      <c r="BM133" s="143" t="s">
        <v>1067</v>
      </c>
    </row>
    <row r="134" spans="2:65" s="1" customFormat="1" ht="16.5" customHeight="1">
      <c r="B134" s="33"/>
      <c r="C134" s="132" t="s">
        <v>526</v>
      </c>
      <c r="D134" s="132" t="s">
        <v>168</v>
      </c>
      <c r="E134" s="133" t="s">
        <v>4381</v>
      </c>
      <c r="F134" s="134" t="s">
        <v>4382</v>
      </c>
      <c r="G134" s="135" t="s">
        <v>19</v>
      </c>
      <c r="H134" s="136">
        <v>16</v>
      </c>
      <c r="I134" s="137"/>
      <c r="J134" s="138">
        <f t="shared" si="30"/>
        <v>0</v>
      </c>
      <c r="K134" s="134" t="s">
        <v>19</v>
      </c>
      <c r="L134" s="33"/>
      <c r="M134" s="139" t="s">
        <v>19</v>
      </c>
      <c r="N134" s="140" t="s">
        <v>45</v>
      </c>
      <c r="P134" s="141">
        <f t="shared" si="31"/>
        <v>0</v>
      </c>
      <c r="Q134" s="141">
        <v>0</v>
      </c>
      <c r="R134" s="141">
        <f t="shared" si="32"/>
        <v>0</v>
      </c>
      <c r="S134" s="141">
        <v>0</v>
      </c>
      <c r="T134" s="142">
        <f t="shared" si="33"/>
        <v>0</v>
      </c>
      <c r="AR134" s="143" t="s">
        <v>173</v>
      </c>
      <c r="AT134" s="143" t="s">
        <v>168</v>
      </c>
      <c r="AU134" s="143" t="s">
        <v>81</v>
      </c>
      <c r="AY134" s="18" t="s">
        <v>166</v>
      </c>
      <c r="BE134" s="144">
        <f t="shared" si="34"/>
        <v>0</v>
      </c>
      <c r="BF134" s="144">
        <f t="shared" si="35"/>
        <v>0</v>
      </c>
      <c r="BG134" s="144">
        <f t="shared" si="36"/>
        <v>0</v>
      </c>
      <c r="BH134" s="144">
        <f t="shared" si="37"/>
        <v>0</v>
      </c>
      <c r="BI134" s="144">
        <f t="shared" si="38"/>
        <v>0</v>
      </c>
      <c r="BJ134" s="18" t="s">
        <v>81</v>
      </c>
      <c r="BK134" s="144">
        <f t="shared" si="39"/>
        <v>0</v>
      </c>
      <c r="BL134" s="18" t="s">
        <v>173</v>
      </c>
      <c r="BM134" s="143" t="s">
        <v>1078</v>
      </c>
    </row>
    <row r="135" spans="2:65" s="1" customFormat="1" ht="16.5" customHeight="1">
      <c r="B135" s="33"/>
      <c r="C135" s="132" t="s">
        <v>530</v>
      </c>
      <c r="D135" s="132" t="s">
        <v>168</v>
      </c>
      <c r="E135" s="133" t="s">
        <v>4383</v>
      </c>
      <c r="F135" s="134" t="s">
        <v>4384</v>
      </c>
      <c r="G135" s="135" t="s">
        <v>19</v>
      </c>
      <c r="H135" s="136">
        <v>1</v>
      </c>
      <c r="I135" s="137"/>
      <c r="J135" s="138">
        <f t="shared" si="30"/>
        <v>0</v>
      </c>
      <c r="K135" s="134" t="s">
        <v>19</v>
      </c>
      <c r="L135" s="33"/>
      <c r="M135" s="139" t="s">
        <v>19</v>
      </c>
      <c r="N135" s="140" t="s">
        <v>45</v>
      </c>
      <c r="P135" s="141">
        <f t="shared" si="31"/>
        <v>0</v>
      </c>
      <c r="Q135" s="141">
        <v>0</v>
      </c>
      <c r="R135" s="141">
        <f t="shared" si="32"/>
        <v>0</v>
      </c>
      <c r="S135" s="141">
        <v>0</v>
      </c>
      <c r="T135" s="142">
        <f t="shared" si="33"/>
        <v>0</v>
      </c>
      <c r="AR135" s="143" t="s">
        <v>173</v>
      </c>
      <c r="AT135" s="143" t="s">
        <v>168</v>
      </c>
      <c r="AU135" s="143" t="s">
        <v>81</v>
      </c>
      <c r="AY135" s="18" t="s">
        <v>166</v>
      </c>
      <c r="BE135" s="144">
        <f t="shared" si="34"/>
        <v>0</v>
      </c>
      <c r="BF135" s="144">
        <f t="shared" si="35"/>
        <v>0</v>
      </c>
      <c r="BG135" s="144">
        <f t="shared" si="36"/>
        <v>0</v>
      </c>
      <c r="BH135" s="144">
        <f t="shared" si="37"/>
        <v>0</v>
      </c>
      <c r="BI135" s="144">
        <f t="shared" si="38"/>
        <v>0</v>
      </c>
      <c r="BJ135" s="18" t="s">
        <v>81</v>
      </c>
      <c r="BK135" s="144">
        <f t="shared" si="39"/>
        <v>0</v>
      </c>
      <c r="BL135" s="18" t="s">
        <v>173</v>
      </c>
      <c r="BM135" s="143" t="s">
        <v>1089</v>
      </c>
    </row>
    <row r="136" spans="2:65" s="1" customFormat="1" ht="16.5" customHeight="1">
      <c r="B136" s="33"/>
      <c r="C136" s="132" t="s">
        <v>539</v>
      </c>
      <c r="D136" s="132" t="s">
        <v>168</v>
      </c>
      <c r="E136" s="133" t="s">
        <v>4385</v>
      </c>
      <c r="F136" s="134" t="s">
        <v>4386</v>
      </c>
      <c r="G136" s="135" t="s">
        <v>19</v>
      </c>
      <c r="H136" s="136">
        <v>1</v>
      </c>
      <c r="I136" s="137"/>
      <c r="J136" s="138">
        <f t="shared" si="30"/>
        <v>0</v>
      </c>
      <c r="K136" s="134" t="s">
        <v>19</v>
      </c>
      <c r="L136" s="33"/>
      <c r="M136" s="170" t="s">
        <v>19</v>
      </c>
      <c r="N136" s="171" t="s">
        <v>45</v>
      </c>
      <c r="O136" s="172"/>
      <c r="P136" s="173">
        <f t="shared" si="31"/>
        <v>0</v>
      </c>
      <c r="Q136" s="173">
        <v>0</v>
      </c>
      <c r="R136" s="173">
        <f t="shared" si="32"/>
        <v>0</v>
      </c>
      <c r="S136" s="173">
        <v>0</v>
      </c>
      <c r="T136" s="174">
        <f t="shared" si="33"/>
        <v>0</v>
      </c>
      <c r="AR136" s="143" t="s">
        <v>173</v>
      </c>
      <c r="AT136" s="143" t="s">
        <v>168</v>
      </c>
      <c r="AU136" s="143" t="s">
        <v>81</v>
      </c>
      <c r="AY136" s="18" t="s">
        <v>166</v>
      </c>
      <c r="BE136" s="144">
        <f t="shared" si="34"/>
        <v>0</v>
      </c>
      <c r="BF136" s="144">
        <f t="shared" si="35"/>
        <v>0</v>
      </c>
      <c r="BG136" s="144">
        <f t="shared" si="36"/>
        <v>0</v>
      </c>
      <c r="BH136" s="144">
        <f t="shared" si="37"/>
        <v>0</v>
      </c>
      <c r="BI136" s="144">
        <f t="shared" si="38"/>
        <v>0</v>
      </c>
      <c r="BJ136" s="18" t="s">
        <v>81</v>
      </c>
      <c r="BK136" s="144">
        <f t="shared" si="39"/>
        <v>0</v>
      </c>
      <c r="BL136" s="18" t="s">
        <v>173</v>
      </c>
      <c r="BM136" s="143" t="s">
        <v>1096</v>
      </c>
    </row>
    <row r="137" spans="2:65" s="1" customFormat="1" ht="6.9" customHeight="1">
      <c r="B137" s="42"/>
      <c r="C137" s="43"/>
      <c r="D137" s="43"/>
      <c r="E137" s="43"/>
      <c r="F137" s="43"/>
      <c r="G137" s="43"/>
      <c r="H137" s="43"/>
      <c r="I137" s="43"/>
      <c r="J137" s="43"/>
      <c r="K137" s="43"/>
      <c r="L137" s="33"/>
    </row>
  </sheetData>
  <sheetProtection algorithmName="SHA-512" hashValue="FxoYqz6ewuQ7tJGz/BUkn+mSaYVlVuP/4CYMXKDvldJE8ha1fFZMEwsci+8PwO6jdkOLd7ICuEw217N++fp42A==" saltValue="Cd/AueZaBe/7SfHFA4qeTYLbrHHK8mqWjePWMlSeAxX8BzcjnyQ+kGW6sD0OhS/2Na5hbd4MYRhA53PEDFYmJg==" spinCount="100000" sheet="1" objects="1" scenarios="1" formatColumns="0" formatRows="0" autoFilter="0"/>
  <autoFilter ref="C82:K136" xr:uid="{00000000-0009-0000-0000-00000B000000}"/>
  <mergeCells count="9">
    <mergeCell ref="E50:H50"/>
    <mergeCell ref="E73:H73"/>
    <mergeCell ref="E75:H75"/>
    <mergeCell ref="L2:V2"/>
    <mergeCell ref="E7:H7"/>
    <mergeCell ref="E9:H9"/>
    <mergeCell ref="E18:H18"/>
    <mergeCell ref="E27:H27"/>
    <mergeCell ref="E48:H48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2:BM213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118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s="1" customFormat="1" ht="12" customHeight="1">
      <c r="B8" s="33"/>
      <c r="D8" s="28" t="s">
        <v>132</v>
      </c>
      <c r="L8" s="33"/>
    </row>
    <row r="9" spans="2:46" s="1" customFormat="1" ht="16.5" customHeight="1">
      <c r="B9" s="33"/>
      <c r="E9" s="291" t="s">
        <v>4387</v>
      </c>
      <c r="F9" s="329"/>
      <c r="G9" s="329"/>
      <c r="H9" s="329"/>
      <c r="L9" s="33"/>
    </row>
    <row r="10" spans="2:46" s="1" customFormat="1" ht="10.199999999999999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19</v>
      </c>
      <c r="L11" s="33"/>
    </row>
    <row r="12" spans="2:46" s="1" customFormat="1" ht="12" customHeight="1">
      <c r="B12" s="33"/>
      <c r="D12" s="28" t="s">
        <v>21</v>
      </c>
      <c r="F12" s="26" t="s">
        <v>22</v>
      </c>
      <c r="I12" s="28" t="s">
        <v>23</v>
      </c>
      <c r="J12" s="50" t="str">
        <f>'Rekapitulace stavby'!AN8</f>
        <v>5. 11. 2024</v>
      </c>
      <c r="L12" s="33"/>
    </row>
    <row r="13" spans="2:46" s="1" customFormat="1" ht="10.8" customHeight="1">
      <c r="B13" s="33"/>
      <c r="L13" s="33"/>
    </row>
    <row r="14" spans="2:46" s="1" customFormat="1" ht="12" customHeight="1">
      <c r="B14" s="33"/>
      <c r="D14" s="28" t="s">
        <v>25</v>
      </c>
      <c r="I14" s="28" t="s">
        <v>26</v>
      </c>
      <c r="J14" s="26" t="s">
        <v>27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19</v>
      </c>
      <c r="L15" s="33"/>
    </row>
    <row r="16" spans="2:46" s="1" customFormat="1" ht="6.9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26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30" t="str">
        <f>'Rekapitulace stavby'!E14</f>
        <v>Vyplň údaj</v>
      </c>
      <c r="F18" s="297"/>
      <c r="G18" s="297"/>
      <c r="H18" s="297"/>
      <c r="I18" s="28" t="s">
        <v>29</v>
      </c>
      <c r="J18" s="29" t="str">
        <f>'Rekapitulace stavby'!AN14</f>
        <v>Vyplň údaj</v>
      </c>
      <c r="L18" s="33"/>
    </row>
    <row r="19" spans="2:12" s="1" customFormat="1" ht="6.9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26</v>
      </c>
      <c r="J20" s="26" t="str">
        <f>IF('Rekapitulace stavby'!AN16="","",'Rekapitulace stavby'!AN16)</f>
        <v/>
      </c>
      <c r="L20" s="33"/>
    </row>
    <row r="21" spans="2:12" s="1" customFormat="1" ht="18" customHeight="1">
      <c r="B21" s="33"/>
      <c r="E21" s="26" t="str">
        <f>IF('Rekapitulace stavby'!E17="","",'Rekapitulace stavby'!E17)</f>
        <v xml:space="preserve"> </v>
      </c>
      <c r="I21" s="28" t="s">
        <v>29</v>
      </c>
      <c r="J21" s="26" t="str">
        <f>IF('Rekapitulace stavby'!AN17="","",'Rekapitulace stavby'!AN17)</f>
        <v/>
      </c>
      <c r="L21" s="33"/>
    </row>
    <row r="22" spans="2:12" s="1" customFormat="1" ht="6.9" customHeight="1">
      <c r="B22" s="33"/>
      <c r="L22" s="33"/>
    </row>
    <row r="23" spans="2:12" s="1" customFormat="1" ht="12" customHeight="1">
      <c r="B23" s="33"/>
      <c r="D23" s="28" t="s">
        <v>35</v>
      </c>
      <c r="I23" s="28" t="s">
        <v>26</v>
      </c>
      <c r="J23" s="26" t="s">
        <v>36</v>
      </c>
      <c r="L23" s="33"/>
    </row>
    <row r="24" spans="2:12" s="1" customFormat="1" ht="18" customHeight="1">
      <c r="B24" s="33"/>
      <c r="E24" s="26" t="s">
        <v>37</v>
      </c>
      <c r="I24" s="28" t="s">
        <v>29</v>
      </c>
      <c r="J24" s="26" t="s">
        <v>19</v>
      </c>
      <c r="L24" s="33"/>
    </row>
    <row r="25" spans="2:12" s="1" customFormat="1" ht="6.9" customHeight="1">
      <c r="B25" s="33"/>
      <c r="L25" s="33"/>
    </row>
    <row r="26" spans="2:12" s="1" customFormat="1" ht="12" customHeight="1">
      <c r="B26" s="33"/>
      <c r="D26" s="28" t="s">
        <v>38</v>
      </c>
      <c r="L26" s="33"/>
    </row>
    <row r="27" spans="2:12" s="7" customFormat="1" ht="16.5" customHeight="1">
      <c r="B27" s="92"/>
      <c r="E27" s="302" t="s">
        <v>19</v>
      </c>
      <c r="F27" s="302"/>
      <c r="G27" s="302"/>
      <c r="H27" s="302"/>
      <c r="L27" s="92"/>
    </row>
    <row r="28" spans="2:12" s="1" customFormat="1" ht="6.9" customHeight="1">
      <c r="B28" s="33"/>
      <c r="L28" s="33"/>
    </row>
    <row r="29" spans="2:12" s="1" customFormat="1" ht="6.9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40</v>
      </c>
      <c r="J30" s="64">
        <f>ROUND(J84, 2)</f>
        <v>0</v>
      </c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" customHeight="1">
      <c r="B32" s="33"/>
      <c r="F32" s="36" t="s">
        <v>42</v>
      </c>
      <c r="I32" s="36" t="s">
        <v>41</v>
      </c>
      <c r="J32" s="36" t="s">
        <v>43</v>
      </c>
      <c r="L32" s="33"/>
    </row>
    <row r="33" spans="2:12" s="1" customFormat="1" ht="14.4" customHeight="1">
      <c r="B33" s="33"/>
      <c r="D33" s="53" t="s">
        <v>44</v>
      </c>
      <c r="E33" s="28" t="s">
        <v>45</v>
      </c>
      <c r="F33" s="84">
        <f>ROUND((SUM(BE84:BE212)),  2)</f>
        <v>0</v>
      </c>
      <c r="I33" s="94">
        <v>0.21</v>
      </c>
      <c r="J33" s="84">
        <f>ROUND(((SUM(BE84:BE212))*I33),  2)</f>
        <v>0</v>
      </c>
      <c r="L33" s="33"/>
    </row>
    <row r="34" spans="2:12" s="1" customFormat="1" ht="14.4" customHeight="1">
      <c r="B34" s="33"/>
      <c r="E34" s="28" t="s">
        <v>46</v>
      </c>
      <c r="F34" s="84">
        <f>ROUND((SUM(BF84:BF212)),  2)</f>
        <v>0</v>
      </c>
      <c r="I34" s="94">
        <v>0.12</v>
      </c>
      <c r="J34" s="84">
        <f>ROUND(((SUM(BF84:BF212))*I34),  2)</f>
        <v>0</v>
      </c>
      <c r="L34" s="33"/>
    </row>
    <row r="35" spans="2:12" s="1" customFormat="1" ht="14.4" hidden="1" customHeight="1">
      <c r="B35" s="33"/>
      <c r="E35" s="28" t="s">
        <v>47</v>
      </c>
      <c r="F35" s="84">
        <f>ROUND((SUM(BG84:BG212)),  2)</f>
        <v>0</v>
      </c>
      <c r="I35" s="94">
        <v>0.21</v>
      </c>
      <c r="J35" s="84">
        <f>0</f>
        <v>0</v>
      </c>
      <c r="L35" s="33"/>
    </row>
    <row r="36" spans="2:12" s="1" customFormat="1" ht="14.4" hidden="1" customHeight="1">
      <c r="B36" s="33"/>
      <c r="E36" s="28" t="s">
        <v>48</v>
      </c>
      <c r="F36" s="84">
        <f>ROUND((SUM(BH84:BH212)),  2)</f>
        <v>0</v>
      </c>
      <c r="I36" s="94">
        <v>0.12</v>
      </c>
      <c r="J36" s="84">
        <f>0</f>
        <v>0</v>
      </c>
      <c r="L36" s="33"/>
    </row>
    <row r="37" spans="2:12" s="1" customFormat="1" ht="14.4" hidden="1" customHeight="1">
      <c r="B37" s="33"/>
      <c r="E37" s="28" t="s">
        <v>49</v>
      </c>
      <c r="F37" s="84">
        <f>ROUND((SUM(BI84:BI212)),  2)</f>
        <v>0</v>
      </c>
      <c r="I37" s="94">
        <v>0</v>
      </c>
      <c r="J37" s="84">
        <f>0</f>
        <v>0</v>
      </c>
      <c r="L37" s="33"/>
    </row>
    <row r="38" spans="2:12" s="1" customFormat="1" ht="6.9" customHeight="1">
      <c r="B38" s="33"/>
      <c r="L38" s="33"/>
    </row>
    <row r="39" spans="2:12" s="1" customFormat="1" ht="25.35" customHeight="1">
      <c r="B39" s="33"/>
      <c r="C39" s="95"/>
      <c r="D39" s="96" t="s">
        <v>50</v>
      </c>
      <c r="E39" s="55"/>
      <c r="F39" s="55"/>
      <c r="G39" s="97" t="s">
        <v>51</v>
      </c>
      <c r="H39" s="98" t="s">
        <v>52</v>
      </c>
      <c r="I39" s="55"/>
      <c r="J39" s="99">
        <f>SUM(J30:J37)</f>
        <v>0</v>
      </c>
      <c r="K39" s="100"/>
      <c r="L39" s="33"/>
    </row>
    <row r="40" spans="2:12" s="1" customFormat="1" ht="14.4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" customHeight="1">
      <c r="B45" s="33"/>
      <c r="C45" s="22" t="s">
        <v>136</v>
      </c>
      <c r="L45" s="33"/>
    </row>
    <row r="46" spans="2:12" s="1" customFormat="1" ht="6.9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27" t="str">
        <f>E7</f>
        <v>ÚPRAVY STÁVAJÍCÍHO VODOJEMU KOZINEC I a II</v>
      </c>
      <c r="F48" s="328"/>
      <c r="G48" s="328"/>
      <c r="H48" s="328"/>
      <c r="L48" s="33"/>
    </row>
    <row r="49" spans="2:47" s="1" customFormat="1" ht="12" customHeight="1">
      <c r="B49" s="33"/>
      <c r="C49" s="28" t="s">
        <v>132</v>
      </c>
      <c r="L49" s="33"/>
    </row>
    <row r="50" spans="2:47" s="1" customFormat="1" ht="16.5" customHeight="1">
      <c r="B50" s="33"/>
      <c r="E50" s="291" t="str">
        <f>E9</f>
        <v>04 - Trubní propoje Kozinec I a Kozinec II</v>
      </c>
      <c r="F50" s="329"/>
      <c r="G50" s="329"/>
      <c r="H50" s="329"/>
      <c r="L50" s="33"/>
    </row>
    <row r="51" spans="2:47" s="1" customFormat="1" ht="6.9" customHeight="1">
      <c r="B51" s="33"/>
      <c r="L51" s="33"/>
    </row>
    <row r="52" spans="2:47" s="1" customFormat="1" ht="12" customHeight="1">
      <c r="B52" s="33"/>
      <c r="C52" s="28" t="s">
        <v>21</v>
      </c>
      <c r="F52" s="26" t="str">
        <f>F12</f>
        <v>Jilemnice</v>
      </c>
      <c r="I52" s="28" t="s">
        <v>23</v>
      </c>
      <c r="J52" s="50" t="str">
        <f>IF(J12="","",J12)</f>
        <v>5. 11. 2024</v>
      </c>
      <c r="L52" s="33"/>
    </row>
    <row r="53" spans="2:47" s="1" customFormat="1" ht="6.9" customHeight="1">
      <c r="B53" s="33"/>
      <c r="L53" s="33"/>
    </row>
    <row r="54" spans="2:47" s="1" customFormat="1" ht="15.15" customHeight="1">
      <c r="B54" s="33"/>
      <c r="C54" s="28" t="s">
        <v>25</v>
      </c>
      <c r="F54" s="26" t="str">
        <f>E15</f>
        <v>Vodohospodářské sdružení Turnov</v>
      </c>
      <c r="I54" s="28" t="s">
        <v>32</v>
      </c>
      <c r="J54" s="31" t="str">
        <f>E21</f>
        <v xml:space="preserve"> </v>
      </c>
      <c r="L54" s="33"/>
    </row>
    <row r="55" spans="2:47" s="1" customFormat="1" ht="15.15" customHeight="1">
      <c r="B55" s="33"/>
      <c r="C55" s="28" t="s">
        <v>30</v>
      </c>
      <c r="F55" s="26" t="str">
        <f>IF(E18="","",E18)</f>
        <v>Vyplň údaj</v>
      </c>
      <c r="I55" s="28" t="s">
        <v>35</v>
      </c>
      <c r="J55" s="31" t="str">
        <f>E24</f>
        <v>Michael Štěpán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137</v>
      </c>
      <c r="D57" s="95"/>
      <c r="E57" s="95"/>
      <c r="F57" s="95"/>
      <c r="G57" s="95"/>
      <c r="H57" s="95"/>
      <c r="I57" s="95"/>
      <c r="J57" s="102" t="s">
        <v>138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8" customHeight="1">
      <c r="B59" s="33"/>
      <c r="C59" s="103" t="s">
        <v>72</v>
      </c>
      <c r="J59" s="64">
        <f>J84</f>
        <v>0</v>
      </c>
      <c r="L59" s="33"/>
      <c r="AU59" s="18" t="s">
        <v>139</v>
      </c>
    </row>
    <row r="60" spans="2:47" s="8" customFormat="1" ht="24.9" customHeight="1">
      <c r="B60" s="104"/>
      <c r="D60" s="105" t="s">
        <v>140</v>
      </c>
      <c r="E60" s="106"/>
      <c r="F60" s="106"/>
      <c r="G60" s="106"/>
      <c r="H60" s="106"/>
      <c r="I60" s="106"/>
      <c r="J60" s="107">
        <f>J85</f>
        <v>0</v>
      </c>
      <c r="L60" s="104"/>
    </row>
    <row r="61" spans="2:47" s="9" customFormat="1" ht="19.95" customHeight="1">
      <c r="B61" s="108"/>
      <c r="D61" s="109" t="s">
        <v>141</v>
      </c>
      <c r="E61" s="110"/>
      <c r="F61" s="110"/>
      <c r="G61" s="110"/>
      <c r="H61" s="110"/>
      <c r="I61" s="110"/>
      <c r="J61" s="111">
        <f>J86</f>
        <v>0</v>
      </c>
      <c r="L61" s="108"/>
    </row>
    <row r="62" spans="2:47" s="9" customFormat="1" ht="19.95" customHeight="1">
      <c r="B62" s="108"/>
      <c r="D62" s="109" t="s">
        <v>574</v>
      </c>
      <c r="E62" s="110"/>
      <c r="F62" s="110"/>
      <c r="G62" s="110"/>
      <c r="H62" s="110"/>
      <c r="I62" s="110"/>
      <c r="J62" s="111">
        <f>J106</f>
        <v>0</v>
      </c>
      <c r="L62" s="108"/>
    </row>
    <row r="63" spans="2:47" s="9" customFormat="1" ht="19.95" customHeight="1">
      <c r="B63" s="108"/>
      <c r="D63" s="109" t="s">
        <v>577</v>
      </c>
      <c r="E63" s="110"/>
      <c r="F63" s="110"/>
      <c r="G63" s="110"/>
      <c r="H63" s="110"/>
      <c r="I63" s="110"/>
      <c r="J63" s="111">
        <f>J117</f>
        <v>0</v>
      </c>
      <c r="L63" s="108"/>
    </row>
    <row r="64" spans="2:47" s="9" customFormat="1" ht="19.95" customHeight="1">
      <c r="B64" s="108"/>
      <c r="D64" s="109" t="s">
        <v>578</v>
      </c>
      <c r="E64" s="110"/>
      <c r="F64" s="110"/>
      <c r="G64" s="110"/>
      <c r="H64" s="110"/>
      <c r="I64" s="110"/>
      <c r="J64" s="111">
        <f>J208</f>
        <v>0</v>
      </c>
      <c r="L64" s="108"/>
    </row>
    <row r="65" spans="2:12" s="1" customFormat="1" ht="21.75" customHeight="1">
      <c r="B65" s="33"/>
      <c r="L65" s="33"/>
    </row>
    <row r="66" spans="2:12" s="1" customFormat="1" ht="6.9" customHeight="1"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33"/>
    </row>
    <row r="70" spans="2:12" s="1" customFormat="1" ht="6.9" customHeight="1"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33"/>
    </row>
    <row r="71" spans="2:12" s="1" customFormat="1" ht="24.9" customHeight="1">
      <c r="B71" s="33"/>
      <c r="C71" s="22" t="s">
        <v>151</v>
      </c>
      <c r="L71" s="33"/>
    </row>
    <row r="72" spans="2:12" s="1" customFormat="1" ht="6.9" customHeight="1">
      <c r="B72" s="33"/>
      <c r="L72" s="33"/>
    </row>
    <row r="73" spans="2:12" s="1" customFormat="1" ht="12" customHeight="1">
      <c r="B73" s="33"/>
      <c r="C73" s="28" t="s">
        <v>16</v>
      </c>
      <c r="L73" s="33"/>
    </row>
    <row r="74" spans="2:12" s="1" customFormat="1" ht="16.5" customHeight="1">
      <c r="B74" s="33"/>
      <c r="E74" s="327" t="str">
        <f>E7</f>
        <v>ÚPRAVY STÁVAJÍCÍHO VODOJEMU KOZINEC I a II</v>
      </c>
      <c r="F74" s="328"/>
      <c r="G74" s="328"/>
      <c r="H74" s="328"/>
      <c r="L74" s="33"/>
    </row>
    <row r="75" spans="2:12" s="1" customFormat="1" ht="12" customHeight="1">
      <c r="B75" s="33"/>
      <c r="C75" s="28" t="s">
        <v>132</v>
      </c>
      <c r="L75" s="33"/>
    </row>
    <row r="76" spans="2:12" s="1" customFormat="1" ht="16.5" customHeight="1">
      <c r="B76" s="33"/>
      <c r="E76" s="291" t="str">
        <f>E9</f>
        <v>04 - Trubní propoje Kozinec I a Kozinec II</v>
      </c>
      <c r="F76" s="329"/>
      <c r="G76" s="329"/>
      <c r="H76" s="329"/>
      <c r="L76" s="33"/>
    </row>
    <row r="77" spans="2:12" s="1" customFormat="1" ht="6.9" customHeight="1">
      <c r="B77" s="33"/>
      <c r="L77" s="33"/>
    </row>
    <row r="78" spans="2:12" s="1" customFormat="1" ht="12" customHeight="1">
      <c r="B78" s="33"/>
      <c r="C78" s="28" t="s">
        <v>21</v>
      </c>
      <c r="F78" s="26" t="str">
        <f>F12</f>
        <v>Jilemnice</v>
      </c>
      <c r="I78" s="28" t="s">
        <v>23</v>
      </c>
      <c r="J78" s="50" t="str">
        <f>IF(J12="","",J12)</f>
        <v>5. 11. 2024</v>
      </c>
      <c r="L78" s="33"/>
    </row>
    <row r="79" spans="2:12" s="1" customFormat="1" ht="6.9" customHeight="1">
      <c r="B79" s="33"/>
      <c r="L79" s="33"/>
    </row>
    <row r="80" spans="2:12" s="1" customFormat="1" ht="15.15" customHeight="1">
      <c r="B80" s="33"/>
      <c r="C80" s="28" t="s">
        <v>25</v>
      </c>
      <c r="F80" s="26" t="str">
        <f>E15</f>
        <v>Vodohospodářské sdružení Turnov</v>
      </c>
      <c r="I80" s="28" t="s">
        <v>32</v>
      </c>
      <c r="J80" s="31" t="str">
        <f>E21</f>
        <v xml:space="preserve"> </v>
      </c>
      <c r="L80" s="33"/>
    </row>
    <row r="81" spans="2:65" s="1" customFormat="1" ht="15.15" customHeight="1">
      <c r="B81" s="33"/>
      <c r="C81" s="28" t="s">
        <v>30</v>
      </c>
      <c r="F81" s="26" t="str">
        <f>IF(E18="","",E18)</f>
        <v>Vyplň údaj</v>
      </c>
      <c r="I81" s="28" t="s">
        <v>35</v>
      </c>
      <c r="J81" s="31" t="str">
        <f>E24</f>
        <v>Michael Štěpán</v>
      </c>
      <c r="L81" s="33"/>
    </row>
    <row r="82" spans="2:65" s="1" customFormat="1" ht="10.35" customHeight="1">
      <c r="B82" s="33"/>
      <c r="L82" s="33"/>
    </row>
    <row r="83" spans="2:65" s="10" customFormat="1" ht="29.25" customHeight="1">
      <c r="B83" s="112"/>
      <c r="C83" s="113" t="s">
        <v>152</v>
      </c>
      <c r="D83" s="114" t="s">
        <v>59</v>
      </c>
      <c r="E83" s="114" t="s">
        <v>55</v>
      </c>
      <c r="F83" s="114" t="s">
        <v>56</v>
      </c>
      <c r="G83" s="114" t="s">
        <v>153</v>
      </c>
      <c r="H83" s="114" t="s">
        <v>154</v>
      </c>
      <c r="I83" s="114" t="s">
        <v>155</v>
      </c>
      <c r="J83" s="114" t="s">
        <v>138</v>
      </c>
      <c r="K83" s="115" t="s">
        <v>156</v>
      </c>
      <c r="L83" s="112"/>
      <c r="M83" s="57" t="s">
        <v>19</v>
      </c>
      <c r="N83" s="58" t="s">
        <v>44</v>
      </c>
      <c r="O83" s="58" t="s">
        <v>157</v>
      </c>
      <c r="P83" s="58" t="s">
        <v>158</v>
      </c>
      <c r="Q83" s="58" t="s">
        <v>159</v>
      </c>
      <c r="R83" s="58" t="s">
        <v>160</v>
      </c>
      <c r="S83" s="58" t="s">
        <v>161</v>
      </c>
      <c r="T83" s="59" t="s">
        <v>162</v>
      </c>
    </row>
    <row r="84" spans="2:65" s="1" customFormat="1" ht="22.8" customHeight="1">
      <c r="B84" s="33"/>
      <c r="C84" s="62" t="s">
        <v>163</v>
      </c>
      <c r="J84" s="116">
        <f>BK84</f>
        <v>0</v>
      </c>
      <c r="L84" s="33"/>
      <c r="M84" s="60"/>
      <c r="N84" s="51"/>
      <c r="O84" s="51"/>
      <c r="P84" s="117">
        <f>P85</f>
        <v>0</v>
      </c>
      <c r="Q84" s="51"/>
      <c r="R84" s="117">
        <f>R85</f>
        <v>88.529775000000001</v>
      </c>
      <c r="S84" s="51"/>
      <c r="T84" s="118">
        <f>T85</f>
        <v>0</v>
      </c>
      <c r="AT84" s="18" t="s">
        <v>73</v>
      </c>
      <c r="AU84" s="18" t="s">
        <v>139</v>
      </c>
      <c r="BK84" s="119">
        <f>BK85</f>
        <v>0</v>
      </c>
    </row>
    <row r="85" spans="2:65" s="11" customFormat="1" ht="25.95" customHeight="1">
      <c r="B85" s="120"/>
      <c r="D85" s="121" t="s">
        <v>73</v>
      </c>
      <c r="E85" s="122" t="s">
        <v>164</v>
      </c>
      <c r="F85" s="122" t="s">
        <v>165</v>
      </c>
      <c r="I85" s="123"/>
      <c r="J85" s="124">
        <f>BK85</f>
        <v>0</v>
      </c>
      <c r="L85" s="120"/>
      <c r="M85" s="125"/>
      <c r="P85" s="126">
        <f>P86+P106+P117+P208</f>
        <v>0</v>
      </c>
      <c r="R85" s="126">
        <f>R86+R106+R117+R208</f>
        <v>88.529775000000001</v>
      </c>
      <c r="T85" s="127">
        <f>T86+T106+T117+T208</f>
        <v>0</v>
      </c>
      <c r="AR85" s="121" t="s">
        <v>81</v>
      </c>
      <c r="AT85" s="128" t="s">
        <v>73</v>
      </c>
      <c r="AU85" s="128" t="s">
        <v>74</v>
      </c>
      <c r="AY85" s="121" t="s">
        <v>166</v>
      </c>
      <c r="BK85" s="129">
        <f>BK86+BK106+BK117+BK208</f>
        <v>0</v>
      </c>
    </row>
    <row r="86" spans="2:65" s="11" customFormat="1" ht="22.8" customHeight="1">
      <c r="B86" s="120"/>
      <c r="D86" s="121" t="s">
        <v>73</v>
      </c>
      <c r="E86" s="130" t="s">
        <v>81</v>
      </c>
      <c r="F86" s="130" t="s">
        <v>167</v>
      </c>
      <c r="I86" s="123"/>
      <c r="J86" s="131">
        <f>BK86</f>
        <v>0</v>
      </c>
      <c r="L86" s="120"/>
      <c r="M86" s="125"/>
      <c r="P86" s="126">
        <f>SUM(P87:P105)</f>
        <v>0</v>
      </c>
      <c r="R86" s="126">
        <f>SUM(R87:R105)</f>
        <v>78.72</v>
      </c>
      <c r="T86" s="127">
        <f>SUM(T87:T105)</f>
        <v>0</v>
      </c>
      <c r="AR86" s="121" t="s">
        <v>81</v>
      </c>
      <c r="AT86" s="128" t="s">
        <v>73</v>
      </c>
      <c r="AU86" s="128" t="s">
        <v>81</v>
      </c>
      <c r="AY86" s="121" t="s">
        <v>166</v>
      </c>
      <c r="BK86" s="129">
        <f>SUM(BK87:BK105)</f>
        <v>0</v>
      </c>
    </row>
    <row r="87" spans="2:65" s="1" customFormat="1" ht="37.799999999999997" customHeight="1">
      <c r="B87" s="33"/>
      <c r="C87" s="132" t="s">
        <v>81</v>
      </c>
      <c r="D87" s="132" t="s">
        <v>168</v>
      </c>
      <c r="E87" s="133" t="s">
        <v>4388</v>
      </c>
      <c r="F87" s="134" t="s">
        <v>4389</v>
      </c>
      <c r="G87" s="135" t="s">
        <v>171</v>
      </c>
      <c r="H87" s="136">
        <v>43.295999999999999</v>
      </c>
      <c r="I87" s="137"/>
      <c r="J87" s="138">
        <f>ROUND(I87*H87,2)</f>
        <v>0</v>
      </c>
      <c r="K87" s="134" t="s">
        <v>172</v>
      </c>
      <c r="L87" s="33"/>
      <c r="M87" s="139" t="s">
        <v>19</v>
      </c>
      <c r="N87" s="140" t="s">
        <v>45</v>
      </c>
      <c r="P87" s="141">
        <f>O87*H87</f>
        <v>0</v>
      </c>
      <c r="Q87" s="141">
        <v>0</v>
      </c>
      <c r="R87" s="141">
        <f>Q87*H87</f>
        <v>0</v>
      </c>
      <c r="S87" s="141">
        <v>0</v>
      </c>
      <c r="T87" s="142">
        <f>S87*H87</f>
        <v>0</v>
      </c>
      <c r="AR87" s="143" t="s">
        <v>173</v>
      </c>
      <c r="AT87" s="143" t="s">
        <v>168</v>
      </c>
      <c r="AU87" s="143" t="s">
        <v>83</v>
      </c>
      <c r="AY87" s="18" t="s">
        <v>166</v>
      </c>
      <c r="BE87" s="144">
        <f>IF(N87="základní",J87,0)</f>
        <v>0</v>
      </c>
      <c r="BF87" s="144">
        <f>IF(N87="snížená",J87,0)</f>
        <v>0</v>
      </c>
      <c r="BG87" s="144">
        <f>IF(N87="zákl. přenesená",J87,0)</f>
        <v>0</v>
      </c>
      <c r="BH87" s="144">
        <f>IF(N87="sníž. přenesená",J87,0)</f>
        <v>0</v>
      </c>
      <c r="BI87" s="144">
        <f>IF(N87="nulová",J87,0)</f>
        <v>0</v>
      </c>
      <c r="BJ87" s="18" t="s">
        <v>81</v>
      </c>
      <c r="BK87" s="144">
        <f>ROUND(I87*H87,2)</f>
        <v>0</v>
      </c>
      <c r="BL87" s="18" t="s">
        <v>173</v>
      </c>
      <c r="BM87" s="143" t="s">
        <v>4390</v>
      </c>
    </row>
    <row r="88" spans="2:65" s="1" customFormat="1" ht="10.199999999999999">
      <c r="B88" s="33"/>
      <c r="D88" s="145" t="s">
        <v>175</v>
      </c>
      <c r="F88" s="146" t="s">
        <v>4391</v>
      </c>
      <c r="I88" s="147"/>
      <c r="L88" s="33"/>
      <c r="M88" s="148"/>
      <c r="T88" s="54"/>
      <c r="AT88" s="18" t="s">
        <v>175</v>
      </c>
      <c r="AU88" s="18" t="s">
        <v>83</v>
      </c>
    </row>
    <row r="89" spans="2:65" s="12" customFormat="1" ht="10.199999999999999">
      <c r="B89" s="149"/>
      <c r="D89" s="150" t="s">
        <v>177</v>
      </c>
      <c r="E89" s="151" t="s">
        <v>19</v>
      </c>
      <c r="F89" s="152" t="s">
        <v>4392</v>
      </c>
      <c r="H89" s="151" t="s">
        <v>19</v>
      </c>
      <c r="I89" s="153"/>
      <c r="L89" s="149"/>
      <c r="M89" s="154"/>
      <c r="T89" s="155"/>
      <c r="AT89" s="151" t="s">
        <v>177</v>
      </c>
      <c r="AU89" s="151" t="s">
        <v>83</v>
      </c>
      <c r="AV89" s="12" t="s">
        <v>81</v>
      </c>
      <c r="AW89" s="12" t="s">
        <v>34</v>
      </c>
      <c r="AX89" s="12" t="s">
        <v>74</v>
      </c>
      <c r="AY89" s="151" t="s">
        <v>166</v>
      </c>
    </row>
    <row r="90" spans="2:65" s="13" customFormat="1" ht="10.199999999999999">
      <c r="B90" s="156"/>
      <c r="D90" s="150" t="s">
        <v>177</v>
      </c>
      <c r="E90" s="157" t="s">
        <v>19</v>
      </c>
      <c r="F90" s="158" t="s">
        <v>4393</v>
      </c>
      <c r="H90" s="159">
        <v>10.08</v>
      </c>
      <c r="I90" s="160"/>
      <c r="L90" s="156"/>
      <c r="M90" s="161"/>
      <c r="T90" s="162"/>
      <c r="AT90" s="157" t="s">
        <v>177</v>
      </c>
      <c r="AU90" s="157" t="s">
        <v>83</v>
      </c>
      <c r="AV90" s="13" t="s">
        <v>83</v>
      </c>
      <c r="AW90" s="13" t="s">
        <v>34</v>
      </c>
      <c r="AX90" s="13" t="s">
        <v>74</v>
      </c>
      <c r="AY90" s="157" t="s">
        <v>166</v>
      </c>
    </row>
    <row r="91" spans="2:65" s="12" customFormat="1" ht="10.199999999999999">
      <c r="B91" s="149"/>
      <c r="D91" s="150" t="s">
        <v>177</v>
      </c>
      <c r="E91" s="151" t="s">
        <v>19</v>
      </c>
      <c r="F91" s="152" t="s">
        <v>4394</v>
      </c>
      <c r="H91" s="151" t="s">
        <v>19</v>
      </c>
      <c r="I91" s="153"/>
      <c r="L91" s="149"/>
      <c r="M91" s="154"/>
      <c r="T91" s="155"/>
      <c r="AT91" s="151" t="s">
        <v>177</v>
      </c>
      <c r="AU91" s="151" t="s">
        <v>83</v>
      </c>
      <c r="AV91" s="12" t="s">
        <v>81</v>
      </c>
      <c r="AW91" s="12" t="s">
        <v>34</v>
      </c>
      <c r="AX91" s="12" t="s">
        <v>74</v>
      </c>
      <c r="AY91" s="151" t="s">
        <v>166</v>
      </c>
    </row>
    <row r="92" spans="2:65" s="13" customFormat="1" ht="10.199999999999999">
      <c r="B92" s="156"/>
      <c r="D92" s="150" t="s">
        <v>177</v>
      </c>
      <c r="E92" s="157" t="s">
        <v>19</v>
      </c>
      <c r="F92" s="158" t="s">
        <v>4395</v>
      </c>
      <c r="H92" s="159">
        <v>22.8</v>
      </c>
      <c r="I92" s="160"/>
      <c r="L92" s="156"/>
      <c r="M92" s="161"/>
      <c r="T92" s="162"/>
      <c r="AT92" s="157" t="s">
        <v>177</v>
      </c>
      <c r="AU92" s="157" t="s">
        <v>83</v>
      </c>
      <c r="AV92" s="13" t="s">
        <v>83</v>
      </c>
      <c r="AW92" s="13" t="s">
        <v>34</v>
      </c>
      <c r="AX92" s="13" t="s">
        <v>74</v>
      </c>
      <c r="AY92" s="157" t="s">
        <v>166</v>
      </c>
    </row>
    <row r="93" spans="2:65" s="12" customFormat="1" ht="10.199999999999999">
      <c r="B93" s="149"/>
      <c r="D93" s="150" t="s">
        <v>177</v>
      </c>
      <c r="E93" s="151" t="s">
        <v>19</v>
      </c>
      <c r="F93" s="152" t="s">
        <v>4396</v>
      </c>
      <c r="H93" s="151" t="s">
        <v>19</v>
      </c>
      <c r="I93" s="153"/>
      <c r="L93" s="149"/>
      <c r="M93" s="154"/>
      <c r="T93" s="155"/>
      <c r="AT93" s="151" t="s">
        <v>177</v>
      </c>
      <c r="AU93" s="151" t="s">
        <v>83</v>
      </c>
      <c r="AV93" s="12" t="s">
        <v>81</v>
      </c>
      <c r="AW93" s="12" t="s">
        <v>34</v>
      </c>
      <c r="AX93" s="12" t="s">
        <v>74</v>
      </c>
      <c r="AY93" s="151" t="s">
        <v>166</v>
      </c>
    </row>
    <row r="94" spans="2:65" s="13" customFormat="1" ht="10.199999999999999">
      <c r="B94" s="156"/>
      <c r="D94" s="150" t="s">
        <v>177</v>
      </c>
      <c r="E94" s="157" t="s">
        <v>19</v>
      </c>
      <c r="F94" s="158" t="s">
        <v>4397</v>
      </c>
      <c r="H94" s="159">
        <v>6.48</v>
      </c>
      <c r="I94" s="160"/>
      <c r="L94" s="156"/>
      <c r="M94" s="161"/>
      <c r="T94" s="162"/>
      <c r="AT94" s="157" t="s">
        <v>177</v>
      </c>
      <c r="AU94" s="157" t="s">
        <v>83</v>
      </c>
      <c r="AV94" s="13" t="s">
        <v>83</v>
      </c>
      <c r="AW94" s="13" t="s">
        <v>34</v>
      </c>
      <c r="AX94" s="13" t="s">
        <v>74</v>
      </c>
      <c r="AY94" s="157" t="s">
        <v>166</v>
      </c>
    </row>
    <row r="95" spans="2:65" s="14" customFormat="1" ht="10.199999999999999">
      <c r="B95" s="163"/>
      <c r="D95" s="150" t="s">
        <v>177</v>
      </c>
      <c r="E95" s="164" t="s">
        <v>19</v>
      </c>
      <c r="F95" s="165" t="s">
        <v>181</v>
      </c>
      <c r="H95" s="166">
        <v>39.36</v>
      </c>
      <c r="I95" s="167"/>
      <c r="L95" s="163"/>
      <c r="M95" s="168"/>
      <c r="T95" s="169"/>
      <c r="AT95" s="164" t="s">
        <v>177</v>
      </c>
      <c r="AU95" s="164" t="s">
        <v>83</v>
      </c>
      <c r="AV95" s="14" t="s">
        <v>173</v>
      </c>
      <c r="AW95" s="14" t="s">
        <v>34</v>
      </c>
      <c r="AX95" s="14" t="s">
        <v>81</v>
      </c>
      <c r="AY95" s="164" t="s">
        <v>166</v>
      </c>
    </row>
    <row r="96" spans="2:65" s="13" customFormat="1" ht="10.199999999999999">
      <c r="B96" s="156"/>
      <c r="D96" s="150" t="s">
        <v>177</v>
      </c>
      <c r="F96" s="158" t="s">
        <v>4398</v>
      </c>
      <c r="H96" s="159">
        <v>43.295999999999999</v>
      </c>
      <c r="I96" s="160"/>
      <c r="L96" s="156"/>
      <c r="M96" s="161"/>
      <c r="T96" s="162"/>
      <c r="AT96" s="157" t="s">
        <v>177</v>
      </c>
      <c r="AU96" s="157" t="s">
        <v>83</v>
      </c>
      <c r="AV96" s="13" t="s">
        <v>83</v>
      </c>
      <c r="AW96" s="13" t="s">
        <v>4</v>
      </c>
      <c r="AX96" s="13" t="s">
        <v>81</v>
      </c>
      <c r="AY96" s="157" t="s">
        <v>166</v>
      </c>
    </row>
    <row r="97" spans="2:65" s="1" customFormat="1" ht="16.5" customHeight="1">
      <c r="B97" s="33"/>
      <c r="C97" s="175" t="s">
        <v>83</v>
      </c>
      <c r="D97" s="175" t="s">
        <v>561</v>
      </c>
      <c r="E97" s="176" t="s">
        <v>4399</v>
      </c>
      <c r="F97" s="177" t="s">
        <v>4400</v>
      </c>
      <c r="G97" s="178" t="s">
        <v>293</v>
      </c>
      <c r="H97" s="179">
        <v>78.72</v>
      </c>
      <c r="I97" s="180"/>
      <c r="J97" s="181">
        <f>ROUND(I97*H97,2)</f>
        <v>0</v>
      </c>
      <c r="K97" s="177" t="s">
        <v>172</v>
      </c>
      <c r="L97" s="182"/>
      <c r="M97" s="183" t="s">
        <v>19</v>
      </c>
      <c r="N97" s="184" t="s">
        <v>45</v>
      </c>
      <c r="P97" s="141">
        <f>O97*H97</f>
        <v>0</v>
      </c>
      <c r="Q97" s="141">
        <v>1</v>
      </c>
      <c r="R97" s="141">
        <f>Q97*H97</f>
        <v>78.72</v>
      </c>
      <c r="S97" s="141">
        <v>0</v>
      </c>
      <c r="T97" s="142">
        <f>S97*H97</f>
        <v>0</v>
      </c>
      <c r="AR97" s="143" t="s">
        <v>229</v>
      </c>
      <c r="AT97" s="143" t="s">
        <v>561</v>
      </c>
      <c r="AU97" s="143" t="s">
        <v>83</v>
      </c>
      <c r="AY97" s="18" t="s">
        <v>166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81</v>
      </c>
      <c r="BK97" s="144">
        <f>ROUND(I97*H97,2)</f>
        <v>0</v>
      </c>
      <c r="BL97" s="18" t="s">
        <v>173</v>
      </c>
      <c r="BM97" s="143" t="s">
        <v>4401</v>
      </c>
    </row>
    <row r="98" spans="2:65" s="12" customFormat="1" ht="10.199999999999999">
      <c r="B98" s="149"/>
      <c r="D98" s="150" t="s">
        <v>177</v>
      </c>
      <c r="E98" s="151" t="s">
        <v>19</v>
      </c>
      <c r="F98" s="152" t="s">
        <v>4392</v>
      </c>
      <c r="H98" s="151" t="s">
        <v>19</v>
      </c>
      <c r="I98" s="153"/>
      <c r="L98" s="149"/>
      <c r="M98" s="154"/>
      <c r="T98" s="155"/>
      <c r="AT98" s="151" t="s">
        <v>177</v>
      </c>
      <c r="AU98" s="151" t="s">
        <v>83</v>
      </c>
      <c r="AV98" s="12" t="s">
        <v>81</v>
      </c>
      <c r="AW98" s="12" t="s">
        <v>34</v>
      </c>
      <c r="AX98" s="12" t="s">
        <v>74</v>
      </c>
      <c r="AY98" s="151" t="s">
        <v>166</v>
      </c>
    </row>
    <row r="99" spans="2:65" s="13" customFormat="1" ht="10.199999999999999">
      <c r="B99" s="156"/>
      <c r="D99" s="150" t="s">
        <v>177</v>
      </c>
      <c r="E99" s="157" t="s">
        <v>19</v>
      </c>
      <c r="F99" s="158" t="s">
        <v>4393</v>
      </c>
      <c r="H99" s="159">
        <v>10.08</v>
      </c>
      <c r="I99" s="160"/>
      <c r="L99" s="156"/>
      <c r="M99" s="161"/>
      <c r="T99" s="162"/>
      <c r="AT99" s="157" t="s">
        <v>177</v>
      </c>
      <c r="AU99" s="157" t="s">
        <v>83</v>
      </c>
      <c r="AV99" s="13" t="s">
        <v>83</v>
      </c>
      <c r="AW99" s="13" t="s">
        <v>34</v>
      </c>
      <c r="AX99" s="13" t="s">
        <v>74</v>
      </c>
      <c r="AY99" s="157" t="s">
        <v>166</v>
      </c>
    </row>
    <row r="100" spans="2:65" s="12" customFormat="1" ht="10.199999999999999">
      <c r="B100" s="149"/>
      <c r="D100" s="150" t="s">
        <v>177</v>
      </c>
      <c r="E100" s="151" t="s">
        <v>19</v>
      </c>
      <c r="F100" s="152" t="s">
        <v>4394</v>
      </c>
      <c r="H100" s="151" t="s">
        <v>19</v>
      </c>
      <c r="I100" s="153"/>
      <c r="L100" s="149"/>
      <c r="M100" s="154"/>
      <c r="T100" s="155"/>
      <c r="AT100" s="151" t="s">
        <v>177</v>
      </c>
      <c r="AU100" s="151" t="s">
        <v>83</v>
      </c>
      <c r="AV100" s="12" t="s">
        <v>81</v>
      </c>
      <c r="AW100" s="12" t="s">
        <v>34</v>
      </c>
      <c r="AX100" s="12" t="s">
        <v>74</v>
      </c>
      <c r="AY100" s="151" t="s">
        <v>166</v>
      </c>
    </row>
    <row r="101" spans="2:65" s="13" customFormat="1" ht="10.199999999999999">
      <c r="B101" s="156"/>
      <c r="D101" s="150" t="s">
        <v>177</v>
      </c>
      <c r="E101" s="157" t="s">
        <v>19</v>
      </c>
      <c r="F101" s="158" t="s">
        <v>4395</v>
      </c>
      <c r="H101" s="159">
        <v>22.8</v>
      </c>
      <c r="I101" s="160"/>
      <c r="L101" s="156"/>
      <c r="M101" s="161"/>
      <c r="T101" s="162"/>
      <c r="AT101" s="157" t="s">
        <v>177</v>
      </c>
      <c r="AU101" s="157" t="s">
        <v>83</v>
      </c>
      <c r="AV101" s="13" t="s">
        <v>83</v>
      </c>
      <c r="AW101" s="13" t="s">
        <v>34</v>
      </c>
      <c r="AX101" s="13" t="s">
        <v>74</v>
      </c>
      <c r="AY101" s="157" t="s">
        <v>166</v>
      </c>
    </row>
    <row r="102" spans="2:65" s="12" customFormat="1" ht="10.199999999999999">
      <c r="B102" s="149"/>
      <c r="D102" s="150" t="s">
        <v>177</v>
      </c>
      <c r="E102" s="151" t="s">
        <v>19</v>
      </c>
      <c r="F102" s="152" t="s">
        <v>4396</v>
      </c>
      <c r="H102" s="151" t="s">
        <v>19</v>
      </c>
      <c r="I102" s="153"/>
      <c r="L102" s="149"/>
      <c r="M102" s="154"/>
      <c r="T102" s="155"/>
      <c r="AT102" s="151" t="s">
        <v>177</v>
      </c>
      <c r="AU102" s="151" t="s">
        <v>83</v>
      </c>
      <c r="AV102" s="12" t="s">
        <v>81</v>
      </c>
      <c r="AW102" s="12" t="s">
        <v>34</v>
      </c>
      <c r="AX102" s="12" t="s">
        <v>74</v>
      </c>
      <c r="AY102" s="151" t="s">
        <v>166</v>
      </c>
    </row>
    <row r="103" spans="2:65" s="13" customFormat="1" ht="10.199999999999999">
      <c r="B103" s="156"/>
      <c r="D103" s="150" t="s">
        <v>177</v>
      </c>
      <c r="E103" s="157" t="s">
        <v>19</v>
      </c>
      <c r="F103" s="158" t="s">
        <v>4397</v>
      </c>
      <c r="H103" s="159">
        <v>6.48</v>
      </c>
      <c r="I103" s="160"/>
      <c r="L103" s="156"/>
      <c r="M103" s="161"/>
      <c r="T103" s="162"/>
      <c r="AT103" s="157" t="s">
        <v>177</v>
      </c>
      <c r="AU103" s="157" t="s">
        <v>83</v>
      </c>
      <c r="AV103" s="13" t="s">
        <v>83</v>
      </c>
      <c r="AW103" s="13" t="s">
        <v>34</v>
      </c>
      <c r="AX103" s="13" t="s">
        <v>74</v>
      </c>
      <c r="AY103" s="157" t="s">
        <v>166</v>
      </c>
    </row>
    <row r="104" spans="2:65" s="14" customFormat="1" ht="10.199999999999999">
      <c r="B104" s="163"/>
      <c r="D104" s="150" t="s">
        <v>177</v>
      </c>
      <c r="E104" s="164" t="s">
        <v>19</v>
      </c>
      <c r="F104" s="165" t="s">
        <v>181</v>
      </c>
      <c r="H104" s="166">
        <v>39.36</v>
      </c>
      <c r="I104" s="167"/>
      <c r="L104" s="163"/>
      <c r="M104" s="168"/>
      <c r="T104" s="169"/>
      <c r="AT104" s="164" t="s">
        <v>177</v>
      </c>
      <c r="AU104" s="164" t="s">
        <v>83</v>
      </c>
      <c r="AV104" s="14" t="s">
        <v>173</v>
      </c>
      <c r="AW104" s="14" t="s">
        <v>34</v>
      </c>
      <c r="AX104" s="14" t="s">
        <v>81</v>
      </c>
      <c r="AY104" s="164" t="s">
        <v>166</v>
      </c>
    </row>
    <row r="105" spans="2:65" s="13" customFormat="1" ht="10.199999999999999">
      <c r="B105" s="156"/>
      <c r="D105" s="150" t="s">
        <v>177</v>
      </c>
      <c r="F105" s="158" t="s">
        <v>4402</v>
      </c>
      <c r="H105" s="159">
        <v>78.72</v>
      </c>
      <c r="I105" s="160"/>
      <c r="L105" s="156"/>
      <c r="M105" s="161"/>
      <c r="T105" s="162"/>
      <c r="AT105" s="157" t="s">
        <v>177</v>
      </c>
      <c r="AU105" s="157" t="s">
        <v>83</v>
      </c>
      <c r="AV105" s="13" t="s">
        <v>83</v>
      </c>
      <c r="AW105" s="13" t="s">
        <v>4</v>
      </c>
      <c r="AX105" s="13" t="s">
        <v>81</v>
      </c>
      <c r="AY105" s="157" t="s">
        <v>166</v>
      </c>
    </row>
    <row r="106" spans="2:65" s="11" customFormat="1" ht="22.8" customHeight="1">
      <c r="B106" s="120"/>
      <c r="D106" s="121" t="s">
        <v>73</v>
      </c>
      <c r="E106" s="130" t="s">
        <v>173</v>
      </c>
      <c r="F106" s="130" t="s">
        <v>619</v>
      </c>
      <c r="I106" s="123"/>
      <c r="J106" s="131">
        <f>BK106</f>
        <v>0</v>
      </c>
      <c r="L106" s="120"/>
      <c r="M106" s="125"/>
      <c r="P106" s="126">
        <f>SUM(P107:P116)</f>
        <v>0</v>
      </c>
      <c r="R106" s="126">
        <f>SUM(R107:R116)</f>
        <v>0</v>
      </c>
      <c r="T106" s="127">
        <f>SUM(T107:T116)</f>
        <v>0</v>
      </c>
      <c r="AR106" s="121" t="s">
        <v>81</v>
      </c>
      <c r="AT106" s="128" t="s">
        <v>73</v>
      </c>
      <c r="AU106" s="128" t="s">
        <v>81</v>
      </c>
      <c r="AY106" s="121" t="s">
        <v>166</v>
      </c>
      <c r="BK106" s="129">
        <f>SUM(BK107:BK116)</f>
        <v>0</v>
      </c>
    </row>
    <row r="107" spans="2:65" s="1" customFormat="1" ht="21.75" customHeight="1">
      <c r="B107" s="33"/>
      <c r="C107" s="132" t="s">
        <v>190</v>
      </c>
      <c r="D107" s="132" t="s">
        <v>168</v>
      </c>
      <c r="E107" s="133" t="s">
        <v>3104</v>
      </c>
      <c r="F107" s="134" t="s">
        <v>3105</v>
      </c>
      <c r="G107" s="135" t="s">
        <v>171</v>
      </c>
      <c r="H107" s="136">
        <v>23.495999999999999</v>
      </c>
      <c r="I107" s="137"/>
      <c r="J107" s="138">
        <f>ROUND(I107*H107,2)</f>
        <v>0</v>
      </c>
      <c r="K107" s="134" t="s">
        <v>172</v>
      </c>
      <c r="L107" s="33"/>
      <c r="M107" s="139" t="s">
        <v>19</v>
      </c>
      <c r="N107" s="140" t="s">
        <v>45</v>
      </c>
      <c r="P107" s="141">
        <f>O107*H107</f>
        <v>0</v>
      </c>
      <c r="Q107" s="141">
        <v>0</v>
      </c>
      <c r="R107" s="141">
        <f>Q107*H107</f>
        <v>0</v>
      </c>
      <c r="S107" s="141">
        <v>0</v>
      </c>
      <c r="T107" s="142">
        <f>S107*H107</f>
        <v>0</v>
      </c>
      <c r="AR107" s="143" t="s">
        <v>173</v>
      </c>
      <c r="AT107" s="143" t="s">
        <v>168</v>
      </c>
      <c r="AU107" s="143" t="s">
        <v>83</v>
      </c>
      <c r="AY107" s="18" t="s">
        <v>166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81</v>
      </c>
      <c r="BK107" s="144">
        <f>ROUND(I107*H107,2)</f>
        <v>0</v>
      </c>
      <c r="BL107" s="18" t="s">
        <v>173</v>
      </c>
      <c r="BM107" s="143" t="s">
        <v>4403</v>
      </c>
    </row>
    <row r="108" spans="2:65" s="1" customFormat="1" ht="10.199999999999999">
      <c r="B108" s="33"/>
      <c r="D108" s="145" t="s">
        <v>175</v>
      </c>
      <c r="F108" s="146" t="s">
        <v>4404</v>
      </c>
      <c r="I108" s="147"/>
      <c r="L108" s="33"/>
      <c r="M108" s="148"/>
      <c r="T108" s="54"/>
      <c r="AT108" s="18" t="s">
        <v>175</v>
      </c>
      <c r="AU108" s="18" t="s">
        <v>83</v>
      </c>
    </row>
    <row r="109" spans="2:65" s="12" customFormat="1" ht="10.199999999999999">
      <c r="B109" s="149"/>
      <c r="D109" s="150" t="s">
        <v>177</v>
      </c>
      <c r="E109" s="151" t="s">
        <v>19</v>
      </c>
      <c r="F109" s="152" t="s">
        <v>4392</v>
      </c>
      <c r="H109" s="151" t="s">
        <v>19</v>
      </c>
      <c r="I109" s="153"/>
      <c r="L109" s="149"/>
      <c r="M109" s="154"/>
      <c r="T109" s="155"/>
      <c r="AT109" s="151" t="s">
        <v>177</v>
      </c>
      <c r="AU109" s="151" t="s">
        <v>83</v>
      </c>
      <c r="AV109" s="12" t="s">
        <v>81</v>
      </c>
      <c r="AW109" s="12" t="s">
        <v>34</v>
      </c>
      <c r="AX109" s="12" t="s">
        <v>74</v>
      </c>
      <c r="AY109" s="151" t="s">
        <v>166</v>
      </c>
    </row>
    <row r="110" spans="2:65" s="13" customFormat="1" ht="10.199999999999999">
      <c r="B110" s="156"/>
      <c r="D110" s="150" t="s">
        <v>177</v>
      </c>
      <c r="E110" s="157" t="s">
        <v>19</v>
      </c>
      <c r="F110" s="158" t="s">
        <v>4405</v>
      </c>
      <c r="H110" s="159">
        <v>6.72</v>
      </c>
      <c r="I110" s="160"/>
      <c r="L110" s="156"/>
      <c r="M110" s="161"/>
      <c r="T110" s="162"/>
      <c r="AT110" s="157" t="s">
        <v>177</v>
      </c>
      <c r="AU110" s="157" t="s">
        <v>83</v>
      </c>
      <c r="AV110" s="13" t="s">
        <v>83</v>
      </c>
      <c r="AW110" s="13" t="s">
        <v>34</v>
      </c>
      <c r="AX110" s="13" t="s">
        <v>74</v>
      </c>
      <c r="AY110" s="157" t="s">
        <v>166</v>
      </c>
    </row>
    <row r="111" spans="2:65" s="12" customFormat="1" ht="10.199999999999999">
      <c r="B111" s="149"/>
      <c r="D111" s="150" t="s">
        <v>177</v>
      </c>
      <c r="E111" s="151" t="s">
        <v>19</v>
      </c>
      <c r="F111" s="152" t="s">
        <v>4394</v>
      </c>
      <c r="H111" s="151" t="s">
        <v>19</v>
      </c>
      <c r="I111" s="153"/>
      <c r="L111" s="149"/>
      <c r="M111" s="154"/>
      <c r="T111" s="155"/>
      <c r="AT111" s="151" t="s">
        <v>177</v>
      </c>
      <c r="AU111" s="151" t="s">
        <v>83</v>
      </c>
      <c r="AV111" s="12" t="s">
        <v>81</v>
      </c>
      <c r="AW111" s="12" t="s">
        <v>34</v>
      </c>
      <c r="AX111" s="12" t="s">
        <v>74</v>
      </c>
      <c r="AY111" s="151" t="s">
        <v>166</v>
      </c>
    </row>
    <row r="112" spans="2:65" s="13" customFormat="1" ht="10.199999999999999">
      <c r="B112" s="156"/>
      <c r="D112" s="150" t="s">
        <v>177</v>
      </c>
      <c r="E112" s="157" t="s">
        <v>19</v>
      </c>
      <c r="F112" s="158" t="s">
        <v>4406</v>
      </c>
      <c r="H112" s="159">
        <v>11.4</v>
      </c>
      <c r="I112" s="160"/>
      <c r="L112" s="156"/>
      <c r="M112" s="161"/>
      <c r="T112" s="162"/>
      <c r="AT112" s="157" t="s">
        <v>177</v>
      </c>
      <c r="AU112" s="157" t="s">
        <v>83</v>
      </c>
      <c r="AV112" s="13" t="s">
        <v>83</v>
      </c>
      <c r="AW112" s="13" t="s">
        <v>34</v>
      </c>
      <c r="AX112" s="13" t="s">
        <v>74</v>
      </c>
      <c r="AY112" s="157" t="s">
        <v>166</v>
      </c>
    </row>
    <row r="113" spans="2:65" s="12" customFormat="1" ht="10.199999999999999">
      <c r="B113" s="149"/>
      <c r="D113" s="150" t="s">
        <v>177</v>
      </c>
      <c r="E113" s="151" t="s">
        <v>19</v>
      </c>
      <c r="F113" s="152" t="s">
        <v>4396</v>
      </c>
      <c r="H113" s="151" t="s">
        <v>19</v>
      </c>
      <c r="I113" s="153"/>
      <c r="L113" s="149"/>
      <c r="M113" s="154"/>
      <c r="T113" s="155"/>
      <c r="AT113" s="151" t="s">
        <v>177</v>
      </c>
      <c r="AU113" s="151" t="s">
        <v>83</v>
      </c>
      <c r="AV113" s="12" t="s">
        <v>81</v>
      </c>
      <c r="AW113" s="12" t="s">
        <v>34</v>
      </c>
      <c r="AX113" s="12" t="s">
        <v>74</v>
      </c>
      <c r="AY113" s="151" t="s">
        <v>166</v>
      </c>
    </row>
    <row r="114" spans="2:65" s="13" customFormat="1" ht="10.199999999999999">
      <c r="B114" s="156"/>
      <c r="D114" s="150" t="s">
        <v>177</v>
      </c>
      <c r="E114" s="157" t="s">
        <v>19</v>
      </c>
      <c r="F114" s="158" t="s">
        <v>4407</v>
      </c>
      <c r="H114" s="159">
        <v>3.24</v>
      </c>
      <c r="I114" s="160"/>
      <c r="L114" s="156"/>
      <c r="M114" s="161"/>
      <c r="T114" s="162"/>
      <c r="AT114" s="157" t="s">
        <v>177</v>
      </c>
      <c r="AU114" s="157" t="s">
        <v>83</v>
      </c>
      <c r="AV114" s="13" t="s">
        <v>83</v>
      </c>
      <c r="AW114" s="13" t="s">
        <v>34</v>
      </c>
      <c r="AX114" s="13" t="s">
        <v>74</v>
      </c>
      <c r="AY114" s="157" t="s">
        <v>166</v>
      </c>
    </row>
    <row r="115" spans="2:65" s="14" customFormat="1" ht="10.199999999999999">
      <c r="B115" s="163"/>
      <c r="D115" s="150" t="s">
        <v>177</v>
      </c>
      <c r="E115" s="164" t="s">
        <v>19</v>
      </c>
      <c r="F115" s="165" t="s">
        <v>181</v>
      </c>
      <c r="H115" s="166">
        <v>21.36</v>
      </c>
      <c r="I115" s="167"/>
      <c r="L115" s="163"/>
      <c r="M115" s="168"/>
      <c r="T115" s="169"/>
      <c r="AT115" s="164" t="s">
        <v>177</v>
      </c>
      <c r="AU115" s="164" t="s">
        <v>83</v>
      </c>
      <c r="AV115" s="14" t="s">
        <v>173</v>
      </c>
      <c r="AW115" s="14" t="s">
        <v>34</v>
      </c>
      <c r="AX115" s="14" t="s">
        <v>81</v>
      </c>
      <c r="AY115" s="164" t="s">
        <v>166</v>
      </c>
    </row>
    <row r="116" spans="2:65" s="13" customFormat="1" ht="10.199999999999999">
      <c r="B116" s="156"/>
      <c r="D116" s="150" t="s">
        <v>177</v>
      </c>
      <c r="F116" s="158" t="s">
        <v>4408</v>
      </c>
      <c r="H116" s="159">
        <v>23.495999999999999</v>
      </c>
      <c r="I116" s="160"/>
      <c r="L116" s="156"/>
      <c r="M116" s="161"/>
      <c r="T116" s="162"/>
      <c r="AT116" s="157" t="s">
        <v>177</v>
      </c>
      <c r="AU116" s="157" t="s">
        <v>83</v>
      </c>
      <c r="AV116" s="13" t="s">
        <v>83</v>
      </c>
      <c r="AW116" s="13" t="s">
        <v>4</v>
      </c>
      <c r="AX116" s="13" t="s">
        <v>81</v>
      </c>
      <c r="AY116" s="157" t="s">
        <v>166</v>
      </c>
    </row>
    <row r="117" spans="2:65" s="11" customFormat="1" ht="22.8" customHeight="1">
      <c r="B117" s="120"/>
      <c r="D117" s="121" t="s">
        <v>73</v>
      </c>
      <c r="E117" s="130" t="s">
        <v>229</v>
      </c>
      <c r="F117" s="130" t="s">
        <v>757</v>
      </c>
      <c r="I117" s="123"/>
      <c r="J117" s="131">
        <f>BK117</f>
        <v>0</v>
      </c>
      <c r="L117" s="120"/>
      <c r="M117" s="125"/>
      <c r="P117" s="126">
        <f>SUM(P118:P207)</f>
        <v>0</v>
      </c>
      <c r="R117" s="126">
        <f>SUM(R118:R207)</f>
        <v>9.8097749999999948</v>
      </c>
      <c r="T117" s="127">
        <f>SUM(T118:T207)</f>
        <v>0</v>
      </c>
      <c r="AR117" s="121" t="s">
        <v>81</v>
      </c>
      <c r="AT117" s="128" t="s">
        <v>73</v>
      </c>
      <c r="AU117" s="128" t="s">
        <v>81</v>
      </c>
      <c r="AY117" s="121" t="s">
        <v>166</v>
      </c>
      <c r="BK117" s="129">
        <f>SUM(BK118:BK207)</f>
        <v>0</v>
      </c>
    </row>
    <row r="118" spans="2:65" s="1" customFormat="1" ht="21.75" customHeight="1">
      <c r="B118" s="33"/>
      <c r="C118" s="132" t="s">
        <v>173</v>
      </c>
      <c r="D118" s="132" t="s">
        <v>168</v>
      </c>
      <c r="E118" s="133" t="s">
        <v>4409</v>
      </c>
      <c r="F118" s="134" t="s">
        <v>4410</v>
      </c>
      <c r="G118" s="135" t="s">
        <v>276</v>
      </c>
      <c r="H118" s="136">
        <v>56</v>
      </c>
      <c r="I118" s="137"/>
      <c r="J118" s="138">
        <f>ROUND(I118*H118,2)</f>
        <v>0</v>
      </c>
      <c r="K118" s="134" t="s">
        <v>172</v>
      </c>
      <c r="L118" s="33"/>
      <c r="M118" s="139" t="s">
        <v>19</v>
      </c>
      <c r="N118" s="140" t="s">
        <v>45</v>
      </c>
      <c r="P118" s="141">
        <f>O118*H118</f>
        <v>0</v>
      </c>
      <c r="Q118" s="141">
        <v>0</v>
      </c>
      <c r="R118" s="141">
        <f>Q118*H118</f>
        <v>0</v>
      </c>
      <c r="S118" s="141">
        <v>0</v>
      </c>
      <c r="T118" s="142">
        <f>S118*H118</f>
        <v>0</v>
      </c>
      <c r="AR118" s="143" t="s">
        <v>173</v>
      </c>
      <c r="AT118" s="143" t="s">
        <v>168</v>
      </c>
      <c r="AU118" s="143" t="s">
        <v>83</v>
      </c>
      <c r="AY118" s="18" t="s">
        <v>166</v>
      </c>
      <c r="BE118" s="144">
        <f>IF(N118="základní",J118,0)</f>
        <v>0</v>
      </c>
      <c r="BF118" s="144">
        <f>IF(N118="snížená",J118,0)</f>
        <v>0</v>
      </c>
      <c r="BG118" s="144">
        <f>IF(N118="zákl. přenesená",J118,0)</f>
        <v>0</v>
      </c>
      <c r="BH118" s="144">
        <f>IF(N118="sníž. přenesená",J118,0)</f>
        <v>0</v>
      </c>
      <c r="BI118" s="144">
        <f>IF(N118="nulová",J118,0)</f>
        <v>0</v>
      </c>
      <c r="BJ118" s="18" t="s">
        <v>81</v>
      </c>
      <c r="BK118" s="144">
        <f>ROUND(I118*H118,2)</f>
        <v>0</v>
      </c>
      <c r="BL118" s="18" t="s">
        <v>173</v>
      </c>
      <c r="BM118" s="143" t="s">
        <v>4411</v>
      </c>
    </row>
    <row r="119" spans="2:65" s="1" customFormat="1" ht="10.199999999999999">
      <c r="B119" s="33"/>
      <c r="D119" s="145" t="s">
        <v>175</v>
      </c>
      <c r="F119" s="146" t="s">
        <v>4412</v>
      </c>
      <c r="I119" s="147"/>
      <c r="L119" s="33"/>
      <c r="M119" s="148"/>
      <c r="T119" s="54"/>
      <c r="AT119" s="18" t="s">
        <v>175</v>
      </c>
      <c r="AU119" s="18" t="s">
        <v>83</v>
      </c>
    </row>
    <row r="120" spans="2:65" s="13" customFormat="1" ht="10.199999999999999">
      <c r="B120" s="156"/>
      <c r="D120" s="150" t="s">
        <v>177</v>
      </c>
      <c r="E120" s="157" t="s">
        <v>19</v>
      </c>
      <c r="F120" s="158" t="s">
        <v>880</v>
      </c>
      <c r="H120" s="159">
        <v>56</v>
      </c>
      <c r="I120" s="160"/>
      <c r="L120" s="156"/>
      <c r="M120" s="161"/>
      <c r="T120" s="162"/>
      <c r="AT120" s="157" t="s">
        <v>177</v>
      </c>
      <c r="AU120" s="157" t="s">
        <v>83</v>
      </c>
      <c r="AV120" s="13" t="s">
        <v>83</v>
      </c>
      <c r="AW120" s="13" t="s">
        <v>34</v>
      </c>
      <c r="AX120" s="13" t="s">
        <v>74</v>
      </c>
      <c r="AY120" s="157" t="s">
        <v>166</v>
      </c>
    </row>
    <row r="121" spans="2:65" s="14" customFormat="1" ht="10.199999999999999">
      <c r="B121" s="163"/>
      <c r="D121" s="150" t="s">
        <v>177</v>
      </c>
      <c r="E121" s="164" t="s">
        <v>19</v>
      </c>
      <c r="F121" s="165" t="s">
        <v>181</v>
      </c>
      <c r="H121" s="166">
        <v>56</v>
      </c>
      <c r="I121" s="167"/>
      <c r="L121" s="163"/>
      <c r="M121" s="168"/>
      <c r="T121" s="169"/>
      <c r="AT121" s="164" t="s">
        <v>177</v>
      </c>
      <c r="AU121" s="164" t="s">
        <v>83</v>
      </c>
      <c r="AV121" s="14" t="s">
        <v>173</v>
      </c>
      <c r="AW121" s="14" t="s">
        <v>34</v>
      </c>
      <c r="AX121" s="14" t="s">
        <v>81</v>
      </c>
      <c r="AY121" s="164" t="s">
        <v>166</v>
      </c>
    </row>
    <row r="122" spans="2:65" s="1" customFormat="1" ht="16.5" customHeight="1">
      <c r="B122" s="33"/>
      <c r="C122" s="175" t="s">
        <v>206</v>
      </c>
      <c r="D122" s="175" t="s">
        <v>561</v>
      </c>
      <c r="E122" s="176" t="s">
        <v>4413</v>
      </c>
      <c r="F122" s="177" t="s">
        <v>4414</v>
      </c>
      <c r="G122" s="178" t="s">
        <v>276</v>
      </c>
      <c r="H122" s="179">
        <v>58.8</v>
      </c>
      <c r="I122" s="180"/>
      <c r="J122" s="181">
        <f>ROUND(I122*H122,2)</f>
        <v>0</v>
      </c>
      <c r="K122" s="177" t="s">
        <v>172</v>
      </c>
      <c r="L122" s="182"/>
      <c r="M122" s="183" t="s">
        <v>19</v>
      </c>
      <c r="N122" s="184" t="s">
        <v>45</v>
      </c>
      <c r="P122" s="141">
        <f>O122*H122</f>
        <v>0</v>
      </c>
      <c r="Q122" s="141">
        <v>3.3500000000000002E-2</v>
      </c>
      <c r="R122" s="141">
        <f>Q122*H122</f>
        <v>1.9698</v>
      </c>
      <c r="S122" s="141">
        <v>0</v>
      </c>
      <c r="T122" s="142">
        <f>S122*H122</f>
        <v>0</v>
      </c>
      <c r="AR122" s="143" t="s">
        <v>229</v>
      </c>
      <c r="AT122" s="143" t="s">
        <v>561</v>
      </c>
      <c r="AU122" s="143" t="s">
        <v>83</v>
      </c>
      <c r="AY122" s="18" t="s">
        <v>166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81</v>
      </c>
      <c r="BK122" s="144">
        <f>ROUND(I122*H122,2)</f>
        <v>0</v>
      </c>
      <c r="BL122" s="18" t="s">
        <v>173</v>
      </c>
      <c r="BM122" s="143" t="s">
        <v>4415</v>
      </c>
    </row>
    <row r="123" spans="2:65" s="13" customFormat="1" ht="10.199999999999999">
      <c r="B123" s="156"/>
      <c r="D123" s="150" t="s">
        <v>177</v>
      </c>
      <c r="E123" s="157" t="s">
        <v>19</v>
      </c>
      <c r="F123" s="158" t="s">
        <v>880</v>
      </c>
      <c r="H123" s="159">
        <v>56</v>
      </c>
      <c r="I123" s="160"/>
      <c r="L123" s="156"/>
      <c r="M123" s="161"/>
      <c r="T123" s="162"/>
      <c r="AT123" s="157" t="s">
        <v>177</v>
      </c>
      <c r="AU123" s="157" t="s">
        <v>83</v>
      </c>
      <c r="AV123" s="13" t="s">
        <v>83</v>
      </c>
      <c r="AW123" s="13" t="s">
        <v>34</v>
      </c>
      <c r="AX123" s="13" t="s">
        <v>74</v>
      </c>
      <c r="AY123" s="157" t="s">
        <v>166</v>
      </c>
    </row>
    <row r="124" spans="2:65" s="14" customFormat="1" ht="10.199999999999999">
      <c r="B124" s="163"/>
      <c r="D124" s="150" t="s">
        <v>177</v>
      </c>
      <c r="E124" s="164" t="s">
        <v>19</v>
      </c>
      <c r="F124" s="165" t="s">
        <v>181</v>
      </c>
      <c r="H124" s="166">
        <v>56</v>
      </c>
      <c r="I124" s="167"/>
      <c r="L124" s="163"/>
      <c r="M124" s="168"/>
      <c r="T124" s="169"/>
      <c r="AT124" s="164" t="s">
        <v>177</v>
      </c>
      <c r="AU124" s="164" t="s">
        <v>83</v>
      </c>
      <c r="AV124" s="14" t="s">
        <v>173</v>
      </c>
      <c r="AW124" s="14" t="s">
        <v>34</v>
      </c>
      <c r="AX124" s="14" t="s">
        <v>81</v>
      </c>
      <c r="AY124" s="164" t="s">
        <v>166</v>
      </c>
    </row>
    <row r="125" spans="2:65" s="13" customFormat="1" ht="10.199999999999999">
      <c r="B125" s="156"/>
      <c r="D125" s="150" t="s">
        <v>177</v>
      </c>
      <c r="F125" s="158" t="s">
        <v>4416</v>
      </c>
      <c r="H125" s="159">
        <v>58.8</v>
      </c>
      <c r="I125" s="160"/>
      <c r="L125" s="156"/>
      <c r="M125" s="161"/>
      <c r="T125" s="162"/>
      <c r="AT125" s="157" t="s">
        <v>177</v>
      </c>
      <c r="AU125" s="157" t="s">
        <v>83</v>
      </c>
      <c r="AV125" s="13" t="s">
        <v>83</v>
      </c>
      <c r="AW125" s="13" t="s">
        <v>4</v>
      </c>
      <c r="AX125" s="13" t="s">
        <v>81</v>
      </c>
      <c r="AY125" s="157" t="s">
        <v>166</v>
      </c>
    </row>
    <row r="126" spans="2:65" s="1" customFormat="1" ht="24.15" customHeight="1">
      <c r="B126" s="33"/>
      <c r="C126" s="132" t="s">
        <v>215</v>
      </c>
      <c r="D126" s="132" t="s">
        <v>168</v>
      </c>
      <c r="E126" s="133" t="s">
        <v>4417</v>
      </c>
      <c r="F126" s="134" t="s">
        <v>4418</v>
      </c>
      <c r="G126" s="135" t="s">
        <v>276</v>
      </c>
      <c r="H126" s="136">
        <v>56</v>
      </c>
      <c r="I126" s="137"/>
      <c r="J126" s="138">
        <f>ROUND(I126*H126,2)</f>
        <v>0</v>
      </c>
      <c r="K126" s="134" t="s">
        <v>172</v>
      </c>
      <c r="L126" s="33"/>
      <c r="M126" s="139" t="s">
        <v>19</v>
      </c>
      <c r="N126" s="140" t="s">
        <v>45</v>
      </c>
      <c r="P126" s="141">
        <f>O126*H126</f>
        <v>0</v>
      </c>
      <c r="Q126" s="141">
        <v>0</v>
      </c>
      <c r="R126" s="141">
        <f>Q126*H126</f>
        <v>0</v>
      </c>
      <c r="S126" s="141">
        <v>0</v>
      </c>
      <c r="T126" s="142">
        <f>S126*H126</f>
        <v>0</v>
      </c>
      <c r="AR126" s="143" t="s">
        <v>173</v>
      </c>
      <c r="AT126" s="143" t="s">
        <v>168</v>
      </c>
      <c r="AU126" s="143" t="s">
        <v>83</v>
      </c>
      <c r="AY126" s="18" t="s">
        <v>166</v>
      </c>
      <c r="BE126" s="144">
        <f>IF(N126="základní",J126,0)</f>
        <v>0</v>
      </c>
      <c r="BF126" s="144">
        <f>IF(N126="snížená",J126,0)</f>
        <v>0</v>
      </c>
      <c r="BG126" s="144">
        <f>IF(N126="zákl. přenesená",J126,0)</f>
        <v>0</v>
      </c>
      <c r="BH126" s="144">
        <f>IF(N126="sníž. přenesená",J126,0)</f>
        <v>0</v>
      </c>
      <c r="BI126" s="144">
        <f>IF(N126="nulová",J126,0)</f>
        <v>0</v>
      </c>
      <c r="BJ126" s="18" t="s">
        <v>81</v>
      </c>
      <c r="BK126" s="144">
        <f>ROUND(I126*H126,2)</f>
        <v>0</v>
      </c>
      <c r="BL126" s="18" t="s">
        <v>173</v>
      </c>
      <c r="BM126" s="143" t="s">
        <v>4419</v>
      </c>
    </row>
    <row r="127" spans="2:65" s="1" customFormat="1" ht="10.199999999999999">
      <c r="B127" s="33"/>
      <c r="D127" s="145" t="s">
        <v>175</v>
      </c>
      <c r="F127" s="146" t="s">
        <v>4420</v>
      </c>
      <c r="I127" s="147"/>
      <c r="L127" s="33"/>
      <c r="M127" s="148"/>
      <c r="T127" s="54"/>
      <c r="AT127" s="18" t="s">
        <v>175</v>
      </c>
      <c r="AU127" s="18" t="s">
        <v>83</v>
      </c>
    </row>
    <row r="128" spans="2:65" s="13" customFormat="1" ht="10.199999999999999">
      <c r="B128" s="156"/>
      <c r="D128" s="150" t="s">
        <v>177</v>
      </c>
      <c r="E128" s="157" t="s">
        <v>19</v>
      </c>
      <c r="F128" s="158" t="s">
        <v>880</v>
      </c>
      <c r="H128" s="159">
        <v>56</v>
      </c>
      <c r="I128" s="160"/>
      <c r="L128" s="156"/>
      <c r="M128" s="161"/>
      <c r="T128" s="162"/>
      <c r="AT128" s="157" t="s">
        <v>177</v>
      </c>
      <c r="AU128" s="157" t="s">
        <v>83</v>
      </c>
      <c r="AV128" s="13" t="s">
        <v>83</v>
      </c>
      <c r="AW128" s="13" t="s">
        <v>34</v>
      </c>
      <c r="AX128" s="13" t="s">
        <v>74</v>
      </c>
      <c r="AY128" s="157" t="s">
        <v>166</v>
      </c>
    </row>
    <row r="129" spans="2:65" s="14" customFormat="1" ht="10.199999999999999">
      <c r="B129" s="163"/>
      <c r="D129" s="150" t="s">
        <v>177</v>
      </c>
      <c r="E129" s="164" t="s">
        <v>19</v>
      </c>
      <c r="F129" s="165" t="s">
        <v>181</v>
      </c>
      <c r="H129" s="166">
        <v>56</v>
      </c>
      <c r="I129" s="167"/>
      <c r="L129" s="163"/>
      <c r="M129" s="168"/>
      <c r="T129" s="169"/>
      <c r="AT129" s="164" t="s">
        <v>177</v>
      </c>
      <c r="AU129" s="164" t="s">
        <v>83</v>
      </c>
      <c r="AV129" s="14" t="s">
        <v>173</v>
      </c>
      <c r="AW129" s="14" t="s">
        <v>34</v>
      </c>
      <c r="AX129" s="14" t="s">
        <v>81</v>
      </c>
      <c r="AY129" s="164" t="s">
        <v>166</v>
      </c>
    </row>
    <row r="130" spans="2:65" s="1" customFormat="1" ht="16.5" customHeight="1">
      <c r="B130" s="33"/>
      <c r="C130" s="175" t="s">
        <v>223</v>
      </c>
      <c r="D130" s="175" t="s">
        <v>561</v>
      </c>
      <c r="E130" s="176" t="s">
        <v>4421</v>
      </c>
      <c r="F130" s="177" t="s">
        <v>4422</v>
      </c>
      <c r="G130" s="178" t="s">
        <v>318</v>
      </c>
      <c r="H130" s="179">
        <v>11</v>
      </c>
      <c r="I130" s="180"/>
      <c r="J130" s="181">
        <f>ROUND(I130*H130,2)</f>
        <v>0</v>
      </c>
      <c r="K130" s="177" t="s">
        <v>172</v>
      </c>
      <c r="L130" s="182"/>
      <c r="M130" s="183" t="s">
        <v>19</v>
      </c>
      <c r="N130" s="184" t="s">
        <v>45</v>
      </c>
      <c r="P130" s="141">
        <f>O130*H130</f>
        <v>0</v>
      </c>
      <c r="Q130" s="141">
        <v>2.0000000000000001E-4</v>
      </c>
      <c r="R130" s="141">
        <f>Q130*H130</f>
        <v>2.2000000000000001E-3</v>
      </c>
      <c r="S130" s="141">
        <v>0</v>
      </c>
      <c r="T130" s="142">
        <f>S130*H130</f>
        <v>0</v>
      </c>
      <c r="AR130" s="143" t="s">
        <v>229</v>
      </c>
      <c r="AT130" s="143" t="s">
        <v>561</v>
      </c>
      <c r="AU130" s="143" t="s">
        <v>83</v>
      </c>
      <c r="AY130" s="18" t="s">
        <v>166</v>
      </c>
      <c r="BE130" s="144">
        <f>IF(N130="základní",J130,0)</f>
        <v>0</v>
      </c>
      <c r="BF130" s="144">
        <f>IF(N130="snížená",J130,0)</f>
        <v>0</v>
      </c>
      <c r="BG130" s="144">
        <f>IF(N130="zákl. přenesená",J130,0)</f>
        <v>0</v>
      </c>
      <c r="BH130" s="144">
        <f>IF(N130="sníž. přenesená",J130,0)</f>
        <v>0</v>
      </c>
      <c r="BI130" s="144">
        <f>IF(N130="nulová",J130,0)</f>
        <v>0</v>
      </c>
      <c r="BJ130" s="18" t="s">
        <v>81</v>
      </c>
      <c r="BK130" s="144">
        <f>ROUND(I130*H130,2)</f>
        <v>0</v>
      </c>
      <c r="BL130" s="18" t="s">
        <v>173</v>
      </c>
      <c r="BM130" s="143" t="s">
        <v>4423</v>
      </c>
    </row>
    <row r="131" spans="2:65" s="13" customFormat="1" ht="10.199999999999999">
      <c r="B131" s="156"/>
      <c r="D131" s="150" t="s">
        <v>177</v>
      </c>
      <c r="E131" s="157" t="s">
        <v>19</v>
      </c>
      <c r="F131" s="158" t="s">
        <v>251</v>
      </c>
      <c r="H131" s="159">
        <v>11</v>
      </c>
      <c r="I131" s="160"/>
      <c r="L131" s="156"/>
      <c r="M131" s="161"/>
      <c r="T131" s="162"/>
      <c r="AT131" s="157" t="s">
        <v>177</v>
      </c>
      <c r="AU131" s="157" t="s">
        <v>83</v>
      </c>
      <c r="AV131" s="13" t="s">
        <v>83</v>
      </c>
      <c r="AW131" s="13" t="s">
        <v>34</v>
      </c>
      <c r="AX131" s="13" t="s">
        <v>74</v>
      </c>
      <c r="AY131" s="157" t="s">
        <v>166</v>
      </c>
    </row>
    <row r="132" spans="2:65" s="14" customFormat="1" ht="10.199999999999999">
      <c r="B132" s="163"/>
      <c r="D132" s="150" t="s">
        <v>177</v>
      </c>
      <c r="E132" s="164" t="s">
        <v>19</v>
      </c>
      <c r="F132" s="165" t="s">
        <v>181</v>
      </c>
      <c r="H132" s="166">
        <v>11</v>
      </c>
      <c r="I132" s="167"/>
      <c r="L132" s="163"/>
      <c r="M132" s="168"/>
      <c r="T132" s="169"/>
      <c r="AT132" s="164" t="s">
        <v>177</v>
      </c>
      <c r="AU132" s="164" t="s">
        <v>83</v>
      </c>
      <c r="AV132" s="14" t="s">
        <v>173</v>
      </c>
      <c r="AW132" s="14" t="s">
        <v>34</v>
      </c>
      <c r="AX132" s="14" t="s">
        <v>81</v>
      </c>
      <c r="AY132" s="164" t="s">
        <v>166</v>
      </c>
    </row>
    <row r="133" spans="2:65" s="1" customFormat="1" ht="21.75" customHeight="1">
      <c r="B133" s="33"/>
      <c r="C133" s="132" t="s">
        <v>229</v>
      </c>
      <c r="D133" s="132" t="s">
        <v>168</v>
      </c>
      <c r="E133" s="133" t="s">
        <v>4424</v>
      </c>
      <c r="F133" s="134" t="s">
        <v>4425</v>
      </c>
      <c r="G133" s="135" t="s">
        <v>276</v>
      </c>
      <c r="H133" s="136">
        <v>95</v>
      </c>
      <c r="I133" s="137"/>
      <c r="J133" s="138">
        <f>ROUND(I133*H133,2)</f>
        <v>0</v>
      </c>
      <c r="K133" s="134" t="s">
        <v>172</v>
      </c>
      <c r="L133" s="33"/>
      <c r="M133" s="139" t="s">
        <v>19</v>
      </c>
      <c r="N133" s="140" t="s">
        <v>45</v>
      </c>
      <c r="P133" s="141">
        <f>O133*H133</f>
        <v>0</v>
      </c>
      <c r="Q133" s="141">
        <v>0</v>
      </c>
      <c r="R133" s="141">
        <f>Q133*H133</f>
        <v>0</v>
      </c>
      <c r="S133" s="141">
        <v>0</v>
      </c>
      <c r="T133" s="142">
        <f>S133*H133</f>
        <v>0</v>
      </c>
      <c r="AR133" s="143" t="s">
        <v>173</v>
      </c>
      <c r="AT133" s="143" t="s">
        <v>168</v>
      </c>
      <c r="AU133" s="143" t="s">
        <v>83</v>
      </c>
      <c r="AY133" s="18" t="s">
        <v>166</v>
      </c>
      <c r="BE133" s="144">
        <f>IF(N133="základní",J133,0)</f>
        <v>0</v>
      </c>
      <c r="BF133" s="144">
        <f>IF(N133="snížená",J133,0)</f>
        <v>0</v>
      </c>
      <c r="BG133" s="144">
        <f>IF(N133="zákl. přenesená",J133,0)</f>
        <v>0</v>
      </c>
      <c r="BH133" s="144">
        <f>IF(N133="sníž. přenesená",J133,0)</f>
        <v>0</v>
      </c>
      <c r="BI133" s="144">
        <f>IF(N133="nulová",J133,0)</f>
        <v>0</v>
      </c>
      <c r="BJ133" s="18" t="s">
        <v>81</v>
      </c>
      <c r="BK133" s="144">
        <f>ROUND(I133*H133,2)</f>
        <v>0</v>
      </c>
      <c r="BL133" s="18" t="s">
        <v>173</v>
      </c>
      <c r="BM133" s="143" t="s">
        <v>4426</v>
      </c>
    </row>
    <row r="134" spans="2:65" s="1" customFormat="1" ht="10.199999999999999">
      <c r="B134" s="33"/>
      <c r="D134" s="145" t="s">
        <v>175</v>
      </c>
      <c r="F134" s="146" t="s">
        <v>4427</v>
      </c>
      <c r="I134" s="147"/>
      <c r="L134" s="33"/>
      <c r="M134" s="148"/>
      <c r="T134" s="54"/>
      <c r="AT134" s="18" t="s">
        <v>175</v>
      </c>
      <c r="AU134" s="18" t="s">
        <v>83</v>
      </c>
    </row>
    <row r="135" spans="2:65" s="13" customFormat="1" ht="10.199999999999999">
      <c r="B135" s="156"/>
      <c r="D135" s="150" t="s">
        <v>177</v>
      </c>
      <c r="E135" s="157" t="s">
        <v>19</v>
      </c>
      <c r="F135" s="158" t="s">
        <v>1083</v>
      </c>
      <c r="H135" s="159">
        <v>95</v>
      </c>
      <c r="I135" s="160"/>
      <c r="L135" s="156"/>
      <c r="M135" s="161"/>
      <c r="T135" s="162"/>
      <c r="AT135" s="157" t="s">
        <v>177</v>
      </c>
      <c r="AU135" s="157" t="s">
        <v>83</v>
      </c>
      <c r="AV135" s="13" t="s">
        <v>83</v>
      </c>
      <c r="AW135" s="13" t="s">
        <v>34</v>
      </c>
      <c r="AX135" s="13" t="s">
        <v>74</v>
      </c>
      <c r="AY135" s="157" t="s">
        <v>166</v>
      </c>
    </row>
    <row r="136" spans="2:65" s="14" customFormat="1" ht="10.199999999999999">
      <c r="B136" s="163"/>
      <c r="D136" s="150" t="s">
        <v>177</v>
      </c>
      <c r="E136" s="164" t="s">
        <v>19</v>
      </c>
      <c r="F136" s="165" t="s">
        <v>181</v>
      </c>
      <c r="H136" s="166">
        <v>95</v>
      </c>
      <c r="I136" s="167"/>
      <c r="L136" s="163"/>
      <c r="M136" s="168"/>
      <c r="T136" s="169"/>
      <c r="AT136" s="164" t="s">
        <v>177</v>
      </c>
      <c r="AU136" s="164" t="s">
        <v>83</v>
      </c>
      <c r="AV136" s="14" t="s">
        <v>173</v>
      </c>
      <c r="AW136" s="14" t="s">
        <v>34</v>
      </c>
      <c r="AX136" s="14" t="s">
        <v>81</v>
      </c>
      <c r="AY136" s="164" t="s">
        <v>166</v>
      </c>
    </row>
    <row r="137" spans="2:65" s="1" customFormat="1" ht="16.5" customHeight="1">
      <c r="B137" s="33"/>
      <c r="C137" s="175" t="s">
        <v>234</v>
      </c>
      <c r="D137" s="175" t="s">
        <v>561</v>
      </c>
      <c r="E137" s="176" t="s">
        <v>4428</v>
      </c>
      <c r="F137" s="177" t="s">
        <v>4429</v>
      </c>
      <c r="G137" s="178" t="s">
        <v>276</v>
      </c>
      <c r="H137" s="179">
        <v>99.75</v>
      </c>
      <c r="I137" s="180"/>
      <c r="J137" s="181">
        <f>ROUND(I137*H137,2)</f>
        <v>0</v>
      </c>
      <c r="K137" s="177" t="s">
        <v>172</v>
      </c>
      <c r="L137" s="182"/>
      <c r="M137" s="183" t="s">
        <v>19</v>
      </c>
      <c r="N137" s="184" t="s">
        <v>45</v>
      </c>
      <c r="P137" s="141">
        <f>O137*H137</f>
        <v>0</v>
      </c>
      <c r="Q137" s="141">
        <v>4.3799999999999999E-2</v>
      </c>
      <c r="R137" s="141">
        <f>Q137*H137</f>
        <v>4.3690499999999997</v>
      </c>
      <c r="S137" s="141">
        <v>0</v>
      </c>
      <c r="T137" s="142">
        <f>S137*H137</f>
        <v>0</v>
      </c>
      <c r="AR137" s="143" t="s">
        <v>229</v>
      </c>
      <c r="AT137" s="143" t="s">
        <v>561</v>
      </c>
      <c r="AU137" s="143" t="s">
        <v>83</v>
      </c>
      <c r="AY137" s="18" t="s">
        <v>166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81</v>
      </c>
      <c r="BK137" s="144">
        <f>ROUND(I137*H137,2)</f>
        <v>0</v>
      </c>
      <c r="BL137" s="18" t="s">
        <v>173</v>
      </c>
      <c r="BM137" s="143" t="s">
        <v>4430</v>
      </c>
    </row>
    <row r="138" spans="2:65" s="13" customFormat="1" ht="10.199999999999999">
      <c r="B138" s="156"/>
      <c r="D138" s="150" t="s">
        <v>177</v>
      </c>
      <c r="E138" s="157" t="s">
        <v>19</v>
      </c>
      <c r="F138" s="158" t="s">
        <v>1083</v>
      </c>
      <c r="H138" s="159">
        <v>95</v>
      </c>
      <c r="I138" s="160"/>
      <c r="L138" s="156"/>
      <c r="M138" s="161"/>
      <c r="T138" s="162"/>
      <c r="AT138" s="157" t="s">
        <v>177</v>
      </c>
      <c r="AU138" s="157" t="s">
        <v>83</v>
      </c>
      <c r="AV138" s="13" t="s">
        <v>83</v>
      </c>
      <c r="AW138" s="13" t="s">
        <v>34</v>
      </c>
      <c r="AX138" s="13" t="s">
        <v>74</v>
      </c>
      <c r="AY138" s="157" t="s">
        <v>166</v>
      </c>
    </row>
    <row r="139" spans="2:65" s="14" customFormat="1" ht="10.199999999999999">
      <c r="B139" s="163"/>
      <c r="D139" s="150" t="s">
        <v>177</v>
      </c>
      <c r="E139" s="164" t="s">
        <v>19</v>
      </c>
      <c r="F139" s="165" t="s">
        <v>181</v>
      </c>
      <c r="H139" s="166">
        <v>95</v>
      </c>
      <c r="I139" s="167"/>
      <c r="L139" s="163"/>
      <c r="M139" s="168"/>
      <c r="T139" s="169"/>
      <c r="AT139" s="164" t="s">
        <v>177</v>
      </c>
      <c r="AU139" s="164" t="s">
        <v>83</v>
      </c>
      <c r="AV139" s="14" t="s">
        <v>173</v>
      </c>
      <c r="AW139" s="14" t="s">
        <v>34</v>
      </c>
      <c r="AX139" s="14" t="s">
        <v>81</v>
      </c>
      <c r="AY139" s="164" t="s">
        <v>166</v>
      </c>
    </row>
    <row r="140" spans="2:65" s="13" customFormat="1" ht="10.199999999999999">
      <c r="B140" s="156"/>
      <c r="D140" s="150" t="s">
        <v>177</v>
      </c>
      <c r="F140" s="158" t="s">
        <v>4431</v>
      </c>
      <c r="H140" s="159">
        <v>99.75</v>
      </c>
      <c r="I140" s="160"/>
      <c r="L140" s="156"/>
      <c r="M140" s="161"/>
      <c r="T140" s="162"/>
      <c r="AT140" s="157" t="s">
        <v>177</v>
      </c>
      <c r="AU140" s="157" t="s">
        <v>83</v>
      </c>
      <c r="AV140" s="13" t="s">
        <v>83</v>
      </c>
      <c r="AW140" s="13" t="s">
        <v>4</v>
      </c>
      <c r="AX140" s="13" t="s">
        <v>81</v>
      </c>
      <c r="AY140" s="157" t="s">
        <v>166</v>
      </c>
    </row>
    <row r="141" spans="2:65" s="1" customFormat="1" ht="24.15" customHeight="1">
      <c r="B141" s="33"/>
      <c r="C141" s="132" t="s">
        <v>241</v>
      </c>
      <c r="D141" s="132" t="s">
        <v>168</v>
      </c>
      <c r="E141" s="133" t="s">
        <v>4432</v>
      </c>
      <c r="F141" s="134" t="s">
        <v>4433</v>
      </c>
      <c r="G141" s="135" t="s">
        <v>276</v>
      </c>
      <c r="H141" s="136">
        <v>95</v>
      </c>
      <c r="I141" s="137"/>
      <c r="J141" s="138">
        <f>ROUND(I141*H141,2)</f>
        <v>0</v>
      </c>
      <c r="K141" s="134" t="s">
        <v>19</v>
      </c>
      <c r="L141" s="33"/>
      <c r="M141" s="139" t="s">
        <v>19</v>
      </c>
      <c r="N141" s="140" t="s">
        <v>45</v>
      </c>
      <c r="P141" s="141">
        <f>O141*H141</f>
        <v>0</v>
      </c>
      <c r="Q141" s="141">
        <v>0</v>
      </c>
      <c r="R141" s="141">
        <f>Q141*H141</f>
        <v>0</v>
      </c>
      <c r="S141" s="141">
        <v>0</v>
      </c>
      <c r="T141" s="142">
        <f>S141*H141</f>
        <v>0</v>
      </c>
      <c r="AR141" s="143" t="s">
        <v>173</v>
      </c>
      <c r="AT141" s="143" t="s">
        <v>168</v>
      </c>
      <c r="AU141" s="143" t="s">
        <v>83</v>
      </c>
      <c r="AY141" s="18" t="s">
        <v>166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81</v>
      </c>
      <c r="BK141" s="144">
        <f>ROUND(I141*H141,2)</f>
        <v>0</v>
      </c>
      <c r="BL141" s="18" t="s">
        <v>173</v>
      </c>
      <c r="BM141" s="143" t="s">
        <v>4434</v>
      </c>
    </row>
    <row r="142" spans="2:65" s="13" customFormat="1" ht="10.199999999999999">
      <c r="B142" s="156"/>
      <c r="D142" s="150" t="s">
        <v>177</v>
      </c>
      <c r="E142" s="157" t="s">
        <v>19</v>
      </c>
      <c r="F142" s="158" t="s">
        <v>1083</v>
      </c>
      <c r="H142" s="159">
        <v>95</v>
      </c>
      <c r="I142" s="160"/>
      <c r="L142" s="156"/>
      <c r="M142" s="161"/>
      <c r="T142" s="162"/>
      <c r="AT142" s="157" t="s">
        <v>177</v>
      </c>
      <c r="AU142" s="157" t="s">
        <v>83</v>
      </c>
      <c r="AV142" s="13" t="s">
        <v>83</v>
      </c>
      <c r="AW142" s="13" t="s">
        <v>34</v>
      </c>
      <c r="AX142" s="13" t="s">
        <v>74</v>
      </c>
      <c r="AY142" s="157" t="s">
        <v>166</v>
      </c>
    </row>
    <row r="143" spans="2:65" s="14" customFormat="1" ht="10.199999999999999">
      <c r="B143" s="163"/>
      <c r="D143" s="150" t="s">
        <v>177</v>
      </c>
      <c r="E143" s="164" t="s">
        <v>19</v>
      </c>
      <c r="F143" s="165" t="s">
        <v>181</v>
      </c>
      <c r="H143" s="166">
        <v>95</v>
      </c>
      <c r="I143" s="167"/>
      <c r="L143" s="163"/>
      <c r="M143" s="168"/>
      <c r="T143" s="169"/>
      <c r="AT143" s="164" t="s">
        <v>177</v>
      </c>
      <c r="AU143" s="164" t="s">
        <v>83</v>
      </c>
      <c r="AV143" s="14" t="s">
        <v>173</v>
      </c>
      <c r="AW143" s="14" t="s">
        <v>34</v>
      </c>
      <c r="AX143" s="14" t="s">
        <v>81</v>
      </c>
      <c r="AY143" s="164" t="s">
        <v>166</v>
      </c>
    </row>
    <row r="144" spans="2:65" s="1" customFormat="1" ht="16.5" customHeight="1">
      <c r="B144" s="33"/>
      <c r="C144" s="175" t="s">
        <v>251</v>
      </c>
      <c r="D144" s="175" t="s">
        <v>561</v>
      </c>
      <c r="E144" s="176" t="s">
        <v>4435</v>
      </c>
      <c r="F144" s="177" t="s">
        <v>4436</v>
      </c>
      <c r="G144" s="178" t="s">
        <v>318</v>
      </c>
      <c r="H144" s="179">
        <v>27</v>
      </c>
      <c r="I144" s="180"/>
      <c r="J144" s="181">
        <f>ROUND(I144*H144,2)</f>
        <v>0</v>
      </c>
      <c r="K144" s="177" t="s">
        <v>19</v>
      </c>
      <c r="L144" s="182"/>
      <c r="M144" s="183" t="s">
        <v>19</v>
      </c>
      <c r="N144" s="184" t="s">
        <v>45</v>
      </c>
      <c r="P144" s="141">
        <f>O144*H144</f>
        <v>0</v>
      </c>
      <c r="Q144" s="141">
        <v>2.0000000000000001E-4</v>
      </c>
      <c r="R144" s="141">
        <f>Q144*H144</f>
        <v>5.4000000000000003E-3</v>
      </c>
      <c r="S144" s="141">
        <v>0</v>
      </c>
      <c r="T144" s="142">
        <f>S144*H144</f>
        <v>0</v>
      </c>
      <c r="AR144" s="143" t="s">
        <v>229</v>
      </c>
      <c r="AT144" s="143" t="s">
        <v>561</v>
      </c>
      <c r="AU144" s="143" t="s">
        <v>83</v>
      </c>
      <c r="AY144" s="18" t="s">
        <v>166</v>
      </c>
      <c r="BE144" s="144">
        <f>IF(N144="základní",J144,0)</f>
        <v>0</v>
      </c>
      <c r="BF144" s="144">
        <f>IF(N144="snížená",J144,0)</f>
        <v>0</v>
      </c>
      <c r="BG144" s="144">
        <f>IF(N144="zákl. přenesená",J144,0)</f>
        <v>0</v>
      </c>
      <c r="BH144" s="144">
        <f>IF(N144="sníž. přenesená",J144,0)</f>
        <v>0</v>
      </c>
      <c r="BI144" s="144">
        <f>IF(N144="nulová",J144,0)</f>
        <v>0</v>
      </c>
      <c r="BJ144" s="18" t="s">
        <v>81</v>
      </c>
      <c r="BK144" s="144">
        <f>ROUND(I144*H144,2)</f>
        <v>0</v>
      </c>
      <c r="BL144" s="18" t="s">
        <v>173</v>
      </c>
      <c r="BM144" s="143" t="s">
        <v>4437</v>
      </c>
    </row>
    <row r="145" spans="2:65" s="13" customFormat="1" ht="10.199999999999999">
      <c r="B145" s="156"/>
      <c r="D145" s="150" t="s">
        <v>177</v>
      </c>
      <c r="E145" s="157" t="s">
        <v>19</v>
      </c>
      <c r="F145" s="158" t="s">
        <v>384</v>
      </c>
      <c r="H145" s="159">
        <v>27</v>
      </c>
      <c r="I145" s="160"/>
      <c r="L145" s="156"/>
      <c r="M145" s="161"/>
      <c r="T145" s="162"/>
      <c r="AT145" s="157" t="s">
        <v>177</v>
      </c>
      <c r="AU145" s="157" t="s">
        <v>83</v>
      </c>
      <c r="AV145" s="13" t="s">
        <v>83</v>
      </c>
      <c r="AW145" s="13" t="s">
        <v>34</v>
      </c>
      <c r="AX145" s="13" t="s">
        <v>74</v>
      </c>
      <c r="AY145" s="157" t="s">
        <v>166</v>
      </c>
    </row>
    <row r="146" spans="2:65" s="14" customFormat="1" ht="10.199999999999999">
      <c r="B146" s="163"/>
      <c r="D146" s="150" t="s">
        <v>177</v>
      </c>
      <c r="E146" s="164" t="s">
        <v>19</v>
      </c>
      <c r="F146" s="165" t="s">
        <v>181</v>
      </c>
      <c r="H146" s="166">
        <v>27</v>
      </c>
      <c r="I146" s="167"/>
      <c r="L146" s="163"/>
      <c r="M146" s="168"/>
      <c r="T146" s="169"/>
      <c r="AT146" s="164" t="s">
        <v>177</v>
      </c>
      <c r="AU146" s="164" t="s">
        <v>83</v>
      </c>
      <c r="AV146" s="14" t="s">
        <v>173</v>
      </c>
      <c r="AW146" s="14" t="s">
        <v>34</v>
      </c>
      <c r="AX146" s="14" t="s">
        <v>81</v>
      </c>
      <c r="AY146" s="164" t="s">
        <v>166</v>
      </c>
    </row>
    <row r="147" spans="2:65" s="1" customFormat="1" ht="21.75" customHeight="1">
      <c r="B147" s="33"/>
      <c r="C147" s="132" t="s">
        <v>8</v>
      </c>
      <c r="D147" s="132" t="s">
        <v>168</v>
      </c>
      <c r="E147" s="133" t="s">
        <v>4438</v>
      </c>
      <c r="F147" s="134" t="s">
        <v>4439</v>
      </c>
      <c r="G147" s="135" t="s">
        <v>276</v>
      </c>
      <c r="H147" s="136">
        <v>27</v>
      </c>
      <c r="I147" s="137"/>
      <c r="J147" s="138">
        <f>ROUND(I147*H147,2)</f>
        <v>0</v>
      </c>
      <c r="K147" s="134" t="s">
        <v>172</v>
      </c>
      <c r="L147" s="33"/>
      <c r="M147" s="139" t="s">
        <v>19</v>
      </c>
      <c r="N147" s="140" t="s">
        <v>45</v>
      </c>
      <c r="P147" s="141">
        <f>O147*H147</f>
        <v>0</v>
      </c>
      <c r="Q147" s="141">
        <v>0</v>
      </c>
      <c r="R147" s="141">
        <f>Q147*H147</f>
        <v>0</v>
      </c>
      <c r="S147" s="141">
        <v>0</v>
      </c>
      <c r="T147" s="142">
        <f>S147*H147</f>
        <v>0</v>
      </c>
      <c r="AR147" s="143" t="s">
        <v>173</v>
      </c>
      <c r="AT147" s="143" t="s">
        <v>168</v>
      </c>
      <c r="AU147" s="143" t="s">
        <v>83</v>
      </c>
      <c r="AY147" s="18" t="s">
        <v>166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81</v>
      </c>
      <c r="BK147" s="144">
        <f>ROUND(I147*H147,2)</f>
        <v>0</v>
      </c>
      <c r="BL147" s="18" t="s">
        <v>173</v>
      </c>
      <c r="BM147" s="143" t="s">
        <v>4440</v>
      </c>
    </row>
    <row r="148" spans="2:65" s="1" customFormat="1" ht="10.199999999999999">
      <c r="B148" s="33"/>
      <c r="D148" s="145" t="s">
        <v>175</v>
      </c>
      <c r="F148" s="146" t="s">
        <v>4441</v>
      </c>
      <c r="I148" s="147"/>
      <c r="L148" s="33"/>
      <c r="M148" s="148"/>
      <c r="T148" s="54"/>
      <c r="AT148" s="18" t="s">
        <v>175</v>
      </c>
      <c r="AU148" s="18" t="s">
        <v>83</v>
      </c>
    </row>
    <row r="149" spans="2:65" s="13" customFormat="1" ht="10.199999999999999">
      <c r="B149" s="156"/>
      <c r="D149" s="150" t="s">
        <v>177</v>
      </c>
      <c r="E149" s="157" t="s">
        <v>19</v>
      </c>
      <c r="F149" s="158" t="s">
        <v>384</v>
      </c>
      <c r="H149" s="159">
        <v>27</v>
      </c>
      <c r="I149" s="160"/>
      <c r="L149" s="156"/>
      <c r="M149" s="161"/>
      <c r="T149" s="162"/>
      <c r="AT149" s="157" t="s">
        <v>177</v>
      </c>
      <c r="AU149" s="157" t="s">
        <v>83</v>
      </c>
      <c r="AV149" s="13" t="s">
        <v>83</v>
      </c>
      <c r="AW149" s="13" t="s">
        <v>34</v>
      </c>
      <c r="AX149" s="13" t="s">
        <v>74</v>
      </c>
      <c r="AY149" s="157" t="s">
        <v>166</v>
      </c>
    </row>
    <row r="150" spans="2:65" s="14" customFormat="1" ht="10.199999999999999">
      <c r="B150" s="163"/>
      <c r="D150" s="150" t="s">
        <v>177</v>
      </c>
      <c r="E150" s="164" t="s">
        <v>19</v>
      </c>
      <c r="F150" s="165" t="s">
        <v>181</v>
      </c>
      <c r="H150" s="166">
        <v>27</v>
      </c>
      <c r="I150" s="167"/>
      <c r="L150" s="163"/>
      <c r="M150" s="168"/>
      <c r="T150" s="169"/>
      <c r="AT150" s="164" t="s">
        <v>177</v>
      </c>
      <c r="AU150" s="164" t="s">
        <v>83</v>
      </c>
      <c r="AV150" s="14" t="s">
        <v>173</v>
      </c>
      <c r="AW150" s="14" t="s">
        <v>34</v>
      </c>
      <c r="AX150" s="14" t="s">
        <v>81</v>
      </c>
      <c r="AY150" s="164" t="s">
        <v>166</v>
      </c>
    </row>
    <row r="151" spans="2:65" s="1" customFormat="1" ht="16.5" customHeight="1">
      <c r="B151" s="33"/>
      <c r="C151" s="175" t="s">
        <v>266</v>
      </c>
      <c r="D151" s="175" t="s">
        <v>561</v>
      </c>
      <c r="E151" s="176" t="s">
        <v>4442</v>
      </c>
      <c r="F151" s="177" t="s">
        <v>4443</v>
      </c>
      <c r="G151" s="178" t="s">
        <v>276</v>
      </c>
      <c r="H151" s="179">
        <v>28.35</v>
      </c>
      <c r="I151" s="180"/>
      <c r="J151" s="181">
        <f>ROUND(I151*H151,2)</f>
        <v>0</v>
      </c>
      <c r="K151" s="177" t="s">
        <v>172</v>
      </c>
      <c r="L151" s="182"/>
      <c r="M151" s="183" t="s">
        <v>19</v>
      </c>
      <c r="N151" s="184" t="s">
        <v>45</v>
      </c>
      <c r="P151" s="141">
        <f>O151*H151</f>
        <v>0</v>
      </c>
      <c r="Q151" s="141">
        <v>7.17E-2</v>
      </c>
      <c r="R151" s="141">
        <f>Q151*H151</f>
        <v>2.0326949999999999</v>
      </c>
      <c r="S151" s="141">
        <v>0</v>
      </c>
      <c r="T151" s="142">
        <f>S151*H151</f>
        <v>0</v>
      </c>
      <c r="AR151" s="143" t="s">
        <v>229</v>
      </c>
      <c r="AT151" s="143" t="s">
        <v>561</v>
      </c>
      <c r="AU151" s="143" t="s">
        <v>83</v>
      </c>
      <c r="AY151" s="18" t="s">
        <v>166</v>
      </c>
      <c r="BE151" s="144">
        <f>IF(N151="základní",J151,0)</f>
        <v>0</v>
      </c>
      <c r="BF151" s="144">
        <f>IF(N151="snížená",J151,0)</f>
        <v>0</v>
      </c>
      <c r="BG151" s="144">
        <f>IF(N151="zákl. přenesená",J151,0)</f>
        <v>0</v>
      </c>
      <c r="BH151" s="144">
        <f>IF(N151="sníž. přenesená",J151,0)</f>
        <v>0</v>
      </c>
      <c r="BI151" s="144">
        <f>IF(N151="nulová",J151,0)</f>
        <v>0</v>
      </c>
      <c r="BJ151" s="18" t="s">
        <v>81</v>
      </c>
      <c r="BK151" s="144">
        <f>ROUND(I151*H151,2)</f>
        <v>0</v>
      </c>
      <c r="BL151" s="18" t="s">
        <v>173</v>
      </c>
      <c r="BM151" s="143" t="s">
        <v>4444</v>
      </c>
    </row>
    <row r="152" spans="2:65" s="13" customFormat="1" ht="10.199999999999999">
      <c r="B152" s="156"/>
      <c r="D152" s="150" t="s">
        <v>177</v>
      </c>
      <c r="E152" s="157" t="s">
        <v>19</v>
      </c>
      <c r="F152" s="158" t="s">
        <v>384</v>
      </c>
      <c r="H152" s="159">
        <v>27</v>
      </c>
      <c r="I152" s="160"/>
      <c r="L152" s="156"/>
      <c r="M152" s="161"/>
      <c r="T152" s="162"/>
      <c r="AT152" s="157" t="s">
        <v>177</v>
      </c>
      <c r="AU152" s="157" t="s">
        <v>83</v>
      </c>
      <c r="AV152" s="13" t="s">
        <v>83</v>
      </c>
      <c r="AW152" s="13" t="s">
        <v>34</v>
      </c>
      <c r="AX152" s="13" t="s">
        <v>74</v>
      </c>
      <c r="AY152" s="157" t="s">
        <v>166</v>
      </c>
    </row>
    <row r="153" spans="2:65" s="14" customFormat="1" ht="10.199999999999999">
      <c r="B153" s="163"/>
      <c r="D153" s="150" t="s">
        <v>177</v>
      </c>
      <c r="E153" s="164" t="s">
        <v>19</v>
      </c>
      <c r="F153" s="165" t="s">
        <v>181</v>
      </c>
      <c r="H153" s="166">
        <v>27</v>
      </c>
      <c r="I153" s="167"/>
      <c r="L153" s="163"/>
      <c r="M153" s="168"/>
      <c r="T153" s="169"/>
      <c r="AT153" s="164" t="s">
        <v>177</v>
      </c>
      <c r="AU153" s="164" t="s">
        <v>83</v>
      </c>
      <c r="AV153" s="14" t="s">
        <v>173</v>
      </c>
      <c r="AW153" s="14" t="s">
        <v>34</v>
      </c>
      <c r="AX153" s="14" t="s">
        <v>81</v>
      </c>
      <c r="AY153" s="164" t="s">
        <v>166</v>
      </c>
    </row>
    <row r="154" spans="2:65" s="13" customFormat="1" ht="10.199999999999999">
      <c r="B154" s="156"/>
      <c r="D154" s="150" t="s">
        <v>177</v>
      </c>
      <c r="F154" s="158" t="s">
        <v>4445</v>
      </c>
      <c r="H154" s="159">
        <v>28.35</v>
      </c>
      <c r="I154" s="160"/>
      <c r="L154" s="156"/>
      <c r="M154" s="161"/>
      <c r="T154" s="162"/>
      <c r="AT154" s="157" t="s">
        <v>177</v>
      </c>
      <c r="AU154" s="157" t="s">
        <v>83</v>
      </c>
      <c r="AV154" s="13" t="s">
        <v>83</v>
      </c>
      <c r="AW154" s="13" t="s">
        <v>4</v>
      </c>
      <c r="AX154" s="13" t="s">
        <v>81</v>
      </c>
      <c r="AY154" s="157" t="s">
        <v>166</v>
      </c>
    </row>
    <row r="155" spans="2:65" s="1" customFormat="1" ht="24.15" customHeight="1">
      <c r="B155" s="33"/>
      <c r="C155" s="132" t="s">
        <v>273</v>
      </c>
      <c r="D155" s="132" t="s">
        <v>168</v>
      </c>
      <c r="E155" s="133" t="s">
        <v>4446</v>
      </c>
      <c r="F155" s="134" t="s">
        <v>4447</v>
      </c>
      <c r="G155" s="135" t="s">
        <v>276</v>
      </c>
      <c r="H155" s="136">
        <v>27</v>
      </c>
      <c r="I155" s="137"/>
      <c r="J155" s="138">
        <f>ROUND(I155*H155,2)</f>
        <v>0</v>
      </c>
      <c r="K155" s="134" t="s">
        <v>19</v>
      </c>
      <c r="L155" s="33"/>
      <c r="M155" s="139" t="s">
        <v>19</v>
      </c>
      <c r="N155" s="140" t="s">
        <v>45</v>
      </c>
      <c r="P155" s="141">
        <f>O155*H155</f>
        <v>0</v>
      </c>
      <c r="Q155" s="141">
        <v>0</v>
      </c>
      <c r="R155" s="141">
        <f>Q155*H155</f>
        <v>0</v>
      </c>
      <c r="S155" s="141">
        <v>0</v>
      </c>
      <c r="T155" s="142">
        <f>S155*H155</f>
        <v>0</v>
      </c>
      <c r="AR155" s="143" t="s">
        <v>173</v>
      </c>
      <c r="AT155" s="143" t="s">
        <v>168</v>
      </c>
      <c r="AU155" s="143" t="s">
        <v>83</v>
      </c>
      <c r="AY155" s="18" t="s">
        <v>166</v>
      </c>
      <c r="BE155" s="144">
        <f>IF(N155="základní",J155,0)</f>
        <v>0</v>
      </c>
      <c r="BF155" s="144">
        <f>IF(N155="snížená",J155,0)</f>
        <v>0</v>
      </c>
      <c r="BG155" s="144">
        <f>IF(N155="zákl. přenesená",J155,0)</f>
        <v>0</v>
      </c>
      <c r="BH155" s="144">
        <f>IF(N155="sníž. přenesená",J155,0)</f>
        <v>0</v>
      </c>
      <c r="BI155" s="144">
        <f>IF(N155="nulová",J155,0)</f>
        <v>0</v>
      </c>
      <c r="BJ155" s="18" t="s">
        <v>81</v>
      </c>
      <c r="BK155" s="144">
        <f>ROUND(I155*H155,2)</f>
        <v>0</v>
      </c>
      <c r="BL155" s="18" t="s">
        <v>173</v>
      </c>
      <c r="BM155" s="143" t="s">
        <v>4448</v>
      </c>
    </row>
    <row r="156" spans="2:65" s="13" customFormat="1" ht="10.199999999999999">
      <c r="B156" s="156"/>
      <c r="D156" s="150" t="s">
        <v>177</v>
      </c>
      <c r="E156" s="157" t="s">
        <v>19</v>
      </c>
      <c r="F156" s="158" t="s">
        <v>384</v>
      </c>
      <c r="H156" s="159">
        <v>27</v>
      </c>
      <c r="I156" s="160"/>
      <c r="L156" s="156"/>
      <c r="M156" s="161"/>
      <c r="T156" s="162"/>
      <c r="AT156" s="157" t="s">
        <v>177</v>
      </c>
      <c r="AU156" s="157" t="s">
        <v>83</v>
      </c>
      <c r="AV156" s="13" t="s">
        <v>83</v>
      </c>
      <c r="AW156" s="13" t="s">
        <v>34</v>
      </c>
      <c r="AX156" s="13" t="s">
        <v>74</v>
      </c>
      <c r="AY156" s="157" t="s">
        <v>166</v>
      </c>
    </row>
    <row r="157" spans="2:65" s="14" customFormat="1" ht="10.199999999999999">
      <c r="B157" s="163"/>
      <c r="D157" s="150" t="s">
        <v>177</v>
      </c>
      <c r="E157" s="164" t="s">
        <v>19</v>
      </c>
      <c r="F157" s="165" t="s">
        <v>181</v>
      </c>
      <c r="H157" s="166">
        <v>27</v>
      </c>
      <c r="I157" s="167"/>
      <c r="L157" s="163"/>
      <c r="M157" s="168"/>
      <c r="T157" s="169"/>
      <c r="AT157" s="164" t="s">
        <v>177</v>
      </c>
      <c r="AU157" s="164" t="s">
        <v>83</v>
      </c>
      <c r="AV157" s="14" t="s">
        <v>173</v>
      </c>
      <c r="AW157" s="14" t="s">
        <v>34</v>
      </c>
      <c r="AX157" s="14" t="s">
        <v>81</v>
      </c>
      <c r="AY157" s="164" t="s">
        <v>166</v>
      </c>
    </row>
    <row r="158" spans="2:65" s="1" customFormat="1" ht="16.5" customHeight="1">
      <c r="B158" s="33"/>
      <c r="C158" s="175" t="s">
        <v>282</v>
      </c>
      <c r="D158" s="175" t="s">
        <v>561</v>
      </c>
      <c r="E158" s="176" t="s">
        <v>4449</v>
      </c>
      <c r="F158" s="177" t="s">
        <v>4450</v>
      </c>
      <c r="G158" s="178" t="s">
        <v>318</v>
      </c>
      <c r="H158" s="179">
        <v>7</v>
      </c>
      <c r="I158" s="180"/>
      <c r="J158" s="181">
        <f>ROUND(I158*H158,2)</f>
        <v>0</v>
      </c>
      <c r="K158" s="177" t="s">
        <v>19</v>
      </c>
      <c r="L158" s="182"/>
      <c r="M158" s="183" t="s">
        <v>19</v>
      </c>
      <c r="N158" s="184" t="s">
        <v>45</v>
      </c>
      <c r="P158" s="141">
        <f>O158*H158</f>
        <v>0</v>
      </c>
      <c r="Q158" s="141">
        <v>2.0000000000000001E-4</v>
      </c>
      <c r="R158" s="141">
        <f>Q158*H158</f>
        <v>1.4E-3</v>
      </c>
      <c r="S158" s="141">
        <v>0</v>
      </c>
      <c r="T158" s="142">
        <f>S158*H158</f>
        <v>0</v>
      </c>
      <c r="AR158" s="143" t="s">
        <v>229</v>
      </c>
      <c r="AT158" s="143" t="s">
        <v>561</v>
      </c>
      <c r="AU158" s="143" t="s">
        <v>83</v>
      </c>
      <c r="AY158" s="18" t="s">
        <v>166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81</v>
      </c>
      <c r="BK158" s="144">
        <f>ROUND(I158*H158,2)</f>
        <v>0</v>
      </c>
      <c r="BL158" s="18" t="s">
        <v>173</v>
      </c>
      <c r="BM158" s="143" t="s">
        <v>4451</v>
      </c>
    </row>
    <row r="159" spans="2:65" s="13" customFormat="1" ht="10.199999999999999">
      <c r="B159" s="156"/>
      <c r="D159" s="150" t="s">
        <v>177</v>
      </c>
      <c r="E159" s="157" t="s">
        <v>19</v>
      </c>
      <c r="F159" s="158" t="s">
        <v>223</v>
      </c>
      <c r="H159" s="159">
        <v>7</v>
      </c>
      <c r="I159" s="160"/>
      <c r="L159" s="156"/>
      <c r="M159" s="161"/>
      <c r="T159" s="162"/>
      <c r="AT159" s="157" t="s">
        <v>177</v>
      </c>
      <c r="AU159" s="157" t="s">
        <v>83</v>
      </c>
      <c r="AV159" s="13" t="s">
        <v>83</v>
      </c>
      <c r="AW159" s="13" t="s">
        <v>34</v>
      </c>
      <c r="AX159" s="13" t="s">
        <v>74</v>
      </c>
      <c r="AY159" s="157" t="s">
        <v>166</v>
      </c>
    </row>
    <row r="160" spans="2:65" s="14" customFormat="1" ht="10.199999999999999">
      <c r="B160" s="163"/>
      <c r="D160" s="150" t="s">
        <v>177</v>
      </c>
      <c r="E160" s="164" t="s">
        <v>19</v>
      </c>
      <c r="F160" s="165" t="s">
        <v>181</v>
      </c>
      <c r="H160" s="166">
        <v>7</v>
      </c>
      <c r="I160" s="167"/>
      <c r="L160" s="163"/>
      <c r="M160" s="168"/>
      <c r="T160" s="169"/>
      <c r="AT160" s="164" t="s">
        <v>177</v>
      </c>
      <c r="AU160" s="164" t="s">
        <v>83</v>
      </c>
      <c r="AV160" s="14" t="s">
        <v>173</v>
      </c>
      <c r="AW160" s="14" t="s">
        <v>34</v>
      </c>
      <c r="AX160" s="14" t="s">
        <v>81</v>
      </c>
      <c r="AY160" s="164" t="s">
        <v>166</v>
      </c>
    </row>
    <row r="161" spans="2:65" s="1" customFormat="1" ht="24.15" customHeight="1">
      <c r="B161" s="33"/>
      <c r="C161" s="132" t="s">
        <v>290</v>
      </c>
      <c r="D161" s="132" t="s">
        <v>168</v>
      </c>
      <c r="E161" s="133" t="s">
        <v>4452</v>
      </c>
      <c r="F161" s="134" t="s">
        <v>4453</v>
      </c>
      <c r="G161" s="135" t="s">
        <v>318</v>
      </c>
      <c r="H161" s="136">
        <v>3</v>
      </c>
      <c r="I161" s="137"/>
      <c r="J161" s="138">
        <f>ROUND(I161*H161,2)</f>
        <v>0</v>
      </c>
      <c r="K161" s="134" t="s">
        <v>172</v>
      </c>
      <c r="L161" s="33"/>
      <c r="M161" s="139" t="s">
        <v>19</v>
      </c>
      <c r="N161" s="140" t="s">
        <v>45</v>
      </c>
      <c r="P161" s="141">
        <f>O161*H161</f>
        <v>0</v>
      </c>
      <c r="Q161" s="141">
        <v>2.82E-3</v>
      </c>
      <c r="R161" s="141">
        <f>Q161*H161</f>
        <v>8.4600000000000005E-3</v>
      </c>
      <c r="S161" s="141">
        <v>0</v>
      </c>
      <c r="T161" s="142">
        <f>S161*H161</f>
        <v>0</v>
      </c>
      <c r="AR161" s="143" t="s">
        <v>173</v>
      </c>
      <c r="AT161" s="143" t="s">
        <v>168</v>
      </c>
      <c r="AU161" s="143" t="s">
        <v>83</v>
      </c>
      <c r="AY161" s="18" t="s">
        <v>166</v>
      </c>
      <c r="BE161" s="144">
        <f>IF(N161="základní",J161,0)</f>
        <v>0</v>
      </c>
      <c r="BF161" s="144">
        <f>IF(N161="snížená",J161,0)</f>
        <v>0</v>
      </c>
      <c r="BG161" s="144">
        <f>IF(N161="zákl. přenesená",J161,0)</f>
        <v>0</v>
      </c>
      <c r="BH161" s="144">
        <f>IF(N161="sníž. přenesená",J161,0)</f>
        <v>0</v>
      </c>
      <c r="BI161" s="144">
        <f>IF(N161="nulová",J161,0)</f>
        <v>0</v>
      </c>
      <c r="BJ161" s="18" t="s">
        <v>81</v>
      </c>
      <c r="BK161" s="144">
        <f>ROUND(I161*H161,2)</f>
        <v>0</v>
      </c>
      <c r="BL161" s="18" t="s">
        <v>173</v>
      </c>
      <c r="BM161" s="143" t="s">
        <v>4454</v>
      </c>
    </row>
    <row r="162" spans="2:65" s="1" customFormat="1" ht="10.199999999999999">
      <c r="B162" s="33"/>
      <c r="D162" s="145" t="s">
        <v>175</v>
      </c>
      <c r="F162" s="146" t="s">
        <v>4455</v>
      </c>
      <c r="I162" s="147"/>
      <c r="L162" s="33"/>
      <c r="M162" s="148"/>
      <c r="T162" s="54"/>
      <c r="AT162" s="18" t="s">
        <v>175</v>
      </c>
      <c r="AU162" s="18" t="s">
        <v>83</v>
      </c>
    </row>
    <row r="163" spans="2:65" s="1" customFormat="1" ht="16.5" customHeight="1">
      <c r="B163" s="33"/>
      <c r="C163" s="175" t="s">
        <v>299</v>
      </c>
      <c r="D163" s="175" t="s">
        <v>561</v>
      </c>
      <c r="E163" s="176" t="s">
        <v>4456</v>
      </c>
      <c r="F163" s="177" t="s">
        <v>4457</v>
      </c>
      <c r="G163" s="178" t="s">
        <v>318</v>
      </c>
      <c r="H163" s="179">
        <v>1</v>
      </c>
      <c r="I163" s="180"/>
      <c r="J163" s="181">
        <f>ROUND(I163*H163,2)</f>
        <v>0</v>
      </c>
      <c r="K163" s="177" t="s">
        <v>172</v>
      </c>
      <c r="L163" s="182"/>
      <c r="M163" s="183" t="s">
        <v>19</v>
      </c>
      <c r="N163" s="184" t="s">
        <v>45</v>
      </c>
      <c r="P163" s="141">
        <f>O163*H163</f>
        <v>0</v>
      </c>
      <c r="Q163" s="141">
        <v>1.55E-2</v>
      </c>
      <c r="R163" s="141">
        <f>Q163*H163</f>
        <v>1.55E-2</v>
      </c>
      <c r="S163" s="141">
        <v>0</v>
      </c>
      <c r="T163" s="142">
        <f>S163*H163</f>
        <v>0</v>
      </c>
      <c r="AR163" s="143" t="s">
        <v>229</v>
      </c>
      <c r="AT163" s="143" t="s">
        <v>561</v>
      </c>
      <c r="AU163" s="143" t="s">
        <v>83</v>
      </c>
      <c r="AY163" s="18" t="s">
        <v>166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81</v>
      </c>
      <c r="BK163" s="144">
        <f>ROUND(I163*H163,2)</f>
        <v>0</v>
      </c>
      <c r="BL163" s="18" t="s">
        <v>173</v>
      </c>
      <c r="BM163" s="143" t="s">
        <v>4458</v>
      </c>
    </row>
    <row r="164" spans="2:65" s="13" customFormat="1" ht="10.199999999999999">
      <c r="B164" s="156"/>
      <c r="D164" s="150" t="s">
        <v>177</v>
      </c>
      <c r="F164" s="158" t="s">
        <v>4459</v>
      </c>
      <c r="H164" s="159">
        <v>1</v>
      </c>
      <c r="I164" s="160"/>
      <c r="L164" s="156"/>
      <c r="M164" s="161"/>
      <c r="T164" s="162"/>
      <c r="AT164" s="157" t="s">
        <v>177</v>
      </c>
      <c r="AU164" s="157" t="s">
        <v>83</v>
      </c>
      <c r="AV164" s="13" t="s">
        <v>83</v>
      </c>
      <c r="AW164" s="13" t="s">
        <v>4</v>
      </c>
      <c r="AX164" s="13" t="s">
        <v>81</v>
      </c>
      <c r="AY164" s="157" t="s">
        <v>166</v>
      </c>
    </row>
    <row r="165" spans="2:65" s="1" customFormat="1" ht="16.5" customHeight="1">
      <c r="B165" s="33"/>
      <c r="C165" s="175" t="s">
        <v>307</v>
      </c>
      <c r="D165" s="175" t="s">
        <v>561</v>
      </c>
      <c r="E165" s="176" t="s">
        <v>4460</v>
      </c>
      <c r="F165" s="177" t="s">
        <v>4461</v>
      </c>
      <c r="G165" s="178" t="s">
        <v>318</v>
      </c>
      <c r="H165" s="179">
        <v>2</v>
      </c>
      <c r="I165" s="180"/>
      <c r="J165" s="181">
        <f>ROUND(I165*H165,2)</f>
        <v>0</v>
      </c>
      <c r="K165" s="177" t="s">
        <v>172</v>
      </c>
      <c r="L165" s="182"/>
      <c r="M165" s="183" t="s">
        <v>19</v>
      </c>
      <c r="N165" s="184" t="s">
        <v>45</v>
      </c>
      <c r="P165" s="141">
        <f>O165*H165</f>
        <v>0</v>
      </c>
      <c r="Q165" s="141">
        <v>3.3500000000000002E-2</v>
      </c>
      <c r="R165" s="141">
        <f>Q165*H165</f>
        <v>6.7000000000000004E-2</v>
      </c>
      <c r="S165" s="141">
        <v>0</v>
      </c>
      <c r="T165" s="142">
        <f>S165*H165</f>
        <v>0</v>
      </c>
      <c r="AR165" s="143" t="s">
        <v>229</v>
      </c>
      <c r="AT165" s="143" t="s">
        <v>561</v>
      </c>
      <c r="AU165" s="143" t="s">
        <v>83</v>
      </c>
      <c r="AY165" s="18" t="s">
        <v>166</v>
      </c>
      <c r="BE165" s="144">
        <f>IF(N165="základní",J165,0)</f>
        <v>0</v>
      </c>
      <c r="BF165" s="144">
        <f>IF(N165="snížená",J165,0)</f>
        <v>0</v>
      </c>
      <c r="BG165" s="144">
        <f>IF(N165="zákl. přenesená",J165,0)</f>
        <v>0</v>
      </c>
      <c r="BH165" s="144">
        <f>IF(N165="sníž. přenesená",J165,0)</f>
        <v>0</v>
      </c>
      <c r="BI165" s="144">
        <f>IF(N165="nulová",J165,0)</f>
        <v>0</v>
      </c>
      <c r="BJ165" s="18" t="s">
        <v>81</v>
      </c>
      <c r="BK165" s="144">
        <f>ROUND(I165*H165,2)</f>
        <v>0</v>
      </c>
      <c r="BL165" s="18" t="s">
        <v>173</v>
      </c>
      <c r="BM165" s="143" t="s">
        <v>4462</v>
      </c>
    </row>
    <row r="166" spans="2:65" s="13" customFormat="1" ht="10.199999999999999">
      <c r="B166" s="156"/>
      <c r="D166" s="150" t="s">
        <v>177</v>
      </c>
      <c r="F166" s="158" t="s">
        <v>4463</v>
      </c>
      <c r="H166" s="159">
        <v>2</v>
      </c>
      <c r="I166" s="160"/>
      <c r="L166" s="156"/>
      <c r="M166" s="161"/>
      <c r="T166" s="162"/>
      <c r="AT166" s="157" t="s">
        <v>177</v>
      </c>
      <c r="AU166" s="157" t="s">
        <v>83</v>
      </c>
      <c r="AV166" s="13" t="s">
        <v>83</v>
      </c>
      <c r="AW166" s="13" t="s">
        <v>4</v>
      </c>
      <c r="AX166" s="13" t="s">
        <v>81</v>
      </c>
      <c r="AY166" s="157" t="s">
        <v>166</v>
      </c>
    </row>
    <row r="167" spans="2:65" s="1" customFormat="1" ht="24.15" customHeight="1">
      <c r="B167" s="33"/>
      <c r="C167" s="132" t="s">
        <v>315</v>
      </c>
      <c r="D167" s="132" t="s">
        <v>168</v>
      </c>
      <c r="E167" s="133" t="s">
        <v>4464</v>
      </c>
      <c r="F167" s="134" t="s">
        <v>4465</v>
      </c>
      <c r="G167" s="135" t="s">
        <v>318</v>
      </c>
      <c r="H167" s="136">
        <v>6</v>
      </c>
      <c r="I167" s="137"/>
      <c r="J167" s="138">
        <f>ROUND(I167*H167,2)</f>
        <v>0</v>
      </c>
      <c r="K167" s="134" t="s">
        <v>172</v>
      </c>
      <c r="L167" s="33"/>
      <c r="M167" s="139" t="s">
        <v>19</v>
      </c>
      <c r="N167" s="140" t="s">
        <v>45</v>
      </c>
      <c r="P167" s="141">
        <f>O167*H167</f>
        <v>0</v>
      </c>
      <c r="Q167" s="141">
        <v>2.8700000000000002E-3</v>
      </c>
      <c r="R167" s="141">
        <f>Q167*H167</f>
        <v>1.7219999999999999E-2</v>
      </c>
      <c r="S167" s="141">
        <v>0</v>
      </c>
      <c r="T167" s="142">
        <f>S167*H167</f>
        <v>0</v>
      </c>
      <c r="AR167" s="143" t="s">
        <v>173</v>
      </c>
      <c r="AT167" s="143" t="s">
        <v>168</v>
      </c>
      <c r="AU167" s="143" t="s">
        <v>83</v>
      </c>
      <c r="AY167" s="18" t="s">
        <v>166</v>
      </c>
      <c r="BE167" s="144">
        <f>IF(N167="základní",J167,0)</f>
        <v>0</v>
      </c>
      <c r="BF167" s="144">
        <f>IF(N167="snížená",J167,0)</f>
        <v>0</v>
      </c>
      <c r="BG167" s="144">
        <f>IF(N167="zákl. přenesená",J167,0)</f>
        <v>0</v>
      </c>
      <c r="BH167" s="144">
        <f>IF(N167="sníž. přenesená",J167,0)</f>
        <v>0</v>
      </c>
      <c r="BI167" s="144">
        <f>IF(N167="nulová",J167,0)</f>
        <v>0</v>
      </c>
      <c r="BJ167" s="18" t="s">
        <v>81</v>
      </c>
      <c r="BK167" s="144">
        <f>ROUND(I167*H167,2)</f>
        <v>0</v>
      </c>
      <c r="BL167" s="18" t="s">
        <v>173</v>
      </c>
      <c r="BM167" s="143" t="s">
        <v>4466</v>
      </c>
    </row>
    <row r="168" spans="2:65" s="1" customFormat="1" ht="10.199999999999999">
      <c r="B168" s="33"/>
      <c r="D168" s="145" t="s">
        <v>175</v>
      </c>
      <c r="F168" s="146" t="s">
        <v>4467</v>
      </c>
      <c r="I168" s="147"/>
      <c r="L168" s="33"/>
      <c r="M168" s="148"/>
      <c r="T168" s="54"/>
      <c r="AT168" s="18" t="s">
        <v>175</v>
      </c>
      <c r="AU168" s="18" t="s">
        <v>83</v>
      </c>
    </row>
    <row r="169" spans="2:65" s="1" customFormat="1" ht="16.5" customHeight="1">
      <c r="B169" s="33"/>
      <c r="C169" s="175" t="s">
        <v>324</v>
      </c>
      <c r="D169" s="175" t="s">
        <v>561</v>
      </c>
      <c r="E169" s="176" t="s">
        <v>4468</v>
      </c>
      <c r="F169" s="177" t="s">
        <v>4469</v>
      </c>
      <c r="G169" s="178" t="s">
        <v>318</v>
      </c>
      <c r="H169" s="179">
        <v>2</v>
      </c>
      <c r="I169" s="180"/>
      <c r="J169" s="181">
        <f>ROUND(I169*H169,2)</f>
        <v>0</v>
      </c>
      <c r="K169" s="177" t="s">
        <v>172</v>
      </c>
      <c r="L169" s="182"/>
      <c r="M169" s="183" t="s">
        <v>19</v>
      </c>
      <c r="N169" s="184" t="s">
        <v>45</v>
      </c>
      <c r="P169" s="141">
        <f>O169*H169</f>
        <v>0</v>
      </c>
      <c r="Q169" s="141">
        <v>2.1000000000000001E-2</v>
      </c>
      <c r="R169" s="141">
        <f>Q169*H169</f>
        <v>4.2000000000000003E-2</v>
      </c>
      <c r="S169" s="141">
        <v>0</v>
      </c>
      <c r="T169" s="142">
        <f>S169*H169</f>
        <v>0</v>
      </c>
      <c r="AR169" s="143" t="s">
        <v>229</v>
      </c>
      <c r="AT169" s="143" t="s">
        <v>561</v>
      </c>
      <c r="AU169" s="143" t="s">
        <v>83</v>
      </c>
      <c r="AY169" s="18" t="s">
        <v>166</v>
      </c>
      <c r="BE169" s="144">
        <f>IF(N169="základní",J169,0)</f>
        <v>0</v>
      </c>
      <c r="BF169" s="144">
        <f>IF(N169="snížená",J169,0)</f>
        <v>0</v>
      </c>
      <c r="BG169" s="144">
        <f>IF(N169="zákl. přenesená",J169,0)</f>
        <v>0</v>
      </c>
      <c r="BH169" s="144">
        <f>IF(N169="sníž. přenesená",J169,0)</f>
        <v>0</v>
      </c>
      <c r="BI169" s="144">
        <f>IF(N169="nulová",J169,0)</f>
        <v>0</v>
      </c>
      <c r="BJ169" s="18" t="s">
        <v>81</v>
      </c>
      <c r="BK169" s="144">
        <f>ROUND(I169*H169,2)</f>
        <v>0</v>
      </c>
      <c r="BL169" s="18" t="s">
        <v>173</v>
      </c>
      <c r="BM169" s="143" t="s">
        <v>4470</v>
      </c>
    </row>
    <row r="170" spans="2:65" s="13" customFormat="1" ht="10.199999999999999">
      <c r="B170" s="156"/>
      <c r="D170" s="150" t="s">
        <v>177</v>
      </c>
      <c r="F170" s="158" t="s">
        <v>4463</v>
      </c>
      <c r="H170" s="159">
        <v>2</v>
      </c>
      <c r="I170" s="160"/>
      <c r="L170" s="156"/>
      <c r="M170" s="161"/>
      <c r="T170" s="162"/>
      <c r="AT170" s="157" t="s">
        <v>177</v>
      </c>
      <c r="AU170" s="157" t="s">
        <v>83</v>
      </c>
      <c r="AV170" s="13" t="s">
        <v>83</v>
      </c>
      <c r="AW170" s="13" t="s">
        <v>4</v>
      </c>
      <c r="AX170" s="13" t="s">
        <v>81</v>
      </c>
      <c r="AY170" s="157" t="s">
        <v>166</v>
      </c>
    </row>
    <row r="171" spans="2:65" s="1" customFormat="1" ht="16.5" customHeight="1">
      <c r="B171" s="33"/>
      <c r="C171" s="175" t="s">
        <v>7</v>
      </c>
      <c r="D171" s="175" t="s">
        <v>561</v>
      </c>
      <c r="E171" s="176" t="s">
        <v>4471</v>
      </c>
      <c r="F171" s="177" t="s">
        <v>4472</v>
      </c>
      <c r="G171" s="178" t="s">
        <v>318</v>
      </c>
      <c r="H171" s="179">
        <v>4</v>
      </c>
      <c r="I171" s="180"/>
      <c r="J171" s="181">
        <f>ROUND(I171*H171,2)</f>
        <v>0</v>
      </c>
      <c r="K171" s="177" t="s">
        <v>172</v>
      </c>
      <c r="L171" s="182"/>
      <c r="M171" s="183" t="s">
        <v>19</v>
      </c>
      <c r="N171" s="184" t="s">
        <v>45</v>
      </c>
      <c r="P171" s="141">
        <f>O171*H171</f>
        <v>0</v>
      </c>
      <c r="Q171" s="141">
        <v>5.7799999999999997E-2</v>
      </c>
      <c r="R171" s="141">
        <f>Q171*H171</f>
        <v>0.23119999999999999</v>
      </c>
      <c r="S171" s="141">
        <v>0</v>
      </c>
      <c r="T171" s="142">
        <f>S171*H171</f>
        <v>0</v>
      </c>
      <c r="AR171" s="143" t="s">
        <v>229</v>
      </c>
      <c r="AT171" s="143" t="s">
        <v>561</v>
      </c>
      <c r="AU171" s="143" t="s">
        <v>83</v>
      </c>
      <c r="AY171" s="18" t="s">
        <v>166</v>
      </c>
      <c r="BE171" s="144">
        <f>IF(N171="základní",J171,0)</f>
        <v>0</v>
      </c>
      <c r="BF171" s="144">
        <f>IF(N171="snížená",J171,0)</f>
        <v>0</v>
      </c>
      <c r="BG171" s="144">
        <f>IF(N171="zákl. přenesená",J171,0)</f>
        <v>0</v>
      </c>
      <c r="BH171" s="144">
        <f>IF(N171="sníž. přenesená",J171,0)</f>
        <v>0</v>
      </c>
      <c r="BI171" s="144">
        <f>IF(N171="nulová",J171,0)</f>
        <v>0</v>
      </c>
      <c r="BJ171" s="18" t="s">
        <v>81</v>
      </c>
      <c r="BK171" s="144">
        <f>ROUND(I171*H171,2)</f>
        <v>0</v>
      </c>
      <c r="BL171" s="18" t="s">
        <v>173</v>
      </c>
      <c r="BM171" s="143" t="s">
        <v>4473</v>
      </c>
    </row>
    <row r="172" spans="2:65" s="13" customFormat="1" ht="10.199999999999999">
      <c r="B172" s="156"/>
      <c r="D172" s="150" t="s">
        <v>177</v>
      </c>
      <c r="F172" s="158" t="s">
        <v>4474</v>
      </c>
      <c r="H172" s="159">
        <v>4</v>
      </c>
      <c r="I172" s="160"/>
      <c r="L172" s="156"/>
      <c r="M172" s="161"/>
      <c r="T172" s="162"/>
      <c r="AT172" s="157" t="s">
        <v>177</v>
      </c>
      <c r="AU172" s="157" t="s">
        <v>83</v>
      </c>
      <c r="AV172" s="13" t="s">
        <v>83</v>
      </c>
      <c r="AW172" s="13" t="s">
        <v>4</v>
      </c>
      <c r="AX172" s="13" t="s">
        <v>81</v>
      </c>
      <c r="AY172" s="157" t="s">
        <v>166</v>
      </c>
    </row>
    <row r="173" spans="2:65" s="1" customFormat="1" ht="24.15" customHeight="1">
      <c r="B173" s="33"/>
      <c r="C173" s="132" t="s">
        <v>334</v>
      </c>
      <c r="D173" s="132" t="s">
        <v>168</v>
      </c>
      <c r="E173" s="133" t="s">
        <v>4475</v>
      </c>
      <c r="F173" s="134" t="s">
        <v>4476</v>
      </c>
      <c r="G173" s="135" t="s">
        <v>318</v>
      </c>
      <c r="H173" s="136">
        <v>3</v>
      </c>
      <c r="I173" s="137"/>
      <c r="J173" s="138">
        <f>ROUND(I173*H173,2)</f>
        <v>0</v>
      </c>
      <c r="K173" s="134" t="s">
        <v>172</v>
      </c>
      <c r="L173" s="33"/>
      <c r="M173" s="139" t="s">
        <v>19</v>
      </c>
      <c r="N173" s="140" t="s">
        <v>45</v>
      </c>
      <c r="P173" s="141">
        <f>O173*H173</f>
        <v>0</v>
      </c>
      <c r="Q173" s="141">
        <v>5.4200000000000003E-3</v>
      </c>
      <c r="R173" s="141">
        <f>Q173*H173</f>
        <v>1.626E-2</v>
      </c>
      <c r="S173" s="141">
        <v>0</v>
      </c>
      <c r="T173" s="142">
        <f>S173*H173</f>
        <v>0</v>
      </c>
      <c r="AR173" s="143" t="s">
        <v>173</v>
      </c>
      <c r="AT173" s="143" t="s">
        <v>168</v>
      </c>
      <c r="AU173" s="143" t="s">
        <v>83</v>
      </c>
      <c r="AY173" s="18" t="s">
        <v>166</v>
      </c>
      <c r="BE173" s="144">
        <f>IF(N173="základní",J173,0)</f>
        <v>0</v>
      </c>
      <c r="BF173" s="144">
        <f>IF(N173="snížená",J173,0)</f>
        <v>0</v>
      </c>
      <c r="BG173" s="144">
        <f>IF(N173="zákl. přenesená",J173,0)</f>
        <v>0</v>
      </c>
      <c r="BH173" s="144">
        <f>IF(N173="sníž. přenesená",J173,0)</f>
        <v>0</v>
      </c>
      <c r="BI173" s="144">
        <f>IF(N173="nulová",J173,0)</f>
        <v>0</v>
      </c>
      <c r="BJ173" s="18" t="s">
        <v>81</v>
      </c>
      <c r="BK173" s="144">
        <f>ROUND(I173*H173,2)</f>
        <v>0</v>
      </c>
      <c r="BL173" s="18" t="s">
        <v>173</v>
      </c>
      <c r="BM173" s="143" t="s">
        <v>4477</v>
      </c>
    </row>
    <row r="174" spans="2:65" s="1" customFormat="1" ht="10.199999999999999">
      <c r="B174" s="33"/>
      <c r="D174" s="145" t="s">
        <v>175</v>
      </c>
      <c r="F174" s="146" t="s">
        <v>4478</v>
      </c>
      <c r="I174" s="147"/>
      <c r="L174" s="33"/>
      <c r="M174" s="148"/>
      <c r="T174" s="54"/>
      <c r="AT174" s="18" t="s">
        <v>175</v>
      </c>
      <c r="AU174" s="18" t="s">
        <v>83</v>
      </c>
    </row>
    <row r="175" spans="2:65" s="1" customFormat="1" ht="16.5" customHeight="1">
      <c r="B175" s="33"/>
      <c r="C175" s="175" t="s">
        <v>342</v>
      </c>
      <c r="D175" s="175" t="s">
        <v>561</v>
      </c>
      <c r="E175" s="176" t="s">
        <v>4479</v>
      </c>
      <c r="F175" s="177" t="s">
        <v>4480</v>
      </c>
      <c r="G175" s="178" t="s">
        <v>318</v>
      </c>
      <c r="H175" s="179">
        <v>1</v>
      </c>
      <c r="I175" s="180"/>
      <c r="J175" s="181">
        <f>ROUND(I175*H175,2)</f>
        <v>0</v>
      </c>
      <c r="K175" s="177" t="s">
        <v>172</v>
      </c>
      <c r="L175" s="182"/>
      <c r="M175" s="183" t="s">
        <v>19</v>
      </c>
      <c r="N175" s="184" t="s">
        <v>45</v>
      </c>
      <c r="P175" s="141">
        <f>O175*H175</f>
        <v>0</v>
      </c>
      <c r="Q175" s="141">
        <v>3.7999999999999999E-2</v>
      </c>
      <c r="R175" s="141">
        <f>Q175*H175</f>
        <v>3.7999999999999999E-2</v>
      </c>
      <c r="S175" s="141">
        <v>0</v>
      </c>
      <c r="T175" s="142">
        <f>S175*H175</f>
        <v>0</v>
      </c>
      <c r="AR175" s="143" t="s">
        <v>229</v>
      </c>
      <c r="AT175" s="143" t="s">
        <v>561</v>
      </c>
      <c r="AU175" s="143" t="s">
        <v>83</v>
      </c>
      <c r="AY175" s="18" t="s">
        <v>166</v>
      </c>
      <c r="BE175" s="144">
        <f>IF(N175="základní",J175,0)</f>
        <v>0</v>
      </c>
      <c r="BF175" s="144">
        <f>IF(N175="snížená",J175,0)</f>
        <v>0</v>
      </c>
      <c r="BG175" s="144">
        <f>IF(N175="zákl. přenesená",J175,0)</f>
        <v>0</v>
      </c>
      <c r="BH175" s="144">
        <f>IF(N175="sníž. přenesená",J175,0)</f>
        <v>0</v>
      </c>
      <c r="BI175" s="144">
        <f>IF(N175="nulová",J175,0)</f>
        <v>0</v>
      </c>
      <c r="BJ175" s="18" t="s">
        <v>81</v>
      </c>
      <c r="BK175" s="144">
        <f>ROUND(I175*H175,2)</f>
        <v>0</v>
      </c>
      <c r="BL175" s="18" t="s">
        <v>173</v>
      </c>
      <c r="BM175" s="143" t="s">
        <v>4481</v>
      </c>
    </row>
    <row r="176" spans="2:65" s="13" customFormat="1" ht="10.199999999999999">
      <c r="B176" s="156"/>
      <c r="D176" s="150" t="s">
        <v>177</v>
      </c>
      <c r="F176" s="158" t="s">
        <v>4459</v>
      </c>
      <c r="H176" s="159">
        <v>1</v>
      </c>
      <c r="I176" s="160"/>
      <c r="L176" s="156"/>
      <c r="M176" s="161"/>
      <c r="T176" s="162"/>
      <c r="AT176" s="157" t="s">
        <v>177</v>
      </c>
      <c r="AU176" s="157" t="s">
        <v>83</v>
      </c>
      <c r="AV176" s="13" t="s">
        <v>83</v>
      </c>
      <c r="AW176" s="13" t="s">
        <v>4</v>
      </c>
      <c r="AX176" s="13" t="s">
        <v>81</v>
      </c>
      <c r="AY176" s="157" t="s">
        <v>166</v>
      </c>
    </row>
    <row r="177" spans="2:65" s="1" customFormat="1" ht="16.5" customHeight="1">
      <c r="B177" s="33"/>
      <c r="C177" s="175" t="s">
        <v>349</v>
      </c>
      <c r="D177" s="175" t="s">
        <v>561</v>
      </c>
      <c r="E177" s="176" t="s">
        <v>4482</v>
      </c>
      <c r="F177" s="177" t="s">
        <v>4483</v>
      </c>
      <c r="G177" s="178" t="s">
        <v>318</v>
      </c>
      <c r="H177" s="179">
        <v>2</v>
      </c>
      <c r="I177" s="180"/>
      <c r="J177" s="181">
        <f>ROUND(I177*H177,2)</f>
        <v>0</v>
      </c>
      <c r="K177" s="177" t="s">
        <v>172</v>
      </c>
      <c r="L177" s="182"/>
      <c r="M177" s="183" t="s">
        <v>19</v>
      </c>
      <c r="N177" s="184" t="s">
        <v>45</v>
      </c>
      <c r="P177" s="141">
        <f>O177*H177</f>
        <v>0</v>
      </c>
      <c r="Q177" s="141">
        <v>8.2299999999999998E-2</v>
      </c>
      <c r="R177" s="141">
        <f>Q177*H177</f>
        <v>0.1646</v>
      </c>
      <c r="S177" s="141">
        <v>0</v>
      </c>
      <c r="T177" s="142">
        <f>S177*H177</f>
        <v>0</v>
      </c>
      <c r="AR177" s="143" t="s">
        <v>229</v>
      </c>
      <c r="AT177" s="143" t="s">
        <v>561</v>
      </c>
      <c r="AU177" s="143" t="s">
        <v>83</v>
      </c>
      <c r="AY177" s="18" t="s">
        <v>166</v>
      </c>
      <c r="BE177" s="144">
        <f>IF(N177="základní",J177,0)</f>
        <v>0</v>
      </c>
      <c r="BF177" s="144">
        <f>IF(N177="snížená",J177,0)</f>
        <v>0</v>
      </c>
      <c r="BG177" s="144">
        <f>IF(N177="zákl. přenesená",J177,0)</f>
        <v>0</v>
      </c>
      <c r="BH177" s="144">
        <f>IF(N177="sníž. přenesená",J177,0)</f>
        <v>0</v>
      </c>
      <c r="BI177" s="144">
        <f>IF(N177="nulová",J177,0)</f>
        <v>0</v>
      </c>
      <c r="BJ177" s="18" t="s">
        <v>81</v>
      </c>
      <c r="BK177" s="144">
        <f>ROUND(I177*H177,2)</f>
        <v>0</v>
      </c>
      <c r="BL177" s="18" t="s">
        <v>173</v>
      </c>
      <c r="BM177" s="143" t="s">
        <v>4484</v>
      </c>
    </row>
    <row r="178" spans="2:65" s="13" customFormat="1" ht="10.199999999999999">
      <c r="B178" s="156"/>
      <c r="D178" s="150" t="s">
        <v>177</v>
      </c>
      <c r="F178" s="158" t="s">
        <v>4463</v>
      </c>
      <c r="H178" s="159">
        <v>2</v>
      </c>
      <c r="I178" s="160"/>
      <c r="L178" s="156"/>
      <c r="M178" s="161"/>
      <c r="T178" s="162"/>
      <c r="AT178" s="157" t="s">
        <v>177</v>
      </c>
      <c r="AU178" s="157" t="s">
        <v>83</v>
      </c>
      <c r="AV178" s="13" t="s">
        <v>83</v>
      </c>
      <c r="AW178" s="13" t="s">
        <v>4</v>
      </c>
      <c r="AX178" s="13" t="s">
        <v>81</v>
      </c>
      <c r="AY178" s="157" t="s">
        <v>166</v>
      </c>
    </row>
    <row r="179" spans="2:65" s="1" customFormat="1" ht="24.15" customHeight="1">
      <c r="B179" s="33"/>
      <c r="C179" s="132" t="s">
        <v>361</v>
      </c>
      <c r="D179" s="132" t="s">
        <v>168</v>
      </c>
      <c r="E179" s="133" t="s">
        <v>4485</v>
      </c>
      <c r="F179" s="134" t="s">
        <v>4486</v>
      </c>
      <c r="G179" s="135" t="s">
        <v>318</v>
      </c>
      <c r="H179" s="136">
        <v>7</v>
      </c>
      <c r="I179" s="137"/>
      <c r="J179" s="138">
        <f>ROUND(I179*H179,2)</f>
        <v>0</v>
      </c>
      <c r="K179" s="134" t="s">
        <v>172</v>
      </c>
      <c r="L179" s="33"/>
      <c r="M179" s="139" t="s">
        <v>19</v>
      </c>
      <c r="N179" s="140" t="s">
        <v>45</v>
      </c>
      <c r="P179" s="141">
        <f>O179*H179</f>
        <v>0</v>
      </c>
      <c r="Q179" s="141">
        <v>0</v>
      </c>
      <c r="R179" s="141">
        <f>Q179*H179</f>
        <v>0</v>
      </c>
      <c r="S179" s="141">
        <v>0</v>
      </c>
      <c r="T179" s="142">
        <f>S179*H179</f>
        <v>0</v>
      </c>
      <c r="AR179" s="143" t="s">
        <v>173</v>
      </c>
      <c r="AT179" s="143" t="s">
        <v>168</v>
      </c>
      <c r="AU179" s="143" t="s">
        <v>83</v>
      </c>
      <c r="AY179" s="18" t="s">
        <v>166</v>
      </c>
      <c r="BE179" s="144">
        <f>IF(N179="základní",J179,0)</f>
        <v>0</v>
      </c>
      <c r="BF179" s="144">
        <f>IF(N179="snížená",J179,0)</f>
        <v>0</v>
      </c>
      <c r="BG179" s="144">
        <f>IF(N179="zákl. přenesená",J179,0)</f>
        <v>0</v>
      </c>
      <c r="BH179" s="144">
        <f>IF(N179="sníž. přenesená",J179,0)</f>
        <v>0</v>
      </c>
      <c r="BI179" s="144">
        <f>IF(N179="nulová",J179,0)</f>
        <v>0</v>
      </c>
      <c r="BJ179" s="18" t="s">
        <v>81</v>
      </c>
      <c r="BK179" s="144">
        <f>ROUND(I179*H179,2)</f>
        <v>0</v>
      </c>
      <c r="BL179" s="18" t="s">
        <v>173</v>
      </c>
      <c r="BM179" s="143" t="s">
        <v>4487</v>
      </c>
    </row>
    <row r="180" spans="2:65" s="1" customFormat="1" ht="10.199999999999999">
      <c r="B180" s="33"/>
      <c r="D180" s="145" t="s">
        <v>175</v>
      </c>
      <c r="F180" s="146" t="s">
        <v>4488</v>
      </c>
      <c r="I180" s="147"/>
      <c r="L180" s="33"/>
      <c r="M180" s="148"/>
      <c r="T180" s="54"/>
      <c r="AT180" s="18" t="s">
        <v>175</v>
      </c>
      <c r="AU180" s="18" t="s">
        <v>83</v>
      </c>
    </row>
    <row r="181" spans="2:65" s="1" customFormat="1" ht="16.5" customHeight="1">
      <c r="B181" s="33"/>
      <c r="C181" s="175" t="s">
        <v>371</v>
      </c>
      <c r="D181" s="175" t="s">
        <v>561</v>
      </c>
      <c r="E181" s="176" t="s">
        <v>4489</v>
      </c>
      <c r="F181" s="177" t="s">
        <v>4490</v>
      </c>
      <c r="G181" s="178" t="s">
        <v>318</v>
      </c>
      <c r="H181" s="179">
        <v>4</v>
      </c>
      <c r="I181" s="180"/>
      <c r="J181" s="181">
        <f>ROUND(I181*H181,2)</f>
        <v>0</v>
      </c>
      <c r="K181" s="177" t="s">
        <v>172</v>
      </c>
      <c r="L181" s="182"/>
      <c r="M181" s="183" t="s">
        <v>19</v>
      </c>
      <c r="N181" s="184" t="s">
        <v>45</v>
      </c>
      <c r="P181" s="141">
        <f>O181*H181</f>
        <v>0</v>
      </c>
      <c r="Q181" s="141">
        <v>1.5599999999999999E-2</v>
      </c>
      <c r="R181" s="141">
        <f>Q181*H181</f>
        <v>6.2399999999999997E-2</v>
      </c>
      <c r="S181" s="141">
        <v>0</v>
      </c>
      <c r="T181" s="142">
        <f>S181*H181</f>
        <v>0</v>
      </c>
      <c r="AR181" s="143" t="s">
        <v>229</v>
      </c>
      <c r="AT181" s="143" t="s">
        <v>561</v>
      </c>
      <c r="AU181" s="143" t="s">
        <v>83</v>
      </c>
      <c r="AY181" s="18" t="s">
        <v>166</v>
      </c>
      <c r="BE181" s="144">
        <f>IF(N181="základní",J181,0)</f>
        <v>0</v>
      </c>
      <c r="BF181" s="144">
        <f>IF(N181="snížená",J181,0)</f>
        <v>0</v>
      </c>
      <c r="BG181" s="144">
        <f>IF(N181="zákl. přenesená",J181,0)</f>
        <v>0</v>
      </c>
      <c r="BH181" s="144">
        <f>IF(N181="sníž. přenesená",J181,0)</f>
        <v>0</v>
      </c>
      <c r="BI181" s="144">
        <f>IF(N181="nulová",J181,0)</f>
        <v>0</v>
      </c>
      <c r="BJ181" s="18" t="s">
        <v>81</v>
      </c>
      <c r="BK181" s="144">
        <f>ROUND(I181*H181,2)</f>
        <v>0</v>
      </c>
      <c r="BL181" s="18" t="s">
        <v>173</v>
      </c>
      <c r="BM181" s="143" t="s">
        <v>4491</v>
      </c>
    </row>
    <row r="182" spans="2:65" s="1" customFormat="1" ht="21.75" customHeight="1">
      <c r="B182" s="33"/>
      <c r="C182" s="175" t="s">
        <v>384</v>
      </c>
      <c r="D182" s="175" t="s">
        <v>561</v>
      </c>
      <c r="E182" s="176" t="s">
        <v>4492</v>
      </c>
      <c r="F182" s="177" t="s">
        <v>4493</v>
      </c>
      <c r="G182" s="178" t="s">
        <v>318</v>
      </c>
      <c r="H182" s="179">
        <v>1</v>
      </c>
      <c r="I182" s="180"/>
      <c r="J182" s="181">
        <f>ROUND(I182*H182,2)</f>
        <v>0</v>
      </c>
      <c r="K182" s="177" t="s">
        <v>19</v>
      </c>
      <c r="L182" s="182"/>
      <c r="M182" s="183" t="s">
        <v>19</v>
      </c>
      <c r="N182" s="184" t="s">
        <v>45</v>
      </c>
      <c r="P182" s="141">
        <f>O182*H182</f>
        <v>0</v>
      </c>
      <c r="Q182" s="141">
        <v>1.0999999999999999E-2</v>
      </c>
      <c r="R182" s="141">
        <f>Q182*H182</f>
        <v>1.0999999999999999E-2</v>
      </c>
      <c r="S182" s="141">
        <v>0</v>
      </c>
      <c r="T182" s="142">
        <f>S182*H182</f>
        <v>0</v>
      </c>
      <c r="AR182" s="143" t="s">
        <v>229</v>
      </c>
      <c r="AT182" s="143" t="s">
        <v>561</v>
      </c>
      <c r="AU182" s="143" t="s">
        <v>83</v>
      </c>
      <c r="AY182" s="18" t="s">
        <v>166</v>
      </c>
      <c r="BE182" s="144">
        <f>IF(N182="základní",J182,0)</f>
        <v>0</v>
      </c>
      <c r="BF182" s="144">
        <f>IF(N182="snížená",J182,0)</f>
        <v>0</v>
      </c>
      <c r="BG182" s="144">
        <f>IF(N182="zákl. přenesená",J182,0)</f>
        <v>0</v>
      </c>
      <c r="BH182" s="144">
        <f>IF(N182="sníž. přenesená",J182,0)</f>
        <v>0</v>
      </c>
      <c r="BI182" s="144">
        <f>IF(N182="nulová",J182,0)</f>
        <v>0</v>
      </c>
      <c r="BJ182" s="18" t="s">
        <v>81</v>
      </c>
      <c r="BK182" s="144">
        <f>ROUND(I182*H182,2)</f>
        <v>0</v>
      </c>
      <c r="BL182" s="18" t="s">
        <v>173</v>
      </c>
      <c r="BM182" s="143" t="s">
        <v>4494</v>
      </c>
    </row>
    <row r="183" spans="2:65" s="1" customFormat="1" ht="16.5" customHeight="1">
      <c r="B183" s="33"/>
      <c r="C183" s="175" t="s">
        <v>390</v>
      </c>
      <c r="D183" s="175" t="s">
        <v>561</v>
      </c>
      <c r="E183" s="176" t="s">
        <v>4495</v>
      </c>
      <c r="F183" s="177" t="s">
        <v>4496</v>
      </c>
      <c r="G183" s="178" t="s">
        <v>318</v>
      </c>
      <c r="H183" s="179">
        <v>2</v>
      </c>
      <c r="I183" s="180"/>
      <c r="J183" s="181">
        <f>ROUND(I183*H183,2)</f>
        <v>0</v>
      </c>
      <c r="K183" s="177" t="s">
        <v>172</v>
      </c>
      <c r="L183" s="182"/>
      <c r="M183" s="183" t="s">
        <v>19</v>
      </c>
      <c r="N183" s="184" t="s">
        <v>45</v>
      </c>
      <c r="P183" s="141">
        <f>O183*H183</f>
        <v>0</v>
      </c>
      <c r="Q183" s="141">
        <v>0.01</v>
      </c>
      <c r="R183" s="141">
        <f>Q183*H183</f>
        <v>0.02</v>
      </c>
      <c r="S183" s="141">
        <v>0</v>
      </c>
      <c r="T183" s="142">
        <f>S183*H183</f>
        <v>0</v>
      </c>
      <c r="AR183" s="143" t="s">
        <v>229</v>
      </c>
      <c r="AT183" s="143" t="s">
        <v>561</v>
      </c>
      <c r="AU183" s="143" t="s">
        <v>83</v>
      </c>
      <c r="AY183" s="18" t="s">
        <v>166</v>
      </c>
      <c r="BE183" s="144">
        <f>IF(N183="základní",J183,0)</f>
        <v>0</v>
      </c>
      <c r="BF183" s="144">
        <f>IF(N183="snížená",J183,0)</f>
        <v>0</v>
      </c>
      <c r="BG183" s="144">
        <f>IF(N183="zákl. přenesená",J183,0)</f>
        <v>0</v>
      </c>
      <c r="BH183" s="144">
        <f>IF(N183="sníž. přenesená",J183,0)</f>
        <v>0</v>
      </c>
      <c r="BI183" s="144">
        <f>IF(N183="nulová",J183,0)</f>
        <v>0</v>
      </c>
      <c r="BJ183" s="18" t="s">
        <v>81</v>
      </c>
      <c r="BK183" s="144">
        <f>ROUND(I183*H183,2)</f>
        <v>0</v>
      </c>
      <c r="BL183" s="18" t="s">
        <v>173</v>
      </c>
      <c r="BM183" s="143" t="s">
        <v>4497</v>
      </c>
    </row>
    <row r="184" spans="2:65" s="1" customFormat="1" ht="24.15" customHeight="1">
      <c r="B184" s="33"/>
      <c r="C184" s="132" t="s">
        <v>397</v>
      </c>
      <c r="D184" s="132" t="s">
        <v>168</v>
      </c>
      <c r="E184" s="133" t="s">
        <v>4498</v>
      </c>
      <c r="F184" s="134" t="s">
        <v>4499</v>
      </c>
      <c r="G184" s="135" t="s">
        <v>318</v>
      </c>
      <c r="H184" s="136">
        <v>13</v>
      </c>
      <c r="I184" s="137"/>
      <c r="J184" s="138">
        <f>ROUND(I184*H184,2)</f>
        <v>0</v>
      </c>
      <c r="K184" s="134" t="s">
        <v>172</v>
      </c>
      <c r="L184" s="33"/>
      <c r="M184" s="139" t="s">
        <v>19</v>
      </c>
      <c r="N184" s="140" t="s">
        <v>45</v>
      </c>
      <c r="P184" s="141">
        <f>O184*H184</f>
        <v>0</v>
      </c>
      <c r="Q184" s="141">
        <v>0</v>
      </c>
      <c r="R184" s="141">
        <f>Q184*H184</f>
        <v>0</v>
      </c>
      <c r="S184" s="141">
        <v>0</v>
      </c>
      <c r="T184" s="142">
        <f>S184*H184</f>
        <v>0</v>
      </c>
      <c r="AR184" s="143" t="s">
        <v>173</v>
      </c>
      <c r="AT184" s="143" t="s">
        <v>168</v>
      </c>
      <c r="AU184" s="143" t="s">
        <v>83</v>
      </c>
      <c r="AY184" s="18" t="s">
        <v>166</v>
      </c>
      <c r="BE184" s="144">
        <f>IF(N184="základní",J184,0)</f>
        <v>0</v>
      </c>
      <c r="BF184" s="144">
        <f>IF(N184="snížená",J184,0)</f>
        <v>0</v>
      </c>
      <c r="BG184" s="144">
        <f>IF(N184="zákl. přenesená",J184,0)</f>
        <v>0</v>
      </c>
      <c r="BH184" s="144">
        <f>IF(N184="sníž. přenesená",J184,0)</f>
        <v>0</v>
      </c>
      <c r="BI184" s="144">
        <f>IF(N184="nulová",J184,0)</f>
        <v>0</v>
      </c>
      <c r="BJ184" s="18" t="s">
        <v>81</v>
      </c>
      <c r="BK184" s="144">
        <f>ROUND(I184*H184,2)</f>
        <v>0</v>
      </c>
      <c r="BL184" s="18" t="s">
        <v>173</v>
      </c>
      <c r="BM184" s="143" t="s">
        <v>4500</v>
      </c>
    </row>
    <row r="185" spans="2:65" s="1" customFormat="1" ht="10.199999999999999">
      <c r="B185" s="33"/>
      <c r="D185" s="145" t="s">
        <v>175</v>
      </c>
      <c r="F185" s="146" t="s">
        <v>4501</v>
      </c>
      <c r="I185" s="147"/>
      <c r="L185" s="33"/>
      <c r="M185" s="148"/>
      <c r="T185" s="54"/>
      <c r="AT185" s="18" t="s">
        <v>175</v>
      </c>
      <c r="AU185" s="18" t="s">
        <v>83</v>
      </c>
    </row>
    <row r="186" spans="2:65" s="1" customFormat="1" ht="16.5" customHeight="1">
      <c r="B186" s="33"/>
      <c r="C186" s="175" t="s">
        <v>404</v>
      </c>
      <c r="D186" s="175" t="s">
        <v>561</v>
      </c>
      <c r="E186" s="176" t="s">
        <v>4502</v>
      </c>
      <c r="F186" s="177" t="s">
        <v>4503</v>
      </c>
      <c r="G186" s="178" t="s">
        <v>318</v>
      </c>
      <c r="H186" s="179">
        <v>8</v>
      </c>
      <c r="I186" s="180"/>
      <c r="J186" s="181">
        <f>ROUND(I186*H186,2)</f>
        <v>0</v>
      </c>
      <c r="K186" s="177" t="s">
        <v>172</v>
      </c>
      <c r="L186" s="182"/>
      <c r="M186" s="183" t="s">
        <v>19</v>
      </c>
      <c r="N186" s="184" t="s">
        <v>45</v>
      </c>
      <c r="P186" s="141">
        <f>O186*H186</f>
        <v>0</v>
      </c>
      <c r="Q186" s="141">
        <v>2.3699999999999999E-2</v>
      </c>
      <c r="R186" s="141">
        <f>Q186*H186</f>
        <v>0.18959999999999999</v>
      </c>
      <c r="S186" s="141">
        <v>0</v>
      </c>
      <c r="T186" s="142">
        <f>S186*H186</f>
        <v>0</v>
      </c>
      <c r="AR186" s="143" t="s">
        <v>229</v>
      </c>
      <c r="AT186" s="143" t="s">
        <v>561</v>
      </c>
      <c r="AU186" s="143" t="s">
        <v>83</v>
      </c>
      <c r="AY186" s="18" t="s">
        <v>166</v>
      </c>
      <c r="BE186" s="144">
        <f>IF(N186="základní",J186,0)</f>
        <v>0</v>
      </c>
      <c r="BF186" s="144">
        <f>IF(N186="snížená",J186,0)</f>
        <v>0</v>
      </c>
      <c r="BG186" s="144">
        <f>IF(N186="zákl. přenesená",J186,0)</f>
        <v>0</v>
      </c>
      <c r="BH186" s="144">
        <f>IF(N186="sníž. přenesená",J186,0)</f>
        <v>0</v>
      </c>
      <c r="BI186" s="144">
        <f>IF(N186="nulová",J186,0)</f>
        <v>0</v>
      </c>
      <c r="BJ186" s="18" t="s">
        <v>81</v>
      </c>
      <c r="BK186" s="144">
        <f>ROUND(I186*H186,2)</f>
        <v>0</v>
      </c>
      <c r="BL186" s="18" t="s">
        <v>173</v>
      </c>
      <c r="BM186" s="143" t="s">
        <v>4504</v>
      </c>
    </row>
    <row r="187" spans="2:65" s="1" customFormat="1" ht="21.75" customHeight="1">
      <c r="B187" s="33"/>
      <c r="C187" s="175" t="s">
        <v>409</v>
      </c>
      <c r="D187" s="175" t="s">
        <v>561</v>
      </c>
      <c r="E187" s="176" t="s">
        <v>4505</v>
      </c>
      <c r="F187" s="177" t="s">
        <v>4506</v>
      </c>
      <c r="G187" s="178" t="s">
        <v>318</v>
      </c>
      <c r="H187" s="179">
        <v>1</v>
      </c>
      <c r="I187" s="180"/>
      <c r="J187" s="181">
        <f>ROUND(I187*H187,2)</f>
        <v>0</v>
      </c>
      <c r="K187" s="177" t="s">
        <v>172</v>
      </c>
      <c r="L187" s="182"/>
      <c r="M187" s="183" t="s">
        <v>19</v>
      </c>
      <c r="N187" s="184" t="s">
        <v>45</v>
      </c>
      <c r="P187" s="141">
        <f>O187*H187</f>
        <v>0</v>
      </c>
      <c r="Q187" s="141">
        <v>2.0400000000000001E-2</v>
      </c>
      <c r="R187" s="141">
        <f>Q187*H187</f>
        <v>2.0400000000000001E-2</v>
      </c>
      <c r="S187" s="141">
        <v>0</v>
      </c>
      <c r="T187" s="142">
        <f>S187*H187</f>
        <v>0</v>
      </c>
      <c r="AR187" s="143" t="s">
        <v>229</v>
      </c>
      <c r="AT187" s="143" t="s">
        <v>561</v>
      </c>
      <c r="AU187" s="143" t="s">
        <v>83</v>
      </c>
      <c r="AY187" s="18" t="s">
        <v>166</v>
      </c>
      <c r="BE187" s="144">
        <f>IF(N187="základní",J187,0)</f>
        <v>0</v>
      </c>
      <c r="BF187" s="144">
        <f>IF(N187="snížená",J187,0)</f>
        <v>0</v>
      </c>
      <c r="BG187" s="144">
        <f>IF(N187="zákl. přenesená",J187,0)</f>
        <v>0</v>
      </c>
      <c r="BH187" s="144">
        <f>IF(N187="sníž. přenesená",J187,0)</f>
        <v>0</v>
      </c>
      <c r="BI187" s="144">
        <f>IF(N187="nulová",J187,0)</f>
        <v>0</v>
      </c>
      <c r="BJ187" s="18" t="s">
        <v>81</v>
      </c>
      <c r="BK187" s="144">
        <f>ROUND(I187*H187,2)</f>
        <v>0</v>
      </c>
      <c r="BL187" s="18" t="s">
        <v>173</v>
      </c>
      <c r="BM187" s="143" t="s">
        <v>4507</v>
      </c>
    </row>
    <row r="188" spans="2:65" s="1" customFormat="1" ht="16.5" customHeight="1">
      <c r="B188" s="33"/>
      <c r="C188" s="175" t="s">
        <v>414</v>
      </c>
      <c r="D188" s="175" t="s">
        <v>561</v>
      </c>
      <c r="E188" s="176" t="s">
        <v>4508</v>
      </c>
      <c r="F188" s="177" t="s">
        <v>4509</v>
      </c>
      <c r="G188" s="178" t="s">
        <v>318</v>
      </c>
      <c r="H188" s="179">
        <v>4</v>
      </c>
      <c r="I188" s="180"/>
      <c r="J188" s="181">
        <f>ROUND(I188*H188,2)</f>
        <v>0</v>
      </c>
      <c r="K188" s="177" t="s">
        <v>172</v>
      </c>
      <c r="L188" s="182"/>
      <c r="M188" s="183" t="s">
        <v>19</v>
      </c>
      <c r="N188" s="184" t="s">
        <v>45</v>
      </c>
      <c r="P188" s="141">
        <f>O188*H188</f>
        <v>0</v>
      </c>
      <c r="Q188" s="141">
        <v>1.4500000000000001E-2</v>
      </c>
      <c r="R188" s="141">
        <f>Q188*H188</f>
        <v>5.8000000000000003E-2</v>
      </c>
      <c r="S188" s="141">
        <v>0</v>
      </c>
      <c r="T188" s="142">
        <f>S188*H188</f>
        <v>0</v>
      </c>
      <c r="AR188" s="143" t="s">
        <v>229</v>
      </c>
      <c r="AT188" s="143" t="s">
        <v>561</v>
      </c>
      <c r="AU188" s="143" t="s">
        <v>83</v>
      </c>
      <c r="AY188" s="18" t="s">
        <v>166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81</v>
      </c>
      <c r="BK188" s="144">
        <f>ROUND(I188*H188,2)</f>
        <v>0</v>
      </c>
      <c r="BL188" s="18" t="s">
        <v>173</v>
      </c>
      <c r="BM188" s="143" t="s">
        <v>4510</v>
      </c>
    </row>
    <row r="189" spans="2:65" s="1" customFormat="1" ht="24.15" customHeight="1">
      <c r="B189" s="33"/>
      <c r="C189" s="132" t="s">
        <v>420</v>
      </c>
      <c r="D189" s="132" t="s">
        <v>168</v>
      </c>
      <c r="E189" s="133" t="s">
        <v>4511</v>
      </c>
      <c r="F189" s="134" t="s">
        <v>4512</v>
      </c>
      <c r="G189" s="135" t="s">
        <v>318</v>
      </c>
      <c r="H189" s="136">
        <v>5</v>
      </c>
      <c r="I189" s="137"/>
      <c r="J189" s="138">
        <f>ROUND(I189*H189,2)</f>
        <v>0</v>
      </c>
      <c r="K189" s="134" t="s">
        <v>172</v>
      </c>
      <c r="L189" s="33"/>
      <c r="M189" s="139" t="s">
        <v>19</v>
      </c>
      <c r="N189" s="140" t="s">
        <v>45</v>
      </c>
      <c r="P189" s="141">
        <f>O189*H189</f>
        <v>0</v>
      </c>
      <c r="Q189" s="141">
        <v>0</v>
      </c>
      <c r="R189" s="141">
        <f>Q189*H189</f>
        <v>0</v>
      </c>
      <c r="S189" s="141">
        <v>0</v>
      </c>
      <c r="T189" s="142">
        <f>S189*H189</f>
        <v>0</v>
      </c>
      <c r="AR189" s="143" t="s">
        <v>173</v>
      </c>
      <c r="AT189" s="143" t="s">
        <v>168</v>
      </c>
      <c r="AU189" s="143" t="s">
        <v>83</v>
      </c>
      <c r="AY189" s="18" t="s">
        <v>166</v>
      </c>
      <c r="BE189" s="144">
        <f>IF(N189="základní",J189,0)</f>
        <v>0</v>
      </c>
      <c r="BF189" s="144">
        <f>IF(N189="snížená",J189,0)</f>
        <v>0</v>
      </c>
      <c r="BG189" s="144">
        <f>IF(N189="zákl. přenesená",J189,0)</f>
        <v>0</v>
      </c>
      <c r="BH189" s="144">
        <f>IF(N189="sníž. přenesená",J189,0)</f>
        <v>0</v>
      </c>
      <c r="BI189" s="144">
        <f>IF(N189="nulová",J189,0)</f>
        <v>0</v>
      </c>
      <c r="BJ189" s="18" t="s">
        <v>81</v>
      </c>
      <c r="BK189" s="144">
        <f>ROUND(I189*H189,2)</f>
        <v>0</v>
      </c>
      <c r="BL189" s="18" t="s">
        <v>173</v>
      </c>
      <c r="BM189" s="143" t="s">
        <v>4513</v>
      </c>
    </row>
    <row r="190" spans="2:65" s="1" customFormat="1" ht="10.199999999999999">
      <c r="B190" s="33"/>
      <c r="D190" s="145" t="s">
        <v>175</v>
      </c>
      <c r="F190" s="146" t="s">
        <v>4514</v>
      </c>
      <c r="I190" s="147"/>
      <c r="L190" s="33"/>
      <c r="M190" s="148"/>
      <c r="T190" s="54"/>
      <c r="AT190" s="18" t="s">
        <v>175</v>
      </c>
      <c r="AU190" s="18" t="s">
        <v>83</v>
      </c>
    </row>
    <row r="191" spans="2:65" s="1" customFormat="1" ht="16.5" customHeight="1">
      <c r="B191" s="33"/>
      <c r="C191" s="175" t="s">
        <v>426</v>
      </c>
      <c r="D191" s="175" t="s">
        <v>561</v>
      </c>
      <c r="E191" s="176" t="s">
        <v>4515</v>
      </c>
      <c r="F191" s="177" t="s">
        <v>4516</v>
      </c>
      <c r="G191" s="178" t="s">
        <v>318</v>
      </c>
      <c r="H191" s="179">
        <v>1</v>
      </c>
      <c r="I191" s="180"/>
      <c r="J191" s="181">
        <f>ROUND(I191*H191,2)</f>
        <v>0</v>
      </c>
      <c r="K191" s="177" t="s">
        <v>172</v>
      </c>
      <c r="L191" s="182"/>
      <c r="M191" s="183" t="s">
        <v>19</v>
      </c>
      <c r="N191" s="184" t="s">
        <v>45</v>
      </c>
      <c r="P191" s="141">
        <f>O191*H191</f>
        <v>0</v>
      </c>
      <c r="Q191" s="141">
        <v>3.9699999999999999E-2</v>
      </c>
      <c r="R191" s="141">
        <f>Q191*H191</f>
        <v>3.9699999999999999E-2</v>
      </c>
      <c r="S191" s="141">
        <v>0</v>
      </c>
      <c r="T191" s="142">
        <f>S191*H191</f>
        <v>0</v>
      </c>
      <c r="AR191" s="143" t="s">
        <v>229</v>
      </c>
      <c r="AT191" s="143" t="s">
        <v>561</v>
      </c>
      <c r="AU191" s="143" t="s">
        <v>83</v>
      </c>
      <c r="AY191" s="18" t="s">
        <v>166</v>
      </c>
      <c r="BE191" s="144">
        <f>IF(N191="základní",J191,0)</f>
        <v>0</v>
      </c>
      <c r="BF191" s="144">
        <f>IF(N191="snížená",J191,0)</f>
        <v>0</v>
      </c>
      <c r="BG191" s="144">
        <f>IF(N191="zákl. přenesená",J191,0)</f>
        <v>0</v>
      </c>
      <c r="BH191" s="144">
        <f>IF(N191="sníž. přenesená",J191,0)</f>
        <v>0</v>
      </c>
      <c r="BI191" s="144">
        <f>IF(N191="nulová",J191,0)</f>
        <v>0</v>
      </c>
      <c r="BJ191" s="18" t="s">
        <v>81</v>
      </c>
      <c r="BK191" s="144">
        <f>ROUND(I191*H191,2)</f>
        <v>0</v>
      </c>
      <c r="BL191" s="18" t="s">
        <v>173</v>
      </c>
      <c r="BM191" s="143" t="s">
        <v>4517</v>
      </c>
    </row>
    <row r="192" spans="2:65" s="1" customFormat="1" ht="16.5" customHeight="1">
      <c r="B192" s="33"/>
      <c r="C192" s="175" t="s">
        <v>340</v>
      </c>
      <c r="D192" s="175" t="s">
        <v>561</v>
      </c>
      <c r="E192" s="176" t="s">
        <v>4518</v>
      </c>
      <c r="F192" s="177" t="s">
        <v>4519</v>
      </c>
      <c r="G192" s="178" t="s">
        <v>318</v>
      </c>
      <c r="H192" s="179">
        <v>1</v>
      </c>
      <c r="I192" s="180"/>
      <c r="J192" s="181">
        <f>ROUND(I192*H192,2)</f>
        <v>0</v>
      </c>
      <c r="K192" s="177" t="s">
        <v>172</v>
      </c>
      <c r="L192" s="182"/>
      <c r="M192" s="183" t="s">
        <v>19</v>
      </c>
      <c r="N192" s="184" t="s">
        <v>45</v>
      </c>
      <c r="P192" s="141">
        <f>O192*H192</f>
        <v>0</v>
      </c>
      <c r="Q192" s="141">
        <v>4.2200000000000001E-2</v>
      </c>
      <c r="R192" s="141">
        <f>Q192*H192</f>
        <v>4.2200000000000001E-2</v>
      </c>
      <c r="S192" s="141">
        <v>0</v>
      </c>
      <c r="T192" s="142">
        <f>S192*H192</f>
        <v>0</v>
      </c>
      <c r="AR192" s="143" t="s">
        <v>229</v>
      </c>
      <c r="AT192" s="143" t="s">
        <v>561</v>
      </c>
      <c r="AU192" s="143" t="s">
        <v>83</v>
      </c>
      <c r="AY192" s="18" t="s">
        <v>166</v>
      </c>
      <c r="BE192" s="144">
        <f>IF(N192="základní",J192,0)</f>
        <v>0</v>
      </c>
      <c r="BF192" s="144">
        <f>IF(N192="snížená",J192,0)</f>
        <v>0</v>
      </c>
      <c r="BG192" s="144">
        <f>IF(N192="zákl. přenesená",J192,0)</f>
        <v>0</v>
      </c>
      <c r="BH192" s="144">
        <f>IF(N192="sníž. přenesená",J192,0)</f>
        <v>0</v>
      </c>
      <c r="BI192" s="144">
        <f>IF(N192="nulová",J192,0)</f>
        <v>0</v>
      </c>
      <c r="BJ192" s="18" t="s">
        <v>81</v>
      </c>
      <c r="BK192" s="144">
        <f>ROUND(I192*H192,2)</f>
        <v>0</v>
      </c>
      <c r="BL192" s="18" t="s">
        <v>173</v>
      </c>
      <c r="BM192" s="143" t="s">
        <v>4520</v>
      </c>
    </row>
    <row r="193" spans="2:65" s="1" customFormat="1" ht="21.75" customHeight="1">
      <c r="B193" s="33"/>
      <c r="C193" s="175" t="s">
        <v>437</v>
      </c>
      <c r="D193" s="175" t="s">
        <v>561</v>
      </c>
      <c r="E193" s="176" t="s">
        <v>4521</v>
      </c>
      <c r="F193" s="177" t="s">
        <v>4522</v>
      </c>
      <c r="G193" s="178" t="s">
        <v>318</v>
      </c>
      <c r="H193" s="179">
        <v>1</v>
      </c>
      <c r="I193" s="180"/>
      <c r="J193" s="181">
        <f>ROUND(I193*H193,2)</f>
        <v>0</v>
      </c>
      <c r="K193" s="177" t="s">
        <v>172</v>
      </c>
      <c r="L193" s="182"/>
      <c r="M193" s="183" t="s">
        <v>19</v>
      </c>
      <c r="N193" s="184" t="s">
        <v>45</v>
      </c>
      <c r="P193" s="141">
        <f>O193*H193</f>
        <v>0</v>
      </c>
      <c r="Q193" s="141">
        <v>4.2000000000000003E-2</v>
      </c>
      <c r="R193" s="141">
        <f>Q193*H193</f>
        <v>4.2000000000000003E-2</v>
      </c>
      <c r="S193" s="141">
        <v>0</v>
      </c>
      <c r="T193" s="142">
        <f>S193*H193</f>
        <v>0</v>
      </c>
      <c r="AR193" s="143" t="s">
        <v>229</v>
      </c>
      <c r="AT193" s="143" t="s">
        <v>561</v>
      </c>
      <c r="AU193" s="143" t="s">
        <v>83</v>
      </c>
      <c r="AY193" s="18" t="s">
        <v>166</v>
      </c>
      <c r="BE193" s="144">
        <f>IF(N193="základní",J193,0)</f>
        <v>0</v>
      </c>
      <c r="BF193" s="144">
        <f>IF(N193="snížená",J193,0)</f>
        <v>0</v>
      </c>
      <c r="BG193" s="144">
        <f>IF(N193="zákl. přenesená",J193,0)</f>
        <v>0</v>
      </c>
      <c r="BH193" s="144">
        <f>IF(N193="sníž. přenesená",J193,0)</f>
        <v>0</v>
      </c>
      <c r="BI193" s="144">
        <f>IF(N193="nulová",J193,0)</f>
        <v>0</v>
      </c>
      <c r="BJ193" s="18" t="s">
        <v>81</v>
      </c>
      <c r="BK193" s="144">
        <f>ROUND(I193*H193,2)</f>
        <v>0</v>
      </c>
      <c r="BL193" s="18" t="s">
        <v>173</v>
      </c>
      <c r="BM193" s="143" t="s">
        <v>4523</v>
      </c>
    </row>
    <row r="194" spans="2:65" s="1" customFormat="1" ht="16.5" customHeight="1">
      <c r="B194" s="33"/>
      <c r="C194" s="175" t="s">
        <v>444</v>
      </c>
      <c r="D194" s="175" t="s">
        <v>561</v>
      </c>
      <c r="E194" s="176" t="s">
        <v>4524</v>
      </c>
      <c r="F194" s="177" t="s">
        <v>4525</v>
      </c>
      <c r="G194" s="178" t="s">
        <v>318</v>
      </c>
      <c r="H194" s="179">
        <v>1</v>
      </c>
      <c r="I194" s="180"/>
      <c r="J194" s="181">
        <f>ROUND(I194*H194,2)</f>
        <v>0</v>
      </c>
      <c r="K194" s="177" t="s">
        <v>172</v>
      </c>
      <c r="L194" s="182"/>
      <c r="M194" s="183" t="s">
        <v>19</v>
      </c>
      <c r="N194" s="184" t="s">
        <v>45</v>
      </c>
      <c r="P194" s="141">
        <f>O194*H194</f>
        <v>0</v>
      </c>
      <c r="Q194" s="141">
        <v>2.1600000000000001E-2</v>
      </c>
      <c r="R194" s="141">
        <f>Q194*H194</f>
        <v>2.1600000000000001E-2</v>
      </c>
      <c r="S194" s="141">
        <v>0</v>
      </c>
      <c r="T194" s="142">
        <f>S194*H194</f>
        <v>0</v>
      </c>
      <c r="AR194" s="143" t="s">
        <v>229</v>
      </c>
      <c r="AT194" s="143" t="s">
        <v>561</v>
      </c>
      <c r="AU194" s="143" t="s">
        <v>83</v>
      </c>
      <c r="AY194" s="18" t="s">
        <v>166</v>
      </c>
      <c r="BE194" s="144">
        <f>IF(N194="základní",J194,0)</f>
        <v>0</v>
      </c>
      <c r="BF194" s="144">
        <f>IF(N194="snížená",J194,0)</f>
        <v>0</v>
      </c>
      <c r="BG194" s="144">
        <f>IF(N194="zákl. přenesená",J194,0)</f>
        <v>0</v>
      </c>
      <c r="BH194" s="144">
        <f>IF(N194="sníž. přenesená",J194,0)</f>
        <v>0</v>
      </c>
      <c r="BI194" s="144">
        <f>IF(N194="nulová",J194,0)</f>
        <v>0</v>
      </c>
      <c r="BJ194" s="18" t="s">
        <v>81</v>
      </c>
      <c r="BK194" s="144">
        <f>ROUND(I194*H194,2)</f>
        <v>0</v>
      </c>
      <c r="BL194" s="18" t="s">
        <v>173</v>
      </c>
      <c r="BM194" s="143" t="s">
        <v>4526</v>
      </c>
    </row>
    <row r="195" spans="2:65" s="1" customFormat="1" ht="16.5" customHeight="1">
      <c r="B195" s="33"/>
      <c r="C195" s="132" t="s">
        <v>454</v>
      </c>
      <c r="D195" s="132" t="s">
        <v>168</v>
      </c>
      <c r="E195" s="133" t="s">
        <v>3199</v>
      </c>
      <c r="F195" s="134" t="s">
        <v>3200</v>
      </c>
      <c r="G195" s="135" t="s">
        <v>318</v>
      </c>
      <c r="H195" s="136">
        <v>1</v>
      </c>
      <c r="I195" s="137"/>
      <c r="J195" s="138">
        <f>ROUND(I195*H195,2)</f>
        <v>0</v>
      </c>
      <c r="K195" s="134" t="s">
        <v>172</v>
      </c>
      <c r="L195" s="33"/>
      <c r="M195" s="139" t="s">
        <v>19</v>
      </c>
      <c r="N195" s="140" t="s">
        <v>45</v>
      </c>
      <c r="P195" s="141">
        <f>O195*H195</f>
        <v>0</v>
      </c>
      <c r="Q195" s="141">
        <v>1.3600000000000001E-3</v>
      </c>
      <c r="R195" s="141">
        <f>Q195*H195</f>
        <v>1.3600000000000001E-3</v>
      </c>
      <c r="S195" s="141">
        <v>0</v>
      </c>
      <c r="T195" s="142">
        <f>S195*H195</f>
        <v>0</v>
      </c>
      <c r="AR195" s="143" t="s">
        <v>173</v>
      </c>
      <c r="AT195" s="143" t="s">
        <v>168</v>
      </c>
      <c r="AU195" s="143" t="s">
        <v>83</v>
      </c>
      <c r="AY195" s="18" t="s">
        <v>166</v>
      </c>
      <c r="BE195" s="144">
        <f>IF(N195="základní",J195,0)</f>
        <v>0</v>
      </c>
      <c r="BF195" s="144">
        <f>IF(N195="snížená",J195,0)</f>
        <v>0</v>
      </c>
      <c r="BG195" s="144">
        <f>IF(N195="zákl. přenesená",J195,0)</f>
        <v>0</v>
      </c>
      <c r="BH195" s="144">
        <f>IF(N195="sníž. přenesená",J195,0)</f>
        <v>0</v>
      </c>
      <c r="BI195" s="144">
        <f>IF(N195="nulová",J195,0)</f>
        <v>0</v>
      </c>
      <c r="BJ195" s="18" t="s">
        <v>81</v>
      </c>
      <c r="BK195" s="144">
        <f>ROUND(I195*H195,2)</f>
        <v>0</v>
      </c>
      <c r="BL195" s="18" t="s">
        <v>173</v>
      </c>
      <c r="BM195" s="143" t="s">
        <v>4527</v>
      </c>
    </row>
    <row r="196" spans="2:65" s="1" customFormat="1" ht="10.199999999999999">
      <c r="B196" s="33"/>
      <c r="D196" s="145" t="s">
        <v>175</v>
      </c>
      <c r="F196" s="146" t="s">
        <v>4528</v>
      </c>
      <c r="I196" s="147"/>
      <c r="L196" s="33"/>
      <c r="M196" s="148"/>
      <c r="T196" s="54"/>
      <c r="AT196" s="18" t="s">
        <v>175</v>
      </c>
      <c r="AU196" s="18" t="s">
        <v>83</v>
      </c>
    </row>
    <row r="197" spans="2:65" s="1" customFormat="1" ht="16.5" customHeight="1">
      <c r="B197" s="33"/>
      <c r="C197" s="175" t="s">
        <v>464</v>
      </c>
      <c r="D197" s="175" t="s">
        <v>561</v>
      </c>
      <c r="E197" s="176" t="s">
        <v>3203</v>
      </c>
      <c r="F197" s="177" t="s">
        <v>3204</v>
      </c>
      <c r="G197" s="178" t="s">
        <v>318</v>
      </c>
      <c r="H197" s="179">
        <v>1</v>
      </c>
      <c r="I197" s="180"/>
      <c r="J197" s="181">
        <f>ROUND(I197*H197,2)</f>
        <v>0</v>
      </c>
      <c r="K197" s="177" t="s">
        <v>172</v>
      </c>
      <c r="L197" s="182"/>
      <c r="M197" s="183" t="s">
        <v>19</v>
      </c>
      <c r="N197" s="184" t="s">
        <v>45</v>
      </c>
      <c r="P197" s="141">
        <f>O197*H197</f>
        <v>0</v>
      </c>
      <c r="Q197" s="141">
        <v>4.2999999999999997E-2</v>
      </c>
      <c r="R197" s="141">
        <f>Q197*H197</f>
        <v>4.2999999999999997E-2</v>
      </c>
      <c r="S197" s="141">
        <v>0</v>
      </c>
      <c r="T197" s="142">
        <f>S197*H197</f>
        <v>0</v>
      </c>
      <c r="AR197" s="143" t="s">
        <v>229</v>
      </c>
      <c r="AT197" s="143" t="s">
        <v>561</v>
      </c>
      <c r="AU197" s="143" t="s">
        <v>83</v>
      </c>
      <c r="AY197" s="18" t="s">
        <v>166</v>
      </c>
      <c r="BE197" s="144">
        <f>IF(N197="základní",J197,0)</f>
        <v>0</v>
      </c>
      <c r="BF197" s="144">
        <f>IF(N197="snížená",J197,0)</f>
        <v>0</v>
      </c>
      <c r="BG197" s="144">
        <f>IF(N197="zákl. přenesená",J197,0)</f>
        <v>0</v>
      </c>
      <c r="BH197" s="144">
        <f>IF(N197="sníž. přenesená",J197,0)</f>
        <v>0</v>
      </c>
      <c r="BI197" s="144">
        <f>IF(N197="nulová",J197,0)</f>
        <v>0</v>
      </c>
      <c r="BJ197" s="18" t="s">
        <v>81</v>
      </c>
      <c r="BK197" s="144">
        <f>ROUND(I197*H197,2)</f>
        <v>0</v>
      </c>
      <c r="BL197" s="18" t="s">
        <v>173</v>
      </c>
      <c r="BM197" s="143" t="s">
        <v>4529</v>
      </c>
    </row>
    <row r="198" spans="2:65" s="1" customFormat="1" ht="24.15" customHeight="1">
      <c r="B198" s="33"/>
      <c r="C198" s="132" t="s">
        <v>473</v>
      </c>
      <c r="D198" s="132" t="s">
        <v>168</v>
      </c>
      <c r="E198" s="133" t="s">
        <v>4530</v>
      </c>
      <c r="F198" s="134" t="s">
        <v>4531</v>
      </c>
      <c r="G198" s="135" t="s">
        <v>318</v>
      </c>
      <c r="H198" s="136">
        <v>1</v>
      </c>
      <c r="I198" s="137"/>
      <c r="J198" s="138">
        <f>ROUND(I198*H198,2)</f>
        <v>0</v>
      </c>
      <c r="K198" s="134" t="s">
        <v>172</v>
      </c>
      <c r="L198" s="33"/>
      <c r="M198" s="139" t="s">
        <v>19</v>
      </c>
      <c r="N198" s="140" t="s">
        <v>45</v>
      </c>
      <c r="P198" s="141">
        <f>O198*H198</f>
        <v>0</v>
      </c>
      <c r="Q198" s="141">
        <v>5.45E-3</v>
      </c>
      <c r="R198" s="141">
        <f>Q198*H198</f>
        <v>5.45E-3</v>
      </c>
      <c r="S198" s="141">
        <v>0</v>
      </c>
      <c r="T198" s="142">
        <f>S198*H198</f>
        <v>0</v>
      </c>
      <c r="AR198" s="143" t="s">
        <v>173</v>
      </c>
      <c r="AT198" s="143" t="s">
        <v>168</v>
      </c>
      <c r="AU198" s="143" t="s">
        <v>83</v>
      </c>
      <c r="AY198" s="18" t="s">
        <v>166</v>
      </c>
      <c r="BE198" s="144">
        <f>IF(N198="základní",J198,0)</f>
        <v>0</v>
      </c>
      <c r="BF198" s="144">
        <f>IF(N198="snížená",J198,0)</f>
        <v>0</v>
      </c>
      <c r="BG198" s="144">
        <f>IF(N198="zákl. přenesená",J198,0)</f>
        <v>0</v>
      </c>
      <c r="BH198" s="144">
        <f>IF(N198="sníž. přenesená",J198,0)</f>
        <v>0</v>
      </c>
      <c r="BI198" s="144">
        <f>IF(N198="nulová",J198,0)</f>
        <v>0</v>
      </c>
      <c r="BJ198" s="18" t="s">
        <v>81</v>
      </c>
      <c r="BK198" s="144">
        <f>ROUND(I198*H198,2)</f>
        <v>0</v>
      </c>
      <c r="BL198" s="18" t="s">
        <v>173</v>
      </c>
      <c r="BM198" s="143" t="s">
        <v>4532</v>
      </c>
    </row>
    <row r="199" spans="2:65" s="1" customFormat="1" ht="10.199999999999999">
      <c r="B199" s="33"/>
      <c r="D199" s="145" t="s">
        <v>175</v>
      </c>
      <c r="F199" s="146" t="s">
        <v>4533</v>
      </c>
      <c r="I199" s="147"/>
      <c r="L199" s="33"/>
      <c r="M199" s="148"/>
      <c r="T199" s="54"/>
      <c r="AT199" s="18" t="s">
        <v>175</v>
      </c>
      <c r="AU199" s="18" t="s">
        <v>83</v>
      </c>
    </row>
    <row r="200" spans="2:65" s="1" customFormat="1" ht="16.5" customHeight="1">
      <c r="B200" s="33"/>
      <c r="C200" s="175" t="s">
        <v>481</v>
      </c>
      <c r="D200" s="175" t="s">
        <v>561</v>
      </c>
      <c r="E200" s="176" t="s">
        <v>4534</v>
      </c>
      <c r="F200" s="177" t="s">
        <v>4535</v>
      </c>
      <c r="G200" s="178" t="s">
        <v>318</v>
      </c>
      <c r="H200" s="179">
        <v>1</v>
      </c>
      <c r="I200" s="180"/>
      <c r="J200" s="181">
        <f>ROUND(I200*H200,2)</f>
        <v>0</v>
      </c>
      <c r="K200" s="177" t="s">
        <v>172</v>
      </c>
      <c r="L200" s="182"/>
      <c r="M200" s="183" t="s">
        <v>19</v>
      </c>
      <c r="N200" s="184" t="s">
        <v>45</v>
      </c>
      <c r="P200" s="141">
        <f>O200*H200</f>
        <v>0</v>
      </c>
      <c r="Q200" s="141">
        <v>0.14699999999999999</v>
      </c>
      <c r="R200" s="141">
        <f>Q200*H200</f>
        <v>0.14699999999999999</v>
      </c>
      <c r="S200" s="141">
        <v>0</v>
      </c>
      <c r="T200" s="142">
        <f>S200*H200</f>
        <v>0</v>
      </c>
      <c r="AR200" s="143" t="s">
        <v>229</v>
      </c>
      <c r="AT200" s="143" t="s">
        <v>561</v>
      </c>
      <c r="AU200" s="143" t="s">
        <v>83</v>
      </c>
      <c r="AY200" s="18" t="s">
        <v>166</v>
      </c>
      <c r="BE200" s="144">
        <f>IF(N200="základní",J200,0)</f>
        <v>0</v>
      </c>
      <c r="BF200" s="144">
        <f>IF(N200="snížená",J200,0)</f>
        <v>0</v>
      </c>
      <c r="BG200" s="144">
        <f>IF(N200="zákl. přenesená",J200,0)</f>
        <v>0</v>
      </c>
      <c r="BH200" s="144">
        <f>IF(N200="sníž. přenesená",J200,0)</f>
        <v>0</v>
      </c>
      <c r="BI200" s="144">
        <f>IF(N200="nulová",J200,0)</f>
        <v>0</v>
      </c>
      <c r="BJ200" s="18" t="s">
        <v>81</v>
      </c>
      <c r="BK200" s="144">
        <f>ROUND(I200*H200,2)</f>
        <v>0</v>
      </c>
      <c r="BL200" s="18" t="s">
        <v>173</v>
      </c>
      <c r="BM200" s="143" t="s">
        <v>4536</v>
      </c>
    </row>
    <row r="201" spans="2:65" s="1" customFormat="1" ht="16.5" customHeight="1">
      <c r="B201" s="33"/>
      <c r="C201" s="175" t="s">
        <v>489</v>
      </c>
      <c r="D201" s="175" t="s">
        <v>561</v>
      </c>
      <c r="E201" s="176" t="s">
        <v>4537</v>
      </c>
      <c r="F201" s="177" t="s">
        <v>4538</v>
      </c>
      <c r="G201" s="178" t="s">
        <v>318</v>
      </c>
      <c r="H201" s="179">
        <v>1</v>
      </c>
      <c r="I201" s="180"/>
      <c r="J201" s="181">
        <f>ROUND(I201*H201,2)</f>
        <v>0</v>
      </c>
      <c r="K201" s="177" t="s">
        <v>172</v>
      </c>
      <c r="L201" s="182"/>
      <c r="M201" s="183" t="s">
        <v>19</v>
      </c>
      <c r="N201" s="184" t="s">
        <v>45</v>
      </c>
      <c r="P201" s="141">
        <f>O201*H201</f>
        <v>0</v>
      </c>
      <c r="Q201" s="141">
        <v>1.0999999999999999E-2</v>
      </c>
      <c r="R201" s="141">
        <f>Q201*H201</f>
        <v>1.0999999999999999E-2</v>
      </c>
      <c r="S201" s="141">
        <v>0</v>
      </c>
      <c r="T201" s="142">
        <f>S201*H201</f>
        <v>0</v>
      </c>
      <c r="AR201" s="143" t="s">
        <v>229</v>
      </c>
      <c r="AT201" s="143" t="s">
        <v>561</v>
      </c>
      <c r="AU201" s="143" t="s">
        <v>83</v>
      </c>
      <c r="AY201" s="18" t="s">
        <v>166</v>
      </c>
      <c r="BE201" s="144">
        <f>IF(N201="základní",J201,0)</f>
        <v>0</v>
      </c>
      <c r="BF201" s="144">
        <f>IF(N201="snížená",J201,0)</f>
        <v>0</v>
      </c>
      <c r="BG201" s="144">
        <f>IF(N201="zákl. přenesená",J201,0)</f>
        <v>0</v>
      </c>
      <c r="BH201" s="144">
        <f>IF(N201="sníž. přenesená",J201,0)</f>
        <v>0</v>
      </c>
      <c r="BI201" s="144">
        <f>IF(N201="nulová",J201,0)</f>
        <v>0</v>
      </c>
      <c r="BJ201" s="18" t="s">
        <v>81</v>
      </c>
      <c r="BK201" s="144">
        <f>ROUND(I201*H201,2)</f>
        <v>0</v>
      </c>
      <c r="BL201" s="18" t="s">
        <v>173</v>
      </c>
      <c r="BM201" s="143" t="s">
        <v>4539</v>
      </c>
    </row>
    <row r="202" spans="2:65" s="1" customFormat="1" ht="24.15" customHeight="1">
      <c r="B202" s="33"/>
      <c r="C202" s="132" t="s">
        <v>496</v>
      </c>
      <c r="D202" s="132" t="s">
        <v>168</v>
      </c>
      <c r="E202" s="133" t="s">
        <v>3274</v>
      </c>
      <c r="F202" s="134" t="s">
        <v>4540</v>
      </c>
      <c r="G202" s="135" t="s">
        <v>318</v>
      </c>
      <c r="H202" s="136">
        <v>1</v>
      </c>
      <c r="I202" s="137"/>
      <c r="J202" s="138">
        <f>ROUND(I202*H202,2)</f>
        <v>0</v>
      </c>
      <c r="K202" s="134" t="s">
        <v>172</v>
      </c>
      <c r="L202" s="33"/>
      <c r="M202" s="139" t="s">
        <v>19</v>
      </c>
      <c r="N202" s="140" t="s">
        <v>45</v>
      </c>
      <c r="P202" s="141">
        <f>O202*H202</f>
        <v>0</v>
      </c>
      <c r="Q202" s="141">
        <v>0.09</v>
      </c>
      <c r="R202" s="141">
        <f>Q202*H202</f>
        <v>0.09</v>
      </c>
      <c r="S202" s="141">
        <v>0</v>
      </c>
      <c r="T202" s="142">
        <f>S202*H202</f>
        <v>0</v>
      </c>
      <c r="AR202" s="143" t="s">
        <v>173</v>
      </c>
      <c r="AT202" s="143" t="s">
        <v>168</v>
      </c>
      <c r="AU202" s="143" t="s">
        <v>83</v>
      </c>
      <c r="AY202" s="18" t="s">
        <v>166</v>
      </c>
      <c r="BE202" s="144">
        <f>IF(N202="základní",J202,0)</f>
        <v>0</v>
      </c>
      <c r="BF202" s="144">
        <f>IF(N202="snížená",J202,0)</f>
        <v>0</v>
      </c>
      <c r="BG202" s="144">
        <f>IF(N202="zákl. přenesená",J202,0)</f>
        <v>0</v>
      </c>
      <c r="BH202" s="144">
        <f>IF(N202="sníž. přenesená",J202,0)</f>
        <v>0</v>
      </c>
      <c r="BI202" s="144">
        <f>IF(N202="nulová",J202,0)</f>
        <v>0</v>
      </c>
      <c r="BJ202" s="18" t="s">
        <v>81</v>
      </c>
      <c r="BK202" s="144">
        <f>ROUND(I202*H202,2)</f>
        <v>0</v>
      </c>
      <c r="BL202" s="18" t="s">
        <v>173</v>
      </c>
      <c r="BM202" s="143" t="s">
        <v>4541</v>
      </c>
    </row>
    <row r="203" spans="2:65" s="1" customFormat="1" ht="10.199999999999999">
      <c r="B203" s="33"/>
      <c r="D203" s="145" t="s">
        <v>175</v>
      </c>
      <c r="F203" s="146" t="s">
        <v>4542</v>
      </c>
      <c r="I203" s="147"/>
      <c r="L203" s="33"/>
      <c r="M203" s="148"/>
      <c r="T203" s="54"/>
      <c r="AT203" s="18" t="s">
        <v>175</v>
      </c>
      <c r="AU203" s="18" t="s">
        <v>83</v>
      </c>
    </row>
    <row r="204" spans="2:65" s="1" customFormat="1" ht="16.5" customHeight="1">
      <c r="B204" s="33"/>
      <c r="C204" s="175" t="s">
        <v>502</v>
      </c>
      <c r="D204" s="175" t="s">
        <v>561</v>
      </c>
      <c r="E204" s="176" t="s">
        <v>4543</v>
      </c>
      <c r="F204" s="177" t="s">
        <v>4544</v>
      </c>
      <c r="G204" s="178" t="s">
        <v>318</v>
      </c>
      <c r="H204" s="179">
        <v>1</v>
      </c>
      <c r="I204" s="180"/>
      <c r="J204" s="181">
        <f>ROUND(I204*H204,2)</f>
        <v>0</v>
      </c>
      <c r="K204" s="177" t="s">
        <v>172</v>
      </c>
      <c r="L204" s="182"/>
      <c r="M204" s="183" t="s">
        <v>19</v>
      </c>
      <c r="N204" s="184" t="s">
        <v>45</v>
      </c>
      <c r="P204" s="141">
        <f>O204*H204</f>
        <v>0</v>
      </c>
      <c r="Q204" s="141">
        <v>2.3800000000000002E-2</v>
      </c>
      <c r="R204" s="141">
        <f>Q204*H204</f>
        <v>2.3800000000000002E-2</v>
      </c>
      <c r="S204" s="141">
        <v>0</v>
      </c>
      <c r="T204" s="142">
        <f>S204*H204</f>
        <v>0</v>
      </c>
      <c r="AR204" s="143" t="s">
        <v>229</v>
      </c>
      <c r="AT204" s="143" t="s">
        <v>561</v>
      </c>
      <c r="AU204" s="143" t="s">
        <v>83</v>
      </c>
      <c r="AY204" s="18" t="s">
        <v>166</v>
      </c>
      <c r="BE204" s="144">
        <f>IF(N204="základní",J204,0)</f>
        <v>0</v>
      </c>
      <c r="BF204" s="144">
        <f>IF(N204="snížená",J204,0)</f>
        <v>0</v>
      </c>
      <c r="BG204" s="144">
        <f>IF(N204="zákl. přenesená",J204,0)</f>
        <v>0</v>
      </c>
      <c r="BH204" s="144">
        <f>IF(N204="sníž. přenesená",J204,0)</f>
        <v>0</v>
      </c>
      <c r="BI204" s="144">
        <f>IF(N204="nulová",J204,0)</f>
        <v>0</v>
      </c>
      <c r="BJ204" s="18" t="s">
        <v>81</v>
      </c>
      <c r="BK204" s="144">
        <f>ROUND(I204*H204,2)</f>
        <v>0</v>
      </c>
      <c r="BL204" s="18" t="s">
        <v>173</v>
      </c>
      <c r="BM204" s="143" t="s">
        <v>4545</v>
      </c>
    </row>
    <row r="205" spans="2:65" s="1" customFormat="1" ht="16.5" customHeight="1">
      <c r="B205" s="33"/>
      <c r="C205" s="132" t="s">
        <v>511</v>
      </c>
      <c r="D205" s="132" t="s">
        <v>168</v>
      </c>
      <c r="E205" s="133" t="s">
        <v>4546</v>
      </c>
      <c r="F205" s="134" t="s">
        <v>4547</v>
      </c>
      <c r="G205" s="135" t="s">
        <v>318</v>
      </c>
      <c r="H205" s="136">
        <v>3</v>
      </c>
      <c r="I205" s="137"/>
      <c r="J205" s="138">
        <f>ROUND(I205*H205,2)</f>
        <v>0</v>
      </c>
      <c r="K205" s="134" t="s">
        <v>172</v>
      </c>
      <c r="L205" s="33"/>
      <c r="M205" s="139" t="s">
        <v>19</v>
      </c>
      <c r="N205" s="140" t="s">
        <v>45</v>
      </c>
      <c r="P205" s="141">
        <f>O205*H205</f>
        <v>0</v>
      </c>
      <c r="Q205" s="141">
        <v>1.6000000000000001E-4</v>
      </c>
      <c r="R205" s="141">
        <f>Q205*H205</f>
        <v>4.8000000000000007E-4</v>
      </c>
      <c r="S205" s="141">
        <v>0</v>
      </c>
      <c r="T205" s="142">
        <f>S205*H205</f>
        <v>0</v>
      </c>
      <c r="AR205" s="143" t="s">
        <v>173</v>
      </c>
      <c r="AT205" s="143" t="s">
        <v>168</v>
      </c>
      <c r="AU205" s="143" t="s">
        <v>83</v>
      </c>
      <c r="AY205" s="18" t="s">
        <v>166</v>
      </c>
      <c r="BE205" s="144">
        <f>IF(N205="základní",J205,0)</f>
        <v>0</v>
      </c>
      <c r="BF205" s="144">
        <f>IF(N205="snížená",J205,0)</f>
        <v>0</v>
      </c>
      <c r="BG205" s="144">
        <f>IF(N205="zákl. přenesená",J205,0)</f>
        <v>0</v>
      </c>
      <c r="BH205" s="144">
        <f>IF(N205="sníž. přenesená",J205,0)</f>
        <v>0</v>
      </c>
      <c r="BI205" s="144">
        <f>IF(N205="nulová",J205,0)</f>
        <v>0</v>
      </c>
      <c r="BJ205" s="18" t="s">
        <v>81</v>
      </c>
      <c r="BK205" s="144">
        <f>ROUND(I205*H205,2)</f>
        <v>0</v>
      </c>
      <c r="BL205" s="18" t="s">
        <v>173</v>
      </c>
      <c r="BM205" s="143" t="s">
        <v>4548</v>
      </c>
    </row>
    <row r="206" spans="2:65" s="1" customFormat="1" ht="10.199999999999999">
      <c r="B206" s="33"/>
      <c r="D206" s="145" t="s">
        <v>175</v>
      </c>
      <c r="F206" s="146" t="s">
        <v>4549</v>
      </c>
      <c r="I206" s="147"/>
      <c r="L206" s="33"/>
      <c r="M206" s="148"/>
      <c r="T206" s="54"/>
      <c r="AT206" s="18" t="s">
        <v>175</v>
      </c>
      <c r="AU206" s="18" t="s">
        <v>83</v>
      </c>
    </row>
    <row r="207" spans="2:65" s="1" customFormat="1" ht="16.5" customHeight="1">
      <c r="B207" s="33"/>
      <c r="C207" s="132" t="s">
        <v>518</v>
      </c>
      <c r="D207" s="132" t="s">
        <v>168</v>
      </c>
      <c r="E207" s="133" t="s">
        <v>4550</v>
      </c>
      <c r="F207" s="134" t="s">
        <v>4551</v>
      </c>
      <c r="G207" s="135" t="s">
        <v>318</v>
      </c>
      <c r="H207" s="136">
        <v>3</v>
      </c>
      <c r="I207" s="137"/>
      <c r="J207" s="138">
        <f>ROUND(I207*H207,2)</f>
        <v>0</v>
      </c>
      <c r="K207" s="134" t="s">
        <v>19</v>
      </c>
      <c r="L207" s="33"/>
      <c r="M207" s="139" t="s">
        <v>19</v>
      </c>
      <c r="N207" s="140" t="s">
        <v>45</v>
      </c>
      <c r="P207" s="141">
        <f>O207*H207</f>
        <v>0</v>
      </c>
      <c r="Q207" s="141">
        <v>0</v>
      </c>
      <c r="R207" s="141">
        <f>Q207*H207</f>
        <v>0</v>
      </c>
      <c r="S207" s="141">
        <v>0</v>
      </c>
      <c r="T207" s="142">
        <f>S207*H207</f>
        <v>0</v>
      </c>
      <c r="AR207" s="143" t="s">
        <v>569</v>
      </c>
      <c r="AT207" s="143" t="s">
        <v>168</v>
      </c>
      <c r="AU207" s="143" t="s">
        <v>83</v>
      </c>
      <c r="AY207" s="18" t="s">
        <v>166</v>
      </c>
      <c r="BE207" s="144">
        <f>IF(N207="základní",J207,0)</f>
        <v>0</v>
      </c>
      <c r="BF207" s="144">
        <f>IF(N207="snížená",J207,0)</f>
        <v>0</v>
      </c>
      <c r="BG207" s="144">
        <f>IF(N207="zákl. přenesená",J207,0)</f>
        <v>0</v>
      </c>
      <c r="BH207" s="144">
        <f>IF(N207="sníž. přenesená",J207,0)</f>
        <v>0</v>
      </c>
      <c r="BI207" s="144">
        <f>IF(N207="nulová",J207,0)</f>
        <v>0</v>
      </c>
      <c r="BJ207" s="18" t="s">
        <v>81</v>
      </c>
      <c r="BK207" s="144">
        <f>ROUND(I207*H207,2)</f>
        <v>0</v>
      </c>
      <c r="BL207" s="18" t="s">
        <v>569</v>
      </c>
      <c r="BM207" s="143" t="s">
        <v>4552</v>
      </c>
    </row>
    <row r="208" spans="2:65" s="11" customFormat="1" ht="22.8" customHeight="1">
      <c r="B208" s="120"/>
      <c r="D208" s="121" t="s">
        <v>73</v>
      </c>
      <c r="E208" s="130" t="s">
        <v>865</v>
      </c>
      <c r="F208" s="130" t="s">
        <v>866</v>
      </c>
      <c r="I208" s="123"/>
      <c r="J208" s="131">
        <f>BK208</f>
        <v>0</v>
      </c>
      <c r="L208" s="120"/>
      <c r="M208" s="125"/>
      <c r="P208" s="126">
        <f>SUM(P209:P212)</f>
        <v>0</v>
      </c>
      <c r="R208" s="126">
        <f>SUM(R209:R212)</f>
        <v>0</v>
      </c>
      <c r="T208" s="127">
        <f>SUM(T209:T212)</f>
        <v>0</v>
      </c>
      <c r="AR208" s="121" t="s">
        <v>81</v>
      </c>
      <c r="AT208" s="128" t="s">
        <v>73</v>
      </c>
      <c r="AU208" s="128" t="s">
        <v>81</v>
      </c>
      <c r="AY208" s="121" t="s">
        <v>166</v>
      </c>
      <c r="BK208" s="129">
        <f>SUM(BK209:BK212)</f>
        <v>0</v>
      </c>
    </row>
    <row r="209" spans="2:65" s="1" customFormat="1" ht="24.15" customHeight="1">
      <c r="B209" s="33"/>
      <c r="C209" s="132" t="s">
        <v>526</v>
      </c>
      <c r="D209" s="132" t="s">
        <v>168</v>
      </c>
      <c r="E209" s="133" t="s">
        <v>4553</v>
      </c>
      <c r="F209" s="134" t="s">
        <v>4554</v>
      </c>
      <c r="G209" s="135" t="s">
        <v>293</v>
      </c>
      <c r="H209" s="136">
        <v>88.53</v>
      </c>
      <c r="I209" s="137"/>
      <c r="J209" s="138">
        <f>ROUND(I209*H209,2)</f>
        <v>0</v>
      </c>
      <c r="K209" s="134" t="s">
        <v>172</v>
      </c>
      <c r="L209" s="33"/>
      <c r="M209" s="139" t="s">
        <v>19</v>
      </c>
      <c r="N209" s="140" t="s">
        <v>45</v>
      </c>
      <c r="P209" s="141">
        <f>O209*H209</f>
        <v>0</v>
      </c>
      <c r="Q209" s="141">
        <v>0</v>
      </c>
      <c r="R209" s="141">
        <f>Q209*H209</f>
        <v>0</v>
      </c>
      <c r="S209" s="141">
        <v>0</v>
      </c>
      <c r="T209" s="142">
        <f>S209*H209</f>
        <v>0</v>
      </c>
      <c r="AR209" s="143" t="s">
        <v>173</v>
      </c>
      <c r="AT209" s="143" t="s">
        <v>168</v>
      </c>
      <c r="AU209" s="143" t="s">
        <v>83</v>
      </c>
      <c r="AY209" s="18" t="s">
        <v>166</v>
      </c>
      <c r="BE209" s="144">
        <f>IF(N209="základní",J209,0)</f>
        <v>0</v>
      </c>
      <c r="BF209" s="144">
        <f>IF(N209="snížená",J209,0)</f>
        <v>0</v>
      </c>
      <c r="BG209" s="144">
        <f>IF(N209="zákl. přenesená",J209,0)</f>
        <v>0</v>
      </c>
      <c r="BH209" s="144">
        <f>IF(N209="sníž. přenesená",J209,0)</f>
        <v>0</v>
      </c>
      <c r="BI209" s="144">
        <f>IF(N209="nulová",J209,0)</f>
        <v>0</v>
      </c>
      <c r="BJ209" s="18" t="s">
        <v>81</v>
      </c>
      <c r="BK209" s="144">
        <f>ROUND(I209*H209,2)</f>
        <v>0</v>
      </c>
      <c r="BL209" s="18" t="s">
        <v>173</v>
      </c>
      <c r="BM209" s="143" t="s">
        <v>4555</v>
      </c>
    </row>
    <row r="210" spans="2:65" s="1" customFormat="1" ht="10.199999999999999">
      <c r="B210" s="33"/>
      <c r="D210" s="145" t="s">
        <v>175</v>
      </c>
      <c r="F210" s="146" t="s">
        <v>4556</v>
      </c>
      <c r="I210" s="147"/>
      <c r="L210" s="33"/>
      <c r="M210" s="148"/>
      <c r="T210" s="54"/>
      <c r="AT210" s="18" t="s">
        <v>175</v>
      </c>
      <c r="AU210" s="18" t="s">
        <v>83</v>
      </c>
    </row>
    <row r="211" spans="2:65" s="1" customFormat="1" ht="24.15" customHeight="1">
      <c r="B211" s="33"/>
      <c r="C211" s="132" t="s">
        <v>530</v>
      </c>
      <c r="D211" s="132" t="s">
        <v>168</v>
      </c>
      <c r="E211" s="133" t="s">
        <v>4557</v>
      </c>
      <c r="F211" s="134" t="s">
        <v>4558</v>
      </c>
      <c r="G211" s="135" t="s">
        <v>293</v>
      </c>
      <c r="H211" s="136">
        <v>88.53</v>
      </c>
      <c r="I211" s="137"/>
      <c r="J211" s="138">
        <f>ROUND(I211*H211,2)</f>
        <v>0</v>
      </c>
      <c r="K211" s="134" t="s">
        <v>172</v>
      </c>
      <c r="L211" s="33"/>
      <c r="M211" s="139" t="s">
        <v>19</v>
      </c>
      <c r="N211" s="140" t="s">
        <v>45</v>
      </c>
      <c r="P211" s="141">
        <f>O211*H211</f>
        <v>0</v>
      </c>
      <c r="Q211" s="141">
        <v>0</v>
      </c>
      <c r="R211" s="141">
        <f>Q211*H211</f>
        <v>0</v>
      </c>
      <c r="S211" s="141">
        <v>0</v>
      </c>
      <c r="T211" s="142">
        <f>S211*H211</f>
        <v>0</v>
      </c>
      <c r="AR211" s="143" t="s">
        <v>173</v>
      </c>
      <c r="AT211" s="143" t="s">
        <v>168</v>
      </c>
      <c r="AU211" s="143" t="s">
        <v>83</v>
      </c>
      <c r="AY211" s="18" t="s">
        <v>166</v>
      </c>
      <c r="BE211" s="144">
        <f>IF(N211="základní",J211,0)</f>
        <v>0</v>
      </c>
      <c r="BF211" s="144">
        <f>IF(N211="snížená",J211,0)</f>
        <v>0</v>
      </c>
      <c r="BG211" s="144">
        <f>IF(N211="zákl. přenesená",J211,0)</f>
        <v>0</v>
      </c>
      <c r="BH211" s="144">
        <f>IF(N211="sníž. přenesená",J211,0)</f>
        <v>0</v>
      </c>
      <c r="BI211" s="144">
        <f>IF(N211="nulová",J211,0)</f>
        <v>0</v>
      </c>
      <c r="BJ211" s="18" t="s">
        <v>81</v>
      </c>
      <c r="BK211" s="144">
        <f>ROUND(I211*H211,2)</f>
        <v>0</v>
      </c>
      <c r="BL211" s="18" t="s">
        <v>173</v>
      </c>
      <c r="BM211" s="143" t="s">
        <v>4559</v>
      </c>
    </row>
    <row r="212" spans="2:65" s="1" customFormat="1" ht="10.199999999999999">
      <c r="B212" s="33"/>
      <c r="D212" s="145" t="s">
        <v>175</v>
      </c>
      <c r="F212" s="146" t="s">
        <v>4560</v>
      </c>
      <c r="I212" s="147"/>
      <c r="L212" s="33"/>
      <c r="M212" s="199"/>
      <c r="N212" s="172"/>
      <c r="O212" s="172"/>
      <c r="P212" s="172"/>
      <c r="Q212" s="172"/>
      <c r="R212" s="172"/>
      <c r="S212" s="172"/>
      <c r="T212" s="200"/>
      <c r="AT212" s="18" t="s">
        <v>175</v>
      </c>
      <c r="AU212" s="18" t="s">
        <v>83</v>
      </c>
    </row>
    <row r="213" spans="2:65" s="1" customFormat="1" ht="6.9" customHeight="1">
      <c r="B213" s="42"/>
      <c r="C213" s="43"/>
      <c r="D213" s="43"/>
      <c r="E213" s="43"/>
      <c r="F213" s="43"/>
      <c r="G213" s="43"/>
      <c r="H213" s="43"/>
      <c r="I213" s="43"/>
      <c r="J213" s="43"/>
      <c r="K213" s="43"/>
      <c r="L213" s="33"/>
    </row>
  </sheetData>
  <sheetProtection algorithmName="SHA-512" hashValue="X9SBCeuxsevVOt/hukyDXK9/kZU1IyleceQNZFu8RX0g1lp/Jj1YZVxINCZ9MXT4WdSJviOo/PHP3vqCClHEqA==" saltValue="QuOKSFGqLRAsRLOntb0TDFDLjFlFy/Plk5p4TukGywG9oXqI7826dr5e/JKdfqR3+hY+uZWFW8ZI60+MwU60oA==" spinCount="100000" sheet="1" objects="1" scenarios="1" formatColumns="0" formatRows="0" autoFilter="0"/>
  <autoFilter ref="C83:K212" xr:uid="{00000000-0009-0000-0000-00000C000000}"/>
  <mergeCells count="9">
    <mergeCell ref="E50:H50"/>
    <mergeCell ref="E74:H74"/>
    <mergeCell ref="E76:H76"/>
    <mergeCell ref="L2:V2"/>
    <mergeCell ref="E7:H7"/>
    <mergeCell ref="E9:H9"/>
    <mergeCell ref="E18:H18"/>
    <mergeCell ref="E27:H27"/>
    <mergeCell ref="E48:H48"/>
  </mergeCells>
  <hyperlinks>
    <hyperlink ref="F88" r:id="rId1" xr:uid="{00000000-0004-0000-0C00-000000000000}"/>
    <hyperlink ref="F108" r:id="rId2" xr:uid="{00000000-0004-0000-0C00-000001000000}"/>
    <hyperlink ref="F119" r:id="rId3" xr:uid="{00000000-0004-0000-0C00-000002000000}"/>
    <hyperlink ref="F127" r:id="rId4" xr:uid="{00000000-0004-0000-0C00-000003000000}"/>
    <hyperlink ref="F134" r:id="rId5" xr:uid="{00000000-0004-0000-0C00-000004000000}"/>
    <hyperlink ref="F148" r:id="rId6" xr:uid="{00000000-0004-0000-0C00-000005000000}"/>
    <hyperlink ref="F162" r:id="rId7" xr:uid="{00000000-0004-0000-0C00-000006000000}"/>
    <hyperlink ref="F168" r:id="rId8" xr:uid="{00000000-0004-0000-0C00-000007000000}"/>
    <hyperlink ref="F174" r:id="rId9" xr:uid="{00000000-0004-0000-0C00-000008000000}"/>
    <hyperlink ref="F180" r:id="rId10" xr:uid="{00000000-0004-0000-0C00-000009000000}"/>
    <hyperlink ref="F185" r:id="rId11" xr:uid="{00000000-0004-0000-0C00-00000A000000}"/>
    <hyperlink ref="F190" r:id="rId12" xr:uid="{00000000-0004-0000-0C00-00000B000000}"/>
    <hyperlink ref="F196" r:id="rId13" xr:uid="{00000000-0004-0000-0C00-00000C000000}"/>
    <hyperlink ref="F199" r:id="rId14" xr:uid="{00000000-0004-0000-0C00-00000D000000}"/>
    <hyperlink ref="F203" r:id="rId15" xr:uid="{00000000-0004-0000-0C00-00000E000000}"/>
    <hyperlink ref="F206" r:id="rId16" xr:uid="{00000000-0004-0000-0C00-00000F000000}"/>
    <hyperlink ref="F210" r:id="rId17" xr:uid="{00000000-0004-0000-0C00-000010000000}"/>
    <hyperlink ref="F212" r:id="rId18" xr:uid="{00000000-0004-0000-0C00-000011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9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B2:BM273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121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s="1" customFormat="1" ht="12" customHeight="1">
      <c r="B8" s="33"/>
      <c r="D8" s="28" t="s">
        <v>132</v>
      </c>
      <c r="L8" s="33"/>
    </row>
    <row r="9" spans="2:46" s="1" customFormat="1" ht="16.5" customHeight="1">
      <c r="B9" s="33"/>
      <c r="E9" s="291" t="s">
        <v>4561</v>
      </c>
      <c r="F9" s="329"/>
      <c r="G9" s="329"/>
      <c r="H9" s="329"/>
      <c r="L9" s="33"/>
    </row>
    <row r="10" spans="2:46" s="1" customFormat="1" ht="10.199999999999999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19</v>
      </c>
      <c r="L11" s="33"/>
    </row>
    <row r="12" spans="2:46" s="1" customFormat="1" ht="12" customHeight="1">
      <c r="B12" s="33"/>
      <c r="D12" s="28" t="s">
        <v>21</v>
      </c>
      <c r="F12" s="26" t="s">
        <v>22</v>
      </c>
      <c r="I12" s="28" t="s">
        <v>23</v>
      </c>
      <c r="J12" s="50" t="str">
        <f>'Rekapitulace stavby'!AN8</f>
        <v>5. 11. 2024</v>
      </c>
      <c r="L12" s="33"/>
    </row>
    <row r="13" spans="2:46" s="1" customFormat="1" ht="10.8" customHeight="1">
      <c r="B13" s="33"/>
      <c r="L13" s="33"/>
    </row>
    <row r="14" spans="2:46" s="1" customFormat="1" ht="12" customHeight="1">
      <c r="B14" s="33"/>
      <c r="D14" s="28" t="s">
        <v>25</v>
      </c>
      <c r="I14" s="28" t="s">
        <v>26</v>
      </c>
      <c r="J14" s="26" t="s">
        <v>27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19</v>
      </c>
      <c r="L15" s="33"/>
    </row>
    <row r="16" spans="2:46" s="1" customFormat="1" ht="6.9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26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30" t="str">
        <f>'Rekapitulace stavby'!E14</f>
        <v>Vyplň údaj</v>
      </c>
      <c r="F18" s="297"/>
      <c r="G18" s="297"/>
      <c r="H18" s="297"/>
      <c r="I18" s="28" t="s">
        <v>29</v>
      </c>
      <c r="J18" s="29" t="str">
        <f>'Rekapitulace stavby'!AN14</f>
        <v>Vyplň údaj</v>
      </c>
      <c r="L18" s="33"/>
    </row>
    <row r="19" spans="2:12" s="1" customFormat="1" ht="6.9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26</v>
      </c>
      <c r="J20" s="26" t="s">
        <v>1449</v>
      </c>
      <c r="L20" s="33"/>
    </row>
    <row r="21" spans="2:12" s="1" customFormat="1" ht="18" customHeight="1">
      <c r="B21" s="33"/>
      <c r="E21" s="26" t="s">
        <v>1450</v>
      </c>
      <c r="I21" s="28" t="s">
        <v>29</v>
      </c>
      <c r="J21" s="26" t="s">
        <v>19</v>
      </c>
      <c r="L21" s="33"/>
    </row>
    <row r="22" spans="2:12" s="1" customFormat="1" ht="6.9" customHeight="1">
      <c r="B22" s="33"/>
      <c r="L22" s="33"/>
    </row>
    <row r="23" spans="2:12" s="1" customFormat="1" ht="12" customHeight="1">
      <c r="B23" s="33"/>
      <c r="D23" s="28" t="s">
        <v>35</v>
      </c>
      <c r="I23" s="28" t="s">
        <v>26</v>
      </c>
      <c r="J23" s="26" t="s">
        <v>36</v>
      </c>
      <c r="L23" s="33"/>
    </row>
    <row r="24" spans="2:12" s="1" customFormat="1" ht="18" customHeight="1">
      <c r="B24" s="33"/>
      <c r="E24" s="26" t="s">
        <v>37</v>
      </c>
      <c r="I24" s="28" t="s">
        <v>29</v>
      </c>
      <c r="J24" s="26" t="s">
        <v>19</v>
      </c>
      <c r="L24" s="33"/>
    </row>
    <row r="25" spans="2:12" s="1" customFormat="1" ht="6.9" customHeight="1">
      <c r="B25" s="33"/>
      <c r="L25" s="33"/>
    </row>
    <row r="26" spans="2:12" s="1" customFormat="1" ht="12" customHeight="1">
      <c r="B26" s="33"/>
      <c r="D26" s="28" t="s">
        <v>38</v>
      </c>
      <c r="L26" s="33"/>
    </row>
    <row r="27" spans="2:12" s="7" customFormat="1" ht="16.5" customHeight="1">
      <c r="B27" s="92"/>
      <c r="E27" s="302" t="s">
        <v>19</v>
      </c>
      <c r="F27" s="302"/>
      <c r="G27" s="302"/>
      <c r="H27" s="302"/>
      <c r="L27" s="92"/>
    </row>
    <row r="28" spans="2:12" s="1" customFormat="1" ht="6.9" customHeight="1">
      <c r="B28" s="33"/>
      <c r="L28" s="33"/>
    </row>
    <row r="29" spans="2:12" s="1" customFormat="1" ht="6.9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40</v>
      </c>
      <c r="J30" s="64">
        <f>ROUND(J87, 2)</f>
        <v>0</v>
      </c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" customHeight="1">
      <c r="B32" s="33"/>
      <c r="F32" s="36" t="s">
        <v>42</v>
      </c>
      <c r="I32" s="36" t="s">
        <v>41</v>
      </c>
      <c r="J32" s="36" t="s">
        <v>43</v>
      </c>
      <c r="L32" s="33"/>
    </row>
    <row r="33" spans="2:12" s="1" customFormat="1" ht="14.4" customHeight="1">
      <c r="B33" s="33"/>
      <c r="D33" s="53" t="s">
        <v>44</v>
      </c>
      <c r="E33" s="28" t="s">
        <v>45</v>
      </c>
      <c r="F33" s="84">
        <f>ROUND((SUM(BE87:BE272)),  2)</f>
        <v>0</v>
      </c>
      <c r="I33" s="94">
        <v>0.21</v>
      </c>
      <c r="J33" s="84">
        <f>ROUND(((SUM(BE87:BE272))*I33),  2)</f>
        <v>0</v>
      </c>
      <c r="L33" s="33"/>
    </row>
    <row r="34" spans="2:12" s="1" customFormat="1" ht="14.4" customHeight="1">
      <c r="B34" s="33"/>
      <c r="E34" s="28" t="s">
        <v>46</v>
      </c>
      <c r="F34" s="84">
        <f>ROUND((SUM(BF87:BF272)),  2)</f>
        <v>0</v>
      </c>
      <c r="I34" s="94">
        <v>0.12</v>
      </c>
      <c r="J34" s="84">
        <f>ROUND(((SUM(BF87:BF272))*I34),  2)</f>
        <v>0</v>
      </c>
      <c r="L34" s="33"/>
    </row>
    <row r="35" spans="2:12" s="1" customFormat="1" ht="14.4" hidden="1" customHeight="1">
      <c r="B35" s="33"/>
      <c r="E35" s="28" t="s">
        <v>47</v>
      </c>
      <c r="F35" s="84">
        <f>ROUND((SUM(BG87:BG272)),  2)</f>
        <v>0</v>
      </c>
      <c r="I35" s="94">
        <v>0.21</v>
      </c>
      <c r="J35" s="84">
        <f>0</f>
        <v>0</v>
      </c>
      <c r="L35" s="33"/>
    </row>
    <row r="36" spans="2:12" s="1" customFormat="1" ht="14.4" hidden="1" customHeight="1">
      <c r="B36" s="33"/>
      <c r="E36" s="28" t="s">
        <v>48</v>
      </c>
      <c r="F36" s="84">
        <f>ROUND((SUM(BH87:BH272)),  2)</f>
        <v>0</v>
      </c>
      <c r="I36" s="94">
        <v>0.12</v>
      </c>
      <c r="J36" s="84">
        <f>0</f>
        <v>0</v>
      </c>
      <c r="L36" s="33"/>
    </row>
    <row r="37" spans="2:12" s="1" customFormat="1" ht="14.4" hidden="1" customHeight="1">
      <c r="B37" s="33"/>
      <c r="E37" s="28" t="s">
        <v>49</v>
      </c>
      <c r="F37" s="84">
        <f>ROUND((SUM(BI87:BI272)),  2)</f>
        <v>0</v>
      </c>
      <c r="I37" s="94">
        <v>0</v>
      </c>
      <c r="J37" s="84">
        <f>0</f>
        <v>0</v>
      </c>
      <c r="L37" s="33"/>
    </row>
    <row r="38" spans="2:12" s="1" customFormat="1" ht="6.9" customHeight="1">
      <c r="B38" s="33"/>
      <c r="L38" s="33"/>
    </row>
    <row r="39" spans="2:12" s="1" customFormat="1" ht="25.35" customHeight="1">
      <c r="B39" s="33"/>
      <c r="C39" s="95"/>
      <c r="D39" s="96" t="s">
        <v>50</v>
      </c>
      <c r="E39" s="55"/>
      <c r="F39" s="55"/>
      <c r="G39" s="97" t="s">
        <v>51</v>
      </c>
      <c r="H39" s="98" t="s">
        <v>52</v>
      </c>
      <c r="I39" s="55"/>
      <c r="J39" s="99">
        <f>SUM(J30:J37)</f>
        <v>0</v>
      </c>
      <c r="K39" s="100"/>
      <c r="L39" s="33"/>
    </row>
    <row r="40" spans="2:12" s="1" customFormat="1" ht="14.4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" customHeight="1">
      <c r="B45" s="33"/>
      <c r="C45" s="22" t="s">
        <v>136</v>
      </c>
      <c r="L45" s="33"/>
    </row>
    <row r="46" spans="2:12" s="1" customFormat="1" ht="6.9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27" t="str">
        <f>E7</f>
        <v>ÚPRAVY STÁVAJÍCÍHO VODOJEMU KOZINEC I a II</v>
      </c>
      <c r="F48" s="328"/>
      <c r="G48" s="328"/>
      <c r="H48" s="328"/>
      <c r="L48" s="33"/>
    </row>
    <row r="49" spans="2:47" s="1" customFormat="1" ht="12" customHeight="1">
      <c r="B49" s="33"/>
      <c r="C49" s="28" t="s">
        <v>132</v>
      </c>
      <c r="L49" s="33"/>
    </row>
    <row r="50" spans="2:47" s="1" customFormat="1" ht="16.5" customHeight="1">
      <c r="B50" s="33"/>
      <c r="E50" s="291" t="str">
        <f>E9</f>
        <v>SO 03 - Oplocení</v>
      </c>
      <c r="F50" s="329"/>
      <c r="G50" s="329"/>
      <c r="H50" s="329"/>
      <c r="L50" s="33"/>
    </row>
    <row r="51" spans="2:47" s="1" customFormat="1" ht="6.9" customHeight="1">
      <c r="B51" s="33"/>
      <c r="L51" s="33"/>
    </row>
    <row r="52" spans="2:47" s="1" customFormat="1" ht="12" customHeight="1">
      <c r="B52" s="33"/>
      <c r="C52" s="28" t="s">
        <v>21</v>
      </c>
      <c r="F52" s="26" t="str">
        <f>F12</f>
        <v>Jilemnice</v>
      </c>
      <c r="I52" s="28" t="s">
        <v>23</v>
      </c>
      <c r="J52" s="50" t="str">
        <f>IF(J12="","",J12)</f>
        <v>5. 11. 2024</v>
      </c>
      <c r="L52" s="33"/>
    </row>
    <row r="53" spans="2:47" s="1" customFormat="1" ht="6.9" customHeight="1">
      <c r="B53" s="33"/>
      <c r="L53" s="33"/>
    </row>
    <row r="54" spans="2:47" s="1" customFormat="1" ht="25.65" customHeight="1">
      <c r="B54" s="33"/>
      <c r="C54" s="28" t="s">
        <v>25</v>
      </c>
      <c r="F54" s="26" t="str">
        <f>E15</f>
        <v>Vodohospodářské sdružení Turnov</v>
      </c>
      <c r="I54" s="28" t="s">
        <v>32</v>
      </c>
      <c r="J54" s="31" t="str">
        <f>E21</f>
        <v>PECKA ATELIÉR s.r.o.</v>
      </c>
      <c r="L54" s="33"/>
    </row>
    <row r="55" spans="2:47" s="1" customFormat="1" ht="15.15" customHeight="1">
      <c r="B55" s="33"/>
      <c r="C55" s="28" t="s">
        <v>30</v>
      </c>
      <c r="F55" s="26" t="str">
        <f>IF(E18="","",E18)</f>
        <v>Vyplň údaj</v>
      </c>
      <c r="I55" s="28" t="s">
        <v>35</v>
      </c>
      <c r="J55" s="31" t="str">
        <f>E24</f>
        <v>Michael Štěpán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137</v>
      </c>
      <c r="D57" s="95"/>
      <c r="E57" s="95"/>
      <c r="F57" s="95"/>
      <c r="G57" s="95"/>
      <c r="H57" s="95"/>
      <c r="I57" s="95"/>
      <c r="J57" s="102" t="s">
        <v>138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8" customHeight="1">
      <c r="B59" s="33"/>
      <c r="C59" s="103" t="s">
        <v>72</v>
      </c>
      <c r="J59" s="64">
        <f>J87</f>
        <v>0</v>
      </c>
      <c r="L59" s="33"/>
      <c r="AU59" s="18" t="s">
        <v>139</v>
      </c>
    </row>
    <row r="60" spans="2:47" s="8" customFormat="1" ht="24.9" customHeight="1">
      <c r="B60" s="104"/>
      <c r="D60" s="105" t="s">
        <v>140</v>
      </c>
      <c r="E60" s="106"/>
      <c r="F60" s="106"/>
      <c r="G60" s="106"/>
      <c r="H60" s="106"/>
      <c r="I60" s="106"/>
      <c r="J60" s="107">
        <f>J88</f>
        <v>0</v>
      </c>
      <c r="L60" s="104"/>
    </row>
    <row r="61" spans="2:47" s="9" customFormat="1" ht="19.95" customHeight="1">
      <c r="B61" s="108"/>
      <c r="D61" s="109" t="s">
        <v>141</v>
      </c>
      <c r="E61" s="110"/>
      <c r="F61" s="110"/>
      <c r="G61" s="110"/>
      <c r="H61" s="110"/>
      <c r="I61" s="110"/>
      <c r="J61" s="111">
        <f>J89</f>
        <v>0</v>
      </c>
      <c r="L61" s="108"/>
    </row>
    <row r="62" spans="2:47" s="9" customFormat="1" ht="19.95" customHeight="1">
      <c r="B62" s="108"/>
      <c r="D62" s="109" t="s">
        <v>573</v>
      </c>
      <c r="E62" s="110"/>
      <c r="F62" s="110"/>
      <c r="G62" s="110"/>
      <c r="H62" s="110"/>
      <c r="I62" s="110"/>
      <c r="J62" s="111">
        <f>J119</f>
        <v>0</v>
      </c>
      <c r="L62" s="108"/>
    </row>
    <row r="63" spans="2:47" s="9" customFormat="1" ht="19.95" customHeight="1">
      <c r="B63" s="108"/>
      <c r="D63" s="109" t="s">
        <v>142</v>
      </c>
      <c r="E63" s="110"/>
      <c r="F63" s="110"/>
      <c r="G63" s="110"/>
      <c r="H63" s="110"/>
      <c r="I63" s="110"/>
      <c r="J63" s="111">
        <f>J213</f>
        <v>0</v>
      </c>
      <c r="L63" s="108"/>
    </row>
    <row r="64" spans="2:47" s="9" customFormat="1" ht="19.95" customHeight="1">
      <c r="B64" s="108"/>
      <c r="D64" s="109" t="s">
        <v>143</v>
      </c>
      <c r="E64" s="110"/>
      <c r="F64" s="110"/>
      <c r="G64" s="110"/>
      <c r="H64" s="110"/>
      <c r="I64" s="110"/>
      <c r="J64" s="111">
        <f>J245</f>
        <v>0</v>
      </c>
      <c r="L64" s="108"/>
    </row>
    <row r="65" spans="2:12" s="9" customFormat="1" ht="19.95" customHeight="1">
      <c r="B65" s="108"/>
      <c r="D65" s="109" t="s">
        <v>578</v>
      </c>
      <c r="E65" s="110"/>
      <c r="F65" s="110"/>
      <c r="G65" s="110"/>
      <c r="H65" s="110"/>
      <c r="I65" s="110"/>
      <c r="J65" s="111">
        <f>J255</f>
        <v>0</v>
      </c>
      <c r="L65" s="108"/>
    </row>
    <row r="66" spans="2:12" s="8" customFormat="1" ht="24.9" customHeight="1">
      <c r="B66" s="104"/>
      <c r="D66" s="105" t="s">
        <v>144</v>
      </c>
      <c r="E66" s="106"/>
      <c r="F66" s="106"/>
      <c r="G66" s="106"/>
      <c r="H66" s="106"/>
      <c r="I66" s="106"/>
      <c r="J66" s="107">
        <f>J258</f>
        <v>0</v>
      </c>
      <c r="L66" s="104"/>
    </row>
    <row r="67" spans="2:12" s="9" customFormat="1" ht="19.95" customHeight="1">
      <c r="B67" s="108"/>
      <c r="D67" s="109" t="s">
        <v>1451</v>
      </c>
      <c r="E67" s="110"/>
      <c r="F67" s="110"/>
      <c r="G67" s="110"/>
      <c r="H67" s="110"/>
      <c r="I67" s="110"/>
      <c r="J67" s="111">
        <f>J259</f>
        <v>0</v>
      </c>
      <c r="L67" s="108"/>
    </row>
    <row r="68" spans="2:12" s="1" customFormat="1" ht="21.75" customHeight="1">
      <c r="B68" s="33"/>
      <c r="L68" s="33"/>
    </row>
    <row r="69" spans="2:12" s="1" customFormat="1" ht="6.9" customHeight="1"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33"/>
    </row>
    <row r="73" spans="2:12" s="1" customFormat="1" ht="6.9" customHeight="1">
      <c r="B73" s="44"/>
      <c r="C73" s="45"/>
      <c r="D73" s="45"/>
      <c r="E73" s="45"/>
      <c r="F73" s="45"/>
      <c r="G73" s="45"/>
      <c r="H73" s="45"/>
      <c r="I73" s="45"/>
      <c r="J73" s="45"/>
      <c r="K73" s="45"/>
      <c r="L73" s="33"/>
    </row>
    <row r="74" spans="2:12" s="1" customFormat="1" ht="24.9" customHeight="1">
      <c r="B74" s="33"/>
      <c r="C74" s="22" t="s">
        <v>151</v>
      </c>
      <c r="L74" s="33"/>
    </row>
    <row r="75" spans="2:12" s="1" customFormat="1" ht="6.9" customHeight="1">
      <c r="B75" s="33"/>
      <c r="L75" s="33"/>
    </row>
    <row r="76" spans="2:12" s="1" customFormat="1" ht="12" customHeight="1">
      <c r="B76" s="33"/>
      <c r="C76" s="28" t="s">
        <v>16</v>
      </c>
      <c r="L76" s="33"/>
    </row>
    <row r="77" spans="2:12" s="1" customFormat="1" ht="16.5" customHeight="1">
      <c r="B77" s="33"/>
      <c r="E77" s="327" t="str">
        <f>E7</f>
        <v>ÚPRAVY STÁVAJÍCÍHO VODOJEMU KOZINEC I a II</v>
      </c>
      <c r="F77" s="328"/>
      <c r="G77" s="328"/>
      <c r="H77" s="328"/>
      <c r="L77" s="33"/>
    </row>
    <row r="78" spans="2:12" s="1" customFormat="1" ht="12" customHeight="1">
      <c r="B78" s="33"/>
      <c r="C78" s="28" t="s">
        <v>132</v>
      </c>
      <c r="L78" s="33"/>
    </row>
    <row r="79" spans="2:12" s="1" customFormat="1" ht="16.5" customHeight="1">
      <c r="B79" s="33"/>
      <c r="E79" s="291" t="str">
        <f>E9</f>
        <v>SO 03 - Oplocení</v>
      </c>
      <c r="F79" s="329"/>
      <c r="G79" s="329"/>
      <c r="H79" s="329"/>
      <c r="L79" s="33"/>
    </row>
    <row r="80" spans="2:12" s="1" customFormat="1" ht="6.9" customHeight="1">
      <c r="B80" s="33"/>
      <c r="L80" s="33"/>
    </row>
    <row r="81" spans="2:65" s="1" customFormat="1" ht="12" customHeight="1">
      <c r="B81" s="33"/>
      <c r="C81" s="28" t="s">
        <v>21</v>
      </c>
      <c r="F81" s="26" t="str">
        <f>F12</f>
        <v>Jilemnice</v>
      </c>
      <c r="I81" s="28" t="s">
        <v>23</v>
      </c>
      <c r="J81" s="50" t="str">
        <f>IF(J12="","",J12)</f>
        <v>5. 11. 2024</v>
      </c>
      <c r="L81" s="33"/>
    </row>
    <row r="82" spans="2:65" s="1" customFormat="1" ht="6.9" customHeight="1">
      <c r="B82" s="33"/>
      <c r="L82" s="33"/>
    </row>
    <row r="83" spans="2:65" s="1" customFormat="1" ht="25.65" customHeight="1">
      <c r="B83" s="33"/>
      <c r="C83" s="28" t="s">
        <v>25</v>
      </c>
      <c r="F83" s="26" t="str">
        <f>E15</f>
        <v>Vodohospodářské sdružení Turnov</v>
      </c>
      <c r="I83" s="28" t="s">
        <v>32</v>
      </c>
      <c r="J83" s="31" t="str">
        <f>E21</f>
        <v>PECKA ATELIÉR s.r.o.</v>
      </c>
      <c r="L83" s="33"/>
    </row>
    <row r="84" spans="2:65" s="1" customFormat="1" ht="15.15" customHeight="1">
      <c r="B84" s="33"/>
      <c r="C84" s="28" t="s">
        <v>30</v>
      </c>
      <c r="F84" s="26" t="str">
        <f>IF(E18="","",E18)</f>
        <v>Vyplň údaj</v>
      </c>
      <c r="I84" s="28" t="s">
        <v>35</v>
      </c>
      <c r="J84" s="31" t="str">
        <f>E24</f>
        <v>Michael Štěpán</v>
      </c>
      <c r="L84" s="33"/>
    </row>
    <row r="85" spans="2:65" s="1" customFormat="1" ht="10.35" customHeight="1">
      <c r="B85" s="33"/>
      <c r="L85" s="33"/>
    </row>
    <row r="86" spans="2:65" s="10" customFormat="1" ht="29.25" customHeight="1">
      <c r="B86" s="112"/>
      <c r="C86" s="113" t="s">
        <v>152</v>
      </c>
      <c r="D86" s="114" t="s">
        <v>59</v>
      </c>
      <c r="E86" s="114" t="s">
        <v>55</v>
      </c>
      <c r="F86" s="114" t="s">
        <v>56</v>
      </c>
      <c r="G86" s="114" t="s">
        <v>153</v>
      </c>
      <c r="H86" s="114" t="s">
        <v>154</v>
      </c>
      <c r="I86" s="114" t="s">
        <v>155</v>
      </c>
      <c r="J86" s="114" t="s">
        <v>138</v>
      </c>
      <c r="K86" s="115" t="s">
        <v>156</v>
      </c>
      <c r="L86" s="112"/>
      <c r="M86" s="57" t="s">
        <v>19</v>
      </c>
      <c r="N86" s="58" t="s">
        <v>44</v>
      </c>
      <c r="O86" s="58" t="s">
        <v>157</v>
      </c>
      <c r="P86" s="58" t="s">
        <v>158</v>
      </c>
      <c r="Q86" s="58" t="s">
        <v>159</v>
      </c>
      <c r="R86" s="58" t="s">
        <v>160</v>
      </c>
      <c r="S86" s="58" t="s">
        <v>161</v>
      </c>
      <c r="T86" s="59" t="s">
        <v>162</v>
      </c>
    </row>
    <row r="87" spans="2:65" s="1" customFormat="1" ht="22.8" customHeight="1">
      <c r="B87" s="33"/>
      <c r="C87" s="62" t="s">
        <v>163</v>
      </c>
      <c r="J87" s="116">
        <f>BK87</f>
        <v>0</v>
      </c>
      <c r="L87" s="33"/>
      <c r="M87" s="60"/>
      <c r="N87" s="51"/>
      <c r="O87" s="51"/>
      <c r="P87" s="117">
        <f>P88+P258</f>
        <v>0</v>
      </c>
      <c r="Q87" s="51"/>
      <c r="R87" s="117">
        <f>R88+R258</f>
        <v>16.881930270000002</v>
      </c>
      <c r="S87" s="51"/>
      <c r="T87" s="118">
        <f>T88+T258</f>
        <v>21.10248</v>
      </c>
      <c r="AT87" s="18" t="s">
        <v>73</v>
      </c>
      <c r="AU87" s="18" t="s">
        <v>139</v>
      </c>
      <c r="BK87" s="119">
        <f>BK88+BK258</f>
        <v>0</v>
      </c>
    </row>
    <row r="88" spans="2:65" s="11" customFormat="1" ht="25.95" customHeight="1">
      <c r="B88" s="120"/>
      <c r="D88" s="121" t="s">
        <v>73</v>
      </c>
      <c r="E88" s="122" t="s">
        <v>164</v>
      </c>
      <c r="F88" s="122" t="s">
        <v>165</v>
      </c>
      <c r="I88" s="123"/>
      <c r="J88" s="124">
        <f>BK88</f>
        <v>0</v>
      </c>
      <c r="L88" s="120"/>
      <c r="M88" s="125"/>
      <c r="P88" s="126">
        <f>P89+P119+P213+P245+P255</f>
        <v>0</v>
      </c>
      <c r="R88" s="126">
        <f>R89+R119+R213+R245+R255</f>
        <v>16.775322930000002</v>
      </c>
      <c r="T88" s="127">
        <f>T89+T119+T213+T245+T255</f>
        <v>21.10248</v>
      </c>
      <c r="AR88" s="121" t="s">
        <v>81</v>
      </c>
      <c r="AT88" s="128" t="s">
        <v>73</v>
      </c>
      <c r="AU88" s="128" t="s">
        <v>74</v>
      </c>
      <c r="AY88" s="121" t="s">
        <v>166</v>
      </c>
      <c r="BK88" s="129">
        <f>BK89+BK119+BK213+BK245+BK255</f>
        <v>0</v>
      </c>
    </row>
    <row r="89" spans="2:65" s="11" customFormat="1" ht="22.8" customHeight="1">
      <c r="B89" s="120"/>
      <c r="D89" s="121" t="s">
        <v>73</v>
      </c>
      <c r="E89" s="130" t="s">
        <v>81</v>
      </c>
      <c r="F89" s="130" t="s">
        <v>167</v>
      </c>
      <c r="I89" s="123"/>
      <c r="J89" s="131">
        <f>BK89</f>
        <v>0</v>
      </c>
      <c r="L89" s="120"/>
      <c r="M89" s="125"/>
      <c r="P89" s="126">
        <f>SUM(P90:P118)</f>
        <v>0</v>
      </c>
      <c r="R89" s="126">
        <f>SUM(R90:R118)</f>
        <v>0</v>
      </c>
      <c r="T89" s="127">
        <f>SUM(T90:T118)</f>
        <v>0</v>
      </c>
      <c r="AR89" s="121" t="s">
        <v>81</v>
      </c>
      <c r="AT89" s="128" t="s">
        <v>73</v>
      </c>
      <c r="AU89" s="128" t="s">
        <v>81</v>
      </c>
      <c r="AY89" s="121" t="s">
        <v>166</v>
      </c>
      <c r="BK89" s="129">
        <f>SUM(BK90:BK118)</f>
        <v>0</v>
      </c>
    </row>
    <row r="90" spans="2:65" s="1" customFormat="1" ht="16.5" customHeight="1">
      <c r="B90" s="33"/>
      <c r="C90" s="132" t="s">
        <v>81</v>
      </c>
      <c r="D90" s="132" t="s">
        <v>168</v>
      </c>
      <c r="E90" s="133" t="s">
        <v>4562</v>
      </c>
      <c r="F90" s="134" t="s">
        <v>4563</v>
      </c>
      <c r="G90" s="135" t="s">
        <v>276</v>
      </c>
      <c r="H90" s="136">
        <v>83.4</v>
      </c>
      <c r="I90" s="137"/>
      <c r="J90" s="138">
        <f>ROUND(I90*H90,2)</f>
        <v>0</v>
      </c>
      <c r="K90" s="134" t="s">
        <v>172</v>
      </c>
      <c r="L90" s="33"/>
      <c r="M90" s="139" t="s">
        <v>19</v>
      </c>
      <c r="N90" s="140" t="s">
        <v>45</v>
      </c>
      <c r="P90" s="141">
        <f>O90*H90</f>
        <v>0</v>
      </c>
      <c r="Q90" s="141">
        <v>0</v>
      </c>
      <c r="R90" s="141">
        <f>Q90*H90</f>
        <v>0</v>
      </c>
      <c r="S90" s="141">
        <v>0</v>
      </c>
      <c r="T90" s="142">
        <f>S90*H90</f>
        <v>0</v>
      </c>
      <c r="AR90" s="143" t="s">
        <v>173</v>
      </c>
      <c r="AT90" s="143" t="s">
        <v>168</v>
      </c>
      <c r="AU90" s="143" t="s">
        <v>83</v>
      </c>
      <c r="AY90" s="18" t="s">
        <v>166</v>
      </c>
      <c r="BE90" s="144">
        <f>IF(N90="základní",J90,0)</f>
        <v>0</v>
      </c>
      <c r="BF90" s="144">
        <f>IF(N90="snížená",J90,0)</f>
        <v>0</v>
      </c>
      <c r="BG90" s="144">
        <f>IF(N90="zákl. přenesená",J90,0)</f>
        <v>0</v>
      </c>
      <c r="BH90" s="144">
        <f>IF(N90="sníž. přenesená",J90,0)</f>
        <v>0</v>
      </c>
      <c r="BI90" s="144">
        <f>IF(N90="nulová",J90,0)</f>
        <v>0</v>
      </c>
      <c r="BJ90" s="18" t="s">
        <v>81</v>
      </c>
      <c r="BK90" s="144">
        <f>ROUND(I90*H90,2)</f>
        <v>0</v>
      </c>
      <c r="BL90" s="18" t="s">
        <v>173</v>
      </c>
      <c r="BM90" s="143" t="s">
        <v>4564</v>
      </c>
    </row>
    <row r="91" spans="2:65" s="1" customFormat="1" ht="10.199999999999999">
      <c r="B91" s="33"/>
      <c r="D91" s="145" t="s">
        <v>175</v>
      </c>
      <c r="F91" s="146" t="s">
        <v>4565</v>
      </c>
      <c r="I91" s="147"/>
      <c r="L91" s="33"/>
      <c r="M91" s="148"/>
      <c r="T91" s="54"/>
      <c r="AT91" s="18" t="s">
        <v>175</v>
      </c>
      <c r="AU91" s="18" t="s">
        <v>83</v>
      </c>
    </row>
    <row r="92" spans="2:65" s="12" customFormat="1" ht="10.199999999999999">
      <c r="B92" s="149"/>
      <c r="D92" s="150" t="s">
        <v>177</v>
      </c>
      <c r="E92" s="151" t="s">
        <v>19</v>
      </c>
      <c r="F92" s="152" t="s">
        <v>4566</v>
      </c>
      <c r="H92" s="151" t="s">
        <v>19</v>
      </c>
      <c r="I92" s="153"/>
      <c r="L92" s="149"/>
      <c r="M92" s="154"/>
      <c r="T92" s="155"/>
      <c r="AT92" s="151" t="s">
        <v>177</v>
      </c>
      <c r="AU92" s="151" t="s">
        <v>83</v>
      </c>
      <c r="AV92" s="12" t="s">
        <v>81</v>
      </c>
      <c r="AW92" s="12" t="s">
        <v>34</v>
      </c>
      <c r="AX92" s="12" t="s">
        <v>74</v>
      </c>
      <c r="AY92" s="151" t="s">
        <v>166</v>
      </c>
    </row>
    <row r="93" spans="2:65" s="13" customFormat="1" ht="10.199999999999999">
      <c r="B93" s="156"/>
      <c r="D93" s="150" t="s">
        <v>177</v>
      </c>
      <c r="E93" s="157" t="s">
        <v>19</v>
      </c>
      <c r="F93" s="158" t="s">
        <v>4567</v>
      </c>
      <c r="H93" s="159">
        <v>28</v>
      </c>
      <c r="I93" s="160"/>
      <c r="L93" s="156"/>
      <c r="M93" s="161"/>
      <c r="T93" s="162"/>
      <c r="AT93" s="157" t="s">
        <v>177</v>
      </c>
      <c r="AU93" s="157" t="s">
        <v>83</v>
      </c>
      <c r="AV93" s="13" t="s">
        <v>83</v>
      </c>
      <c r="AW93" s="13" t="s">
        <v>34</v>
      </c>
      <c r="AX93" s="13" t="s">
        <v>74</v>
      </c>
      <c r="AY93" s="157" t="s">
        <v>166</v>
      </c>
    </row>
    <row r="94" spans="2:65" s="12" customFormat="1" ht="10.199999999999999">
      <c r="B94" s="149"/>
      <c r="D94" s="150" t="s">
        <v>177</v>
      </c>
      <c r="E94" s="151" t="s">
        <v>19</v>
      </c>
      <c r="F94" s="152" t="s">
        <v>4568</v>
      </c>
      <c r="H94" s="151" t="s">
        <v>19</v>
      </c>
      <c r="I94" s="153"/>
      <c r="L94" s="149"/>
      <c r="M94" s="154"/>
      <c r="T94" s="155"/>
      <c r="AT94" s="151" t="s">
        <v>177</v>
      </c>
      <c r="AU94" s="151" t="s">
        <v>83</v>
      </c>
      <c r="AV94" s="12" t="s">
        <v>81</v>
      </c>
      <c r="AW94" s="12" t="s">
        <v>34</v>
      </c>
      <c r="AX94" s="12" t="s">
        <v>74</v>
      </c>
      <c r="AY94" s="151" t="s">
        <v>166</v>
      </c>
    </row>
    <row r="95" spans="2:65" s="13" customFormat="1" ht="10.199999999999999">
      <c r="B95" s="156"/>
      <c r="D95" s="150" t="s">
        <v>177</v>
      </c>
      <c r="E95" s="157" t="s">
        <v>19</v>
      </c>
      <c r="F95" s="158" t="s">
        <v>4569</v>
      </c>
      <c r="H95" s="159">
        <v>53</v>
      </c>
      <c r="I95" s="160"/>
      <c r="L95" s="156"/>
      <c r="M95" s="161"/>
      <c r="T95" s="162"/>
      <c r="AT95" s="157" t="s">
        <v>177</v>
      </c>
      <c r="AU95" s="157" t="s">
        <v>83</v>
      </c>
      <c r="AV95" s="13" t="s">
        <v>83</v>
      </c>
      <c r="AW95" s="13" t="s">
        <v>34</v>
      </c>
      <c r="AX95" s="13" t="s">
        <v>74</v>
      </c>
      <c r="AY95" s="157" t="s">
        <v>166</v>
      </c>
    </row>
    <row r="96" spans="2:65" s="12" customFormat="1" ht="10.199999999999999">
      <c r="B96" s="149"/>
      <c r="D96" s="150" t="s">
        <v>177</v>
      </c>
      <c r="E96" s="151" t="s">
        <v>19</v>
      </c>
      <c r="F96" s="152" t="s">
        <v>4570</v>
      </c>
      <c r="H96" s="151" t="s">
        <v>19</v>
      </c>
      <c r="I96" s="153"/>
      <c r="L96" s="149"/>
      <c r="M96" s="154"/>
      <c r="T96" s="155"/>
      <c r="AT96" s="151" t="s">
        <v>177</v>
      </c>
      <c r="AU96" s="151" t="s">
        <v>83</v>
      </c>
      <c r="AV96" s="12" t="s">
        <v>81</v>
      </c>
      <c r="AW96" s="12" t="s">
        <v>34</v>
      </c>
      <c r="AX96" s="12" t="s">
        <v>74</v>
      </c>
      <c r="AY96" s="151" t="s">
        <v>166</v>
      </c>
    </row>
    <row r="97" spans="2:65" s="13" customFormat="1" ht="10.199999999999999">
      <c r="B97" s="156"/>
      <c r="D97" s="150" t="s">
        <v>177</v>
      </c>
      <c r="E97" s="157" t="s">
        <v>19</v>
      </c>
      <c r="F97" s="158" t="s">
        <v>4571</v>
      </c>
      <c r="H97" s="159">
        <v>2.4</v>
      </c>
      <c r="I97" s="160"/>
      <c r="L97" s="156"/>
      <c r="M97" s="161"/>
      <c r="T97" s="162"/>
      <c r="AT97" s="157" t="s">
        <v>177</v>
      </c>
      <c r="AU97" s="157" t="s">
        <v>83</v>
      </c>
      <c r="AV97" s="13" t="s">
        <v>83</v>
      </c>
      <c r="AW97" s="13" t="s">
        <v>34</v>
      </c>
      <c r="AX97" s="13" t="s">
        <v>74</v>
      </c>
      <c r="AY97" s="157" t="s">
        <v>166</v>
      </c>
    </row>
    <row r="98" spans="2:65" s="14" customFormat="1" ht="10.199999999999999">
      <c r="B98" s="163"/>
      <c r="D98" s="150" t="s">
        <v>177</v>
      </c>
      <c r="E98" s="164" t="s">
        <v>19</v>
      </c>
      <c r="F98" s="165" t="s">
        <v>181</v>
      </c>
      <c r="H98" s="166">
        <v>83.4</v>
      </c>
      <c r="I98" s="167"/>
      <c r="L98" s="163"/>
      <c r="M98" s="168"/>
      <c r="T98" s="169"/>
      <c r="AT98" s="164" t="s">
        <v>177</v>
      </c>
      <c r="AU98" s="164" t="s">
        <v>83</v>
      </c>
      <c r="AV98" s="14" t="s">
        <v>173</v>
      </c>
      <c r="AW98" s="14" t="s">
        <v>34</v>
      </c>
      <c r="AX98" s="14" t="s">
        <v>81</v>
      </c>
      <c r="AY98" s="164" t="s">
        <v>166</v>
      </c>
    </row>
    <row r="99" spans="2:65" s="1" customFormat="1" ht="37.799999999999997" customHeight="1">
      <c r="B99" s="33"/>
      <c r="C99" s="132" t="s">
        <v>83</v>
      </c>
      <c r="D99" s="132" t="s">
        <v>168</v>
      </c>
      <c r="E99" s="133" t="s">
        <v>235</v>
      </c>
      <c r="F99" s="134" t="s">
        <v>236</v>
      </c>
      <c r="G99" s="135" t="s">
        <v>171</v>
      </c>
      <c r="H99" s="136">
        <v>11.79</v>
      </c>
      <c r="I99" s="137"/>
      <c r="J99" s="138">
        <f>ROUND(I99*H99,2)</f>
        <v>0</v>
      </c>
      <c r="K99" s="134" t="s">
        <v>172</v>
      </c>
      <c r="L99" s="33"/>
      <c r="M99" s="139" t="s">
        <v>19</v>
      </c>
      <c r="N99" s="140" t="s">
        <v>45</v>
      </c>
      <c r="P99" s="141">
        <f>O99*H99</f>
        <v>0</v>
      </c>
      <c r="Q99" s="141">
        <v>0</v>
      </c>
      <c r="R99" s="141">
        <f>Q99*H99</f>
        <v>0</v>
      </c>
      <c r="S99" s="141">
        <v>0</v>
      </c>
      <c r="T99" s="142">
        <f>S99*H99</f>
        <v>0</v>
      </c>
      <c r="AR99" s="143" t="s">
        <v>173</v>
      </c>
      <c r="AT99" s="143" t="s">
        <v>168</v>
      </c>
      <c r="AU99" s="143" t="s">
        <v>83</v>
      </c>
      <c r="AY99" s="18" t="s">
        <v>166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81</v>
      </c>
      <c r="BK99" s="144">
        <f>ROUND(I99*H99,2)</f>
        <v>0</v>
      </c>
      <c r="BL99" s="18" t="s">
        <v>173</v>
      </c>
      <c r="BM99" s="143" t="s">
        <v>4572</v>
      </c>
    </row>
    <row r="100" spans="2:65" s="1" customFormat="1" ht="10.199999999999999">
      <c r="B100" s="33"/>
      <c r="D100" s="145" t="s">
        <v>175</v>
      </c>
      <c r="F100" s="146" t="s">
        <v>238</v>
      </c>
      <c r="I100" s="147"/>
      <c r="L100" s="33"/>
      <c r="M100" s="148"/>
      <c r="T100" s="54"/>
      <c r="AT100" s="18" t="s">
        <v>175</v>
      </c>
      <c r="AU100" s="18" t="s">
        <v>83</v>
      </c>
    </row>
    <row r="101" spans="2:65" s="12" customFormat="1" ht="10.199999999999999">
      <c r="B101" s="149"/>
      <c r="D101" s="150" t="s">
        <v>177</v>
      </c>
      <c r="E101" s="151" t="s">
        <v>19</v>
      </c>
      <c r="F101" s="152" t="s">
        <v>4566</v>
      </c>
      <c r="H101" s="151" t="s">
        <v>19</v>
      </c>
      <c r="I101" s="153"/>
      <c r="L101" s="149"/>
      <c r="M101" s="154"/>
      <c r="T101" s="155"/>
      <c r="AT101" s="151" t="s">
        <v>177</v>
      </c>
      <c r="AU101" s="151" t="s">
        <v>83</v>
      </c>
      <c r="AV101" s="12" t="s">
        <v>81</v>
      </c>
      <c r="AW101" s="12" t="s">
        <v>34</v>
      </c>
      <c r="AX101" s="12" t="s">
        <v>74</v>
      </c>
      <c r="AY101" s="151" t="s">
        <v>166</v>
      </c>
    </row>
    <row r="102" spans="2:65" s="13" customFormat="1" ht="10.199999999999999">
      <c r="B102" s="156"/>
      <c r="D102" s="150" t="s">
        <v>177</v>
      </c>
      <c r="E102" s="157" t="s">
        <v>19</v>
      </c>
      <c r="F102" s="158" t="s">
        <v>4573</v>
      </c>
      <c r="H102" s="159">
        <v>3.9580000000000002</v>
      </c>
      <c r="I102" s="160"/>
      <c r="L102" s="156"/>
      <c r="M102" s="161"/>
      <c r="T102" s="162"/>
      <c r="AT102" s="157" t="s">
        <v>177</v>
      </c>
      <c r="AU102" s="157" t="s">
        <v>83</v>
      </c>
      <c r="AV102" s="13" t="s">
        <v>83</v>
      </c>
      <c r="AW102" s="13" t="s">
        <v>34</v>
      </c>
      <c r="AX102" s="13" t="s">
        <v>74</v>
      </c>
      <c r="AY102" s="157" t="s">
        <v>166</v>
      </c>
    </row>
    <row r="103" spans="2:65" s="12" customFormat="1" ht="10.199999999999999">
      <c r="B103" s="149"/>
      <c r="D103" s="150" t="s">
        <v>177</v>
      </c>
      <c r="E103" s="151" t="s">
        <v>19</v>
      </c>
      <c r="F103" s="152" t="s">
        <v>4568</v>
      </c>
      <c r="H103" s="151" t="s">
        <v>19</v>
      </c>
      <c r="I103" s="153"/>
      <c r="L103" s="149"/>
      <c r="M103" s="154"/>
      <c r="T103" s="155"/>
      <c r="AT103" s="151" t="s">
        <v>177</v>
      </c>
      <c r="AU103" s="151" t="s">
        <v>83</v>
      </c>
      <c r="AV103" s="12" t="s">
        <v>81</v>
      </c>
      <c r="AW103" s="12" t="s">
        <v>34</v>
      </c>
      <c r="AX103" s="12" t="s">
        <v>74</v>
      </c>
      <c r="AY103" s="151" t="s">
        <v>166</v>
      </c>
    </row>
    <row r="104" spans="2:65" s="13" customFormat="1" ht="10.199999999999999">
      <c r="B104" s="156"/>
      <c r="D104" s="150" t="s">
        <v>177</v>
      </c>
      <c r="E104" s="157" t="s">
        <v>19</v>
      </c>
      <c r="F104" s="158" t="s">
        <v>4574</v>
      </c>
      <c r="H104" s="159">
        <v>7.4930000000000003</v>
      </c>
      <c r="I104" s="160"/>
      <c r="L104" s="156"/>
      <c r="M104" s="161"/>
      <c r="T104" s="162"/>
      <c r="AT104" s="157" t="s">
        <v>177</v>
      </c>
      <c r="AU104" s="157" t="s">
        <v>83</v>
      </c>
      <c r="AV104" s="13" t="s">
        <v>83</v>
      </c>
      <c r="AW104" s="13" t="s">
        <v>34</v>
      </c>
      <c r="AX104" s="13" t="s">
        <v>74</v>
      </c>
      <c r="AY104" s="157" t="s">
        <v>166</v>
      </c>
    </row>
    <row r="105" spans="2:65" s="12" customFormat="1" ht="10.199999999999999">
      <c r="B105" s="149"/>
      <c r="D105" s="150" t="s">
        <v>177</v>
      </c>
      <c r="E105" s="151" t="s">
        <v>19</v>
      </c>
      <c r="F105" s="152" t="s">
        <v>4570</v>
      </c>
      <c r="H105" s="151" t="s">
        <v>19</v>
      </c>
      <c r="I105" s="153"/>
      <c r="L105" s="149"/>
      <c r="M105" s="154"/>
      <c r="T105" s="155"/>
      <c r="AT105" s="151" t="s">
        <v>177</v>
      </c>
      <c r="AU105" s="151" t="s">
        <v>83</v>
      </c>
      <c r="AV105" s="12" t="s">
        <v>81</v>
      </c>
      <c r="AW105" s="12" t="s">
        <v>34</v>
      </c>
      <c r="AX105" s="12" t="s">
        <v>74</v>
      </c>
      <c r="AY105" s="151" t="s">
        <v>166</v>
      </c>
    </row>
    <row r="106" spans="2:65" s="13" customFormat="1" ht="10.199999999999999">
      <c r="B106" s="156"/>
      <c r="D106" s="150" t="s">
        <v>177</v>
      </c>
      <c r="E106" s="157" t="s">
        <v>19</v>
      </c>
      <c r="F106" s="158" t="s">
        <v>4575</v>
      </c>
      <c r="H106" s="159">
        <v>0.33900000000000002</v>
      </c>
      <c r="I106" s="160"/>
      <c r="L106" s="156"/>
      <c r="M106" s="161"/>
      <c r="T106" s="162"/>
      <c r="AT106" s="157" t="s">
        <v>177</v>
      </c>
      <c r="AU106" s="157" t="s">
        <v>83</v>
      </c>
      <c r="AV106" s="13" t="s">
        <v>83</v>
      </c>
      <c r="AW106" s="13" t="s">
        <v>34</v>
      </c>
      <c r="AX106" s="13" t="s">
        <v>74</v>
      </c>
      <c r="AY106" s="157" t="s">
        <v>166</v>
      </c>
    </row>
    <row r="107" spans="2:65" s="14" customFormat="1" ht="10.199999999999999">
      <c r="B107" s="163"/>
      <c r="D107" s="150" t="s">
        <v>177</v>
      </c>
      <c r="E107" s="164" t="s">
        <v>19</v>
      </c>
      <c r="F107" s="165" t="s">
        <v>181</v>
      </c>
      <c r="H107" s="166">
        <v>11.79</v>
      </c>
      <c r="I107" s="167"/>
      <c r="L107" s="163"/>
      <c r="M107" s="168"/>
      <c r="T107" s="169"/>
      <c r="AT107" s="164" t="s">
        <v>177</v>
      </c>
      <c r="AU107" s="164" t="s">
        <v>83</v>
      </c>
      <c r="AV107" s="14" t="s">
        <v>173</v>
      </c>
      <c r="AW107" s="14" t="s">
        <v>34</v>
      </c>
      <c r="AX107" s="14" t="s">
        <v>81</v>
      </c>
      <c r="AY107" s="164" t="s">
        <v>166</v>
      </c>
    </row>
    <row r="108" spans="2:65" s="1" customFormat="1" ht="24.15" customHeight="1">
      <c r="B108" s="33"/>
      <c r="C108" s="132" t="s">
        <v>190</v>
      </c>
      <c r="D108" s="132" t="s">
        <v>168</v>
      </c>
      <c r="E108" s="133" t="s">
        <v>591</v>
      </c>
      <c r="F108" s="134" t="s">
        <v>592</v>
      </c>
      <c r="G108" s="135" t="s">
        <v>171</v>
      </c>
      <c r="H108" s="136">
        <v>5.8949999999999996</v>
      </c>
      <c r="I108" s="137"/>
      <c r="J108" s="138">
        <f>ROUND(I108*H108,2)</f>
        <v>0</v>
      </c>
      <c r="K108" s="134" t="s">
        <v>172</v>
      </c>
      <c r="L108" s="33"/>
      <c r="M108" s="139" t="s">
        <v>19</v>
      </c>
      <c r="N108" s="140" t="s">
        <v>45</v>
      </c>
      <c r="P108" s="141">
        <f>O108*H108</f>
        <v>0</v>
      </c>
      <c r="Q108" s="141">
        <v>0</v>
      </c>
      <c r="R108" s="141">
        <f>Q108*H108</f>
        <v>0</v>
      </c>
      <c r="S108" s="141">
        <v>0</v>
      </c>
      <c r="T108" s="142">
        <f>S108*H108</f>
        <v>0</v>
      </c>
      <c r="AR108" s="143" t="s">
        <v>173</v>
      </c>
      <c r="AT108" s="143" t="s">
        <v>168</v>
      </c>
      <c r="AU108" s="143" t="s">
        <v>83</v>
      </c>
      <c r="AY108" s="18" t="s">
        <v>166</v>
      </c>
      <c r="BE108" s="144">
        <f>IF(N108="základní",J108,0)</f>
        <v>0</v>
      </c>
      <c r="BF108" s="144">
        <f>IF(N108="snížená",J108,0)</f>
        <v>0</v>
      </c>
      <c r="BG108" s="144">
        <f>IF(N108="zákl. přenesená",J108,0)</f>
        <v>0</v>
      </c>
      <c r="BH108" s="144">
        <f>IF(N108="sníž. přenesená",J108,0)</f>
        <v>0</v>
      </c>
      <c r="BI108" s="144">
        <f>IF(N108="nulová",J108,0)</f>
        <v>0</v>
      </c>
      <c r="BJ108" s="18" t="s">
        <v>81</v>
      </c>
      <c r="BK108" s="144">
        <f>ROUND(I108*H108,2)</f>
        <v>0</v>
      </c>
      <c r="BL108" s="18" t="s">
        <v>173</v>
      </c>
      <c r="BM108" s="143" t="s">
        <v>4576</v>
      </c>
    </row>
    <row r="109" spans="2:65" s="1" customFormat="1" ht="10.199999999999999">
      <c r="B109" s="33"/>
      <c r="D109" s="145" t="s">
        <v>175</v>
      </c>
      <c r="F109" s="146" t="s">
        <v>594</v>
      </c>
      <c r="I109" s="147"/>
      <c r="L109" s="33"/>
      <c r="M109" s="148"/>
      <c r="T109" s="54"/>
      <c r="AT109" s="18" t="s">
        <v>175</v>
      </c>
      <c r="AU109" s="18" t="s">
        <v>83</v>
      </c>
    </row>
    <row r="110" spans="2:65" s="12" customFormat="1" ht="10.199999999999999">
      <c r="B110" s="149"/>
      <c r="D110" s="150" t="s">
        <v>177</v>
      </c>
      <c r="E110" s="151" t="s">
        <v>19</v>
      </c>
      <c r="F110" s="152" t="s">
        <v>4577</v>
      </c>
      <c r="H110" s="151" t="s">
        <v>19</v>
      </c>
      <c r="I110" s="153"/>
      <c r="L110" s="149"/>
      <c r="M110" s="154"/>
      <c r="T110" s="155"/>
      <c r="AT110" s="151" t="s">
        <v>177</v>
      </c>
      <c r="AU110" s="151" t="s">
        <v>83</v>
      </c>
      <c r="AV110" s="12" t="s">
        <v>81</v>
      </c>
      <c r="AW110" s="12" t="s">
        <v>34</v>
      </c>
      <c r="AX110" s="12" t="s">
        <v>74</v>
      </c>
      <c r="AY110" s="151" t="s">
        <v>166</v>
      </c>
    </row>
    <row r="111" spans="2:65" s="13" customFormat="1" ht="10.199999999999999">
      <c r="B111" s="156"/>
      <c r="D111" s="150" t="s">
        <v>177</v>
      </c>
      <c r="E111" s="157" t="s">
        <v>19</v>
      </c>
      <c r="F111" s="158" t="s">
        <v>4578</v>
      </c>
      <c r="H111" s="159">
        <v>4.58</v>
      </c>
      <c r="I111" s="160"/>
      <c r="L111" s="156"/>
      <c r="M111" s="161"/>
      <c r="T111" s="162"/>
      <c r="AT111" s="157" t="s">
        <v>177</v>
      </c>
      <c r="AU111" s="157" t="s">
        <v>83</v>
      </c>
      <c r="AV111" s="13" t="s">
        <v>83</v>
      </c>
      <c r="AW111" s="13" t="s">
        <v>34</v>
      </c>
      <c r="AX111" s="13" t="s">
        <v>74</v>
      </c>
      <c r="AY111" s="157" t="s">
        <v>166</v>
      </c>
    </row>
    <row r="112" spans="2:65" s="12" customFormat="1" ht="10.199999999999999">
      <c r="B112" s="149"/>
      <c r="D112" s="150" t="s">
        <v>177</v>
      </c>
      <c r="E112" s="151" t="s">
        <v>19</v>
      </c>
      <c r="F112" s="152" t="s">
        <v>4566</v>
      </c>
      <c r="H112" s="151" t="s">
        <v>19</v>
      </c>
      <c r="I112" s="153"/>
      <c r="L112" s="149"/>
      <c r="M112" s="154"/>
      <c r="T112" s="155"/>
      <c r="AT112" s="151" t="s">
        <v>177</v>
      </c>
      <c r="AU112" s="151" t="s">
        <v>83</v>
      </c>
      <c r="AV112" s="12" t="s">
        <v>81</v>
      </c>
      <c r="AW112" s="12" t="s">
        <v>34</v>
      </c>
      <c r="AX112" s="12" t="s">
        <v>74</v>
      </c>
      <c r="AY112" s="151" t="s">
        <v>166</v>
      </c>
    </row>
    <row r="113" spans="2:65" s="13" customFormat="1" ht="10.199999999999999">
      <c r="B113" s="156"/>
      <c r="D113" s="150" t="s">
        <v>177</v>
      </c>
      <c r="E113" s="157" t="s">
        <v>19</v>
      </c>
      <c r="F113" s="158" t="s">
        <v>4579</v>
      </c>
      <c r="H113" s="159">
        <v>0.39600000000000002</v>
      </c>
      <c r="I113" s="160"/>
      <c r="L113" s="156"/>
      <c r="M113" s="161"/>
      <c r="T113" s="162"/>
      <c r="AT113" s="157" t="s">
        <v>177</v>
      </c>
      <c r="AU113" s="157" t="s">
        <v>83</v>
      </c>
      <c r="AV113" s="13" t="s">
        <v>83</v>
      </c>
      <c r="AW113" s="13" t="s">
        <v>34</v>
      </c>
      <c r="AX113" s="13" t="s">
        <v>74</v>
      </c>
      <c r="AY113" s="157" t="s">
        <v>166</v>
      </c>
    </row>
    <row r="114" spans="2:65" s="12" customFormat="1" ht="10.199999999999999">
      <c r="B114" s="149"/>
      <c r="D114" s="150" t="s">
        <v>177</v>
      </c>
      <c r="E114" s="151" t="s">
        <v>19</v>
      </c>
      <c r="F114" s="152" t="s">
        <v>4568</v>
      </c>
      <c r="H114" s="151" t="s">
        <v>19</v>
      </c>
      <c r="I114" s="153"/>
      <c r="L114" s="149"/>
      <c r="M114" s="154"/>
      <c r="T114" s="155"/>
      <c r="AT114" s="151" t="s">
        <v>177</v>
      </c>
      <c r="AU114" s="151" t="s">
        <v>83</v>
      </c>
      <c r="AV114" s="12" t="s">
        <v>81</v>
      </c>
      <c r="AW114" s="12" t="s">
        <v>34</v>
      </c>
      <c r="AX114" s="12" t="s">
        <v>74</v>
      </c>
      <c r="AY114" s="151" t="s">
        <v>166</v>
      </c>
    </row>
    <row r="115" spans="2:65" s="13" customFormat="1" ht="10.199999999999999">
      <c r="B115" s="156"/>
      <c r="D115" s="150" t="s">
        <v>177</v>
      </c>
      <c r="E115" s="157" t="s">
        <v>19</v>
      </c>
      <c r="F115" s="158" t="s">
        <v>4580</v>
      </c>
      <c r="H115" s="159">
        <v>0.749</v>
      </c>
      <c r="I115" s="160"/>
      <c r="L115" s="156"/>
      <c r="M115" s="161"/>
      <c r="T115" s="162"/>
      <c r="AT115" s="157" t="s">
        <v>177</v>
      </c>
      <c r="AU115" s="157" t="s">
        <v>83</v>
      </c>
      <c r="AV115" s="13" t="s">
        <v>83</v>
      </c>
      <c r="AW115" s="13" t="s">
        <v>34</v>
      </c>
      <c r="AX115" s="13" t="s">
        <v>74</v>
      </c>
      <c r="AY115" s="157" t="s">
        <v>166</v>
      </c>
    </row>
    <row r="116" spans="2:65" s="12" customFormat="1" ht="10.199999999999999">
      <c r="B116" s="149"/>
      <c r="D116" s="150" t="s">
        <v>177</v>
      </c>
      <c r="E116" s="151" t="s">
        <v>19</v>
      </c>
      <c r="F116" s="152" t="s">
        <v>4570</v>
      </c>
      <c r="H116" s="151" t="s">
        <v>19</v>
      </c>
      <c r="I116" s="153"/>
      <c r="L116" s="149"/>
      <c r="M116" s="154"/>
      <c r="T116" s="155"/>
      <c r="AT116" s="151" t="s">
        <v>177</v>
      </c>
      <c r="AU116" s="151" t="s">
        <v>83</v>
      </c>
      <c r="AV116" s="12" t="s">
        <v>81</v>
      </c>
      <c r="AW116" s="12" t="s">
        <v>34</v>
      </c>
      <c r="AX116" s="12" t="s">
        <v>74</v>
      </c>
      <c r="AY116" s="151" t="s">
        <v>166</v>
      </c>
    </row>
    <row r="117" spans="2:65" s="13" customFormat="1" ht="10.199999999999999">
      <c r="B117" s="156"/>
      <c r="D117" s="150" t="s">
        <v>177</v>
      </c>
      <c r="E117" s="157" t="s">
        <v>19</v>
      </c>
      <c r="F117" s="158" t="s">
        <v>4581</v>
      </c>
      <c r="H117" s="159">
        <v>0.17</v>
      </c>
      <c r="I117" s="160"/>
      <c r="L117" s="156"/>
      <c r="M117" s="161"/>
      <c r="T117" s="162"/>
      <c r="AT117" s="157" t="s">
        <v>177</v>
      </c>
      <c r="AU117" s="157" t="s">
        <v>83</v>
      </c>
      <c r="AV117" s="13" t="s">
        <v>83</v>
      </c>
      <c r="AW117" s="13" t="s">
        <v>34</v>
      </c>
      <c r="AX117" s="13" t="s">
        <v>74</v>
      </c>
      <c r="AY117" s="157" t="s">
        <v>166</v>
      </c>
    </row>
    <row r="118" spans="2:65" s="14" customFormat="1" ht="10.199999999999999">
      <c r="B118" s="163"/>
      <c r="D118" s="150" t="s">
        <v>177</v>
      </c>
      <c r="E118" s="164" t="s">
        <v>19</v>
      </c>
      <c r="F118" s="165" t="s">
        <v>181</v>
      </c>
      <c r="H118" s="166">
        <v>5.8949999999999996</v>
      </c>
      <c r="I118" s="167"/>
      <c r="L118" s="163"/>
      <c r="M118" s="168"/>
      <c r="T118" s="169"/>
      <c r="AT118" s="164" t="s">
        <v>177</v>
      </c>
      <c r="AU118" s="164" t="s">
        <v>83</v>
      </c>
      <c r="AV118" s="14" t="s">
        <v>173</v>
      </c>
      <c r="AW118" s="14" t="s">
        <v>34</v>
      </c>
      <c r="AX118" s="14" t="s">
        <v>81</v>
      </c>
      <c r="AY118" s="164" t="s">
        <v>166</v>
      </c>
    </row>
    <row r="119" spans="2:65" s="11" customFormat="1" ht="22.8" customHeight="1">
      <c r="B119" s="120"/>
      <c r="D119" s="121" t="s">
        <v>73</v>
      </c>
      <c r="E119" s="130" t="s">
        <v>190</v>
      </c>
      <c r="F119" s="130" t="s">
        <v>611</v>
      </c>
      <c r="I119" s="123"/>
      <c r="J119" s="131">
        <f>BK119</f>
        <v>0</v>
      </c>
      <c r="L119" s="120"/>
      <c r="M119" s="125"/>
      <c r="P119" s="126">
        <f>SUM(P120:P212)</f>
        <v>0</v>
      </c>
      <c r="R119" s="126">
        <f>SUM(R120:R212)</f>
        <v>16.775322930000002</v>
      </c>
      <c r="T119" s="127">
        <f>SUM(T120:T212)</f>
        <v>0</v>
      </c>
      <c r="AR119" s="121" t="s">
        <v>81</v>
      </c>
      <c r="AT119" s="128" t="s">
        <v>73</v>
      </c>
      <c r="AU119" s="128" t="s">
        <v>81</v>
      </c>
      <c r="AY119" s="121" t="s">
        <v>166</v>
      </c>
      <c r="BK119" s="129">
        <f>SUM(BK120:BK212)</f>
        <v>0</v>
      </c>
    </row>
    <row r="120" spans="2:65" s="1" customFormat="1" ht="24.15" customHeight="1">
      <c r="B120" s="33"/>
      <c r="C120" s="132" t="s">
        <v>173</v>
      </c>
      <c r="D120" s="132" t="s">
        <v>168</v>
      </c>
      <c r="E120" s="133" t="s">
        <v>4582</v>
      </c>
      <c r="F120" s="134" t="s">
        <v>4583</v>
      </c>
      <c r="G120" s="135" t="s">
        <v>318</v>
      </c>
      <c r="H120" s="136">
        <v>28</v>
      </c>
      <c r="I120" s="137"/>
      <c r="J120" s="138">
        <f>ROUND(I120*H120,2)</f>
        <v>0</v>
      </c>
      <c r="K120" s="134" t="s">
        <v>172</v>
      </c>
      <c r="L120" s="33"/>
      <c r="M120" s="139" t="s">
        <v>19</v>
      </c>
      <c r="N120" s="140" t="s">
        <v>45</v>
      </c>
      <c r="P120" s="141">
        <f>O120*H120</f>
        <v>0</v>
      </c>
      <c r="Q120" s="141">
        <v>0.17488999999999999</v>
      </c>
      <c r="R120" s="141">
        <f>Q120*H120</f>
        <v>4.8969199999999997</v>
      </c>
      <c r="S120" s="141">
        <v>0</v>
      </c>
      <c r="T120" s="142">
        <f>S120*H120</f>
        <v>0</v>
      </c>
      <c r="AR120" s="143" t="s">
        <v>173</v>
      </c>
      <c r="AT120" s="143" t="s">
        <v>168</v>
      </c>
      <c r="AU120" s="143" t="s">
        <v>83</v>
      </c>
      <c r="AY120" s="18" t="s">
        <v>166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81</v>
      </c>
      <c r="BK120" s="144">
        <f>ROUND(I120*H120,2)</f>
        <v>0</v>
      </c>
      <c r="BL120" s="18" t="s">
        <v>173</v>
      </c>
      <c r="BM120" s="143" t="s">
        <v>4584</v>
      </c>
    </row>
    <row r="121" spans="2:65" s="1" customFormat="1" ht="10.199999999999999">
      <c r="B121" s="33"/>
      <c r="D121" s="145" t="s">
        <v>175</v>
      </c>
      <c r="F121" s="146" t="s">
        <v>4585</v>
      </c>
      <c r="I121" s="147"/>
      <c r="L121" s="33"/>
      <c r="M121" s="148"/>
      <c r="T121" s="54"/>
      <c r="AT121" s="18" t="s">
        <v>175</v>
      </c>
      <c r="AU121" s="18" t="s">
        <v>83</v>
      </c>
    </row>
    <row r="122" spans="2:65" s="12" customFormat="1" ht="10.199999999999999">
      <c r="B122" s="149"/>
      <c r="D122" s="150" t="s">
        <v>177</v>
      </c>
      <c r="E122" s="151" t="s">
        <v>19</v>
      </c>
      <c r="F122" s="152" t="s">
        <v>4566</v>
      </c>
      <c r="H122" s="151" t="s">
        <v>19</v>
      </c>
      <c r="I122" s="153"/>
      <c r="L122" s="149"/>
      <c r="M122" s="154"/>
      <c r="T122" s="155"/>
      <c r="AT122" s="151" t="s">
        <v>177</v>
      </c>
      <c r="AU122" s="151" t="s">
        <v>83</v>
      </c>
      <c r="AV122" s="12" t="s">
        <v>81</v>
      </c>
      <c r="AW122" s="12" t="s">
        <v>34</v>
      </c>
      <c r="AX122" s="12" t="s">
        <v>74</v>
      </c>
      <c r="AY122" s="151" t="s">
        <v>166</v>
      </c>
    </row>
    <row r="123" spans="2:65" s="13" customFormat="1" ht="10.199999999999999">
      <c r="B123" s="156"/>
      <c r="D123" s="150" t="s">
        <v>177</v>
      </c>
      <c r="E123" s="157" t="s">
        <v>19</v>
      </c>
      <c r="F123" s="158" t="s">
        <v>4586</v>
      </c>
      <c r="H123" s="159">
        <v>28</v>
      </c>
      <c r="I123" s="160"/>
      <c r="L123" s="156"/>
      <c r="M123" s="161"/>
      <c r="T123" s="162"/>
      <c r="AT123" s="157" t="s">
        <v>177</v>
      </c>
      <c r="AU123" s="157" t="s">
        <v>83</v>
      </c>
      <c r="AV123" s="13" t="s">
        <v>83</v>
      </c>
      <c r="AW123" s="13" t="s">
        <v>34</v>
      </c>
      <c r="AX123" s="13" t="s">
        <v>74</v>
      </c>
      <c r="AY123" s="157" t="s">
        <v>166</v>
      </c>
    </row>
    <row r="124" spans="2:65" s="14" customFormat="1" ht="10.199999999999999">
      <c r="B124" s="163"/>
      <c r="D124" s="150" t="s">
        <v>177</v>
      </c>
      <c r="E124" s="164" t="s">
        <v>19</v>
      </c>
      <c r="F124" s="165" t="s">
        <v>181</v>
      </c>
      <c r="H124" s="166">
        <v>28</v>
      </c>
      <c r="I124" s="167"/>
      <c r="L124" s="163"/>
      <c r="M124" s="168"/>
      <c r="T124" s="169"/>
      <c r="AT124" s="164" t="s">
        <v>177</v>
      </c>
      <c r="AU124" s="164" t="s">
        <v>83</v>
      </c>
      <c r="AV124" s="14" t="s">
        <v>173</v>
      </c>
      <c r="AW124" s="14" t="s">
        <v>34</v>
      </c>
      <c r="AX124" s="14" t="s">
        <v>81</v>
      </c>
      <c r="AY124" s="164" t="s">
        <v>166</v>
      </c>
    </row>
    <row r="125" spans="2:65" s="1" customFormat="1" ht="16.5" customHeight="1">
      <c r="B125" s="33"/>
      <c r="C125" s="175" t="s">
        <v>206</v>
      </c>
      <c r="D125" s="175" t="s">
        <v>561</v>
      </c>
      <c r="E125" s="176" t="s">
        <v>4587</v>
      </c>
      <c r="F125" s="177" t="s">
        <v>4588</v>
      </c>
      <c r="G125" s="178" t="s">
        <v>293</v>
      </c>
      <c r="H125" s="179">
        <v>6.9000000000000006E-2</v>
      </c>
      <c r="I125" s="180"/>
      <c r="J125" s="181">
        <f>ROUND(I125*H125,2)</f>
        <v>0</v>
      </c>
      <c r="K125" s="177" t="s">
        <v>172</v>
      </c>
      <c r="L125" s="182"/>
      <c r="M125" s="183" t="s">
        <v>19</v>
      </c>
      <c r="N125" s="184" t="s">
        <v>45</v>
      </c>
      <c r="P125" s="141">
        <f>O125*H125</f>
        <v>0</v>
      </c>
      <c r="Q125" s="141">
        <v>1</v>
      </c>
      <c r="R125" s="141">
        <f>Q125*H125</f>
        <v>6.9000000000000006E-2</v>
      </c>
      <c r="S125" s="141">
        <v>0</v>
      </c>
      <c r="T125" s="142">
        <f>S125*H125</f>
        <v>0</v>
      </c>
      <c r="AR125" s="143" t="s">
        <v>229</v>
      </c>
      <c r="AT125" s="143" t="s">
        <v>561</v>
      </c>
      <c r="AU125" s="143" t="s">
        <v>83</v>
      </c>
      <c r="AY125" s="18" t="s">
        <v>166</v>
      </c>
      <c r="BE125" s="144">
        <f>IF(N125="základní",J125,0)</f>
        <v>0</v>
      </c>
      <c r="BF125" s="144">
        <f>IF(N125="snížená",J125,0)</f>
        <v>0</v>
      </c>
      <c r="BG125" s="144">
        <f>IF(N125="zákl. přenesená",J125,0)</f>
        <v>0</v>
      </c>
      <c r="BH125" s="144">
        <f>IF(N125="sníž. přenesená",J125,0)</f>
        <v>0</v>
      </c>
      <c r="BI125" s="144">
        <f>IF(N125="nulová",J125,0)</f>
        <v>0</v>
      </c>
      <c r="BJ125" s="18" t="s">
        <v>81</v>
      </c>
      <c r="BK125" s="144">
        <f>ROUND(I125*H125,2)</f>
        <v>0</v>
      </c>
      <c r="BL125" s="18" t="s">
        <v>173</v>
      </c>
      <c r="BM125" s="143" t="s">
        <v>4589</v>
      </c>
    </row>
    <row r="126" spans="2:65" s="12" customFormat="1" ht="10.199999999999999">
      <c r="B126" s="149"/>
      <c r="D126" s="150" t="s">
        <v>177</v>
      </c>
      <c r="E126" s="151" t="s">
        <v>19</v>
      </c>
      <c r="F126" s="152" t="s">
        <v>4566</v>
      </c>
      <c r="H126" s="151" t="s">
        <v>19</v>
      </c>
      <c r="I126" s="153"/>
      <c r="L126" s="149"/>
      <c r="M126" s="154"/>
      <c r="T126" s="155"/>
      <c r="AT126" s="151" t="s">
        <v>177</v>
      </c>
      <c r="AU126" s="151" t="s">
        <v>83</v>
      </c>
      <c r="AV126" s="12" t="s">
        <v>81</v>
      </c>
      <c r="AW126" s="12" t="s">
        <v>34</v>
      </c>
      <c r="AX126" s="12" t="s">
        <v>74</v>
      </c>
      <c r="AY126" s="151" t="s">
        <v>166</v>
      </c>
    </row>
    <row r="127" spans="2:65" s="13" customFormat="1" ht="10.199999999999999">
      <c r="B127" s="156"/>
      <c r="D127" s="150" t="s">
        <v>177</v>
      </c>
      <c r="E127" s="157" t="s">
        <v>19</v>
      </c>
      <c r="F127" s="158" t="s">
        <v>4590</v>
      </c>
      <c r="H127" s="159">
        <v>6.6000000000000003E-2</v>
      </c>
      <c r="I127" s="160"/>
      <c r="L127" s="156"/>
      <c r="M127" s="161"/>
      <c r="T127" s="162"/>
      <c r="AT127" s="157" t="s">
        <v>177</v>
      </c>
      <c r="AU127" s="157" t="s">
        <v>83</v>
      </c>
      <c r="AV127" s="13" t="s">
        <v>83</v>
      </c>
      <c r="AW127" s="13" t="s">
        <v>34</v>
      </c>
      <c r="AX127" s="13" t="s">
        <v>74</v>
      </c>
      <c r="AY127" s="157" t="s">
        <v>166</v>
      </c>
    </row>
    <row r="128" spans="2:65" s="14" customFormat="1" ht="10.199999999999999">
      <c r="B128" s="163"/>
      <c r="D128" s="150" t="s">
        <v>177</v>
      </c>
      <c r="E128" s="164" t="s">
        <v>19</v>
      </c>
      <c r="F128" s="165" t="s">
        <v>181</v>
      </c>
      <c r="H128" s="166">
        <v>6.6000000000000003E-2</v>
      </c>
      <c r="I128" s="167"/>
      <c r="L128" s="163"/>
      <c r="M128" s="168"/>
      <c r="T128" s="169"/>
      <c r="AT128" s="164" t="s">
        <v>177</v>
      </c>
      <c r="AU128" s="164" t="s">
        <v>83</v>
      </c>
      <c r="AV128" s="14" t="s">
        <v>173</v>
      </c>
      <c r="AW128" s="14" t="s">
        <v>34</v>
      </c>
      <c r="AX128" s="14" t="s">
        <v>81</v>
      </c>
      <c r="AY128" s="164" t="s">
        <v>166</v>
      </c>
    </row>
    <row r="129" spans="2:65" s="13" customFormat="1" ht="10.199999999999999">
      <c r="B129" s="156"/>
      <c r="D129" s="150" t="s">
        <v>177</v>
      </c>
      <c r="F129" s="158" t="s">
        <v>4591</v>
      </c>
      <c r="H129" s="159">
        <v>6.9000000000000006E-2</v>
      </c>
      <c r="I129" s="160"/>
      <c r="L129" s="156"/>
      <c r="M129" s="161"/>
      <c r="T129" s="162"/>
      <c r="AT129" s="157" t="s">
        <v>177</v>
      </c>
      <c r="AU129" s="157" t="s">
        <v>83</v>
      </c>
      <c r="AV129" s="13" t="s">
        <v>83</v>
      </c>
      <c r="AW129" s="13" t="s">
        <v>4</v>
      </c>
      <c r="AX129" s="13" t="s">
        <v>81</v>
      </c>
      <c r="AY129" s="157" t="s">
        <v>166</v>
      </c>
    </row>
    <row r="130" spans="2:65" s="1" customFormat="1" ht="24.15" customHeight="1">
      <c r="B130" s="33"/>
      <c r="C130" s="132" t="s">
        <v>215</v>
      </c>
      <c r="D130" s="132" t="s">
        <v>168</v>
      </c>
      <c r="E130" s="133" t="s">
        <v>4592</v>
      </c>
      <c r="F130" s="134" t="s">
        <v>4593</v>
      </c>
      <c r="G130" s="135" t="s">
        <v>318</v>
      </c>
      <c r="H130" s="136">
        <v>53</v>
      </c>
      <c r="I130" s="137"/>
      <c r="J130" s="138">
        <f>ROUND(I130*H130,2)</f>
        <v>0</v>
      </c>
      <c r="K130" s="134" t="s">
        <v>172</v>
      </c>
      <c r="L130" s="33"/>
      <c r="M130" s="139" t="s">
        <v>19</v>
      </c>
      <c r="N130" s="140" t="s">
        <v>45</v>
      </c>
      <c r="P130" s="141">
        <f>O130*H130</f>
        <v>0</v>
      </c>
      <c r="Q130" s="141">
        <v>0.17488999999999999</v>
      </c>
      <c r="R130" s="141">
        <f>Q130*H130</f>
        <v>9.269169999999999</v>
      </c>
      <c r="S130" s="141">
        <v>0</v>
      </c>
      <c r="T130" s="142">
        <f>S130*H130</f>
        <v>0</v>
      </c>
      <c r="AR130" s="143" t="s">
        <v>173</v>
      </c>
      <c r="AT130" s="143" t="s">
        <v>168</v>
      </c>
      <c r="AU130" s="143" t="s">
        <v>83</v>
      </c>
      <c r="AY130" s="18" t="s">
        <v>166</v>
      </c>
      <c r="BE130" s="144">
        <f>IF(N130="základní",J130,0)</f>
        <v>0</v>
      </c>
      <c r="BF130" s="144">
        <f>IF(N130="snížená",J130,0)</f>
        <v>0</v>
      </c>
      <c r="BG130" s="144">
        <f>IF(N130="zákl. přenesená",J130,0)</f>
        <v>0</v>
      </c>
      <c r="BH130" s="144">
        <f>IF(N130="sníž. přenesená",J130,0)</f>
        <v>0</v>
      </c>
      <c r="BI130" s="144">
        <f>IF(N130="nulová",J130,0)</f>
        <v>0</v>
      </c>
      <c r="BJ130" s="18" t="s">
        <v>81</v>
      </c>
      <c r="BK130" s="144">
        <f>ROUND(I130*H130,2)</f>
        <v>0</v>
      </c>
      <c r="BL130" s="18" t="s">
        <v>173</v>
      </c>
      <c r="BM130" s="143" t="s">
        <v>4594</v>
      </c>
    </row>
    <row r="131" spans="2:65" s="1" customFormat="1" ht="10.199999999999999">
      <c r="B131" s="33"/>
      <c r="D131" s="145" t="s">
        <v>175</v>
      </c>
      <c r="F131" s="146" t="s">
        <v>4595</v>
      </c>
      <c r="I131" s="147"/>
      <c r="L131" s="33"/>
      <c r="M131" s="148"/>
      <c r="T131" s="54"/>
      <c r="AT131" s="18" t="s">
        <v>175</v>
      </c>
      <c r="AU131" s="18" t="s">
        <v>83</v>
      </c>
    </row>
    <row r="132" spans="2:65" s="12" customFormat="1" ht="10.199999999999999">
      <c r="B132" s="149"/>
      <c r="D132" s="150" t="s">
        <v>177</v>
      </c>
      <c r="E132" s="151" t="s">
        <v>19</v>
      </c>
      <c r="F132" s="152" t="s">
        <v>4568</v>
      </c>
      <c r="H132" s="151" t="s">
        <v>19</v>
      </c>
      <c r="I132" s="153"/>
      <c r="L132" s="149"/>
      <c r="M132" s="154"/>
      <c r="T132" s="155"/>
      <c r="AT132" s="151" t="s">
        <v>177</v>
      </c>
      <c r="AU132" s="151" t="s">
        <v>83</v>
      </c>
      <c r="AV132" s="12" t="s">
        <v>81</v>
      </c>
      <c r="AW132" s="12" t="s">
        <v>34</v>
      </c>
      <c r="AX132" s="12" t="s">
        <v>74</v>
      </c>
      <c r="AY132" s="151" t="s">
        <v>166</v>
      </c>
    </row>
    <row r="133" spans="2:65" s="13" customFormat="1" ht="10.199999999999999">
      <c r="B133" s="156"/>
      <c r="D133" s="150" t="s">
        <v>177</v>
      </c>
      <c r="E133" s="157" t="s">
        <v>19</v>
      </c>
      <c r="F133" s="158" t="s">
        <v>4596</v>
      </c>
      <c r="H133" s="159">
        <v>53</v>
      </c>
      <c r="I133" s="160"/>
      <c r="L133" s="156"/>
      <c r="M133" s="161"/>
      <c r="T133" s="162"/>
      <c r="AT133" s="157" t="s">
        <v>177</v>
      </c>
      <c r="AU133" s="157" t="s">
        <v>83</v>
      </c>
      <c r="AV133" s="13" t="s">
        <v>83</v>
      </c>
      <c r="AW133" s="13" t="s">
        <v>34</v>
      </c>
      <c r="AX133" s="13" t="s">
        <v>74</v>
      </c>
      <c r="AY133" s="157" t="s">
        <v>166</v>
      </c>
    </row>
    <row r="134" spans="2:65" s="14" customFormat="1" ht="10.199999999999999">
      <c r="B134" s="163"/>
      <c r="D134" s="150" t="s">
        <v>177</v>
      </c>
      <c r="E134" s="164" t="s">
        <v>19</v>
      </c>
      <c r="F134" s="165" t="s">
        <v>181</v>
      </c>
      <c r="H134" s="166">
        <v>53</v>
      </c>
      <c r="I134" s="167"/>
      <c r="L134" s="163"/>
      <c r="M134" s="168"/>
      <c r="T134" s="169"/>
      <c r="AT134" s="164" t="s">
        <v>177</v>
      </c>
      <c r="AU134" s="164" t="s">
        <v>83</v>
      </c>
      <c r="AV134" s="14" t="s">
        <v>173</v>
      </c>
      <c r="AW134" s="14" t="s">
        <v>34</v>
      </c>
      <c r="AX134" s="14" t="s">
        <v>81</v>
      </c>
      <c r="AY134" s="164" t="s">
        <v>166</v>
      </c>
    </row>
    <row r="135" spans="2:65" s="1" customFormat="1" ht="16.5" customHeight="1">
      <c r="B135" s="33"/>
      <c r="C135" s="175" t="s">
        <v>223</v>
      </c>
      <c r="D135" s="175" t="s">
        <v>561</v>
      </c>
      <c r="E135" s="176" t="s">
        <v>4597</v>
      </c>
      <c r="F135" s="177" t="s">
        <v>4598</v>
      </c>
      <c r="G135" s="178" t="s">
        <v>293</v>
      </c>
      <c r="H135" s="179">
        <v>0.49099999999999999</v>
      </c>
      <c r="I135" s="180"/>
      <c r="J135" s="181">
        <f>ROUND(I135*H135,2)</f>
        <v>0</v>
      </c>
      <c r="K135" s="177" t="s">
        <v>172</v>
      </c>
      <c r="L135" s="182"/>
      <c r="M135" s="183" t="s">
        <v>19</v>
      </c>
      <c r="N135" s="184" t="s">
        <v>45</v>
      </c>
      <c r="P135" s="141">
        <f>O135*H135</f>
        <v>0</v>
      </c>
      <c r="Q135" s="141">
        <v>1</v>
      </c>
      <c r="R135" s="141">
        <f>Q135*H135</f>
        <v>0.49099999999999999</v>
      </c>
      <c r="S135" s="141">
        <v>0</v>
      </c>
      <c r="T135" s="142">
        <f>S135*H135</f>
        <v>0</v>
      </c>
      <c r="AR135" s="143" t="s">
        <v>229</v>
      </c>
      <c r="AT135" s="143" t="s">
        <v>561</v>
      </c>
      <c r="AU135" s="143" t="s">
        <v>83</v>
      </c>
      <c r="AY135" s="18" t="s">
        <v>166</v>
      </c>
      <c r="BE135" s="144">
        <f>IF(N135="základní",J135,0)</f>
        <v>0</v>
      </c>
      <c r="BF135" s="144">
        <f>IF(N135="snížená",J135,0)</f>
        <v>0</v>
      </c>
      <c r="BG135" s="144">
        <f>IF(N135="zákl. přenesená",J135,0)</f>
        <v>0</v>
      </c>
      <c r="BH135" s="144">
        <f>IF(N135="sníž. přenesená",J135,0)</f>
        <v>0</v>
      </c>
      <c r="BI135" s="144">
        <f>IF(N135="nulová",J135,0)</f>
        <v>0</v>
      </c>
      <c r="BJ135" s="18" t="s">
        <v>81</v>
      </c>
      <c r="BK135" s="144">
        <f>ROUND(I135*H135,2)</f>
        <v>0</v>
      </c>
      <c r="BL135" s="18" t="s">
        <v>173</v>
      </c>
      <c r="BM135" s="143" t="s">
        <v>4599</v>
      </c>
    </row>
    <row r="136" spans="2:65" s="12" customFormat="1" ht="10.199999999999999">
      <c r="B136" s="149"/>
      <c r="D136" s="150" t="s">
        <v>177</v>
      </c>
      <c r="E136" s="151" t="s">
        <v>19</v>
      </c>
      <c r="F136" s="152" t="s">
        <v>4568</v>
      </c>
      <c r="H136" s="151" t="s">
        <v>19</v>
      </c>
      <c r="I136" s="153"/>
      <c r="L136" s="149"/>
      <c r="M136" s="154"/>
      <c r="T136" s="155"/>
      <c r="AT136" s="151" t="s">
        <v>177</v>
      </c>
      <c r="AU136" s="151" t="s">
        <v>83</v>
      </c>
      <c r="AV136" s="12" t="s">
        <v>81</v>
      </c>
      <c r="AW136" s="12" t="s">
        <v>34</v>
      </c>
      <c r="AX136" s="12" t="s">
        <v>74</v>
      </c>
      <c r="AY136" s="151" t="s">
        <v>166</v>
      </c>
    </row>
    <row r="137" spans="2:65" s="13" customFormat="1" ht="10.199999999999999">
      <c r="B137" s="156"/>
      <c r="D137" s="150" t="s">
        <v>177</v>
      </c>
      <c r="E137" s="157" t="s">
        <v>19</v>
      </c>
      <c r="F137" s="158" t="s">
        <v>4600</v>
      </c>
      <c r="H137" s="159">
        <v>0.46800000000000003</v>
      </c>
      <c r="I137" s="160"/>
      <c r="L137" s="156"/>
      <c r="M137" s="161"/>
      <c r="T137" s="162"/>
      <c r="AT137" s="157" t="s">
        <v>177</v>
      </c>
      <c r="AU137" s="157" t="s">
        <v>83</v>
      </c>
      <c r="AV137" s="13" t="s">
        <v>83</v>
      </c>
      <c r="AW137" s="13" t="s">
        <v>34</v>
      </c>
      <c r="AX137" s="13" t="s">
        <v>74</v>
      </c>
      <c r="AY137" s="157" t="s">
        <v>166</v>
      </c>
    </row>
    <row r="138" spans="2:65" s="14" customFormat="1" ht="10.199999999999999">
      <c r="B138" s="163"/>
      <c r="D138" s="150" t="s">
        <v>177</v>
      </c>
      <c r="E138" s="164" t="s">
        <v>19</v>
      </c>
      <c r="F138" s="165" t="s">
        <v>181</v>
      </c>
      <c r="H138" s="166">
        <v>0.46800000000000003</v>
      </c>
      <c r="I138" s="167"/>
      <c r="L138" s="163"/>
      <c r="M138" s="168"/>
      <c r="T138" s="169"/>
      <c r="AT138" s="164" t="s">
        <v>177</v>
      </c>
      <c r="AU138" s="164" t="s">
        <v>83</v>
      </c>
      <c r="AV138" s="14" t="s">
        <v>173</v>
      </c>
      <c r="AW138" s="14" t="s">
        <v>34</v>
      </c>
      <c r="AX138" s="14" t="s">
        <v>81</v>
      </c>
      <c r="AY138" s="164" t="s">
        <v>166</v>
      </c>
    </row>
    <row r="139" spans="2:65" s="13" customFormat="1" ht="10.199999999999999">
      <c r="B139" s="156"/>
      <c r="D139" s="150" t="s">
        <v>177</v>
      </c>
      <c r="F139" s="158" t="s">
        <v>4601</v>
      </c>
      <c r="H139" s="159">
        <v>0.49099999999999999</v>
      </c>
      <c r="I139" s="160"/>
      <c r="L139" s="156"/>
      <c r="M139" s="161"/>
      <c r="T139" s="162"/>
      <c r="AT139" s="157" t="s">
        <v>177</v>
      </c>
      <c r="AU139" s="157" t="s">
        <v>83</v>
      </c>
      <c r="AV139" s="13" t="s">
        <v>83</v>
      </c>
      <c r="AW139" s="13" t="s">
        <v>4</v>
      </c>
      <c r="AX139" s="13" t="s">
        <v>81</v>
      </c>
      <c r="AY139" s="157" t="s">
        <v>166</v>
      </c>
    </row>
    <row r="140" spans="2:65" s="1" customFormat="1" ht="16.5" customHeight="1">
      <c r="B140" s="33"/>
      <c r="C140" s="132" t="s">
        <v>229</v>
      </c>
      <c r="D140" s="132" t="s">
        <v>168</v>
      </c>
      <c r="E140" s="133" t="s">
        <v>4602</v>
      </c>
      <c r="F140" s="134" t="s">
        <v>4603</v>
      </c>
      <c r="G140" s="135" t="s">
        <v>318</v>
      </c>
      <c r="H140" s="136">
        <v>2</v>
      </c>
      <c r="I140" s="137"/>
      <c r="J140" s="138">
        <f>ROUND(I140*H140,2)</f>
        <v>0</v>
      </c>
      <c r="K140" s="134" t="s">
        <v>172</v>
      </c>
      <c r="L140" s="33"/>
      <c r="M140" s="139" t="s">
        <v>19</v>
      </c>
      <c r="N140" s="140" t="s">
        <v>45</v>
      </c>
      <c r="P140" s="141">
        <f>O140*H140</f>
        <v>0</v>
      </c>
      <c r="Q140" s="141">
        <v>0</v>
      </c>
      <c r="R140" s="141">
        <f>Q140*H140</f>
        <v>0</v>
      </c>
      <c r="S140" s="141">
        <v>0</v>
      </c>
      <c r="T140" s="142">
        <f>S140*H140</f>
        <v>0</v>
      </c>
      <c r="AR140" s="143" t="s">
        <v>173</v>
      </c>
      <c r="AT140" s="143" t="s">
        <v>168</v>
      </c>
      <c r="AU140" s="143" t="s">
        <v>83</v>
      </c>
      <c r="AY140" s="18" t="s">
        <v>166</v>
      </c>
      <c r="BE140" s="144">
        <f>IF(N140="základní",J140,0)</f>
        <v>0</v>
      </c>
      <c r="BF140" s="144">
        <f>IF(N140="snížená",J140,0)</f>
        <v>0</v>
      </c>
      <c r="BG140" s="144">
        <f>IF(N140="zákl. přenesená",J140,0)</f>
        <v>0</v>
      </c>
      <c r="BH140" s="144">
        <f>IF(N140="sníž. přenesená",J140,0)</f>
        <v>0</v>
      </c>
      <c r="BI140" s="144">
        <f>IF(N140="nulová",J140,0)</f>
        <v>0</v>
      </c>
      <c r="BJ140" s="18" t="s">
        <v>81</v>
      </c>
      <c r="BK140" s="144">
        <f>ROUND(I140*H140,2)</f>
        <v>0</v>
      </c>
      <c r="BL140" s="18" t="s">
        <v>173</v>
      </c>
      <c r="BM140" s="143" t="s">
        <v>4604</v>
      </c>
    </row>
    <row r="141" spans="2:65" s="1" customFormat="1" ht="10.199999999999999">
      <c r="B141" s="33"/>
      <c r="D141" s="145" t="s">
        <v>175</v>
      </c>
      <c r="F141" s="146" t="s">
        <v>4605</v>
      </c>
      <c r="I141" s="147"/>
      <c r="L141" s="33"/>
      <c r="M141" s="148"/>
      <c r="T141" s="54"/>
      <c r="AT141" s="18" t="s">
        <v>175</v>
      </c>
      <c r="AU141" s="18" t="s">
        <v>83</v>
      </c>
    </row>
    <row r="142" spans="2:65" s="12" customFormat="1" ht="10.199999999999999">
      <c r="B142" s="149"/>
      <c r="D142" s="150" t="s">
        <v>177</v>
      </c>
      <c r="E142" s="151" t="s">
        <v>19</v>
      </c>
      <c r="F142" s="152" t="s">
        <v>4568</v>
      </c>
      <c r="H142" s="151" t="s">
        <v>19</v>
      </c>
      <c r="I142" s="153"/>
      <c r="L142" s="149"/>
      <c r="M142" s="154"/>
      <c r="T142" s="155"/>
      <c r="AT142" s="151" t="s">
        <v>177</v>
      </c>
      <c r="AU142" s="151" t="s">
        <v>83</v>
      </c>
      <c r="AV142" s="12" t="s">
        <v>81</v>
      </c>
      <c r="AW142" s="12" t="s">
        <v>34</v>
      </c>
      <c r="AX142" s="12" t="s">
        <v>74</v>
      </c>
      <c r="AY142" s="151" t="s">
        <v>166</v>
      </c>
    </row>
    <row r="143" spans="2:65" s="13" customFormat="1" ht="10.199999999999999">
      <c r="B143" s="156"/>
      <c r="D143" s="150" t="s">
        <v>177</v>
      </c>
      <c r="E143" s="157" t="s">
        <v>19</v>
      </c>
      <c r="F143" s="158" t="s">
        <v>83</v>
      </c>
      <c r="H143" s="159">
        <v>2</v>
      </c>
      <c r="I143" s="160"/>
      <c r="L143" s="156"/>
      <c r="M143" s="161"/>
      <c r="T143" s="162"/>
      <c r="AT143" s="157" t="s">
        <v>177</v>
      </c>
      <c r="AU143" s="157" t="s">
        <v>83</v>
      </c>
      <c r="AV143" s="13" t="s">
        <v>83</v>
      </c>
      <c r="AW143" s="13" t="s">
        <v>34</v>
      </c>
      <c r="AX143" s="13" t="s">
        <v>74</v>
      </c>
      <c r="AY143" s="157" t="s">
        <v>166</v>
      </c>
    </row>
    <row r="144" spans="2:65" s="14" customFormat="1" ht="10.199999999999999">
      <c r="B144" s="163"/>
      <c r="D144" s="150" t="s">
        <v>177</v>
      </c>
      <c r="E144" s="164" t="s">
        <v>19</v>
      </c>
      <c r="F144" s="165" t="s">
        <v>181</v>
      </c>
      <c r="H144" s="166">
        <v>2</v>
      </c>
      <c r="I144" s="167"/>
      <c r="L144" s="163"/>
      <c r="M144" s="168"/>
      <c r="T144" s="169"/>
      <c r="AT144" s="164" t="s">
        <v>177</v>
      </c>
      <c r="AU144" s="164" t="s">
        <v>83</v>
      </c>
      <c r="AV144" s="14" t="s">
        <v>173</v>
      </c>
      <c r="AW144" s="14" t="s">
        <v>34</v>
      </c>
      <c r="AX144" s="14" t="s">
        <v>81</v>
      </c>
      <c r="AY144" s="164" t="s">
        <v>166</v>
      </c>
    </row>
    <row r="145" spans="2:65" s="1" customFormat="1" ht="16.5" customHeight="1">
      <c r="B145" s="33"/>
      <c r="C145" s="175" t="s">
        <v>234</v>
      </c>
      <c r="D145" s="175" t="s">
        <v>561</v>
      </c>
      <c r="E145" s="176" t="s">
        <v>4606</v>
      </c>
      <c r="F145" s="177" t="s">
        <v>4607</v>
      </c>
      <c r="G145" s="178" t="s">
        <v>318</v>
      </c>
      <c r="H145" s="179">
        <v>1</v>
      </c>
      <c r="I145" s="180"/>
      <c r="J145" s="181">
        <f>ROUND(I145*H145,2)</f>
        <v>0</v>
      </c>
      <c r="K145" s="177" t="s">
        <v>19</v>
      </c>
      <c r="L145" s="182"/>
      <c r="M145" s="183" t="s">
        <v>19</v>
      </c>
      <c r="N145" s="184" t="s">
        <v>45</v>
      </c>
      <c r="P145" s="141">
        <f>O145*H145</f>
        <v>0</v>
      </c>
      <c r="Q145" s="141">
        <v>5.5030000000000003E-2</v>
      </c>
      <c r="R145" s="141">
        <f>Q145*H145</f>
        <v>5.5030000000000003E-2</v>
      </c>
      <c r="S145" s="141">
        <v>0</v>
      </c>
      <c r="T145" s="142">
        <f>S145*H145</f>
        <v>0</v>
      </c>
      <c r="AR145" s="143" t="s">
        <v>229</v>
      </c>
      <c r="AT145" s="143" t="s">
        <v>561</v>
      </c>
      <c r="AU145" s="143" t="s">
        <v>83</v>
      </c>
      <c r="AY145" s="18" t="s">
        <v>166</v>
      </c>
      <c r="BE145" s="144">
        <f>IF(N145="základní",J145,0)</f>
        <v>0</v>
      </c>
      <c r="BF145" s="144">
        <f>IF(N145="snížená",J145,0)</f>
        <v>0</v>
      </c>
      <c r="BG145" s="144">
        <f>IF(N145="zákl. přenesená",J145,0)</f>
        <v>0</v>
      </c>
      <c r="BH145" s="144">
        <f>IF(N145="sníž. přenesená",J145,0)</f>
        <v>0</v>
      </c>
      <c r="BI145" s="144">
        <f>IF(N145="nulová",J145,0)</f>
        <v>0</v>
      </c>
      <c r="BJ145" s="18" t="s">
        <v>81</v>
      </c>
      <c r="BK145" s="144">
        <f>ROUND(I145*H145,2)</f>
        <v>0</v>
      </c>
      <c r="BL145" s="18" t="s">
        <v>173</v>
      </c>
      <c r="BM145" s="143" t="s">
        <v>4608</v>
      </c>
    </row>
    <row r="146" spans="2:65" s="12" customFormat="1" ht="10.199999999999999">
      <c r="B146" s="149"/>
      <c r="D146" s="150" t="s">
        <v>177</v>
      </c>
      <c r="E146" s="151" t="s">
        <v>19</v>
      </c>
      <c r="F146" s="152" t="s">
        <v>4568</v>
      </c>
      <c r="H146" s="151" t="s">
        <v>19</v>
      </c>
      <c r="I146" s="153"/>
      <c r="L146" s="149"/>
      <c r="M146" s="154"/>
      <c r="T146" s="155"/>
      <c r="AT146" s="151" t="s">
        <v>177</v>
      </c>
      <c r="AU146" s="151" t="s">
        <v>83</v>
      </c>
      <c r="AV146" s="12" t="s">
        <v>81</v>
      </c>
      <c r="AW146" s="12" t="s">
        <v>34</v>
      </c>
      <c r="AX146" s="12" t="s">
        <v>74</v>
      </c>
      <c r="AY146" s="151" t="s">
        <v>166</v>
      </c>
    </row>
    <row r="147" spans="2:65" s="13" customFormat="1" ht="10.199999999999999">
      <c r="B147" s="156"/>
      <c r="D147" s="150" t="s">
        <v>177</v>
      </c>
      <c r="E147" s="157" t="s">
        <v>19</v>
      </c>
      <c r="F147" s="158" t="s">
        <v>81</v>
      </c>
      <c r="H147" s="159">
        <v>1</v>
      </c>
      <c r="I147" s="160"/>
      <c r="L147" s="156"/>
      <c r="M147" s="161"/>
      <c r="T147" s="162"/>
      <c r="AT147" s="157" t="s">
        <v>177</v>
      </c>
      <c r="AU147" s="157" t="s">
        <v>83</v>
      </c>
      <c r="AV147" s="13" t="s">
        <v>83</v>
      </c>
      <c r="AW147" s="13" t="s">
        <v>34</v>
      </c>
      <c r="AX147" s="13" t="s">
        <v>74</v>
      </c>
      <c r="AY147" s="157" t="s">
        <v>166</v>
      </c>
    </row>
    <row r="148" spans="2:65" s="14" customFormat="1" ht="10.199999999999999">
      <c r="B148" s="163"/>
      <c r="D148" s="150" t="s">
        <v>177</v>
      </c>
      <c r="E148" s="164" t="s">
        <v>19</v>
      </c>
      <c r="F148" s="165" t="s">
        <v>181</v>
      </c>
      <c r="H148" s="166">
        <v>1</v>
      </c>
      <c r="I148" s="167"/>
      <c r="L148" s="163"/>
      <c r="M148" s="168"/>
      <c r="T148" s="169"/>
      <c r="AT148" s="164" t="s">
        <v>177</v>
      </c>
      <c r="AU148" s="164" t="s">
        <v>83</v>
      </c>
      <c r="AV148" s="14" t="s">
        <v>173</v>
      </c>
      <c r="AW148" s="14" t="s">
        <v>34</v>
      </c>
      <c r="AX148" s="14" t="s">
        <v>81</v>
      </c>
      <c r="AY148" s="164" t="s">
        <v>166</v>
      </c>
    </row>
    <row r="149" spans="2:65" s="1" customFormat="1" ht="16.5" customHeight="1">
      <c r="B149" s="33"/>
      <c r="C149" s="175" t="s">
        <v>241</v>
      </c>
      <c r="D149" s="175" t="s">
        <v>561</v>
      </c>
      <c r="E149" s="176" t="s">
        <v>4609</v>
      </c>
      <c r="F149" s="177" t="s">
        <v>4610</v>
      </c>
      <c r="G149" s="178" t="s">
        <v>318</v>
      </c>
      <c r="H149" s="179">
        <v>1</v>
      </c>
      <c r="I149" s="180"/>
      <c r="J149" s="181">
        <f>ROUND(I149*H149,2)</f>
        <v>0</v>
      </c>
      <c r="K149" s="177" t="s">
        <v>19</v>
      </c>
      <c r="L149" s="182"/>
      <c r="M149" s="183" t="s">
        <v>19</v>
      </c>
      <c r="N149" s="184" t="s">
        <v>45</v>
      </c>
      <c r="P149" s="141">
        <f>O149*H149</f>
        <v>0</v>
      </c>
      <c r="Q149" s="141">
        <v>5.5030000000000003E-2</v>
      </c>
      <c r="R149" s="141">
        <f>Q149*H149</f>
        <v>5.5030000000000003E-2</v>
      </c>
      <c r="S149" s="141">
        <v>0</v>
      </c>
      <c r="T149" s="142">
        <f>S149*H149</f>
        <v>0</v>
      </c>
      <c r="AR149" s="143" t="s">
        <v>229</v>
      </c>
      <c r="AT149" s="143" t="s">
        <v>561</v>
      </c>
      <c r="AU149" s="143" t="s">
        <v>83</v>
      </c>
      <c r="AY149" s="18" t="s">
        <v>166</v>
      </c>
      <c r="BE149" s="144">
        <f>IF(N149="základní",J149,0)</f>
        <v>0</v>
      </c>
      <c r="BF149" s="144">
        <f>IF(N149="snížená",J149,0)</f>
        <v>0</v>
      </c>
      <c r="BG149" s="144">
        <f>IF(N149="zákl. přenesená",J149,0)</f>
        <v>0</v>
      </c>
      <c r="BH149" s="144">
        <f>IF(N149="sníž. přenesená",J149,0)</f>
        <v>0</v>
      </c>
      <c r="BI149" s="144">
        <f>IF(N149="nulová",J149,0)</f>
        <v>0</v>
      </c>
      <c r="BJ149" s="18" t="s">
        <v>81</v>
      </c>
      <c r="BK149" s="144">
        <f>ROUND(I149*H149,2)</f>
        <v>0</v>
      </c>
      <c r="BL149" s="18" t="s">
        <v>173</v>
      </c>
      <c r="BM149" s="143" t="s">
        <v>4611</v>
      </c>
    </row>
    <row r="150" spans="2:65" s="12" customFormat="1" ht="10.199999999999999">
      <c r="B150" s="149"/>
      <c r="D150" s="150" t="s">
        <v>177</v>
      </c>
      <c r="E150" s="151" t="s">
        <v>19</v>
      </c>
      <c r="F150" s="152" t="s">
        <v>4568</v>
      </c>
      <c r="H150" s="151" t="s">
        <v>19</v>
      </c>
      <c r="I150" s="153"/>
      <c r="L150" s="149"/>
      <c r="M150" s="154"/>
      <c r="T150" s="155"/>
      <c r="AT150" s="151" t="s">
        <v>177</v>
      </c>
      <c r="AU150" s="151" t="s">
        <v>83</v>
      </c>
      <c r="AV150" s="12" t="s">
        <v>81</v>
      </c>
      <c r="AW150" s="12" t="s">
        <v>34</v>
      </c>
      <c r="AX150" s="12" t="s">
        <v>74</v>
      </c>
      <c r="AY150" s="151" t="s">
        <v>166</v>
      </c>
    </row>
    <row r="151" spans="2:65" s="13" customFormat="1" ht="10.199999999999999">
      <c r="B151" s="156"/>
      <c r="D151" s="150" t="s">
        <v>177</v>
      </c>
      <c r="E151" s="157" t="s">
        <v>19</v>
      </c>
      <c r="F151" s="158" t="s">
        <v>81</v>
      </c>
      <c r="H151" s="159">
        <v>1</v>
      </c>
      <c r="I151" s="160"/>
      <c r="L151" s="156"/>
      <c r="M151" s="161"/>
      <c r="T151" s="162"/>
      <c r="AT151" s="157" t="s">
        <v>177</v>
      </c>
      <c r="AU151" s="157" t="s">
        <v>83</v>
      </c>
      <c r="AV151" s="13" t="s">
        <v>83</v>
      </c>
      <c r="AW151" s="13" t="s">
        <v>34</v>
      </c>
      <c r="AX151" s="13" t="s">
        <v>74</v>
      </c>
      <c r="AY151" s="157" t="s">
        <v>166</v>
      </c>
    </row>
    <row r="152" spans="2:65" s="14" customFormat="1" ht="10.199999999999999">
      <c r="B152" s="163"/>
      <c r="D152" s="150" t="s">
        <v>177</v>
      </c>
      <c r="E152" s="164" t="s">
        <v>19</v>
      </c>
      <c r="F152" s="165" t="s">
        <v>181</v>
      </c>
      <c r="H152" s="166">
        <v>1</v>
      </c>
      <c r="I152" s="167"/>
      <c r="L152" s="163"/>
      <c r="M152" s="168"/>
      <c r="T152" s="169"/>
      <c r="AT152" s="164" t="s">
        <v>177</v>
      </c>
      <c r="AU152" s="164" t="s">
        <v>83</v>
      </c>
      <c r="AV152" s="14" t="s">
        <v>173</v>
      </c>
      <c r="AW152" s="14" t="s">
        <v>34</v>
      </c>
      <c r="AX152" s="14" t="s">
        <v>81</v>
      </c>
      <c r="AY152" s="164" t="s">
        <v>166</v>
      </c>
    </row>
    <row r="153" spans="2:65" s="1" customFormat="1" ht="16.5" customHeight="1">
      <c r="B153" s="33"/>
      <c r="C153" s="132" t="s">
        <v>251</v>
      </c>
      <c r="D153" s="132" t="s">
        <v>168</v>
      </c>
      <c r="E153" s="133" t="s">
        <v>4612</v>
      </c>
      <c r="F153" s="134" t="s">
        <v>4613</v>
      </c>
      <c r="G153" s="135" t="s">
        <v>318</v>
      </c>
      <c r="H153" s="136">
        <v>1</v>
      </c>
      <c r="I153" s="137"/>
      <c r="J153" s="138">
        <f>ROUND(I153*H153,2)</f>
        <v>0</v>
      </c>
      <c r="K153" s="134" t="s">
        <v>172</v>
      </c>
      <c r="L153" s="33"/>
      <c r="M153" s="139" t="s">
        <v>19</v>
      </c>
      <c r="N153" s="140" t="s">
        <v>45</v>
      </c>
      <c r="P153" s="141">
        <f>O153*H153</f>
        <v>0</v>
      </c>
      <c r="Q153" s="141">
        <v>0</v>
      </c>
      <c r="R153" s="141">
        <f>Q153*H153</f>
        <v>0</v>
      </c>
      <c r="S153" s="141">
        <v>0</v>
      </c>
      <c r="T153" s="142">
        <f>S153*H153</f>
        <v>0</v>
      </c>
      <c r="AR153" s="143" t="s">
        <v>173</v>
      </c>
      <c r="AT153" s="143" t="s">
        <v>168</v>
      </c>
      <c r="AU153" s="143" t="s">
        <v>83</v>
      </c>
      <c r="AY153" s="18" t="s">
        <v>166</v>
      </c>
      <c r="BE153" s="144">
        <f>IF(N153="základní",J153,0)</f>
        <v>0</v>
      </c>
      <c r="BF153" s="144">
        <f>IF(N153="snížená",J153,0)</f>
        <v>0</v>
      </c>
      <c r="BG153" s="144">
        <f>IF(N153="zákl. přenesená",J153,0)</f>
        <v>0</v>
      </c>
      <c r="BH153" s="144">
        <f>IF(N153="sníž. přenesená",J153,0)</f>
        <v>0</v>
      </c>
      <c r="BI153" s="144">
        <f>IF(N153="nulová",J153,0)</f>
        <v>0</v>
      </c>
      <c r="BJ153" s="18" t="s">
        <v>81</v>
      </c>
      <c r="BK153" s="144">
        <f>ROUND(I153*H153,2)</f>
        <v>0</v>
      </c>
      <c r="BL153" s="18" t="s">
        <v>173</v>
      </c>
      <c r="BM153" s="143" t="s">
        <v>4614</v>
      </c>
    </row>
    <row r="154" spans="2:65" s="1" customFormat="1" ht="10.199999999999999">
      <c r="B154" s="33"/>
      <c r="D154" s="145" t="s">
        <v>175</v>
      </c>
      <c r="F154" s="146" t="s">
        <v>4615</v>
      </c>
      <c r="I154" s="147"/>
      <c r="L154" s="33"/>
      <c r="M154" s="148"/>
      <c r="T154" s="54"/>
      <c r="AT154" s="18" t="s">
        <v>175</v>
      </c>
      <c r="AU154" s="18" t="s">
        <v>83</v>
      </c>
    </row>
    <row r="155" spans="2:65" s="12" customFormat="1" ht="10.199999999999999">
      <c r="B155" s="149"/>
      <c r="D155" s="150" t="s">
        <v>177</v>
      </c>
      <c r="E155" s="151" t="s">
        <v>19</v>
      </c>
      <c r="F155" s="152" t="s">
        <v>4568</v>
      </c>
      <c r="H155" s="151" t="s">
        <v>19</v>
      </c>
      <c r="I155" s="153"/>
      <c r="L155" s="149"/>
      <c r="M155" s="154"/>
      <c r="T155" s="155"/>
      <c r="AT155" s="151" t="s">
        <v>177</v>
      </c>
      <c r="AU155" s="151" t="s">
        <v>83</v>
      </c>
      <c r="AV155" s="12" t="s">
        <v>81</v>
      </c>
      <c r="AW155" s="12" t="s">
        <v>34</v>
      </c>
      <c r="AX155" s="12" t="s">
        <v>74</v>
      </c>
      <c r="AY155" s="151" t="s">
        <v>166</v>
      </c>
    </row>
    <row r="156" spans="2:65" s="13" customFormat="1" ht="10.199999999999999">
      <c r="B156" s="156"/>
      <c r="D156" s="150" t="s">
        <v>177</v>
      </c>
      <c r="E156" s="157" t="s">
        <v>19</v>
      </c>
      <c r="F156" s="158" t="s">
        <v>81</v>
      </c>
      <c r="H156" s="159">
        <v>1</v>
      </c>
      <c r="I156" s="160"/>
      <c r="L156" s="156"/>
      <c r="M156" s="161"/>
      <c r="T156" s="162"/>
      <c r="AT156" s="157" t="s">
        <v>177</v>
      </c>
      <c r="AU156" s="157" t="s">
        <v>83</v>
      </c>
      <c r="AV156" s="13" t="s">
        <v>83</v>
      </c>
      <c r="AW156" s="13" t="s">
        <v>34</v>
      </c>
      <c r="AX156" s="13" t="s">
        <v>74</v>
      </c>
      <c r="AY156" s="157" t="s">
        <v>166</v>
      </c>
    </row>
    <row r="157" spans="2:65" s="14" customFormat="1" ht="10.199999999999999">
      <c r="B157" s="163"/>
      <c r="D157" s="150" t="s">
        <v>177</v>
      </c>
      <c r="E157" s="164" t="s">
        <v>19</v>
      </c>
      <c r="F157" s="165" t="s">
        <v>181</v>
      </c>
      <c r="H157" s="166">
        <v>1</v>
      </c>
      <c r="I157" s="167"/>
      <c r="L157" s="163"/>
      <c r="M157" s="168"/>
      <c r="T157" s="169"/>
      <c r="AT157" s="164" t="s">
        <v>177</v>
      </c>
      <c r="AU157" s="164" t="s">
        <v>83</v>
      </c>
      <c r="AV157" s="14" t="s">
        <v>173</v>
      </c>
      <c r="AW157" s="14" t="s">
        <v>34</v>
      </c>
      <c r="AX157" s="14" t="s">
        <v>81</v>
      </c>
      <c r="AY157" s="164" t="s">
        <v>166</v>
      </c>
    </row>
    <row r="158" spans="2:65" s="1" customFormat="1" ht="16.5" customHeight="1">
      <c r="B158" s="33"/>
      <c r="C158" s="175" t="s">
        <v>8</v>
      </c>
      <c r="D158" s="175" t="s">
        <v>561</v>
      </c>
      <c r="E158" s="176" t="s">
        <v>4616</v>
      </c>
      <c r="F158" s="177" t="s">
        <v>4617</v>
      </c>
      <c r="G158" s="178" t="s">
        <v>318</v>
      </c>
      <c r="H158" s="179">
        <v>1</v>
      </c>
      <c r="I158" s="180"/>
      <c r="J158" s="181">
        <f>ROUND(I158*H158,2)</f>
        <v>0</v>
      </c>
      <c r="K158" s="177" t="s">
        <v>19</v>
      </c>
      <c r="L158" s="182"/>
      <c r="M158" s="183" t="s">
        <v>19</v>
      </c>
      <c r="N158" s="184" t="s">
        <v>45</v>
      </c>
      <c r="P158" s="141">
        <f>O158*H158</f>
        <v>0</v>
      </c>
      <c r="Q158" s="141">
        <v>6.3030000000000003E-2</v>
      </c>
      <c r="R158" s="141">
        <f>Q158*H158</f>
        <v>6.3030000000000003E-2</v>
      </c>
      <c r="S158" s="141">
        <v>0</v>
      </c>
      <c r="T158" s="142">
        <f>S158*H158</f>
        <v>0</v>
      </c>
      <c r="AR158" s="143" t="s">
        <v>229</v>
      </c>
      <c r="AT158" s="143" t="s">
        <v>561</v>
      </c>
      <c r="AU158" s="143" t="s">
        <v>83</v>
      </c>
      <c r="AY158" s="18" t="s">
        <v>166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81</v>
      </c>
      <c r="BK158" s="144">
        <f>ROUND(I158*H158,2)</f>
        <v>0</v>
      </c>
      <c r="BL158" s="18" t="s">
        <v>173</v>
      </c>
      <c r="BM158" s="143" t="s">
        <v>4618</v>
      </c>
    </row>
    <row r="159" spans="2:65" s="12" customFormat="1" ht="10.199999999999999">
      <c r="B159" s="149"/>
      <c r="D159" s="150" t="s">
        <v>177</v>
      </c>
      <c r="E159" s="151" t="s">
        <v>19</v>
      </c>
      <c r="F159" s="152" t="s">
        <v>4568</v>
      </c>
      <c r="H159" s="151" t="s">
        <v>19</v>
      </c>
      <c r="I159" s="153"/>
      <c r="L159" s="149"/>
      <c r="M159" s="154"/>
      <c r="T159" s="155"/>
      <c r="AT159" s="151" t="s">
        <v>177</v>
      </c>
      <c r="AU159" s="151" t="s">
        <v>83</v>
      </c>
      <c r="AV159" s="12" t="s">
        <v>81</v>
      </c>
      <c r="AW159" s="12" t="s">
        <v>34</v>
      </c>
      <c r="AX159" s="12" t="s">
        <v>74</v>
      </c>
      <c r="AY159" s="151" t="s">
        <v>166</v>
      </c>
    </row>
    <row r="160" spans="2:65" s="13" customFormat="1" ht="10.199999999999999">
      <c r="B160" s="156"/>
      <c r="D160" s="150" t="s">
        <v>177</v>
      </c>
      <c r="E160" s="157" t="s">
        <v>19</v>
      </c>
      <c r="F160" s="158" t="s">
        <v>81</v>
      </c>
      <c r="H160" s="159">
        <v>1</v>
      </c>
      <c r="I160" s="160"/>
      <c r="L160" s="156"/>
      <c r="M160" s="161"/>
      <c r="T160" s="162"/>
      <c r="AT160" s="157" t="s">
        <v>177</v>
      </c>
      <c r="AU160" s="157" t="s">
        <v>83</v>
      </c>
      <c r="AV160" s="13" t="s">
        <v>83</v>
      </c>
      <c r="AW160" s="13" t="s">
        <v>34</v>
      </c>
      <c r="AX160" s="13" t="s">
        <v>74</v>
      </c>
      <c r="AY160" s="157" t="s">
        <v>166</v>
      </c>
    </row>
    <row r="161" spans="2:65" s="14" customFormat="1" ht="10.199999999999999">
      <c r="B161" s="163"/>
      <c r="D161" s="150" t="s">
        <v>177</v>
      </c>
      <c r="E161" s="164" t="s">
        <v>19</v>
      </c>
      <c r="F161" s="165" t="s">
        <v>181</v>
      </c>
      <c r="H161" s="166">
        <v>1</v>
      </c>
      <c r="I161" s="167"/>
      <c r="L161" s="163"/>
      <c r="M161" s="168"/>
      <c r="T161" s="169"/>
      <c r="AT161" s="164" t="s">
        <v>177</v>
      </c>
      <c r="AU161" s="164" t="s">
        <v>83</v>
      </c>
      <c r="AV161" s="14" t="s">
        <v>173</v>
      </c>
      <c r="AW161" s="14" t="s">
        <v>34</v>
      </c>
      <c r="AX161" s="14" t="s">
        <v>81</v>
      </c>
      <c r="AY161" s="164" t="s">
        <v>166</v>
      </c>
    </row>
    <row r="162" spans="2:65" s="1" customFormat="1" ht="24.15" customHeight="1">
      <c r="B162" s="33"/>
      <c r="C162" s="132" t="s">
        <v>266</v>
      </c>
      <c r="D162" s="132" t="s">
        <v>168</v>
      </c>
      <c r="E162" s="133" t="s">
        <v>4619</v>
      </c>
      <c r="F162" s="134" t="s">
        <v>4620</v>
      </c>
      <c r="G162" s="135" t="s">
        <v>276</v>
      </c>
      <c r="H162" s="136">
        <v>47.2</v>
      </c>
      <c r="I162" s="137"/>
      <c r="J162" s="138">
        <f>ROUND(I162*H162,2)</f>
        <v>0</v>
      </c>
      <c r="K162" s="134" t="s">
        <v>19</v>
      </c>
      <c r="L162" s="33"/>
      <c r="M162" s="139" t="s">
        <v>19</v>
      </c>
      <c r="N162" s="140" t="s">
        <v>45</v>
      </c>
      <c r="P162" s="141">
        <f>O162*H162</f>
        <v>0</v>
      </c>
      <c r="Q162" s="141">
        <v>0</v>
      </c>
      <c r="R162" s="141">
        <f>Q162*H162</f>
        <v>0</v>
      </c>
      <c r="S162" s="141">
        <v>0</v>
      </c>
      <c r="T162" s="142">
        <f>S162*H162</f>
        <v>0</v>
      </c>
      <c r="AR162" s="143" t="s">
        <v>173</v>
      </c>
      <c r="AT162" s="143" t="s">
        <v>168</v>
      </c>
      <c r="AU162" s="143" t="s">
        <v>83</v>
      </c>
      <c r="AY162" s="18" t="s">
        <v>166</v>
      </c>
      <c r="BE162" s="144">
        <f>IF(N162="základní",J162,0)</f>
        <v>0</v>
      </c>
      <c r="BF162" s="144">
        <f>IF(N162="snížená",J162,0)</f>
        <v>0</v>
      </c>
      <c r="BG162" s="144">
        <f>IF(N162="zákl. přenesená",J162,0)</f>
        <v>0</v>
      </c>
      <c r="BH162" s="144">
        <f>IF(N162="sníž. přenesená",J162,0)</f>
        <v>0</v>
      </c>
      <c r="BI162" s="144">
        <f>IF(N162="nulová",J162,0)</f>
        <v>0</v>
      </c>
      <c r="BJ162" s="18" t="s">
        <v>81</v>
      </c>
      <c r="BK162" s="144">
        <f>ROUND(I162*H162,2)</f>
        <v>0</v>
      </c>
      <c r="BL162" s="18" t="s">
        <v>173</v>
      </c>
      <c r="BM162" s="143" t="s">
        <v>4621</v>
      </c>
    </row>
    <row r="163" spans="2:65" s="12" customFormat="1" ht="10.199999999999999">
      <c r="B163" s="149"/>
      <c r="D163" s="150" t="s">
        <v>177</v>
      </c>
      <c r="E163" s="151" t="s">
        <v>19</v>
      </c>
      <c r="F163" s="152" t="s">
        <v>4566</v>
      </c>
      <c r="H163" s="151" t="s">
        <v>19</v>
      </c>
      <c r="I163" s="153"/>
      <c r="L163" s="149"/>
      <c r="M163" s="154"/>
      <c r="T163" s="155"/>
      <c r="AT163" s="151" t="s">
        <v>177</v>
      </c>
      <c r="AU163" s="151" t="s">
        <v>83</v>
      </c>
      <c r="AV163" s="12" t="s">
        <v>81</v>
      </c>
      <c r="AW163" s="12" t="s">
        <v>34</v>
      </c>
      <c r="AX163" s="12" t="s">
        <v>74</v>
      </c>
      <c r="AY163" s="151" t="s">
        <v>166</v>
      </c>
    </row>
    <row r="164" spans="2:65" s="13" customFormat="1" ht="10.199999999999999">
      <c r="B164" s="156"/>
      <c r="D164" s="150" t="s">
        <v>177</v>
      </c>
      <c r="E164" s="157" t="s">
        <v>19</v>
      </c>
      <c r="F164" s="158" t="s">
        <v>4622</v>
      </c>
      <c r="H164" s="159">
        <v>47.2</v>
      </c>
      <c r="I164" s="160"/>
      <c r="L164" s="156"/>
      <c r="M164" s="161"/>
      <c r="T164" s="162"/>
      <c r="AT164" s="157" t="s">
        <v>177</v>
      </c>
      <c r="AU164" s="157" t="s">
        <v>83</v>
      </c>
      <c r="AV164" s="13" t="s">
        <v>83</v>
      </c>
      <c r="AW164" s="13" t="s">
        <v>34</v>
      </c>
      <c r="AX164" s="13" t="s">
        <v>74</v>
      </c>
      <c r="AY164" s="157" t="s">
        <v>166</v>
      </c>
    </row>
    <row r="165" spans="2:65" s="14" customFormat="1" ht="10.199999999999999">
      <c r="B165" s="163"/>
      <c r="D165" s="150" t="s">
        <v>177</v>
      </c>
      <c r="E165" s="164" t="s">
        <v>19</v>
      </c>
      <c r="F165" s="165" t="s">
        <v>181</v>
      </c>
      <c r="H165" s="166">
        <v>47.2</v>
      </c>
      <c r="I165" s="167"/>
      <c r="L165" s="163"/>
      <c r="M165" s="168"/>
      <c r="T165" s="169"/>
      <c r="AT165" s="164" t="s">
        <v>177</v>
      </c>
      <c r="AU165" s="164" t="s">
        <v>83</v>
      </c>
      <c r="AV165" s="14" t="s">
        <v>173</v>
      </c>
      <c r="AW165" s="14" t="s">
        <v>34</v>
      </c>
      <c r="AX165" s="14" t="s">
        <v>81</v>
      </c>
      <c r="AY165" s="164" t="s">
        <v>166</v>
      </c>
    </row>
    <row r="166" spans="2:65" s="1" customFormat="1" ht="16.5" customHeight="1">
      <c r="B166" s="33"/>
      <c r="C166" s="175" t="s">
        <v>273</v>
      </c>
      <c r="D166" s="175" t="s">
        <v>561</v>
      </c>
      <c r="E166" s="176" t="s">
        <v>4587</v>
      </c>
      <c r="F166" s="177" t="s">
        <v>4588</v>
      </c>
      <c r="G166" s="178" t="s">
        <v>293</v>
      </c>
      <c r="H166" s="179">
        <v>7.0000000000000001E-3</v>
      </c>
      <c r="I166" s="180"/>
      <c r="J166" s="181">
        <f>ROUND(I166*H166,2)</f>
        <v>0</v>
      </c>
      <c r="K166" s="177" t="s">
        <v>172</v>
      </c>
      <c r="L166" s="182"/>
      <c r="M166" s="183" t="s">
        <v>19</v>
      </c>
      <c r="N166" s="184" t="s">
        <v>45</v>
      </c>
      <c r="P166" s="141">
        <f>O166*H166</f>
        <v>0</v>
      </c>
      <c r="Q166" s="141">
        <v>1</v>
      </c>
      <c r="R166" s="141">
        <f>Q166*H166</f>
        <v>7.0000000000000001E-3</v>
      </c>
      <c r="S166" s="141">
        <v>0</v>
      </c>
      <c r="T166" s="142">
        <f>S166*H166</f>
        <v>0</v>
      </c>
      <c r="AR166" s="143" t="s">
        <v>229</v>
      </c>
      <c r="AT166" s="143" t="s">
        <v>561</v>
      </c>
      <c r="AU166" s="143" t="s">
        <v>83</v>
      </c>
      <c r="AY166" s="18" t="s">
        <v>166</v>
      </c>
      <c r="BE166" s="144">
        <f>IF(N166="základní",J166,0)</f>
        <v>0</v>
      </c>
      <c r="BF166" s="144">
        <f>IF(N166="snížená",J166,0)</f>
        <v>0</v>
      </c>
      <c r="BG166" s="144">
        <f>IF(N166="zákl. přenesená",J166,0)</f>
        <v>0</v>
      </c>
      <c r="BH166" s="144">
        <f>IF(N166="sníž. přenesená",J166,0)</f>
        <v>0</v>
      </c>
      <c r="BI166" s="144">
        <f>IF(N166="nulová",J166,0)</f>
        <v>0</v>
      </c>
      <c r="BJ166" s="18" t="s">
        <v>81</v>
      </c>
      <c r="BK166" s="144">
        <f>ROUND(I166*H166,2)</f>
        <v>0</v>
      </c>
      <c r="BL166" s="18" t="s">
        <v>173</v>
      </c>
      <c r="BM166" s="143" t="s">
        <v>4623</v>
      </c>
    </row>
    <row r="167" spans="2:65" s="12" customFormat="1" ht="10.199999999999999">
      <c r="B167" s="149"/>
      <c r="D167" s="150" t="s">
        <v>177</v>
      </c>
      <c r="E167" s="151" t="s">
        <v>19</v>
      </c>
      <c r="F167" s="152" t="s">
        <v>4566</v>
      </c>
      <c r="H167" s="151" t="s">
        <v>19</v>
      </c>
      <c r="I167" s="153"/>
      <c r="L167" s="149"/>
      <c r="M167" s="154"/>
      <c r="T167" s="155"/>
      <c r="AT167" s="151" t="s">
        <v>177</v>
      </c>
      <c r="AU167" s="151" t="s">
        <v>83</v>
      </c>
      <c r="AV167" s="12" t="s">
        <v>81</v>
      </c>
      <c r="AW167" s="12" t="s">
        <v>34</v>
      </c>
      <c r="AX167" s="12" t="s">
        <v>74</v>
      </c>
      <c r="AY167" s="151" t="s">
        <v>166</v>
      </c>
    </row>
    <row r="168" spans="2:65" s="12" customFormat="1" ht="10.199999999999999">
      <c r="B168" s="149"/>
      <c r="D168" s="150" t="s">
        <v>177</v>
      </c>
      <c r="E168" s="151" t="s">
        <v>19</v>
      </c>
      <c r="F168" s="152" t="s">
        <v>4624</v>
      </c>
      <c r="H168" s="151" t="s">
        <v>19</v>
      </c>
      <c r="I168" s="153"/>
      <c r="L168" s="149"/>
      <c r="M168" s="154"/>
      <c r="T168" s="155"/>
      <c r="AT168" s="151" t="s">
        <v>177</v>
      </c>
      <c r="AU168" s="151" t="s">
        <v>83</v>
      </c>
      <c r="AV168" s="12" t="s">
        <v>81</v>
      </c>
      <c r="AW168" s="12" t="s">
        <v>34</v>
      </c>
      <c r="AX168" s="12" t="s">
        <v>74</v>
      </c>
      <c r="AY168" s="151" t="s">
        <v>166</v>
      </c>
    </row>
    <row r="169" spans="2:65" s="13" customFormat="1" ht="10.199999999999999">
      <c r="B169" s="156"/>
      <c r="D169" s="150" t="s">
        <v>177</v>
      </c>
      <c r="E169" s="157" t="s">
        <v>19</v>
      </c>
      <c r="F169" s="158" t="s">
        <v>4625</v>
      </c>
      <c r="H169" s="159">
        <v>7.0000000000000001E-3</v>
      </c>
      <c r="I169" s="160"/>
      <c r="L169" s="156"/>
      <c r="M169" s="161"/>
      <c r="T169" s="162"/>
      <c r="AT169" s="157" t="s">
        <v>177</v>
      </c>
      <c r="AU169" s="157" t="s">
        <v>83</v>
      </c>
      <c r="AV169" s="13" t="s">
        <v>83</v>
      </c>
      <c r="AW169" s="13" t="s">
        <v>34</v>
      </c>
      <c r="AX169" s="13" t="s">
        <v>74</v>
      </c>
      <c r="AY169" s="157" t="s">
        <v>166</v>
      </c>
    </row>
    <row r="170" spans="2:65" s="14" customFormat="1" ht="10.199999999999999">
      <c r="B170" s="163"/>
      <c r="D170" s="150" t="s">
        <v>177</v>
      </c>
      <c r="E170" s="164" t="s">
        <v>19</v>
      </c>
      <c r="F170" s="165" t="s">
        <v>181</v>
      </c>
      <c r="H170" s="166">
        <v>7.0000000000000001E-3</v>
      </c>
      <c r="I170" s="167"/>
      <c r="L170" s="163"/>
      <c r="M170" s="168"/>
      <c r="T170" s="169"/>
      <c r="AT170" s="164" t="s">
        <v>177</v>
      </c>
      <c r="AU170" s="164" t="s">
        <v>83</v>
      </c>
      <c r="AV170" s="14" t="s">
        <v>173</v>
      </c>
      <c r="AW170" s="14" t="s">
        <v>34</v>
      </c>
      <c r="AX170" s="14" t="s">
        <v>81</v>
      </c>
      <c r="AY170" s="164" t="s">
        <v>166</v>
      </c>
    </row>
    <row r="171" spans="2:65" s="1" customFormat="1" ht="16.5" customHeight="1">
      <c r="B171" s="33"/>
      <c r="C171" s="175" t="s">
        <v>282</v>
      </c>
      <c r="D171" s="175" t="s">
        <v>561</v>
      </c>
      <c r="E171" s="176" t="s">
        <v>4597</v>
      </c>
      <c r="F171" s="177" t="s">
        <v>4598</v>
      </c>
      <c r="G171" s="178" t="s">
        <v>293</v>
      </c>
      <c r="H171" s="179">
        <v>0.57799999999999996</v>
      </c>
      <c r="I171" s="180"/>
      <c r="J171" s="181">
        <f>ROUND(I171*H171,2)</f>
        <v>0</v>
      </c>
      <c r="K171" s="177" t="s">
        <v>172</v>
      </c>
      <c r="L171" s="182"/>
      <c r="M171" s="183" t="s">
        <v>19</v>
      </c>
      <c r="N171" s="184" t="s">
        <v>45</v>
      </c>
      <c r="P171" s="141">
        <f>O171*H171</f>
        <v>0</v>
      </c>
      <c r="Q171" s="141">
        <v>1</v>
      </c>
      <c r="R171" s="141">
        <f>Q171*H171</f>
        <v>0.57799999999999996</v>
      </c>
      <c r="S171" s="141">
        <v>0</v>
      </c>
      <c r="T171" s="142">
        <f>S171*H171</f>
        <v>0</v>
      </c>
      <c r="AR171" s="143" t="s">
        <v>229</v>
      </c>
      <c r="AT171" s="143" t="s">
        <v>561</v>
      </c>
      <c r="AU171" s="143" t="s">
        <v>83</v>
      </c>
      <c r="AY171" s="18" t="s">
        <v>166</v>
      </c>
      <c r="BE171" s="144">
        <f>IF(N171="základní",J171,0)</f>
        <v>0</v>
      </c>
      <c r="BF171" s="144">
        <f>IF(N171="snížená",J171,0)</f>
        <v>0</v>
      </c>
      <c r="BG171" s="144">
        <f>IF(N171="zákl. přenesená",J171,0)</f>
        <v>0</v>
      </c>
      <c r="BH171" s="144">
        <f>IF(N171="sníž. přenesená",J171,0)</f>
        <v>0</v>
      </c>
      <c r="BI171" s="144">
        <f>IF(N171="nulová",J171,0)</f>
        <v>0</v>
      </c>
      <c r="BJ171" s="18" t="s">
        <v>81</v>
      </c>
      <c r="BK171" s="144">
        <f>ROUND(I171*H171,2)</f>
        <v>0</v>
      </c>
      <c r="BL171" s="18" t="s">
        <v>173</v>
      </c>
      <c r="BM171" s="143" t="s">
        <v>4626</v>
      </c>
    </row>
    <row r="172" spans="2:65" s="12" customFormat="1" ht="10.199999999999999">
      <c r="B172" s="149"/>
      <c r="D172" s="150" t="s">
        <v>177</v>
      </c>
      <c r="E172" s="151" t="s">
        <v>19</v>
      </c>
      <c r="F172" s="152" t="s">
        <v>4566</v>
      </c>
      <c r="H172" s="151" t="s">
        <v>19</v>
      </c>
      <c r="I172" s="153"/>
      <c r="L172" s="149"/>
      <c r="M172" s="154"/>
      <c r="T172" s="155"/>
      <c r="AT172" s="151" t="s">
        <v>177</v>
      </c>
      <c r="AU172" s="151" t="s">
        <v>83</v>
      </c>
      <c r="AV172" s="12" t="s">
        <v>81</v>
      </c>
      <c r="AW172" s="12" t="s">
        <v>34</v>
      </c>
      <c r="AX172" s="12" t="s">
        <v>74</v>
      </c>
      <c r="AY172" s="151" t="s">
        <v>166</v>
      </c>
    </row>
    <row r="173" spans="2:65" s="12" customFormat="1" ht="10.199999999999999">
      <c r="B173" s="149"/>
      <c r="D173" s="150" t="s">
        <v>177</v>
      </c>
      <c r="E173" s="151" t="s">
        <v>19</v>
      </c>
      <c r="F173" s="152" t="s">
        <v>4627</v>
      </c>
      <c r="H173" s="151" t="s">
        <v>19</v>
      </c>
      <c r="I173" s="153"/>
      <c r="L173" s="149"/>
      <c r="M173" s="154"/>
      <c r="T173" s="155"/>
      <c r="AT173" s="151" t="s">
        <v>177</v>
      </c>
      <c r="AU173" s="151" t="s">
        <v>83</v>
      </c>
      <c r="AV173" s="12" t="s">
        <v>81</v>
      </c>
      <c r="AW173" s="12" t="s">
        <v>34</v>
      </c>
      <c r="AX173" s="12" t="s">
        <v>74</v>
      </c>
      <c r="AY173" s="151" t="s">
        <v>166</v>
      </c>
    </row>
    <row r="174" spans="2:65" s="13" customFormat="1" ht="10.199999999999999">
      <c r="B174" s="156"/>
      <c r="D174" s="150" t="s">
        <v>177</v>
      </c>
      <c r="E174" s="157" t="s">
        <v>19</v>
      </c>
      <c r="F174" s="158" t="s">
        <v>4628</v>
      </c>
      <c r="H174" s="159">
        <v>0.191</v>
      </c>
      <c r="I174" s="160"/>
      <c r="L174" s="156"/>
      <c r="M174" s="161"/>
      <c r="T174" s="162"/>
      <c r="AT174" s="157" t="s">
        <v>177</v>
      </c>
      <c r="AU174" s="157" t="s">
        <v>83</v>
      </c>
      <c r="AV174" s="13" t="s">
        <v>83</v>
      </c>
      <c r="AW174" s="13" t="s">
        <v>34</v>
      </c>
      <c r="AX174" s="13" t="s">
        <v>74</v>
      </c>
      <c r="AY174" s="157" t="s">
        <v>166</v>
      </c>
    </row>
    <row r="175" spans="2:65" s="12" customFormat="1" ht="10.199999999999999">
      <c r="B175" s="149"/>
      <c r="D175" s="150" t="s">
        <v>177</v>
      </c>
      <c r="E175" s="151" t="s">
        <v>19</v>
      </c>
      <c r="F175" s="152" t="s">
        <v>4629</v>
      </c>
      <c r="H175" s="151" t="s">
        <v>19</v>
      </c>
      <c r="I175" s="153"/>
      <c r="L175" s="149"/>
      <c r="M175" s="154"/>
      <c r="T175" s="155"/>
      <c r="AT175" s="151" t="s">
        <v>177</v>
      </c>
      <c r="AU175" s="151" t="s">
        <v>83</v>
      </c>
      <c r="AV175" s="12" t="s">
        <v>81</v>
      </c>
      <c r="AW175" s="12" t="s">
        <v>34</v>
      </c>
      <c r="AX175" s="12" t="s">
        <v>74</v>
      </c>
      <c r="AY175" s="151" t="s">
        <v>166</v>
      </c>
    </row>
    <row r="176" spans="2:65" s="13" customFormat="1" ht="10.199999999999999">
      <c r="B176" s="156"/>
      <c r="D176" s="150" t="s">
        <v>177</v>
      </c>
      <c r="E176" s="157" t="s">
        <v>19</v>
      </c>
      <c r="F176" s="158" t="s">
        <v>4630</v>
      </c>
      <c r="H176" s="159">
        <v>0.38700000000000001</v>
      </c>
      <c r="I176" s="160"/>
      <c r="L176" s="156"/>
      <c r="M176" s="161"/>
      <c r="T176" s="162"/>
      <c r="AT176" s="157" t="s">
        <v>177</v>
      </c>
      <c r="AU176" s="157" t="s">
        <v>83</v>
      </c>
      <c r="AV176" s="13" t="s">
        <v>83</v>
      </c>
      <c r="AW176" s="13" t="s">
        <v>34</v>
      </c>
      <c r="AX176" s="13" t="s">
        <v>74</v>
      </c>
      <c r="AY176" s="157" t="s">
        <v>166</v>
      </c>
    </row>
    <row r="177" spans="2:65" s="14" customFormat="1" ht="10.199999999999999">
      <c r="B177" s="163"/>
      <c r="D177" s="150" t="s">
        <v>177</v>
      </c>
      <c r="E177" s="164" t="s">
        <v>19</v>
      </c>
      <c r="F177" s="165" t="s">
        <v>181</v>
      </c>
      <c r="H177" s="166">
        <v>0.57799999999999996</v>
      </c>
      <c r="I177" s="167"/>
      <c r="L177" s="163"/>
      <c r="M177" s="168"/>
      <c r="T177" s="169"/>
      <c r="AT177" s="164" t="s">
        <v>177</v>
      </c>
      <c r="AU177" s="164" t="s">
        <v>83</v>
      </c>
      <c r="AV177" s="14" t="s">
        <v>173</v>
      </c>
      <c r="AW177" s="14" t="s">
        <v>34</v>
      </c>
      <c r="AX177" s="14" t="s">
        <v>81</v>
      </c>
      <c r="AY177" s="164" t="s">
        <v>166</v>
      </c>
    </row>
    <row r="178" spans="2:65" s="1" customFormat="1" ht="16.5" customHeight="1">
      <c r="B178" s="33"/>
      <c r="C178" s="175" t="s">
        <v>290</v>
      </c>
      <c r="D178" s="175" t="s">
        <v>561</v>
      </c>
      <c r="E178" s="176" t="s">
        <v>4631</v>
      </c>
      <c r="F178" s="177" t="s">
        <v>4632</v>
      </c>
      <c r="G178" s="178" t="s">
        <v>293</v>
      </c>
      <c r="H178" s="179">
        <v>4.0000000000000001E-3</v>
      </c>
      <c r="I178" s="180"/>
      <c r="J178" s="181">
        <f>ROUND(I178*H178,2)</f>
        <v>0</v>
      </c>
      <c r="K178" s="177" t="s">
        <v>172</v>
      </c>
      <c r="L178" s="182"/>
      <c r="M178" s="183" t="s">
        <v>19</v>
      </c>
      <c r="N178" s="184" t="s">
        <v>45</v>
      </c>
      <c r="P178" s="141">
        <f>O178*H178</f>
        <v>0</v>
      </c>
      <c r="Q178" s="141">
        <v>1</v>
      </c>
      <c r="R178" s="141">
        <f>Q178*H178</f>
        <v>4.0000000000000001E-3</v>
      </c>
      <c r="S178" s="141">
        <v>0</v>
      </c>
      <c r="T178" s="142">
        <f>S178*H178</f>
        <v>0</v>
      </c>
      <c r="AR178" s="143" t="s">
        <v>229</v>
      </c>
      <c r="AT178" s="143" t="s">
        <v>561</v>
      </c>
      <c r="AU178" s="143" t="s">
        <v>83</v>
      </c>
      <c r="AY178" s="18" t="s">
        <v>166</v>
      </c>
      <c r="BE178" s="144">
        <f>IF(N178="základní",J178,0)</f>
        <v>0</v>
      </c>
      <c r="BF178" s="144">
        <f>IF(N178="snížená",J178,0)</f>
        <v>0</v>
      </c>
      <c r="BG178" s="144">
        <f>IF(N178="zákl. přenesená",J178,0)</f>
        <v>0</v>
      </c>
      <c r="BH178" s="144">
        <f>IF(N178="sníž. přenesená",J178,0)</f>
        <v>0</v>
      </c>
      <c r="BI178" s="144">
        <f>IF(N178="nulová",J178,0)</f>
        <v>0</v>
      </c>
      <c r="BJ178" s="18" t="s">
        <v>81</v>
      </c>
      <c r="BK178" s="144">
        <f>ROUND(I178*H178,2)</f>
        <v>0</v>
      </c>
      <c r="BL178" s="18" t="s">
        <v>173</v>
      </c>
      <c r="BM178" s="143" t="s">
        <v>4633</v>
      </c>
    </row>
    <row r="179" spans="2:65" s="12" customFormat="1" ht="10.199999999999999">
      <c r="B179" s="149"/>
      <c r="D179" s="150" t="s">
        <v>177</v>
      </c>
      <c r="E179" s="151" t="s">
        <v>19</v>
      </c>
      <c r="F179" s="152" t="s">
        <v>4568</v>
      </c>
      <c r="H179" s="151" t="s">
        <v>19</v>
      </c>
      <c r="I179" s="153"/>
      <c r="L179" s="149"/>
      <c r="M179" s="154"/>
      <c r="T179" s="155"/>
      <c r="AT179" s="151" t="s">
        <v>177</v>
      </c>
      <c r="AU179" s="151" t="s">
        <v>83</v>
      </c>
      <c r="AV179" s="12" t="s">
        <v>81</v>
      </c>
      <c r="AW179" s="12" t="s">
        <v>34</v>
      </c>
      <c r="AX179" s="12" t="s">
        <v>74</v>
      </c>
      <c r="AY179" s="151" t="s">
        <v>166</v>
      </c>
    </row>
    <row r="180" spans="2:65" s="13" customFormat="1" ht="10.199999999999999">
      <c r="B180" s="156"/>
      <c r="D180" s="150" t="s">
        <v>177</v>
      </c>
      <c r="E180" s="157" t="s">
        <v>19</v>
      </c>
      <c r="F180" s="158" t="s">
        <v>4634</v>
      </c>
      <c r="H180" s="159">
        <v>3.0000000000000001E-3</v>
      </c>
      <c r="I180" s="160"/>
      <c r="L180" s="156"/>
      <c r="M180" s="161"/>
      <c r="T180" s="162"/>
      <c r="AT180" s="157" t="s">
        <v>177</v>
      </c>
      <c r="AU180" s="157" t="s">
        <v>83</v>
      </c>
      <c r="AV180" s="13" t="s">
        <v>83</v>
      </c>
      <c r="AW180" s="13" t="s">
        <v>34</v>
      </c>
      <c r="AX180" s="13" t="s">
        <v>74</v>
      </c>
      <c r="AY180" s="157" t="s">
        <v>166</v>
      </c>
    </row>
    <row r="181" spans="2:65" s="12" customFormat="1" ht="10.199999999999999">
      <c r="B181" s="149"/>
      <c r="D181" s="150" t="s">
        <v>177</v>
      </c>
      <c r="E181" s="151" t="s">
        <v>19</v>
      </c>
      <c r="F181" s="152" t="s">
        <v>4566</v>
      </c>
      <c r="H181" s="151" t="s">
        <v>19</v>
      </c>
      <c r="I181" s="153"/>
      <c r="L181" s="149"/>
      <c r="M181" s="154"/>
      <c r="T181" s="155"/>
      <c r="AT181" s="151" t="s">
        <v>177</v>
      </c>
      <c r="AU181" s="151" t="s">
        <v>83</v>
      </c>
      <c r="AV181" s="12" t="s">
        <v>81</v>
      </c>
      <c r="AW181" s="12" t="s">
        <v>34</v>
      </c>
      <c r="AX181" s="12" t="s">
        <v>74</v>
      </c>
      <c r="AY181" s="151" t="s">
        <v>166</v>
      </c>
    </row>
    <row r="182" spans="2:65" s="13" customFormat="1" ht="10.199999999999999">
      <c r="B182" s="156"/>
      <c r="D182" s="150" t="s">
        <v>177</v>
      </c>
      <c r="E182" s="157" t="s">
        <v>19</v>
      </c>
      <c r="F182" s="158" t="s">
        <v>4635</v>
      </c>
      <c r="H182" s="159">
        <v>1E-3</v>
      </c>
      <c r="I182" s="160"/>
      <c r="L182" s="156"/>
      <c r="M182" s="161"/>
      <c r="T182" s="162"/>
      <c r="AT182" s="157" t="s">
        <v>177</v>
      </c>
      <c r="AU182" s="157" t="s">
        <v>83</v>
      </c>
      <c r="AV182" s="13" t="s">
        <v>83</v>
      </c>
      <c r="AW182" s="13" t="s">
        <v>34</v>
      </c>
      <c r="AX182" s="13" t="s">
        <v>74</v>
      </c>
      <c r="AY182" s="157" t="s">
        <v>166</v>
      </c>
    </row>
    <row r="183" spans="2:65" s="14" customFormat="1" ht="10.199999999999999">
      <c r="B183" s="163"/>
      <c r="D183" s="150" t="s">
        <v>177</v>
      </c>
      <c r="E183" s="164" t="s">
        <v>19</v>
      </c>
      <c r="F183" s="165" t="s">
        <v>181</v>
      </c>
      <c r="H183" s="166">
        <v>4.0000000000000001E-3</v>
      </c>
      <c r="I183" s="167"/>
      <c r="L183" s="163"/>
      <c r="M183" s="168"/>
      <c r="T183" s="169"/>
      <c r="AT183" s="164" t="s">
        <v>177</v>
      </c>
      <c r="AU183" s="164" t="s">
        <v>83</v>
      </c>
      <c r="AV183" s="14" t="s">
        <v>173</v>
      </c>
      <c r="AW183" s="14" t="s">
        <v>34</v>
      </c>
      <c r="AX183" s="14" t="s">
        <v>81</v>
      </c>
      <c r="AY183" s="164" t="s">
        <v>166</v>
      </c>
    </row>
    <row r="184" spans="2:65" s="1" customFormat="1" ht="16.5" customHeight="1">
      <c r="B184" s="33"/>
      <c r="C184" s="175" t="s">
        <v>299</v>
      </c>
      <c r="D184" s="175" t="s">
        <v>561</v>
      </c>
      <c r="E184" s="176" t="s">
        <v>4636</v>
      </c>
      <c r="F184" s="177" t="s">
        <v>4637</v>
      </c>
      <c r="G184" s="178" t="s">
        <v>1402</v>
      </c>
      <c r="H184" s="179">
        <v>1</v>
      </c>
      <c r="I184" s="180"/>
      <c r="J184" s="181">
        <f>ROUND(I184*H184,2)</f>
        <v>0</v>
      </c>
      <c r="K184" s="177" t="s">
        <v>19</v>
      </c>
      <c r="L184" s="182"/>
      <c r="M184" s="183" t="s">
        <v>19</v>
      </c>
      <c r="N184" s="184" t="s">
        <v>45</v>
      </c>
      <c r="P184" s="141">
        <f>O184*H184</f>
        <v>0</v>
      </c>
      <c r="Q184" s="141">
        <v>1</v>
      </c>
      <c r="R184" s="141">
        <f>Q184*H184</f>
        <v>1</v>
      </c>
      <c r="S184" s="141">
        <v>0</v>
      </c>
      <c r="T184" s="142">
        <f>S184*H184</f>
        <v>0</v>
      </c>
      <c r="AR184" s="143" t="s">
        <v>229</v>
      </c>
      <c r="AT184" s="143" t="s">
        <v>561</v>
      </c>
      <c r="AU184" s="143" t="s">
        <v>83</v>
      </c>
      <c r="AY184" s="18" t="s">
        <v>166</v>
      </c>
      <c r="BE184" s="144">
        <f>IF(N184="základní",J184,0)</f>
        <v>0</v>
      </c>
      <c r="BF184" s="144">
        <f>IF(N184="snížená",J184,0)</f>
        <v>0</v>
      </c>
      <c r="BG184" s="144">
        <f>IF(N184="zákl. přenesená",J184,0)</f>
        <v>0</v>
      </c>
      <c r="BH184" s="144">
        <f>IF(N184="sníž. přenesená",J184,0)</f>
        <v>0</v>
      </c>
      <c r="BI184" s="144">
        <f>IF(N184="nulová",J184,0)</f>
        <v>0</v>
      </c>
      <c r="BJ184" s="18" t="s">
        <v>81</v>
      </c>
      <c r="BK184" s="144">
        <f>ROUND(I184*H184,2)</f>
        <v>0</v>
      </c>
      <c r="BL184" s="18" t="s">
        <v>173</v>
      </c>
      <c r="BM184" s="143" t="s">
        <v>4638</v>
      </c>
    </row>
    <row r="185" spans="2:65" s="1" customFormat="1" ht="16.5" customHeight="1">
      <c r="B185" s="33"/>
      <c r="C185" s="132" t="s">
        <v>307</v>
      </c>
      <c r="D185" s="132" t="s">
        <v>168</v>
      </c>
      <c r="E185" s="133" t="s">
        <v>4639</v>
      </c>
      <c r="F185" s="134" t="s">
        <v>4640</v>
      </c>
      <c r="G185" s="135" t="s">
        <v>276</v>
      </c>
      <c r="H185" s="136">
        <v>93.67</v>
      </c>
      <c r="I185" s="137"/>
      <c r="J185" s="138">
        <f>ROUND(I185*H185,2)</f>
        <v>0</v>
      </c>
      <c r="K185" s="134" t="s">
        <v>19</v>
      </c>
      <c r="L185" s="33"/>
      <c r="M185" s="139" t="s">
        <v>19</v>
      </c>
      <c r="N185" s="140" t="s">
        <v>45</v>
      </c>
      <c r="P185" s="141">
        <f>O185*H185</f>
        <v>0</v>
      </c>
      <c r="Q185" s="141">
        <v>0</v>
      </c>
      <c r="R185" s="141">
        <f>Q185*H185</f>
        <v>0</v>
      </c>
      <c r="S185" s="141">
        <v>0</v>
      </c>
      <c r="T185" s="142">
        <f>S185*H185</f>
        <v>0</v>
      </c>
      <c r="AR185" s="143" t="s">
        <v>173</v>
      </c>
      <c r="AT185" s="143" t="s">
        <v>168</v>
      </c>
      <c r="AU185" s="143" t="s">
        <v>83</v>
      </c>
      <c r="AY185" s="18" t="s">
        <v>166</v>
      </c>
      <c r="BE185" s="144">
        <f>IF(N185="základní",J185,0)</f>
        <v>0</v>
      </c>
      <c r="BF185" s="144">
        <f>IF(N185="snížená",J185,0)</f>
        <v>0</v>
      </c>
      <c r="BG185" s="144">
        <f>IF(N185="zákl. přenesená",J185,0)</f>
        <v>0</v>
      </c>
      <c r="BH185" s="144">
        <f>IF(N185="sníž. přenesená",J185,0)</f>
        <v>0</v>
      </c>
      <c r="BI185" s="144">
        <f>IF(N185="nulová",J185,0)</f>
        <v>0</v>
      </c>
      <c r="BJ185" s="18" t="s">
        <v>81</v>
      </c>
      <c r="BK185" s="144">
        <f>ROUND(I185*H185,2)</f>
        <v>0</v>
      </c>
      <c r="BL185" s="18" t="s">
        <v>173</v>
      </c>
      <c r="BM185" s="143" t="s">
        <v>4641</v>
      </c>
    </row>
    <row r="186" spans="2:65" s="12" customFormat="1" ht="10.199999999999999">
      <c r="B186" s="149"/>
      <c r="D186" s="150" t="s">
        <v>177</v>
      </c>
      <c r="E186" s="151" t="s">
        <v>19</v>
      </c>
      <c r="F186" s="152" t="s">
        <v>4642</v>
      </c>
      <c r="H186" s="151" t="s">
        <v>19</v>
      </c>
      <c r="I186" s="153"/>
      <c r="L186" s="149"/>
      <c r="M186" s="154"/>
      <c r="T186" s="155"/>
      <c r="AT186" s="151" t="s">
        <v>177</v>
      </c>
      <c r="AU186" s="151" t="s">
        <v>83</v>
      </c>
      <c r="AV186" s="12" t="s">
        <v>81</v>
      </c>
      <c r="AW186" s="12" t="s">
        <v>34</v>
      </c>
      <c r="AX186" s="12" t="s">
        <v>74</v>
      </c>
      <c r="AY186" s="151" t="s">
        <v>166</v>
      </c>
    </row>
    <row r="187" spans="2:65" s="13" customFormat="1" ht="10.199999999999999">
      <c r="B187" s="156"/>
      <c r="D187" s="150" t="s">
        <v>177</v>
      </c>
      <c r="E187" s="157" t="s">
        <v>19</v>
      </c>
      <c r="F187" s="158" t="s">
        <v>4643</v>
      </c>
      <c r="H187" s="159">
        <v>93.67</v>
      </c>
      <c r="I187" s="160"/>
      <c r="L187" s="156"/>
      <c r="M187" s="161"/>
      <c r="T187" s="162"/>
      <c r="AT187" s="157" t="s">
        <v>177</v>
      </c>
      <c r="AU187" s="157" t="s">
        <v>83</v>
      </c>
      <c r="AV187" s="13" t="s">
        <v>83</v>
      </c>
      <c r="AW187" s="13" t="s">
        <v>34</v>
      </c>
      <c r="AX187" s="13" t="s">
        <v>74</v>
      </c>
      <c r="AY187" s="157" t="s">
        <v>166</v>
      </c>
    </row>
    <row r="188" spans="2:65" s="14" customFormat="1" ht="10.199999999999999">
      <c r="B188" s="163"/>
      <c r="D188" s="150" t="s">
        <v>177</v>
      </c>
      <c r="E188" s="164" t="s">
        <v>19</v>
      </c>
      <c r="F188" s="165" t="s">
        <v>181</v>
      </c>
      <c r="H188" s="166">
        <v>93.67</v>
      </c>
      <c r="I188" s="167"/>
      <c r="L188" s="163"/>
      <c r="M188" s="168"/>
      <c r="T188" s="169"/>
      <c r="AT188" s="164" t="s">
        <v>177</v>
      </c>
      <c r="AU188" s="164" t="s">
        <v>83</v>
      </c>
      <c r="AV188" s="14" t="s">
        <v>173</v>
      </c>
      <c r="AW188" s="14" t="s">
        <v>34</v>
      </c>
      <c r="AX188" s="14" t="s">
        <v>81</v>
      </c>
      <c r="AY188" s="164" t="s">
        <v>166</v>
      </c>
    </row>
    <row r="189" spans="2:65" s="1" customFormat="1" ht="16.5" customHeight="1">
      <c r="B189" s="33"/>
      <c r="C189" s="175" t="s">
        <v>315</v>
      </c>
      <c r="D189" s="175" t="s">
        <v>561</v>
      </c>
      <c r="E189" s="176" t="s">
        <v>4644</v>
      </c>
      <c r="F189" s="177" t="s">
        <v>4645</v>
      </c>
      <c r="G189" s="178" t="s">
        <v>276</v>
      </c>
      <c r="H189" s="179">
        <v>98.353999999999999</v>
      </c>
      <c r="I189" s="180"/>
      <c r="J189" s="181">
        <f>ROUND(I189*H189,2)</f>
        <v>0</v>
      </c>
      <c r="K189" s="177" t="s">
        <v>19</v>
      </c>
      <c r="L189" s="182"/>
      <c r="M189" s="183" t="s">
        <v>19</v>
      </c>
      <c r="N189" s="184" t="s">
        <v>45</v>
      </c>
      <c r="P189" s="141">
        <f>O189*H189</f>
        <v>0</v>
      </c>
      <c r="Q189" s="141">
        <v>1.98E-3</v>
      </c>
      <c r="R189" s="141">
        <f>Q189*H189</f>
        <v>0.19474091999999998</v>
      </c>
      <c r="S189" s="141">
        <v>0</v>
      </c>
      <c r="T189" s="142">
        <f>S189*H189</f>
        <v>0</v>
      </c>
      <c r="AR189" s="143" t="s">
        <v>229</v>
      </c>
      <c r="AT189" s="143" t="s">
        <v>561</v>
      </c>
      <c r="AU189" s="143" t="s">
        <v>83</v>
      </c>
      <c r="AY189" s="18" t="s">
        <v>166</v>
      </c>
      <c r="BE189" s="144">
        <f>IF(N189="základní",J189,0)</f>
        <v>0</v>
      </c>
      <c r="BF189" s="144">
        <f>IF(N189="snížená",J189,0)</f>
        <v>0</v>
      </c>
      <c r="BG189" s="144">
        <f>IF(N189="zákl. přenesená",J189,0)</f>
        <v>0</v>
      </c>
      <c r="BH189" s="144">
        <f>IF(N189="sníž. přenesená",J189,0)</f>
        <v>0</v>
      </c>
      <c r="BI189" s="144">
        <f>IF(N189="nulová",J189,0)</f>
        <v>0</v>
      </c>
      <c r="BJ189" s="18" t="s">
        <v>81</v>
      </c>
      <c r="BK189" s="144">
        <f>ROUND(I189*H189,2)</f>
        <v>0</v>
      </c>
      <c r="BL189" s="18" t="s">
        <v>173</v>
      </c>
      <c r="BM189" s="143" t="s">
        <v>4646</v>
      </c>
    </row>
    <row r="190" spans="2:65" s="12" customFormat="1" ht="10.199999999999999">
      <c r="B190" s="149"/>
      <c r="D190" s="150" t="s">
        <v>177</v>
      </c>
      <c r="E190" s="151" t="s">
        <v>19</v>
      </c>
      <c r="F190" s="152" t="s">
        <v>4642</v>
      </c>
      <c r="H190" s="151" t="s">
        <v>19</v>
      </c>
      <c r="I190" s="153"/>
      <c r="L190" s="149"/>
      <c r="M190" s="154"/>
      <c r="T190" s="155"/>
      <c r="AT190" s="151" t="s">
        <v>177</v>
      </c>
      <c r="AU190" s="151" t="s">
        <v>83</v>
      </c>
      <c r="AV190" s="12" t="s">
        <v>81</v>
      </c>
      <c r="AW190" s="12" t="s">
        <v>34</v>
      </c>
      <c r="AX190" s="12" t="s">
        <v>74</v>
      </c>
      <c r="AY190" s="151" t="s">
        <v>166</v>
      </c>
    </row>
    <row r="191" spans="2:65" s="13" customFormat="1" ht="10.199999999999999">
      <c r="B191" s="156"/>
      <c r="D191" s="150" t="s">
        <v>177</v>
      </c>
      <c r="E191" s="157" t="s">
        <v>19</v>
      </c>
      <c r="F191" s="158" t="s">
        <v>4643</v>
      </c>
      <c r="H191" s="159">
        <v>93.67</v>
      </c>
      <c r="I191" s="160"/>
      <c r="L191" s="156"/>
      <c r="M191" s="161"/>
      <c r="T191" s="162"/>
      <c r="AT191" s="157" t="s">
        <v>177</v>
      </c>
      <c r="AU191" s="157" t="s">
        <v>83</v>
      </c>
      <c r="AV191" s="13" t="s">
        <v>83</v>
      </c>
      <c r="AW191" s="13" t="s">
        <v>34</v>
      </c>
      <c r="AX191" s="13" t="s">
        <v>74</v>
      </c>
      <c r="AY191" s="157" t="s">
        <v>166</v>
      </c>
    </row>
    <row r="192" spans="2:65" s="14" customFormat="1" ht="10.199999999999999">
      <c r="B192" s="163"/>
      <c r="D192" s="150" t="s">
        <v>177</v>
      </c>
      <c r="E192" s="164" t="s">
        <v>19</v>
      </c>
      <c r="F192" s="165" t="s">
        <v>181</v>
      </c>
      <c r="H192" s="166">
        <v>93.67</v>
      </c>
      <c r="I192" s="167"/>
      <c r="L192" s="163"/>
      <c r="M192" s="168"/>
      <c r="T192" s="169"/>
      <c r="AT192" s="164" t="s">
        <v>177</v>
      </c>
      <c r="AU192" s="164" t="s">
        <v>83</v>
      </c>
      <c r="AV192" s="14" t="s">
        <v>173</v>
      </c>
      <c r="AW192" s="14" t="s">
        <v>34</v>
      </c>
      <c r="AX192" s="14" t="s">
        <v>81</v>
      </c>
      <c r="AY192" s="164" t="s">
        <v>166</v>
      </c>
    </row>
    <row r="193" spans="2:65" s="13" customFormat="1" ht="10.199999999999999">
      <c r="B193" s="156"/>
      <c r="D193" s="150" t="s">
        <v>177</v>
      </c>
      <c r="F193" s="158" t="s">
        <v>4647</v>
      </c>
      <c r="H193" s="159">
        <v>98.353999999999999</v>
      </c>
      <c r="I193" s="160"/>
      <c r="L193" s="156"/>
      <c r="M193" s="161"/>
      <c r="T193" s="162"/>
      <c r="AT193" s="157" t="s">
        <v>177</v>
      </c>
      <c r="AU193" s="157" t="s">
        <v>83</v>
      </c>
      <c r="AV193" s="13" t="s">
        <v>83</v>
      </c>
      <c r="AW193" s="13" t="s">
        <v>4</v>
      </c>
      <c r="AX193" s="13" t="s">
        <v>81</v>
      </c>
      <c r="AY193" s="157" t="s">
        <v>166</v>
      </c>
    </row>
    <row r="194" spans="2:65" s="1" customFormat="1" ht="16.5" customHeight="1">
      <c r="B194" s="33"/>
      <c r="C194" s="132" t="s">
        <v>324</v>
      </c>
      <c r="D194" s="132" t="s">
        <v>168</v>
      </c>
      <c r="E194" s="133" t="s">
        <v>4648</v>
      </c>
      <c r="F194" s="134" t="s">
        <v>4649</v>
      </c>
      <c r="G194" s="135" t="s">
        <v>276</v>
      </c>
      <c r="H194" s="136">
        <v>46.2</v>
      </c>
      <c r="I194" s="137"/>
      <c r="J194" s="138">
        <f>ROUND(I194*H194,2)</f>
        <v>0</v>
      </c>
      <c r="K194" s="134" t="s">
        <v>172</v>
      </c>
      <c r="L194" s="33"/>
      <c r="M194" s="139" t="s">
        <v>19</v>
      </c>
      <c r="N194" s="140" t="s">
        <v>45</v>
      </c>
      <c r="P194" s="141">
        <f>O194*H194</f>
        <v>0</v>
      </c>
      <c r="Q194" s="141">
        <v>0</v>
      </c>
      <c r="R194" s="141">
        <f>Q194*H194</f>
        <v>0</v>
      </c>
      <c r="S194" s="141">
        <v>0</v>
      </c>
      <c r="T194" s="142">
        <f>S194*H194</f>
        <v>0</v>
      </c>
      <c r="AR194" s="143" t="s">
        <v>173</v>
      </c>
      <c r="AT194" s="143" t="s">
        <v>168</v>
      </c>
      <c r="AU194" s="143" t="s">
        <v>83</v>
      </c>
      <c r="AY194" s="18" t="s">
        <v>166</v>
      </c>
      <c r="BE194" s="144">
        <f>IF(N194="základní",J194,0)</f>
        <v>0</v>
      </c>
      <c r="BF194" s="144">
        <f>IF(N194="snížená",J194,0)</f>
        <v>0</v>
      </c>
      <c r="BG194" s="144">
        <f>IF(N194="zákl. přenesená",J194,0)</f>
        <v>0</v>
      </c>
      <c r="BH194" s="144">
        <f>IF(N194="sníž. přenesená",J194,0)</f>
        <v>0</v>
      </c>
      <c r="BI194" s="144">
        <f>IF(N194="nulová",J194,0)</f>
        <v>0</v>
      </c>
      <c r="BJ194" s="18" t="s">
        <v>81</v>
      </c>
      <c r="BK194" s="144">
        <f>ROUND(I194*H194,2)</f>
        <v>0</v>
      </c>
      <c r="BL194" s="18" t="s">
        <v>173</v>
      </c>
      <c r="BM194" s="143" t="s">
        <v>4650</v>
      </c>
    </row>
    <row r="195" spans="2:65" s="1" customFormat="1" ht="10.199999999999999">
      <c r="B195" s="33"/>
      <c r="D195" s="145" t="s">
        <v>175</v>
      </c>
      <c r="F195" s="146" t="s">
        <v>4651</v>
      </c>
      <c r="I195" s="147"/>
      <c r="L195" s="33"/>
      <c r="M195" s="148"/>
      <c r="T195" s="54"/>
      <c r="AT195" s="18" t="s">
        <v>175</v>
      </c>
      <c r="AU195" s="18" t="s">
        <v>83</v>
      </c>
    </row>
    <row r="196" spans="2:65" s="12" customFormat="1" ht="10.199999999999999">
      <c r="B196" s="149"/>
      <c r="D196" s="150" t="s">
        <v>177</v>
      </c>
      <c r="E196" s="151" t="s">
        <v>19</v>
      </c>
      <c r="F196" s="152" t="s">
        <v>4566</v>
      </c>
      <c r="H196" s="151" t="s">
        <v>19</v>
      </c>
      <c r="I196" s="153"/>
      <c r="L196" s="149"/>
      <c r="M196" s="154"/>
      <c r="T196" s="155"/>
      <c r="AT196" s="151" t="s">
        <v>177</v>
      </c>
      <c r="AU196" s="151" t="s">
        <v>83</v>
      </c>
      <c r="AV196" s="12" t="s">
        <v>81</v>
      </c>
      <c r="AW196" s="12" t="s">
        <v>34</v>
      </c>
      <c r="AX196" s="12" t="s">
        <v>74</v>
      </c>
      <c r="AY196" s="151" t="s">
        <v>166</v>
      </c>
    </row>
    <row r="197" spans="2:65" s="13" customFormat="1" ht="10.199999999999999">
      <c r="B197" s="156"/>
      <c r="D197" s="150" t="s">
        <v>177</v>
      </c>
      <c r="E197" s="157" t="s">
        <v>19</v>
      </c>
      <c r="F197" s="158" t="s">
        <v>4652</v>
      </c>
      <c r="H197" s="159">
        <v>46.2</v>
      </c>
      <c r="I197" s="160"/>
      <c r="L197" s="156"/>
      <c r="M197" s="161"/>
      <c r="T197" s="162"/>
      <c r="AT197" s="157" t="s">
        <v>177</v>
      </c>
      <c r="AU197" s="157" t="s">
        <v>83</v>
      </c>
      <c r="AV197" s="13" t="s">
        <v>83</v>
      </c>
      <c r="AW197" s="13" t="s">
        <v>34</v>
      </c>
      <c r="AX197" s="13" t="s">
        <v>74</v>
      </c>
      <c r="AY197" s="157" t="s">
        <v>166</v>
      </c>
    </row>
    <row r="198" spans="2:65" s="14" customFormat="1" ht="10.199999999999999">
      <c r="B198" s="163"/>
      <c r="D198" s="150" t="s">
        <v>177</v>
      </c>
      <c r="E198" s="164" t="s">
        <v>19</v>
      </c>
      <c r="F198" s="165" t="s">
        <v>181</v>
      </c>
      <c r="H198" s="166">
        <v>46.2</v>
      </c>
      <c r="I198" s="167"/>
      <c r="L198" s="163"/>
      <c r="M198" s="168"/>
      <c r="T198" s="169"/>
      <c r="AT198" s="164" t="s">
        <v>177</v>
      </c>
      <c r="AU198" s="164" t="s">
        <v>83</v>
      </c>
      <c r="AV198" s="14" t="s">
        <v>173</v>
      </c>
      <c r="AW198" s="14" t="s">
        <v>34</v>
      </c>
      <c r="AX198" s="14" t="s">
        <v>81</v>
      </c>
      <c r="AY198" s="164" t="s">
        <v>166</v>
      </c>
    </row>
    <row r="199" spans="2:65" s="1" customFormat="1" ht="24.15" customHeight="1">
      <c r="B199" s="33"/>
      <c r="C199" s="175" t="s">
        <v>7</v>
      </c>
      <c r="D199" s="175" t="s">
        <v>561</v>
      </c>
      <c r="E199" s="176" t="s">
        <v>4653</v>
      </c>
      <c r="F199" s="177" t="s">
        <v>4654</v>
      </c>
      <c r="G199" s="178" t="s">
        <v>244</v>
      </c>
      <c r="H199" s="179">
        <v>64.033000000000001</v>
      </c>
      <c r="I199" s="180"/>
      <c r="J199" s="181">
        <f>ROUND(I199*H199,2)</f>
        <v>0</v>
      </c>
      <c r="K199" s="177" t="s">
        <v>19</v>
      </c>
      <c r="L199" s="182"/>
      <c r="M199" s="183" t="s">
        <v>19</v>
      </c>
      <c r="N199" s="184" t="s">
        <v>45</v>
      </c>
      <c r="P199" s="141">
        <f>O199*H199</f>
        <v>0</v>
      </c>
      <c r="Q199" s="141">
        <v>5.6999999999999998E-4</v>
      </c>
      <c r="R199" s="141">
        <f>Q199*H199</f>
        <v>3.649881E-2</v>
      </c>
      <c r="S199" s="141">
        <v>0</v>
      </c>
      <c r="T199" s="142">
        <f>S199*H199</f>
        <v>0</v>
      </c>
      <c r="AR199" s="143" t="s">
        <v>229</v>
      </c>
      <c r="AT199" s="143" t="s">
        <v>561</v>
      </c>
      <c r="AU199" s="143" t="s">
        <v>83</v>
      </c>
      <c r="AY199" s="18" t="s">
        <v>166</v>
      </c>
      <c r="BE199" s="144">
        <f>IF(N199="základní",J199,0)</f>
        <v>0</v>
      </c>
      <c r="BF199" s="144">
        <f>IF(N199="snížená",J199,0)</f>
        <v>0</v>
      </c>
      <c r="BG199" s="144">
        <f>IF(N199="zákl. přenesená",J199,0)</f>
        <v>0</v>
      </c>
      <c r="BH199" s="144">
        <f>IF(N199="sníž. přenesená",J199,0)</f>
        <v>0</v>
      </c>
      <c r="BI199" s="144">
        <f>IF(N199="nulová",J199,0)</f>
        <v>0</v>
      </c>
      <c r="BJ199" s="18" t="s">
        <v>81</v>
      </c>
      <c r="BK199" s="144">
        <f>ROUND(I199*H199,2)</f>
        <v>0</v>
      </c>
      <c r="BL199" s="18" t="s">
        <v>173</v>
      </c>
      <c r="BM199" s="143" t="s">
        <v>4655</v>
      </c>
    </row>
    <row r="200" spans="2:65" s="12" customFormat="1" ht="10.199999999999999">
      <c r="B200" s="149"/>
      <c r="D200" s="150" t="s">
        <v>177</v>
      </c>
      <c r="E200" s="151" t="s">
        <v>19</v>
      </c>
      <c r="F200" s="152" t="s">
        <v>4566</v>
      </c>
      <c r="H200" s="151" t="s">
        <v>19</v>
      </c>
      <c r="I200" s="153"/>
      <c r="L200" s="149"/>
      <c r="M200" s="154"/>
      <c r="T200" s="155"/>
      <c r="AT200" s="151" t="s">
        <v>177</v>
      </c>
      <c r="AU200" s="151" t="s">
        <v>83</v>
      </c>
      <c r="AV200" s="12" t="s">
        <v>81</v>
      </c>
      <c r="AW200" s="12" t="s">
        <v>34</v>
      </c>
      <c r="AX200" s="12" t="s">
        <v>74</v>
      </c>
      <c r="AY200" s="151" t="s">
        <v>166</v>
      </c>
    </row>
    <row r="201" spans="2:65" s="13" customFormat="1" ht="10.199999999999999">
      <c r="B201" s="156"/>
      <c r="D201" s="150" t="s">
        <v>177</v>
      </c>
      <c r="E201" s="157" t="s">
        <v>19</v>
      </c>
      <c r="F201" s="158" t="s">
        <v>4656</v>
      </c>
      <c r="H201" s="159">
        <v>60.984000000000002</v>
      </c>
      <c r="I201" s="160"/>
      <c r="L201" s="156"/>
      <c r="M201" s="161"/>
      <c r="T201" s="162"/>
      <c r="AT201" s="157" t="s">
        <v>177</v>
      </c>
      <c r="AU201" s="157" t="s">
        <v>83</v>
      </c>
      <c r="AV201" s="13" t="s">
        <v>83</v>
      </c>
      <c r="AW201" s="13" t="s">
        <v>34</v>
      </c>
      <c r="AX201" s="13" t="s">
        <v>74</v>
      </c>
      <c r="AY201" s="157" t="s">
        <v>166</v>
      </c>
    </row>
    <row r="202" spans="2:65" s="14" customFormat="1" ht="10.199999999999999">
      <c r="B202" s="163"/>
      <c r="D202" s="150" t="s">
        <v>177</v>
      </c>
      <c r="E202" s="164" t="s">
        <v>19</v>
      </c>
      <c r="F202" s="165" t="s">
        <v>181</v>
      </c>
      <c r="H202" s="166">
        <v>60.984000000000002</v>
      </c>
      <c r="I202" s="167"/>
      <c r="L202" s="163"/>
      <c r="M202" s="168"/>
      <c r="T202" s="169"/>
      <c r="AT202" s="164" t="s">
        <v>177</v>
      </c>
      <c r="AU202" s="164" t="s">
        <v>83</v>
      </c>
      <c r="AV202" s="14" t="s">
        <v>173</v>
      </c>
      <c r="AW202" s="14" t="s">
        <v>34</v>
      </c>
      <c r="AX202" s="14" t="s">
        <v>81</v>
      </c>
      <c r="AY202" s="164" t="s">
        <v>166</v>
      </c>
    </row>
    <row r="203" spans="2:65" s="13" customFormat="1" ht="10.199999999999999">
      <c r="B203" s="156"/>
      <c r="D203" s="150" t="s">
        <v>177</v>
      </c>
      <c r="F203" s="158" t="s">
        <v>4657</v>
      </c>
      <c r="H203" s="159">
        <v>64.033000000000001</v>
      </c>
      <c r="I203" s="160"/>
      <c r="L203" s="156"/>
      <c r="M203" s="161"/>
      <c r="T203" s="162"/>
      <c r="AT203" s="157" t="s">
        <v>177</v>
      </c>
      <c r="AU203" s="157" t="s">
        <v>83</v>
      </c>
      <c r="AV203" s="13" t="s">
        <v>83</v>
      </c>
      <c r="AW203" s="13" t="s">
        <v>4</v>
      </c>
      <c r="AX203" s="13" t="s">
        <v>81</v>
      </c>
      <c r="AY203" s="157" t="s">
        <v>166</v>
      </c>
    </row>
    <row r="204" spans="2:65" s="1" customFormat="1" ht="16.5" customHeight="1">
      <c r="B204" s="33"/>
      <c r="C204" s="175" t="s">
        <v>334</v>
      </c>
      <c r="D204" s="175" t="s">
        <v>561</v>
      </c>
      <c r="E204" s="176" t="s">
        <v>4658</v>
      </c>
      <c r="F204" s="177" t="s">
        <v>4659</v>
      </c>
      <c r="G204" s="178" t="s">
        <v>276</v>
      </c>
      <c r="H204" s="179">
        <v>126.72</v>
      </c>
      <c r="I204" s="180"/>
      <c r="J204" s="181">
        <f>ROUND(I204*H204,2)</f>
        <v>0</v>
      </c>
      <c r="K204" s="177" t="s">
        <v>172</v>
      </c>
      <c r="L204" s="182"/>
      <c r="M204" s="183" t="s">
        <v>19</v>
      </c>
      <c r="N204" s="184" t="s">
        <v>45</v>
      </c>
      <c r="P204" s="141">
        <f>O204*H204</f>
        <v>0</v>
      </c>
      <c r="Q204" s="141">
        <v>6.0000000000000002E-5</v>
      </c>
      <c r="R204" s="141">
        <f>Q204*H204</f>
        <v>7.6032000000000001E-3</v>
      </c>
      <c r="S204" s="141">
        <v>0</v>
      </c>
      <c r="T204" s="142">
        <f>S204*H204</f>
        <v>0</v>
      </c>
      <c r="AR204" s="143" t="s">
        <v>229</v>
      </c>
      <c r="AT204" s="143" t="s">
        <v>561</v>
      </c>
      <c r="AU204" s="143" t="s">
        <v>83</v>
      </c>
      <c r="AY204" s="18" t="s">
        <v>166</v>
      </c>
      <c r="BE204" s="144">
        <f>IF(N204="základní",J204,0)</f>
        <v>0</v>
      </c>
      <c r="BF204" s="144">
        <f>IF(N204="snížená",J204,0)</f>
        <v>0</v>
      </c>
      <c r="BG204" s="144">
        <f>IF(N204="zákl. přenesená",J204,0)</f>
        <v>0</v>
      </c>
      <c r="BH204" s="144">
        <f>IF(N204="sníž. přenesená",J204,0)</f>
        <v>0</v>
      </c>
      <c r="BI204" s="144">
        <f>IF(N204="nulová",J204,0)</f>
        <v>0</v>
      </c>
      <c r="BJ204" s="18" t="s">
        <v>81</v>
      </c>
      <c r="BK204" s="144">
        <f>ROUND(I204*H204,2)</f>
        <v>0</v>
      </c>
      <c r="BL204" s="18" t="s">
        <v>173</v>
      </c>
      <c r="BM204" s="143" t="s">
        <v>4660</v>
      </c>
    </row>
    <row r="205" spans="2:65" s="12" customFormat="1" ht="10.199999999999999">
      <c r="B205" s="149"/>
      <c r="D205" s="150" t="s">
        <v>177</v>
      </c>
      <c r="E205" s="151" t="s">
        <v>19</v>
      </c>
      <c r="F205" s="152" t="s">
        <v>4566</v>
      </c>
      <c r="H205" s="151" t="s">
        <v>19</v>
      </c>
      <c r="I205" s="153"/>
      <c r="L205" s="149"/>
      <c r="M205" s="154"/>
      <c r="T205" s="155"/>
      <c r="AT205" s="151" t="s">
        <v>177</v>
      </c>
      <c r="AU205" s="151" t="s">
        <v>83</v>
      </c>
      <c r="AV205" s="12" t="s">
        <v>81</v>
      </c>
      <c r="AW205" s="12" t="s">
        <v>34</v>
      </c>
      <c r="AX205" s="12" t="s">
        <v>74</v>
      </c>
      <c r="AY205" s="151" t="s">
        <v>166</v>
      </c>
    </row>
    <row r="206" spans="2:65" s="13" customFormat="1" ht="10.199999999999999">
      <c r="B206" s="156"/>
      <c r="D206" s="150" t="s">
        <v>177</v>
      </c>
      <c r="E206" s="157" t="s">
        <v>19</v>
      </c>
      <c r="F206" s="158" t="s">
        <v>4661</v>
      </c>
      <c r="H206" s="159">
        <v>126.72</v>
      </c>
      <c r="I206" s="160"/>
      <c r="L206" s="156"/>
      <c r="M206" s="161"/>
      <c r="T206" s="162"/>
      <c r="AT206" s="157" t="s">
        <v>177</v>
      </c>
      <c r="AU206" s="157" t="s">
        <v>83</v>
      </c>
      <c r="AV206" s="13" t="s">
        <v>83</v>
      </c>
      <c r="AW206" s="13" t="s">
        <v>34</v>
      </c>
      <c r="AX206" s="13" t="s">
        <v>74</v>
      </c>
      <c r="AY206" s="157" t="s">
        <v>166</v>
      </c>
    </row>
    <row r="207" spans="2:65" s="14" customFormat="1" ht="10.199999999999999">
      <c r="B207" s="163"/>
      <c r="D207" s="150" t="s">
        <v>177</v>
      </c>
      <c r="E207" s="164" t="s">
        <v>19</v>
      </c>
      <c r="F207" s="165" t="s">
        <v>181</v>
      </c>
      <c r="H207" s="166">
        <v>126.72</v>
      </c>
      <c r="I207" s="167"/>
      <c r="L207" s="163"/>
      <c r="M207" s="168"/>
      <c r="T207" s="169"/>
      <c r="AT207" s="164" t="s">
        <v>177</v>
      </c>
      <c r="AU207" s="164" t="s">
        <v>83</v>
      </c>
      <c r="AV207" s="14" t="s">
        <v>173</v>
      </c>
      <c r="AW207" s="14" t="s">
        <v>34</v>
      </c>
      <c r="AX207" s="14" t="s">
        <v>81</v>
      </c>
      <c r="AY207" s="164" t="s">
        <v>166</v>
      </c>
    </row>
    <row r="208" spans="2:65" s="1" customFormat="1" ht="24.15" customHeight="1">
      <c r="B208" s="33"/>
      <c r="C208" s="175" t="s">
        <v>342</v>
      </c>
      <c r="D208" s="175" t="s">
        <v>561</v>
      </c>
      <c r="E208" s="176" t="s">
        <v>4662</v>
      </c>
      <c r="F208" s="177" t="s">
        <v>4663</v>
      </c>
      <c r="G208" s="178" t="s">
        <v>318</v>
      </c>
      <c r="H208" s="179">
        <v>483</v>
      </c>
      <c r="I208" s="180"/>
      <c r="J208" s="181">
        <f>ROUND(I208*H208,2)</f>
        <v>0</v>
      </c>
      <c r="K208" s="177" t="s">
        <v>19</v>
      </c>
      <c r="L208" s="182"/>
      <c r="M208" s="183" t="s">
        <v>19</v>
      </c>
      <c r="N208" s="184" t="s">
        <v>45</v>
      </c>
      <c r="P208" s="141">
        <f>O208*H208</f>
        <v>0</v>
      </c>
      <c r="Q208" s="141">
        <v>1E-4</v>
      </c>
      <c r="R208" s="141">
        <f>Q208*H208</f>
        <v>4.8300000000000003E-2</v>
      </c>
      <c r="S208" s="141">
        <v>0</v>
      </c>
      <c r="T208" s="142">
        <f>S208*H208</f>
        <v>0</v>
      </c>
      <c r="AR208" s="143" t="s">
        <v>229</v>
      </c>
      <c r="AT208" s="143" t="s">
        <v>561</v>
      </c>
      <c r="AU208" s="143" t="s">
        <v>83</v>
      </c>
      <c r="AY208" s="18" t="s">
        <v>166</v>
      </c>
      <c r="BE208" s="144">
        <f>IF(N208="základní",J208,0)</f>
        <v>0</v>
      </c>
      <c r="BF208" s="144">
        <f>IF(N208="snížená",J208,0)</f>
        <v>0</v>
      </c>
      <c r="BG208" s="144">
        <f>IF(N208="zákl. přenesená",J208,0)</f>
        <v>0</v>
      </c>
      <c r="BH208" s="144">
        <f>IF(N208="sníž. přenesená",J208,0)</f>
        <v>0</v>
      </c>
      <c r="BI208" s="144">
        <f>IF(N208="nulová",J208,0)</f>
        <v>0</v>
      </c>
      <c r="BJ208" s="18" t="s">
        <v>81</v>
      </c>
      <c r="BK208" s="144">
        <f>ROUND(I208*H208,2)</f>
        <v>0</v>
      </c>
      <c r="BL208" s="18" t="s">
        <v>173</v>
      </c>
      <c r="BM208" s="143" t="s">
        <v>4664</v>
      </c>
    </row>
    <row r="209" spans="2:65" s="12" customFormat="1" ht="10.199999999999999">
      <c r="B209" s="149"/>
      <c r="D209" s="150" t="s">
        <v>177</v>
      </c>
      <c r="E209" s="151" t="s">
        <v>19</v>
      </c>
      <c r="F209" s="152" t="s">
        <v>4566</v>
      </c>
      <c r="H209" s="151" t="s">
        <v>19</v>
      </c>
      <c r="I209" s="153"/>
      <c r="L209" s="149"/>
      <c r="M209" s="154"/>
      <c r="T209" s="155"/>
      <c r="AT209" s="151" t="s">
        <v>177</v>
      </c>
      <c r="AU209" s="151" t="s">
        <v>83</v>
      </c>
      <c r="AV209" s="12" t="s">
        <v>81</v>
      </c>
      <c r="AW209" s="12" t="s">
        <v>34</v>
      </c>
      <c r="AX209" s="12" t="s">
        <v>74</v>
      </c>
      <c r="AY209" s="151" t="s">
        <v>166</v>
      </c>
    </row>
    <row r="210" spans="2:65" s="13" customFormat="1" ht="10.199999999999999">
      <c r="B210" s="156"/>
      <c r="D210" s="150" t="s">
        <v>177</v>
      </c>
      <c r="E210" s="157" t="s">
        <v>19</v>
      </c>
      <c r="F210" s="158" t="s">
        <v>4665</v>
      </c>
      <c r="H210" s="159">
        <v>460</v>
      </c>
      <c r="I210" s="160"/>
      <c r="L210" s="156"/>
      <c r="M210" s="161"/>
      <c r="T210" s="162"/>
      <c r="AT210" s="157" t="s">
        <v>177</v>
      </c>
      <c r="AU210" s="157" t="s">
        <v>83</v>
      </c>
      <c r="AV210" s="13" t="s">
        <v>83</v>
      </c>
      <c r="AW210" s="13" t="s">
        <v>34</v>
      </c>
      <c r="AX210" s="13" t="s">
        <v>74</v>
      </c>
      <c r="AY210" s="157" t="s">
        <v>166</v>
      </c>
    </row>
    <row r="211" spans="2:65" s="14" customFormat="1" ht="10.199999999999999">
      <c r="B211" s="163"/>
      <c r="D211" s="150" t="s">
        <v>177</v>
      </c>
      <c r="E211" s="164" t="s">
        <v>19</v>
      </c>
      <c r="F211" s="165" t="s">
        <v>181</v>
      </c>
      <c r="H211" s="166">
        <v>460</v>
      </c>
      <c r="I211" s="167"/>
      <c r="L211" s="163"/>
      <c r="M211" s="168"/>
      <c r="T211" s="169"/>
      <c r="AT211" s="164" t="s">
        <v>177</v>
      </c>
      <c r="AU211" s="164" t="s">
        <v>83</v>
      </c>
      <c r="AV211" s="14" t="s">
        <v>173</v>
      </c>
      <c r="AW211" s="14" t="s">
        <v>34</v>
      </c>
      <c r="AX211" s="14" t="s">
        <v>81</v>
      </c>
      <c r="AY211" s="164" t="s">
        <v>166</v>
      </c>
    </row>
    <row r="212" spans="2:65" s="13" customFormat="1" ht="10.199999999999999">
      <c r="B212" s="156"/>
      <c r="D212" s="150" t="s">
        <v>177</v>
      </c>
      <c r="F212" s="158" t="s">
        <v>4666</v>
      </c>
      <c r="H212" s="159">
        <v>483</v>
      </c>
      <c r="I212" s="160"/>
      <c r="L212" s="156"/>
      <c r="M212" s="161"/>
      <c r="T212" s="162"/>
      <c r="AT212" s="157" t="s">
        <v>177</v>
      </c>
      <c r="AU212" s="157" t="s">
        <v>83</v>
      </c>
      <c r="AV212" s="13" t="s">
        <v>83</v>
      </c>
      <c r="AW212" s="13" t="s">
        <v>4</v>
      </c>
      <c r="AX212" s="13" t="s">
        <v>81</v>
      </c>
      <c r="AY212" s="157" t="s">
        <v>166</v>
      </c>
    </row>
    <row r="213" spans="2:65" s="11" customFormat="1" ht="22.8" customHeight="1">
      <c r="B213" s="120"/>
      <c r="D213" s="121" t="s">
        <v>73</v>
      </c>
      <c r="E213" s="130" t="s">
        <v>234</v>
      </c>
      <c r="F213" s="130" t="s">
        <v>240</v>
      </c>
      <c r="I213" s="123"/>
      <c r="J213" s="131">
        <f>BK213</f>
        <v>0</v>
      </c>
      <c r="L213" s="120"/>
      <c r="M213" s="125"/>
      <c r="P213" s="126">
        <f>SUM(P214:P244)</f>
        <v>0</v>
      </c>
      <c r="R213" s="126">
        <f>SUM(R214:R244)</f>
        <v>0</v>
      </c>
      <c r="T213" s="127">
        <f>SUM(T214:T244)</f>
        <v>21.10248</v>
      </c>
      <c r="AR213" s="121" t="s">
        <v>81</v>
      </c>
      <c r="AT213" s="128" t="s">
        <v>73</v>
      </c>
      <c r="AU213" s="128" t="s">
        <v>81</v>
      </c>
      <c r="AY213" s="121" t="s">
        <v>166</v>
      </c>
      <c r="BK213" s="129">
        <f>SUM(BK214:BK244)</f>
        <v>0</v>
      </c>
    </row>
    <row r="214" spans="2:65" s="1" customFormat="1" ht="21.75" customHeight="1">
      <c r="B214" s="33"/>
      <c r="C214" s="132" t="s">
        <v>349</v>
      </c>
      <c r="D214" s="132" t="s">
        <v>168</v>
      </c>
      <c r="E214" s="133" t="s">
        <v>4667</v>
      </c>
      <c r="F214" s="134" t="s">
        <v>4668</v>
      </c>
      <c r="G214" s="135" t="s">
        <v>318</v>
      </c>
      <c r="H214" s="136">
        <v>119.988</v>
      </c>
      <c r="I214" s="137"/>
      <c r="J214" s="138">
        <f>ROUND(I214*H214,2)</f>
        <v>0</v>
      </c>
      <c r="K214" s="134" t="s">
        <v>172</v>
      </c>
      <c r="L214" s="33"/>
      <c r="M214" s="139" t="s">
        <v>19</v>
      </c>
      <c r="N214" s="140" t="s">
        <v>45</v>
      </c>
      <c r="P214" s="141">
        <f>O214*H214</f>
        <v>0</v>
      </c>
      <c r="Q214" s="141">
        <v>0</v>
      </c>
      <c r="R214" s="141">
        <f>Q214*H214</f>
        <v>0</v>
      </c>
      <c r="S214" s="141">
        <v>0.16500000000000001</v>
      </c>
      <c r="T214" s="142">
        <f>S214*H214</f>
        <v>19.798020000000001</v>
      </c>
      <c r="AR214" s="143" t="s">
        <v>173</v>
      </c>
      <c r="AT214" s="143" t="s">
        <v>168</v>
      </c>
      <c r="AU214" s="143" t="s">
        <v>83</v>
      </c>
      <c r="AY214" s="18" t="s">
        <v>166</v>
      </c>
      <c r="BE214" s="144">
        <f>IF(N214="základní",J214,0)</f>
        <v>0</v>
      </c>
      <c r="BF214" s="144">
        <f>IF(N214="snížená",J214,0)</f>
        <v>0</v>
      </c>
      <c r="BG214" s="144">
        <f>IF(N214="zákl. přenesená",J214,0)</f>
        <v>0</v>
      </c>
      <c r="BH214" s="144">
        <f>IF(N214="sníž. přenesená",J214,0)</f>
        <v>0</v>
      </c>
      <c r="BI214" s="144">
        <f>IF(N214="nulová",J214,0)</f>
        <v>0</v>
      </c>
      <c r="BJ214" s="18" t="s">
        <v>81</v>
      </c>
      <c r="BK214" s="144">
        <f>ROUND(I214*H214,2)</f>
        <v>0</v>
      </c>
      <c r="BL214" s="18" t="s">
        <v>173</v>
      </c>
      <c r="BM214" s="143" t="s">
        <v>4669</v>
      </c>
    </row>
    <row r="215" spans="2:65" s="1" customFormat="1" ht="10.199999999999999">
      <c r="B215" s="33"/>
      <c r="D215" s="145" t="s">
        <v>175</v>
      </c>
      <c r="F215" s="146" t="s">
        <v>4670</v>
      </c>
      <c r="I215" s="147"/>
      <c r="L215" s="33"/>
      <c r="M215" s="148"/>
      <c r="T215" s="54"/>
      <c r="AT215" s="18" t="s">
        <v>175</v>
      </c>
      <c r="AU215" s="18" t="s">
        <v>83</v>
      </c>
    </row>
    <row r="216" spans="2:65" s="12" customFormat="1" ht="10.199999999999999">
      <c r="B216" s="149"/>
      <c r="D216" s="150" t="s">
        <v>177</v>
      </c>
      <c r="E216" s="151" t="s">
        <v>19</v>
      </c>
      <c r="F216" s="152" t="s">
        <v>4671</v>
      </c>
      <c r="H216" s="151" t="s">
        <v>19</v>
      </c>
      <c r="I216" s="153"/>
      <c r="L216" s="149"/>
      <c r="M216" s="154"/>
      <c r="T216" s="155"/>
      <c r="AT216" s="151" t="s">
        <v>177</v>
      </c>
      <c r="AU216" s="151" t="s">
        <v>83</v>
      </c>
      <c r="AV216" s="12" t="s">
        <v>81</v>
      </c>
      <c r="AW216" s="12" t="s">
        <v>34</v>
      </c>
      <c r="AX216" s="12" t="s">
        <v>74</v>
      </c>
      <c r="AY216" s="151" t="s">
        <v>166</v>
      </c>
    </row>
    <row r="217" spans="2:65" s="12" customFormat="1" ht="10.199999999999999">
      <c r="B217" s="149"/>
      <c r="D217" s="150" t="s">
        <v>177</v>
      </c>
      <c r="E217" s="151" t="s">
        <v>19</v>
      </c>
      <c r="F217" s="152" t="s">
        <v>4672</v>
      </c>
      <c r="H217" s="151" t="s">
        <v>19</v>
      </c>
      <c r="I217" s="153"/>
      <c r="L217" s="149"/>
      <c r="M217" s="154"/>
      <c r="T217" s="155"/>
      <c r="AT217" s="151" t="s">
        <v>177</v>
      </c>
      <c r="AU217" s="151" t="s">
        <v>83</v>
      </c>
      <c r="AV217" s="12" t="s">
        <v>81</v>
      </c>
      <c r="AW217" s="12" t="s">
        <v>34</v>
      </c>
      <c r="AX217" s="12" t="s">
        <v>74</v>
      </c>
      <c r="AY217" s="151" t="s">
        <v>166</v>
      </c>
    </row>
    <row r="218" spans="2:65" s="13" customFormat="1" ht="10.199999999999999">
      <c r="B218" s="156"/>
      <c r="D218" s="150" t="s">
        <v>177</v>
      </c>
      <c r="E218" s="157" t="s">
        <v>19</v>
      </c>
      <c r="F218" s="158" t="s">
        <v>190</v>
      </c>
      <c r="H218" s="159">
        <v>3</v>
      </c>
      <c r="I218" s="160"/>
      <c r="L218" s="156"/>
      <c r="M218" s="161"/>
      <c r="T218" s="162"/>
      <c r="AT218" s="157" t="s">
        <v>177</v>
      </c>
      <c r="AU218" s="157" t="s">
        <v>83</v>
      </c>
      <c r="AV218" s="13" t="s">
        <v>83</v>
      </c>
      <c r="AW218" s="13" t="s">
        <v>34</v>
      </c>
      <c r="AX218" s="13" t="s">
        <v>74</v>
      </c>
      <c r="AY218" s="157" t="s">
        <v>166</v>
      </c>
    </row>
    <row r="219" spans="2:65" s="12" customFormat="1" ht="10.199999999999999">
      <c r="B219" s="149"/>
      <c r="D219" s="150" t="s">
        <v>177</v>
      </c>
      <c r="E219" s="151" t="s">
        <v>19</v>
      </c>
      <c r="F219" s="152" t="s">
        <v>4673</v>
      </c>
      <c r="H219" s="151" t="s">
        <v>19</v>
      </c>
      <c r="I219" s="153"/>
      <c r="L219" s="149"/>
      <c r="M219" s="154"/>
      <c r="T219" s="155"/>
      <c r="AT219" s="151" t="s">
        <v>177</v>
      </c>
      <c r="AU219" s="151" t="s">
        <v>83</v>
      </c>
      <c r="AV219" s="12" t="s">
        <v>81</v>
      </c>
      <c r="AW219" s="12" t="s">
        <v>34</v>
      </c>
      <c r="AX219" s="12" t="s">
        <v>74</v>
      </c>
      <c r="AY219" s="151" t="s">
        <v>166</v>
      </c>
    </row>
    <row r="220" spans="2:65" s="13" customFormat="1" ht="10.199999999999999">
      <c r="B220" s="156"/>
      <c r="D220" s="150" t="s">
        <v>177</v>
      </c>
      <c r="E220" s="157" t="s">
        <v>19</v>
      </c>
      <c r="F220" s="158" t="s">
        <v>190</v>
      </c>
      <c r="H220" s="159">
        <v>3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34</v>
      </c>
      <c r="AX220" s="13" t="s">
        <v>74</v>
      </c>
      <c r="AY220" s="157" t="s">
        <v>166</v>
      </c>
    </row>
    <row r="221" spans="2:65" s="12" customFormat="1" ht="10.199999999999999">
      <c r="B221" s="149"/>
      <c r="D221" s="150" t="s">
        <v>177</v>
      </c>
      <c r="E221" s="151" t="s">
        <v>19</v>
      </c>
      <c r="F221" s="152" t="s">
        <v>4674</v>
      </c>
      <c r="H221" s="151" t="s">
        <v>19</v>
      </c>
      <c r="I221" s="153"/>
      <c r="L221" s="149"/>
      <c r="M221" s="154"/>
      <c r="T221" s="155"/>
      <c r="AT221" s="151" t="s">
        <v>177</v>
      </c>
      <c r="AU221" s="151" t="s">
        <v>83</v>
      </c>
      <c r="AV221" s="12" t="s">
        <v>81</v>
      </c>
      <c r="AW221" s="12" t="s">
        <v>34</v>
      </c>
      <c r="AX221" s="12" t="s">
        <v>74</v>
      </c>
      <c r="AY221" s="151" t="s">
        <v>166</v>
      </c>
    </row>
    <row r="222" spans="2:65" s="12" customFormat="1" ht="10.199999999999999">
      <c r="B222" s="149"/>
      <c r="D222" s="150" t="s">
        <v>177</v>
      </c>
      <c r="E222" s="151" t="s">
        <v>19</v>
      </c>
      <c r="F222" s="152" t="s">
        <v>4675</v>
      </c>
      <c r="H222" s="151" t="s">
        <v>19</v>
      </c>
      <c r="I222" s="153"/>
      <c r="L222" s="149"/>
      <c r="M222" s="154"/>
      <c r="T222" s="155"/>
      <c r="AT222" s="151" t="s">
        <v>177</v>
      </c>
      <c r="AU222" s="151" t="s">
        <v>83</v>
      </c>
      <c r="AV222" s="12" t="s">
        <v>81</v>
      </c>
      <c r="AW222" s="12" t="s">
        <v>34</v>
      </c>
      <c r="AX222" s="12" t="s">
        <v>74</v>
      </c>
      <c r="AY222" s="151" t="s">
        <v>166</v>
      </c>
    </row>
    <row r="223" spans="2:65" s="13" customFormat="1" ht="10.199999999999999">
      <c r="B223" s="156"/>
      <c r="D223" s="150" t="s">
        <v>177</v>
      </c>
      <c r="E223" s="157" t="s">
        <v>19</v>
      </c>
      <c r="F223" s="158" t="s">
        <v>4676</v>
      </c>
      <c r="H223" s="159">
        <v>81.42</v>
      </c>
      <c r="I223" s="160"/>
      <c r="L223" s="156"/>
      <c r="M223" s="161"/>
      <c r="T223" s="162"/>
      <c r="AT223" s="157" t="s">
        <v>177</v>
      </c>
      <c r="AU223" s="157" t="s">
        <v>83</v>
      </c>
      <c r="AV223" s="13" t="s">
        <v>83</v>
      </c>
      <c r="AW223" s="13" t="s">
        <v>34</v>
      </c>
      <c r="AX223" s="13" t="s">
        <v>74</v>
      </c>
      <c r="AY223" s="157" t="s">
        <v>166</v>
      </c>
    </row>
    <row r="224" spans="2:65" s="13" customFormat="1" ht="10.199999999999999">
      <c r="B224" s="156"/>
      <c r="D224" s="150" t="s">
        <v>177</v>
      </c>
      <c r="E224" s="157" t="s">
        <v>19</v>
      </c>
      <c r="F224" s="158" t="s">
        <v>4677</v>
      </c>
      <c r="H224" s="159">
        <v>32.567999999999998</v>
      </c>
      <c r="I224" s="160"/>
      <c r="L224" s="156"/>
      <c r="M224" s="161"/>
      <c r="T224" s="162"/>
      <c r="AT224" s="157" t="s">
        <v>177</v>
      </c>
      <c r="AU224" s="157" t="s">
        <v>83</v>
      </c>
      <c r="AV224" s="13" t="s">
        <v>83</v>
      </c>
      <c r="AW224" s="13" t="s">
        <v>34</v>
      </c>
      <c r="AX224" s="13" t="s">
        <v>74</v>
      </c>
      <c r="AY224" s="157" t="s">
        <v>166</v>
      </c>
    </row>
    <row r="225" spans="2:65" s="14" customFormat="1" ht="10.199999999999999">
      <c r="B225" s="163"/>
      <c r="D225" s="150" t="s">
        <v>177</v>
      </c>
      <c r="E225" s="164" t="s">
        <v>19</v>
      </c>
      <c r="F225" s="165" t="s">
        <v>181</v>
      </c>
      <c r="H225" s="166">
        <v>119.988</v>
      </c>
      <c r="I225" s="167"/>
      <c r="L225" s="163"/>
      <c r="M225" s="168"/>
      <c r="T225" s="169"/>
      <c r="AT225" s="164" t="s">
        <v>177</v>
      </c>
      <c r="AU225" s="164" t="s">
        <v>83</v>
      </c>
      <c r="AV225" s="14" t="s">
        <v>173</v>
      </c>
      <c r="AW225" s="14" t="s">
        <v>34</v>
      </c>
      <c r="AX225" s="14" t="s">
        <v>81</v>
      </c>
      <c r="AY225" s="164" t="s">
        <v>166</v>
      </c>
    </row>
    <row r="226" spans="2:65" s="1" customFormat="1" ht="16.5" customHeight="1">
      <c r="B226" s="33"/>
      <c r="C226" s="132" t="s">
        <v>361</v>
      </c>
      <c r="D226" s="132" t="s">
        <v>168</v>
      </c>
      <c r="E226" s="133" t="s">
        <v>4678</v>
      </c>
      <c r="F226" s="134" t="s">
        <v>4679</v>
      </c>
      <c r="G226" s="135" t="s">
        <v>276</v>
      </c>
      <c r="H226" s="136">
        <v>177</v>
      </c>
      <c r="I226" s="137"/>
      <c r="J226" s="138">
        <f>ROUND(I226*H226,2)</f>
        <v>0</v>
      </c>
      <c r="K226" s="134" t="s">
        <v>172</v>
      </c>
      <c r="L226" s="33"/>
      <c r="M226" s="139" t="s">
        <v>19</v>
      </c>
      <c r="N226" s="140" t="s">
        <v>45</v>
      </c>
      <c r="P226" s="141">
        <f>O226*H226</f>
        <v>0</v>
      </c>
      <c r="Q226" s="141">
        <v>0</v>
      </c>
      <c r="R226" s="141">
        <f>Q226*H226</f>
        <v>0</v>
      </c>
      <c r="S226" s="141">
        <v>1.98E-3</v>
      </c>
      <c r="T226" s="142">
        <f>S226*H226</f>
        <v>0.35045999999999999</v>
      </c>
      <c r="AR226" s="143" t="s">
        <v>173</v>
      </c>
      <c r="AT226" s="143" t="s">
        <v>168</v>
      </c>
      <c r="AU226" s="143" t="s">
        <v>83</v>
      </c>
      <c r="AY226" s="18" t="s">
        <v>166</v>
      </c>
      <c r="BE226" s="144">
        <f>IF(N226="základní",J226,0)</f>
        <v>0</v>
      </c>
      <c r="BF226" s="144">
        <f>IF(N226="snížená",J226,0)</f>
        <v>0</v>
      </c>
      <c r="BG226" s="144">
        <f>IF(N226="zákl. přenesená",J226,0)</f>
        <v>0</v>
      </c>
      <c r="BH226" s="144">
        <f>IF(N226="sníž. přenesená",J226,0)</f>
        <v>0</v>
      </c>
      <c r="BI226" s="144">
        <f>IF(N226="nulová",J226,0)</f>
        <v>0</v>
      </c>
      <c r="BJ226" s="18" t="s">
        <v>81</v>
      </c>
      <c r="BK226" s="144">
        <f>ROUND(I226*H226,2)</f>
        <v>0</v>
      </c>
      <c r="BL226" s="18" t="s">
        <v>173</v>
      </c>
      <c r="BM226" s="143" t="s">
        <v>4680</v>
      </c>
    </row>
    <row r="227" spans="2:65" s="1" customFormat="1" ht="10.199999999999999">
      <c r="B227" s="33"/>
      <c r="D227" s="145" t="s">
        <v>175</v>
      </c>
      <c r="F227" s="146" t="s">
        <v>4681</v>
      </c>
      <c r="I227" s="147"/>
      <c r="L227" s="33"/>
      <c r="M227" s="148"/>
      <c r="T227" s="54"/>
      <c r="AT227" s="18" t="s">
        <v>175</v>
      </c>
      <c r="AU227" s="18" t="s">
        <v>83</v>
      </c>
    </row>
    <row r="228" spans="2:65" s="12" customFormat="1" ht="10.199999999999999">
      <c r="B228" s="149"/>
      <c r="D228" s="150" t="s">
        <v>177</v>
      </c>
      <c r="E228" s="151" t="s">
        <v>19</v>
      </c>
      <c r="F228" s="152" t="s">
        <v>4682</v>
      </c>
      <c r="H228" s="151" t="s">
        <v>19</v>
      </c>
      <c r="I228" s="153"/>
      <c r="L228" s="149"/>
      <c r="M228" s="154"/>
      <c r="T228" s="155"/>
      <c r="AT228" s="151" t="s">
        <v>177</v>
      </c>
      <c r="AU228" s="151" t="s">
        <v>83</v>
      </c>
      <c r="AV228" s="12" t="s">
        <v>81</v>
      </c>
      <c r="AW228" s="12" t="s">
        <v>34</v>
      </c>
      <c r="AX228" s="12" t="s">
        <v>74</v>
      </c>
      <c r="AY228" s="151" t="s">
        <v>166</v>
      </c>
    </row>
    <row r="229" spans="2:65" s="13" customFormat="1" ht="10.199999999999999">
      <c r="B229" s="156"/>
      <c r="D229" s="150" t="s">
        <v>177</v>
      </c>
      <c r="E229" s="157" t="s">
        <v>19</v>
      </c>
      <c r="F229" s="158" t="s">
        <v>4683</v>
      </c>
      <c r="H229" s="159">
        <v>177</v>
      </c>
      <c r="I229" s="160"/>
      <c r="L229" s="156"/>
      <c r="M229" s="161"/>
      <c r="T229" s="162"/>
      <c r="AT229" s="157" t="s">
        <v>177</v>
      </c>
      <c r="AU229" s="157" t="s">
        <v>83</v>
      </c>
      <c r="AV229" s="13" t="s">
        <v>83</v>
      </c>
      <c r="AW229" s="13" t="s">
        <v>34</v>
      </c>
      <c r="AX229" s="13" t="s">
        <v>74</v>
      </c>
      <c r="AY229" s="157" t="s">
        <v>166</v>
      </c>
    </row>
    <row r="230" spans="2:65" s="14" customFormat="1" ht="10.199999999999999">
      <c r="B230" s="163"/>
      <c r="D230" s="150" t="s">
        <v>177</v>
      </c>
      <c r="E230" s="164" t="s">
        <v>19</v>
      </c>
      <c r="F230" s="165" t="s">
        <v>181</v>
      </c>
      <c r="H230" s="166">
        <v>177</v>
      </c>
      <c r="I230" s="167"/>
      <c r="L230" s="163"/>
      <c r="M230" s="168"/>
      <c r="T230" s="169"/>
      <c r="AT230" s="164" t="s">
        <v>177</v>
      </c>
      <c r="AU230" s="164" t="s">
        <v>83</v>
      </c>
      <c r="AV230" s="14" t="s">
        <v>173</v>
      </c>
      <c r="AW230" s="14" t="s">
        <v>34</v>
      </c>
      <c r="AX230" s="14" t="s">
        <v>81</v>
      </c>
      <c r="AY230" s="164" t="s">
        <v>166</v>
      </c>
    </row>
    <row r="231" spans="2:65" s="1" customFormat="1" ht="16.5" customHeight="1">
      <c r="B231" s="33"/>
      <c r="C231" s="132" t="s">
        <v>371</v>
      </c>
      <c r="D231" s="132" t="s">
        <v>168</v>
      </c>
      <c r="E231" s="133" t="s">
        <v>4684</v>
      </c>
      <c r="F231" s="134" t="s">
        <v>4685</v>
      </c>
      <c r="G231" s="135" t="s">
        <v>318</v>
      </c>
      <c r="H231" s="136">
        <v>2</v>
      </c>
      <c r="I231" s="137"/>
      <c r="J231" s="138">
        <f>ROUND(I231*H231,2)</f>
        <v>0</v>
      </c>
      <c r="K231" s="134" t="s">
        <v>172</v>
      </c>
      <c r="L231" s="33"/>
      <c r="M231" s="139" t="s">
        <v>19</v>
      </c>
      <c r="N231" s="140" t="s">
        <v>45</v>
      </c>
      <c r="P231" s="141">
        <f>O231*H231</f>
        <v>0</v>
      </c>
      <c r="Q231" s="141">
        <v>0</v>
      </c>
      <c r="R231" s="141">
        <f>Q231*H231</f>
        <v>0</v>
      </c>
      <c r="S231" s="141">
        <v>0.192</v>
      </c>
      <c r="T231" s="142">
        <f>S231*H231</f>
        <v>0.38400000000000001</v>
      </c>
      <c r="AR231" s="143" t="s">
        <v>173</v>
      </c>
      <c r="AT231" s="143" t="s">
        <v>168</v>
      </c>
      <c r="AU231" s="143" t="s">
        <v>83</v>
      </c>
      <c r="AY231" s="18" t="s">
        <v>166</v>
      </c>
      <c r="BE231" s="144">
        <f>IF(N231="základní",J231,0)</f>
        <v>0</v>
      </c>
      <c r="BF231" s="144">
        <f>IF(N231="snížená",J231,0)</f>
        <v>0</v>
      </c>
      <c r="BG231" s="144">
        <f>IF(N231="zákl. přenesená",J231,0)</f>
        <v>0</v>
      </c>
      <c r="BH231" s="144">
        <f>IF(N231="sníž. přenesená",J231,0)</f>
        <v>0</v>
      </c>
      <c r="BI231" s="144">
        <f>IF(N231="nulová",J231,0)</f>
        <v>0</v>
      </c>
      <c r="BJ231" s="18" t="s">
        <v>81</v>
      </c>
      <c r="BK231" s="144">
        <f>ROUND(I231*H231,2)</f>
        <v>0</v>
      </c>
      <c r="BL231" s="18" t="s">
        <v>173</v>
      </c>
      <c r="BM231" s="143" t="s">
        <v>4686</v>
      </c>
    </row>
    <row r="232" spans="2:65" s="1" customFormat="1" ht="10.199999999999999">
      <c r="B232" s="33"/>
      <c r="D232" s="145" t="s">
        <v>175</v>
      </c>
      <c r="F232" s="146" t="s">
        <v>4687</v>
      </c>
      <c r="I232" s="147"/>
      <c r="L232" s="33"/>
      <c r="M232" s="148"/>
      <c r="T232" s="54"/>
      <c r="AT232" s="18" t="s">
        <v>175</v>
      </c>
      <c r="AU232" s="18" t="s">
        <v>83</v>
      </c>
    </row>
    <row r="233" spans="2:65" s="12" customFormat="1" ht="10.199999999999999">
      <c r="B233" s="149"/>
      <c r="D233" s="150" t="s">
        <v>177</v>
      </c>
      <c r="E233" s="151" t="s">
        <v>19</v>
      </c>
      <c r="F233" s="152" t="s">
        <v>4672</v>
      </c>
      <c r="H233" s="151" t="s">
        <v>19</v>
      </c>
      <c r="I233" s="153"/>
      <c r="L233" s="149"/>
      <c r="M233" s="154"/>
      <c r="T233" s="155"/>
      <c r="AT233" s="151" t="s">
        <v>177</v>
      </c>
      <c r="AU233" s="151" t="s">
        <v>83</v>
      </c>
      <c r="AV233" s="12" t="s">
        <v>81</v>
      </c>
      <c r="AW233" s="12" t="s">
        <v>34</v>
      </c>
      <c r="AX233" s="12" t="s">
        <v>74</v>
      </c>
      <c r="AY233" s="151" t="s">
        <v>166</v>
      </c>
    </row>
    <row r="234" spans="2:65" s="13" customFormat="1" ht="10.199999999999999">
      <c r="B234" s="156"/>
      <c r="D234" s="150" t="s">
        <v>177</v>
      </c>
      <c r="E234" s="157" t="s">
        <v>19</v>
      </c>
      <c r="F234" s="158" t="s">
        <v>81</v>
      </c>
      <c r="H234" s="159">
        <v>1</v>
      </c>
      <c r="I234" s="160"/>
      <c r="L234" s="156"/>
      <c r="M234" s="161"/>
      <c r="T234" s="162"/>
      <c r="AT234" s="157" t="s">
        <v>177</v>
      </c>
      <c r="AU234" s="157" t="s">
        <v>83</v>
      </c>
      <c r="AV234" s="13" t="s">
        <v>83</v>
      </c>
      <c r="AW234" s="13" t="s">
        <v>34</v>
      </c>
      <c r="AX234" s="13" t="s">
        <v>74</v>
      </c>
      <c r="AY234" s="157" t="s">
        <v>166</v>
      </c>
    </row>
    <row r="235" spans="2:65" s="12" customFormat="1" ht="10.199999999999999">
      <c r="B235" s="149"/>
      <c r="D235" s="150" t="s">
        <v>177</v>
      </c>
      <c r="E235" s="151" t="s">
        <v>19</v>
      </c>
      <c r="F235" s="152" t="s">
        <v>4673</v>
      </c>
      <c r="H235" s="151" t="s">
        <v>19</v>
      </c>
      <c r="I235" s="153"/>
      <c r="L235" s="149"/>
      <c r="M235" s="154"/>
      <c r="T235" s="155"/>
      <c r="AT235" s="151" t="s">
        <v>177</v>
      </c>
      <c r="AU235" s="151" t="s">
        <v>83</v>
      </c>
      <c r="AV235" s="12" t="s">
        <v>81</v>
      </c>
      <c r="AW235" s="12" t="s">
        <v>34</v>
      </c>
      <c r="AX235" s="12" t="s">
        <v>74</v>
      </c>
      <c r="AY235" s="151" t="s">
        <v>166</v>
      </c>
    </row>
    <row r="236" spans="2:65" s="13" customFormat="1" ht="10.199999999999999">
      <c r="B236" s="156"/>
      <c r="D236" s="150" t="s">
        <v>177</v>
      </c>
      <c r="E236" s="157" t="s">
        <v>19</v>
      </c>
      <c r="F236" s="158" t="s">
        <v>81</v>
      </c>
      <c r="H236" s="159">
        <v>1</v>
      </c>
      <c r="I236" s="160"/>
      <c r="L236" s="156"/>
      <c r="M236" s="161"/>
      <c r="T236" s="162"/>
      <c r="AT236" s="157" t="s">
        <v>177</v>
      </c>
      <c r="AU236" s="157" t="s">
        <v>83</v>
      </c>
      <c r="AV236" s="13" t="s">
        <v>83</v>
      </c>
      <c r="AW236" s="13" t="s">
        <v>34</v>
      </c>
      <c r="AX236" s="13" t="s">
        <v>74</v>
      </c>
      <c r="AY236" s="157" t="s">
        <v>166</v>
      </c>
    </row>
    <row r="237" spans="2:65" s="14" customFormat="1" ht="10.199999999999999">
      <c r="B237" s="163"/>
      <c r="D237" s="150" t="s">
        <v>177</v>
      </c>
      <c r="E237" s="164" t="s">
        <v>19</v>
      </c>
      <c r="F237" s="165" t="s">
        <v>181</v>
      </c>
      <c r="H237" s="166">
        <v>2</v>
      </c>
      <c r="I237" s="167"/>
      <c r="L237" s="163"/>
      <c r="M237" s="168"/>
      <c r="T237" s="169"/>
      <c r="AT237" s="164" t="s">
        <v>177</v>
      </c>
      <c r="AU237" s="164" t="s">
        <v>83</v>
      </c>
      <c r="AV237" s="14" t="s">
        <v>173</v>
      </c>
      <c r="AW237" s="14" t="s">
        <v>34</v>
      </c>
      <c r="AX237" s="14" t="s">
        <v>81</v>
      </c>
      <c r="AY237" s="164" t="s">
        <v>166</v>
      </c>
    </row>
    <row r="238" spans="2:65" s="1" customFormat="1" ht="16.5" customHeight="1">
      <c r="B238" s="33"/>
      <c r="C238" s="132" t="s">
        <v>384</v>
      </c>
      <c r="D238" s="132" t="s">
        <v>168</v>
      </c>
      <c r="E238" s="133" t="s">
        <v>4688</v>
      </c>
      <c r="F238" s="134" t="s">
        <v>4689</v>
      </c>
      <c r="G238" s="135" t="s">
        <v>318</v>
      </c>
      <c r="H238" s="136">
        <v>2</v>
      </c>
      <c r="I238" s="137"/>
      <c r="J238" s="138">
        <f>ROUND(I238*H238,2)</f>
        <v>0</v>
      </c>
      <c r="K238" s="134" t="s">
        <v>172</v>
      </c>
      <c r="L238" s="33"/>
      <c r="M238" s="139" t="s">
        <v>19</v>
      </c>
      <c r="N238" s="140" t="s">
        <v>45</v>
      </c>
      <c r="P238" s="141">
        <f>O238*H238</f>
        <v>0</v>
      </c>
      <c r="Q238" s="141">
        <v>0</v>
      </c>
      <c r="R238" s="141">
        <f>Q238*H238</f>
        <v>0</v>
      </c>
      <c r="S238" s="141">
        <v>0.28499999999999998</v>
      </c>
      <c r="T238" s="142">
        <f>S238*H238</f>
        <v>0.56999999999999995</v>
      </c>
      <c r="AR238" s="143" t="s">
        <v>173</v>
      </c>
      <c r="AT238" s="143" t="s">
        <v>168</v>
      </c>
      <c r="AU238" s="143" t="s">
        <v>83</v>
      </c>
      <c r="AY238" s="18" t="s">
        <v>166</v>
      </c>
      <c r="BE238" s="144">
        <f>IF(N238="základní",J238,0)</f>
        <v>0</v>
      </c>
      <c r="BF238" s="144">
        <f>IF(N238="snížená",J238,0)</f>
        <v>0</v>
      </c>
      <c r="BG238" s="144">
        <f>IF(N238="zákl. přenesená",J238,0)</f>
        <v>0</v>
      </c>
      <c r="BH238" s="144">
        <f>IF(N238="sníž. přenesená",J238,0)</f>
        <v>0</v>
      </c>
      <c r="BI238" s="144">
        <f>IF(N238="nulová",J238,0)</f>
        <v>0</v>
      </c>
      <c r="BJ238" s="18" t="s">
        <v>81</v>
      </c>
      <c r="BK238" s="144">
        <f>ROUND(I238*H238,2)</f>
        <v>0</v>
      </c>
      <c r="BL238" s="18" t="s">
        <v>173</v>
      </c>
      <c r="BM238" s="143" t="s">
        <v>4690</v>
      </c>
    </row>
    <row r="239" spans="2:65" s="1" customFormat="1" ht="10.199999999999999">
      <c r="B239" s="33"/>
      <c r="D239" s="145" t="s">
        <v>175</v>
      </c>
      <c r="F239" s="146" t="s">
        <v>4691</v>
      </c>
      <c r="I239" s="147"/>
      <c r="L239" s="33"/>
      <c r="M239" s="148"/>
      <c r="T239" s="54"/>
      <c r="AT239" s="18" t="s">
        <v>175</v>
      </c>
      <c r="AU239" s="18" t="s">
        <v>83</v>
      </c>
    </row>
    <row r="240" spans="2:65" s="12" customFormat="1" ht="10.199999999999999">
      <c r="B240" s="149"/>
      <c r="D240" s="150" t="s">
        <v>177</v>
      </c>
      <c r="E240" s="151" t="s">
        <v>19</v>
      </c>
      <c r="F240" s="152" t="s">
        <v>4672</v>
      </c>
      <c r="H240" s="151" t="s">
        <v>19</v>
      </c>
      <c r="I240" s="153"/>
      <c r="L240" s="149"/>
      <c r="M240" s="154"/>
      <c r="T240" s="155"/>
      <c r="AT240" s="151" t="s">
        <v>177</v>
      </c>
      <c r="AU240" s="151" t="s">
        <v>83</v>
      </c>
      <c r="AV240" s="12" t="s">
        <v>81</v>
      </c>
      <c r="AW240" s="12" t="s">
        <v>34</v>
      </c>
      <c r="AX240" s="12" t="s">
        <v>74</v>
      </c>
      <c r="AY240" s="151" t="s">
        <v>166</v>
      </c>
    </row>
    <row r="241" spans="2:65" s="13" customFormat="1" ht="10.199999999999999">
      <c r="B241" s="156"/>
      <c r="D241" s="150" t="s">
        <v>177</v>
      </c>
      <c r="E241" s="157" t="s">
        <v>19</v>
      </c>
      <c r="F241" s="158" t="s">
        <v>81</v>
      </c>
      <c r="H241" s="159">
        <v>1</v>
      </c>
      <c r="I241" s="160"/>
      <c r="L241" s="156"/>
      <c r="M241" s="161"/>
      <c r="T241" s="162"/>
      <c r="AT241" s="157" t="s">
        <v>177</v>
      </c>
      <c r="AU241" s="157" t="s">
        <v>83</v>
      </c>
      <c r="AV241" s="13" t="s">
        <v>83</v>
      </c>
      <c r="AW241" s="13" t="s">
        <v>34</v>
      </c>
      <c r="AX241" s="13" t="s">
        <v>74</v>
      </c>
      <c r="AY241" s="157" t="s">
        <v>166</v>
      </c>
    </row>
    <row r="242" spans="2:65" s="12" customFormat="1" ht="10.199999999999999">
      <c r="B242" s="149"/>
      <c r="D242" s="150" t="s">
        <v>177</v>
      </c>
      <c r="E242" s="151" t="s">
        <v>19</v>
      </c>
      <c r="F242" s="152" t="s">
        <v>4673</v>
      </c>
      <c r="H242" s="151" t="s">
        <v>19</v>
      </c>
      <c r="I242" s="153"/>
      <c r="L242" s="149"/>
      <c r="M242" s="154"/>
      <c r="T242" s="155"/>
      <c r="AT242" s="151" t="s">
        <v>177</v>
      </c>
      <c r="AU242" s="151" t="s">
        <v>83</v>
      </c>
      <c r="AV242" s="12" t="s">
        <v>81</v>
      </c>
      <c r="AW242" s="12" t="s">
        <v>34</v>
      </c>
      <c r="AX242" s="12" t="s">
        <v>74</v>
      </c>
      <c r="AY242" s="151" t="s">
        <v>166</v>
      </c>
    </row>
    <row r="243" spans="2:65" s="13" customFormat="1" ht="10.199999999999999">
      <c r="B243" s="156"/>
      <c r="D243" s="150" t="s">
        <v>177</v>
      </c>
      <c r="E243" s="157" t="s">
        <v>19</v>
      </c>
      <c r="F243" s="158" t="s">
        <v>81</v>
      </c>
      <c r="H243" s="159">
        <v>1</v>
      </c>
      <c r="I243" s="160"/>
      <c r="L243" s="156"/>
      <c r="M243" s="161"/>
      <c r="T243" s="162"/>
      <c r="AT243" s="157" t="s">
        <v>177</v>
      </c>
      <c r="AU243" s="157" t="s">
        <v>83</v>
      </c>
      <c r="AV243" s="13" t="s">
        <v>83</v>
      </c>
      <c r="AW243" s="13" t="s">
        <v>34</v>
      </c>
      <c r="AX243" s="13" t="s">
        <v>74</v>
      </c>
      <c r="AY243" s="157" t="s">
        <v>166</v>
      </c>
    </row>
    <row r="244" spans="2:65" s="14" customFormat="1" ht="10.199999999999999">
      <c r="B244" s="163"/>
      <c r="D244" s="150" t="s">
        <v>177</v>
      </c>
      <c r="E244" s="164" t="s">
        <v>19</v>
      </c>
      <c r="F244" s="165" t="s">
        <v>181</v>
      </c>
      <c r="H244" s="166">
        <v>2</v>
      </c>
      <c r="I244" s="167"/>
      <c r="L244" s="163"/>
      <c r="M244" s="168"/>
      <c r="T244" s="169"/>
      <c r="AT244" s="164" t="s">
        <v>177</v>
      </c>
      <c r="AU244" s="164" t="s">
        <v>83</v>
      </c>
      <c r="AV244" s="14" t="s">
        <v>173</v>
      </c>
      <c r="AW244" s="14" t="s">
        <v>34</v>
      </c>
      <c r="AX244" s="14" t="s">
        <v>81</v>
      </c>
      <c r="AY244" s="164" t="s">
        <v>166</v>
      </c>
    </row>
    <row r="245" spans="2:65" s="11" customFormat="1" ht="22.8" customHeight="1">
      <c r="B245" s="120"/>
      <c r="D245" s="121" t="s">
        <v>73</v>
      </c>
      <c r="E245" s="130" t="s">
        <v>402</v>
      </c>
      <c r="F245" s="130" t="s">
        <v>403</v>
      </c>
      <c r="I245" s="123"/>
      <c r="J245" s="131">
        <f>BK245</f>
        <v>0</v>
      </c>
      <c r="L245" s="120"/>
      <c r="M245" s="125"/>
      <c r="P245" s="126">
        <f>SUM(P246:P254)</f>
        <v>0</v>
      </c>
      <c r="R245" s="126">
        <f>SUM(R246:R254)</f>
        <v>0</v>
      </c>
      <c r="T245" s="127">
        <f>SUM(T246:T254)</f>
        <v>0</v>
      </c>
      <c r="AR245" s="121" t="s">
        <v>81</v>
      </c>
      <c r="AT245" s="128" t="s">
        <v>73</v>
      </c>
      <c r="AU245" s="128" t="s">
        <v>81</v>
      </c>
      <c r="AY245" s="121" t="s">
        <v>166</v>
      </c>
      <c r="BK245" s="129">
        <f>SUM(BK246:BK254)</f>
        <v>0</v>
      </c>
    </row>
    <row r="246" spans="2:65" s="1" customFormat="1" ht="21.75" customHeight="1">
      <c r="B246" s="33"/>
      <c r="C246" s="132" t="s">
        <v>390</v>
      </c>
      <c r="D246" s="132" t="s">
        <v>168</v>
      </c>
      <c r="E246" s="133" t="s">
        <v>4692</v>
      </c>
      <c r="F246" s="134" t="s">
        <v>4693</v>
      </c>
      <c r="G246" s="135" t="s">
        <v>293</v>
      </c>
      <c r="H246" s="136">
        <v>21.102</v>
      </c>
      <c r="I246" s="137"/>
      <c r="J246" s="138">
        <f>ROUND(I246*H246,2)</f>
        <v>0</v>
      </c>
      <c r="K246" s="134" t="s">
        <v>172</v>
      </c>
      <c r="L246" s="33"/>
      <c r="M246" s="139" t="s">
        <v>19</v>
      </c>
      <c r="N246" s="140" t="s">
        <v>45</v>
      </c>
      <c r="P246" s="141">
        <f>O246*H246</f>
        <v>0</v>
      </c>
      <c r="Q246" s="141">
        <v>0</v>
      </c>
      <c r="R246" s="141">
        <f>Q246*H246</f>
        <v>0</v>
      </c>
      <c r="S246" s="141">
        <v>0</v>
      </c>
      <c r="T246" s="142">
        <f>S246*H246</f>
        <v>0</v>
      </c>
      <c r="AR246" s="143" t="s">
        <v>173</v>
      </c>
      <c r="AT246" s="143" t="s">
        <v>168</v>
      </c>
      <c r="AU246" s="143" t="s">
        <v>83</v>
      </c>
      <c r="AY246" s="18" t="s">
        <v>166</v>
      </c>
      <c r="BE246" s="144">
        <f>IF(N246="základní",J246,0)</f>
        <v>0</v>
      </c>
      <c r="BF246" s="144">
        <f>IF(N246="snížená",J246,0)</f>
        <v>0</v>
      </c>
      <c r="BG246" s="144">
        <f>IF(N246="zákl. přenesená",J246,0)</f>
        <v>0</v>
      </c>
      <c r="BH246" s="144">
        <f>IF(N246="sníž. přenesená",J246,0)</f>
        <v>0</v>
      </c>
      <c r="BI246" s="144">
        <f>IF(N246="nulová",J246,0)</f>
        <v>0</v>
      </c>
      <c r="BJ246" s="18" t="s">
        <v>81</v>
      </c>
      <c r="BK246" s="144">
        <f>ROUND(I246*H246,2)</f>
        <v>0</v>
      </c>
      <c r="BL246" s="18" t="s">
        <v>173</v>
      </c>
      <c r="BM246" s="143" t="s">
        <v>4694</v>
      </c>
    </row>
    <row r="247" spans="2:65" s="1" customFormat="1" ht="10.199999999999999">
      <c r="B247" s="33"/>
      <c r="D247" s="145" t="s">
        <v>175</v>
      </c>
      <c r="F247" s="146" t="s">
        <v>4695</v>
      </c>
      <c r="I247" s="147"/>
      <c r="L247" s="33"/>
      <c r="M247" s="148"/>
      <c r="T247" s="54"/>
      <c r="AT247" s="18" t="s">
        <v>175</v>
      </c>
      <c r="AU247" s="18" t="s">
        <v>83</v>
      </c>
    </row>
    <row r="248" spans="2:65" s="1" customFormat="1" ht="24.15" customHeight="1">
      <c r="B248" s="33"/>
      <c r="C248" s="132" t="s">
        <v>397</v>
      </c>
      <c r="D248" s="132" t="s">
        <v>168</v>
      </c>
      <c r="E248" s="133" t="s">
        <v>4696</v>
      </c>
      <c r="F248" s="134" t="s">
        <v>4697</v>
      </c>
      <c r="G248" s="135" t="s">
        <v>293</v>
      </c>
      <c r="H248" s="136">
        <v>21.102</v>
      </c>
      <c r="I248" s="137"/>
      <c r="J248" s="138">
        <f>ROUND(I248*H248,2)</f>
        <v>0</v>
      </c>
      <c r="K248" s="134" t="s">
        <v>172</v>
      </c>
      <c r="L248" s="33"/>
      <c r="M248" s="139" t="s">
        <v>19</v>
      </c>
      <c r="N248" s="140" t="s">
        <v>45</v>
      </c>
      <c r="P248" s="141">
        <f>O248*H248</f>
        <v>0</v>
      </c>
      <c r="Q248" s="141">
        <v>0</v>
      </c>
      <c r="R248" s="141">
        <f>Q248*H248</f>
        <v>0</v>
      </c>
      <c r="S248" s="141">
        <v>0</v>
      </c>
      <c r="T248" s="142">
        <f>S248*H248</f>
        <v>0</v>
      </c>
      <c r="AR248" s="143" t="s">
        <v>173</v>
      </c>
      <c r="AT248" s="143" t="s">
        <v>168</v>
      </c>
      <c r="AU248" s="143" t="s">
        <v>83</v>
      </c>
      <c r="AY248" s="18" t="s">
        <v>166</v>
      </c>
      <c r="BE248" s="144">
        <f>IF(N248="základní",J248,0)</f>
        <v>0</v>
      </c>
      <c r="BF248" s="144">
        <f>IF(N248="snížená",J248,0)</f>
        <v>0</v>
      </c>
      <c r="BG248" s="144">
        <f>IF(N248="zákl. přenesená",J248,0)</f>
        <v>0</v>
      </c>
      <c r="BH248" s="144">
        <f>IF(N248="sníž. přenesená",J248,0)</f>
        <v>0</v>
      </c>
      <c r="BI248" s="144">
        <f>IF(N248="nulová",J248,0)</f>
        <v>0</v>
      </c>
      <c r="BJ248" s="18" t="s">
        <v>81</v>
      </c>
      <c r="BK248" s="144">
        <f>ROUND(I248*H248,2)</f>
        <v>0</v>
      </c>
      <c r="BL248" s="18" t="s">
        <v>173</v>
      </c>
      <c r="BM248" s="143" t="s">
        <v>4698</v>
      </c>
    </row>
    <row r="249" spans="2:65" s="1" customFormat="1" ht="10.199999999999999">
      <c r="B249" s="33"/>
      <c r="D249" s="145" t="s">
        <v>175</v>
      </c>
      <c r="F249" s="146" t="s">
        <v>4699</v>
      </c>
      <c r="I249" s="147"/>
      <c r="L249" s="33"/>
      <c r="M249" s="148"/>
      <c r="T249" s="54"/>
      <c r="AT249" s="18" t="s">
        <v>175</v>
      </c>
      <c r="AU249" s="18" t="s">
        <v>83</v>
      </c>
    </row>
    <row r="250" spans="2:65" s="1" customFormat="1" ht="24.15" customHeight="1">
      <c r="B250" s="33"/>
      <c r="C250" s="132" t="s">
        <v>404</v>
      </c>
      <c r="D250" s="132" t="s">
        <v>168</v>
      </c>
      <c r="E250" s="133" t="s">
        <v>4700</v>
      </c>
      <c r="F250" s="134" t="s">
        <v>4701</v>
      </c>
      <c r="G250" s="135" t="s">
        <v>293</v>
      </c>
      <c r="H250" s="136">
        <v>295.428</v>
      </c>
      <c r="I250" s="137"/>
      <c r="J250" s="138">
        <f>ROUND(I250*H250,2)</f>
        <v>0</v>
      </c>
      <c r="K250" s="134" t="s">
        <v>172</v>
      </c>
      <c r="L250" s="33"/>
      <c r="M250" s="139" t="s">
        <v>19</v>
      </c>
      <c r="N250" s="140" t="s">
        <v>45</v>
      </c>
      <c r="P250" s="141">
        <f>O250*H250</f>
        <v>0</v>
      </c>
      <c r="Q250" s="141">
        <v>0</v>
      </c>
      <c r="R250" s="141">
        <f>Q250*H250</f>
        <v>0</v>
      </c>
      <c r="S250" s="141">
        <v>0</v>
      </c>
      <c r="T250" s="142">
        <f>S250*H250</f>
        <v>0</v>
      </c>
      <c r="AR250" s="143" t="s">
        <v>173</v>
      </c>
      <c r="AT250" s="143" t="s">
        <v>168</v>
      </c>
      <c r="AU250" s="143" t="s">
        <v>83</v>
      </c>
      <c r="AY250" s="18" t="s">
        <v>166</v>
      </c>
      <c r="BE250" s="144">
        <f>IF(N250="základní",J250,0)</f>
        <v>0</v>
      </c>
      <c r="BF250" s="144">
        <f>IF(N250="snížená",J250,0)</f>
        <v>0</v>
      </c>
      <c r="BG250" s="144">
        <f>IF(N250="zákl. přenesená",J250,0)</f>
        <v>0</v>
      </c>
      <c r="BH250" s="144">
        <f>IF(N250="sníž. přenesená",J250,0)</f>
        <v>0</v>
      </c>
      <c r="BI250" s="144">
        <f>IF(N250="nulová",J250,0)</f>
        <v>0</v>
      </c>
      <c r="BJ250" s="18" t="s">
        <v>81</v>
      </c>
      <c r="BK250" s="144">
        <f>ROUND(I250*H250,2)</f>
        <v>0</v>
      </c>
      <c r="BL250" s="18" t="s">
        <v>173</v>
      </c>
      <c r="BM250" s="143" t="s">
        <v>4702</v>
      </c>
    </row>
    <row r="251" spans="2:65" s="1" customFormat="1" ht="10.199999999999999">
      <c r="B251" s="33"/>
      <c r="D251" s="145" t="s">
        <v>175</v>
      </c>
      <c r="F251" s="146" t="s">
        <v>4703</v>
      </c>
      <c r="I251" s="147"/>
      <c r="L251" s="33"/>
      <c r="M251" s="148"/>
      <c r="T251" s="54"/>
      <c r="AT251" s="18" t="s">
        <v>175</v>
      </c>
      <c r="AU251" s="18" t="s">
        <v>83</v>
      </c>
    </row>
    <row r="252" spans="2:65" s="13" customFormat="1" ht="10.199999999999999">
      <c r="B252" s="156"/>
      <c r="D252" s="150" t="s">
        <v>177</v>
      </c>
      <c r="F252" s="158" t="s">
        <v>4704</v>
      </c>
      <c r="H252" s="159">
        <v>295.428</v>
      </c>
      <c r="I252" s="160"/>
      <c r="L252" s="156"/>
      <c r="M252" s="161"/>
      <c r="T252" s="162"/>
      <c r="AT252" s="157" t="s">
        <v>177</v>
      </c>
      <c r="AU252" s="157" t="s">
        <v>83</v>
      </c>
      <c r="AV252" s="13" t="s">
        <v>83</v>
      </c>
      <c r="AW252" s="13" t="s">
        <v>4</v>
      </c>
      <c r="AX252" s="13" t="s">
        <v>81</v>
      </c>
      <c r="AY252" s="157" t="s">
        <v>166</v>
      </c>
    </row>
    <row r="253" spans="2:65" s="1" customFormat="1" ht="24.15" customHeight="1">
      <c r="B253" s="33"/>
      <c r="C253" s="132" t="s">
        <v>409</v>
      </c>
      <c r="D253" s="132" t="s">
        <v>168</v>
      </c>
      <c r="E253" s="133" t="s">
        <v>438</v>
      </c>
      <c r="F253" s="134" t="s">
        <v>439</v>
      </c>
      <c r="G253" s="135" t="s">
        <v>293</v>
      </c>
      <c r="H253" s="136">
        <v>21.102</v>
      </c>
      <c r="I253" s="137"/>
      <c r="J253" s="138">
        <f>ROUND(I253*H253,2)</f>
        <v>0</v>
      </c>
      <c r="K253" s="134" t="s">
        <v>172</v>
      </c>
      <c r="L253" s="33"/>
      <c r="M253" s="139" t="s">
        <v>19</v>
      </c>
      <c r="N253" s="140" t="s">
        <v>45</v>
      </c>
      <c r="P253" s="141">
        <f>O253*H253</f>
        <v>0</v>
      </c>
      <c r="Q253" s="141">
        <v>0</v>
      </c>
      <c r="R253" s="141">
        <f>Q253*H253</f>
        <v>0</v>
      </c>
      <c r="S253" s="141">
        <v>0</v>
      </c>
      <c r="T253" s="142">
        <f>S253*H253</f>
        <v>0</v>
      </c>
      <c r="AR253" s="143" t="s">
        <v>173</v>
      </c>
      <c r="AT253" s="143" t="s">
        <v>168</v>
      </c>
      <c r="AU253" s="143" t="s">
        <v>83</v>
      </c>
      <c r="AY253" s="18" t="s">
        <v>166</v>
      </c>
      <c r="BE253" s="144">
        <f>IF(N253="základní",J253,0)</f>
        <v>0</v>
      </c>
      <c r="BF253" s="144">
        <f>IF(N253="snížená",J253,0)</f>
        <v>0</v>
      </c>
      <c r="BG253" s="144">
        <f>IF(N253="zákl. přenesená",J253,0)</f>
        <v>0</v>
      </c>
      <c r="BH253" s="144">
        <f>IF(N253="sníž. přenesená",J253,0)</f>
        <v>0</v>
      </c>
      <c r="BI253" s="144">
        <f>IF(N253="nulová",J253,0)</f>
        <v>0</v>
      </c>
      <c r="BJ253" s="18" t="s">
        <v>81</v>
      </c>
      <c r="BK253" s="144">
        <f>ROUND(I253*H253,2)</f>
        <v>0</v>
      </c>
      <c r="BL253" s="18" t="s">
        <v>173</v>
      </c>
      <c r="BM253" s="143" t="s">
        <v>4705</v>
      </c>
    </row>
    <row r="254" spans="2:65" s="1" customFormat="1" ht="10.199999999999999">
      <c r="B254" s="33"/>
      <c r="D254" s="145" t="s">
        <v>175</v>
      </c>
      <c r="F254" s="146" t="s">
        <v>441</v>
      </c>
      <c r="I254" s="147"/>
      <c r="L254" s="33"/>
      <c r="M254" s="148"/>
      <c r="T254" s="54"/>
      <c r="AT254" s="18" t="s">
        <v>175</v>
      </c>
      <c r="AU254" s="18" t="s">
        <v>83</v>
      </c>
    </row>
    <row r="255" spans="2:65" s="11" customFormat="1" ht="22.8" customHeight="1">
      <c r="B255" s="120"/>
      <c r="D255" s="121" t="s">
        <v>73</v>
      </c>
      <c r="E255" s="130" t="s">
        <v>865</v>
      </c>
      <c r="F255" s="130" t="s">
        <v>866</v>
      </c>
      <c r="I255" s="123"/>
      <c r="J255" s="131">
        <f>BK255</f>
        <v>0</v>
      </c>
      <c r="L255" s="120"/>
      <c r="M255" s="125"/>
      <c r="P255" s="126">
        <f>SUM(P256:P257)</f>
        <v>0</v>
      </c>
      <c r="R255" s="126">
        <f>SUM(R256:R257)</f>
        <v>0</v>
      </c>
      <c r="T255" s="127">
        <f>SUM(T256:T257)</f>
        <v>0</v>
      </c>
      <c r="AR255" s="121" t="s">
        <v>81</v>
      </c>
      <c r="AT255" s="128" t="s">
        <v>73</v>
      </c>
      <c r="AU255" s="128" t="s">
        <v>81</v>
      </c>
      <c r="AY255" s="121" t="s">
        <v>166</v>
      </c>
      <c r="BK255" s="129">
        <f>SUM(BK256:BK257)</f>
        <v>0</v>
      </c>
    </row>
    <row r="256" spans="2:65" s="1" customFormat="1" ht="24.15" customHeight="1">
      <c r="B256" s="33"/>
      <c r="C256" s="132" t="s">
        <v>414</v>
      </c>
      <c r="D256" s="132" t="s">
        <v>168</v>
      </c>
      <c r="E256" s="133" t="s">
        <v>4706</v>
      </c>
      <c r="F256" s="134" t="s">
        <v>4707</v>
      </c>
      <c r="G256" s="135" t="s">
        <v>293</v>
      </c>
      <c r="H256" s="136">
        <v>16.774999999999999</v>
      </c>
      <c r="I256" s="137"/>
      <c r="J256" s="138">
        <f>ROUND(I256*H256,2)</f>
        <v>0</v>
      </c>
      <c r="K256" s="134" t="s">
        <v>172</v>
      </c>
      <c r="L256" s="33"/>
      <c r="M256" s="139" t="s">
        <v>19</v>
      </c>
      <c r="N256" s="140" t="s">
        <v>45</v>
      </c>
      <c r="P256" s="141">
        <f>O256*H256</f>
        <v>0</v>
      </c>
      <c r="Q256" s="141">
        <v>0</v>
      </c>
      <c r="R256" s="141">
        <f>Q256*H256</f>
        <v>0</v>
      </c>
      <c r="S256" s="141">
        <v>0</v>
      </c>
      <c r="T256" s="142">
        <f>S256*H256</f>
        <v>0</v>
      </c>
      <c r="AR256" s="143" t="s">
        <v>173</v>
      </c>
      <c r="AT256" s="143" t="s">
        <v>168</v>
      </c>
      <c r="AU256" s="143" t="s">
        <v>83</v>
      </c>
      <c r="AY256" s="18" t="s">
        <v>166</v>
      </c>
      <c r="BE256" s="144">
        <f>IF(N256="základní",J256,0)</f>
        <v>0</v>
      </c>
      <c r="BF256" s="144">
        <f>IF(N256="snížená",J256,0)</f>
        <v>0</v>
      </c>
      <c r="BG256" s="144">
        <f>IF(N256="zákl. přenesená",J256,0)</f>
        <v>0</v>
      </c>
      <c r="BH256" s="144">
        <f>IF(N256="sníž. přenesená",J256,0)</f>
        <v>0</v>
      </c>
      <c r="BI256" s="144">
        <f>IF(N256="nulová",J256,0)</f>
        <v>0</v>
      </c>
      <c r="BJ256" s="18" t="s">
        <v>81</v>
      </c>
      <c r="BK256" s="144">
        <f>ROUND(I256*H256,2)</f>
        <v>0</v>
      </c>
      <c r="BL256" s="18" t="s">
        <v>173</v>
      </c>
      <c r="BM256" s="143" t="s">
        <v>4708</v>
      </c>
    </row>
    <row r="257" spans="2:65" s="1" customFormat="1" ht="10.199999999999999">
      <c r="B257" s="33"/>
      <c r="D257" s="145" t="s">
        <v>175</v>
      </c>
      <c r="F257" s="146" t="s">
        <v>4709</v>
      </c>
      <c r="I257" s="147"/>
      <c r="L257" s="33"/>
      <c r="M257" s="148"/>
      <c r="T257" s="54"/>
      <c r="AT257" s="18" t="s">
        <v>175</v>
      </c>
      <c r="AU257" s="18" t="s">
        <v>83</v>
      </c>
    </row>
    <row r="258" spans="2:65" s="11" customFormat="1" ht="25.95" customHeight="1">
      <c r="B258" s="120"/>
      <c r="D258" s="121" t="s">
        <v>73</v>
      </c>
      <c r="E258" s="122" t="s">
        <v>450</v>
      </c>
      <c r="F258" s="122" t="s">
        <v>451</v>
      </c>
      <c r="I258" s="123"/>
      <c r="J258" s="124">
        <f>BK258</f>
        <v>0</v>
      </c>
      <c r="L258" s="120"/>
      <c r="M258" s="125"/>
      <c r="P258" s="126">
        <f>P259</f>
        <v>0</v>
      </c>
      <c r="R258" s="126">
        <f>R259</f>
        <v>0.10660734000000001</v>
      </c>
      <c r="T258" s="127">
        <f>T259</f>
        <v>0</v>
      </c>
      <c r="AR258" s="121" t="s">
        <v>83</v>
      </c>
      <c r="AT258" s="128" t="s">
        <v>73</v>
      </c>
      <c r="AU258" s="128" t="s">
        <v>74</v>
      </c>
      <c r="AY258" s="121" t="s">
        <v>166</v>
      </c>
      <c r="BK258" s="129">
        <f>BK259</f>
        <v>0</v>
      </c>
    </row>
    <row r="259" spans="2:65" s="11" customFormat="1" ht="22.8" customHeight="1">
      <c r="B259" s="120"/>
      <c r="D259" s="121" t="s">
        <v>73</v>
      </c>
      <c r="E259" s="130" t="s">
        <v>1813</v>
      </c>
      <c r="F259" s="130" t="s">
        <v>1814</v>
      </c>
      <c r="I259" s="123"/>
      <c r="J259" s="131">
        <f>BK259</f>
        <v>0</v>
      </c>
      <c r="L259" s="120"/>
      <c r="M259" s="125"/>
      <c r="P259" s="126">
        <f>SUM(P260:P272)</f>
        <v>0</v>
      </c>
      <c r="R259" s="126">
        <f>SUM(R260:R272)</f>
        <v>0.10660734000000001</v>
      </c>
      <c r="T259" s="127">
        <f>SUM(T260:T272)</f>
        <v>0</v>
      </c>
      <c r="AR259" s="121" t="s">
        <v>83</v>
      </c>
      <c r="AT259" s="128" t="s">
        <v>73</v>
      </c>
      <c r="AU259" s="128" t="s">
        <v>81</v>
      </c>
      <c r="AY259" s="121" t="s">
        <v>166</v>
      </c>
      <c r="BK259" s="129">
        <f>SUM(BK260:BK272)</f>
        <v>0</v>
      </c>
    </row>
    <row r="260" spans="2:65" s="1" customFormat="1" ht="16.5" customHeight="1">
      <c r="B260" s="33"/>
      <c r="C260" s="132" t="s">
        <v>420</v>
      </c>
      <c r="D260" s="132" t="s">
        <v>168</v>
      </c>
      <c r="E260" s="133" t="s">
        <v>2994</v>
      </c>
      <c r="F260" s="134" t="s">
        <v>2995</v>
      </c>
      <c r="G260" s="135" t="s">
        <v>244</v>
      </c>
      <c r="H260" s="136">
        <v>44.792999999999999</v>
      </c>
      <c r="I260" s="137"/>
      <c r="J260" s="138">
        <f>ROUND(I260*H260,2)</f>
        <v>0</v>
      </c>
      <c r="K260" s="134" t="s">
        <v>172</v>
      </c>
      <c r="L260" s="33"/>
      <c r="M260" s="139" t="s">
        <v>19</v>
      </c>
      <c r="N260" s="140" t="s">
        <v>45</v>
      </c>
      <c r="P260" s="141">
        <f>O260*H260</f>
        <v>0</v>
      </c>
      <c r="Q260" s="141">
        <v>2.3800000000000002E-3</v>
      </c>
      <c r="R260" s="141">
        <f>Q260*H260</f>
        <v>0.10660734000000001</v>
      </c>
      <c r="S260" s="141">
        <v>0</v>
      </c>
      <c r="T260" s="142">
        <f>S260*H260</f>
        <v>0</v>
      </c>
      <c r="AR260" s="143" t="s">
        <v>290</v>
      </c>
      <c r="AT260" s="143" t="s">
        <v>168</v>
      </c>
      <c r="AU260" s="143" t="s">
        <v>83</v>
      </c>
      <c r="AY260" s="18" t="s">
        <v>166</v>
      </c>
      <c r="BE260" s="144">
        <f>IF(N260="základní",J260,0)</f>
        <v>0</v>
      </c>
      <c r="BF260" s="144">
        <f>IF(N260="snížená",J260,0)</f>
        <v>0</v>
      </c>
      <c r="BG260" s="144">
        <f>IF(N260="zákl. přenesená",J260,0)</f>
        <v>0</v>
      </c>
      <c r="BH260" s="144">
        <f>IF(N260="sníž. přenesená",J260,0)</f>
        <v>0</v>
      </c>
      <c r="BI260" s="144">
        <f>IF(N260="nulová",J260,0)</f>
        <v>0</v>
      </c>
      <c r="BJ260" s="18" t="s">
        <v>81</v>
      </c>
      <c r="BK260" s="144">
        <f>ROUND(I260*H260,2)</f>
        <v>0</v>
      </c>
      <c r="BL260" s="18" t="s">
        <v>290</v>
      </c>
      <c r="BM260" s="143" t="s">
        <v>4710</v>
      </c>
    </row>
    <row r="261" spans="2:65" s="1" customFormat="1" ht="10.199999999999999">
      <c r="B261" s="33"/>
      <c r="D261" s="145" t="s">
        <v>175</v>
      </c>
      <c r="F261" s="146" t="s">
        <v>2997</v>
      </c>
      <c r="I261" s="147"/>
      <c r="L261" s="33"/>
      <c r="M261" s="148"/>
      <c r="T261" s="54"/>
      <c r="AT261" s="18" t="s">
        <v>175</v>
      </c>
      <c r="AU261" s="18" t="s">
        <v>83</v>
      </c>
    </row>
    <row r="262" spans="2:65" s="12" customFormat="1" ht="10.199999999999999">
      <c r="B262" s="149"/>
      <c r="D262" s="150" t="s">
        <v>177</v>
      </c>
      <c r="E262" s="151" t="s">
        <v>19</v>
      </c>
      <c r="F262" s="152" t="s">
        <v>4711</v>
      </c>
      <c r="H262" s="151" t="s">
        <v>19</v>
      </c>
      <c r="I262" s="153"/>
      <c r="L262" s="149"/>
      <c r="M262" s="154"/>
      <c r="T262" s="155"/>
      <c r="AT262" s="151" t="s">
        <v>177</v>
      </c>
      <c r="AU262" s="151" t="s">
        <v>83</v>
      </c>
      <c r="AV262" s="12" t="s">
        <v>81</v>
      </c>
      <c r="AW262" s="12" t="s">
        <v>34</v>
      </c>
      <c r="AX262" s="12" t="s">
        <v>74</v>
      </c>
      <c r="AY262" s="151" t="s">
        <v>166</v>
      </c>
    </row>
    <row r="263" spans="2:65" s="13" customFormat="1" ht="10.199999999999999">
      <c r="B263" s="156"/>
      <c r="D263" s="150" t="s">
        <v>177</v>
      </c>
      <c r="E263" s="157" t="s">
        <v>19</v>
      </c>
      <c r="F263" s="158" t="s">
        <v>4712</v>
      </c>
      <c r="H263" s="159">
        <v>3.36</v>
      </c>
      <c r="I263" s="160"/>
      <c r="L263" s="156"/>
      <c r="M263" s="161"/>
      <c r="T263" s="162"/>
      <c r="AT263" s="157" t="s">
        <v>177</v>
      </c>
      <c r="AU263" s="157" t="s">
        <v>83</v>
      </c>
      <c r="AV263" s="13" t="s">
        <v>83</v>
      </c>
      <c r="AW263" s="13" t="s">
        <v>34</v>
      </c>
      <c r="AX263" s="13" t="s">
        <v>74</v>
      </c>
      <c r="AY263" s="157" t="s">
        <v>166</v>
      </c>
    </row>
    <row r="264" spans="2:65" s="13" customFormat="1" ht="10.199999999999999">
      <c r="B264" s="156"/>
      <c r="D264" s="150" t="s">
        <v>177</v>
      </c>
      <c r="E264" s="157" t="s">
        <v>19</v>
      </c>
      <c r="F264" s="158" t="s">
        <v>4713</v>
      </c>
      <c r="H264" s="159">
        <v>0.36</v>
      </c>
      <c r="I264" s="160"/>
      <c r="L264" s="156"/>
      <c r="M264" s="161"/>
      <c r="T264" s="162"/>
      <c r="AT264" s="157" t="s">
        <v>177</v>
      </c>
      <c r="AU264" s="157" t="s">
        <v>83</v>
      </c>
      <c r="AV264" s="13" t="s">
        <v>83</v>
      </c>
      <c r="AW264" s="13" t="s">
        <v>34</v>
      </c>
      <c r="AX264" s="13" t="s">
        <v>74</v>
      </c>
      <c r="AY264" s="157" t="s">
        <v>166</v>
      </c>
    </row>
    <row r="265" spans="2:65" s="12" customFormat="1" ht="10.199999999999999">
      <c r="B265" s="149"/>
      <c r="D265" s="150" t="s">
        <v>177</v>
      </c>
      <c r="E265" s="151" t="s">
        <v>19</v>
      </c>
      <c r="F265" s="152" t="s">
        <v>4714</v>
      </c>
      <c r="H265" s="151" t="s">
        <v>19</v>
      </c>
      <c r="I265" s="153"/>
      <c r="L265" s="149"/>
      <c r="M265" s="154"/>
      <c r="T265" s="155"/>
      <c r="AT265" s="151" t="s">
        <v>177</v>
      </c>
      <c r="AU265" s="151" t="s">
        <v>83</v>
      </c>
      <c r="AV265" s="12" t="s">
        <v>81</v>
      </c>
      <c r="AW265" s="12" t="s">
        <v>34</v>
      </c>
      <c r="AX265" s="12" t="s">
        <v>74</v>
      </c>
      <c r="AY265" s="151" t="s">
        <v>166</v>
      </c>
    </row>
    <row r="266" spans="2:65" s="13" customFormat="1" ht="10.199999999999999">
      <c r="B266" s="156"/>
      <c r="D266" s="150" t="s">
        <v>177</v>
      </c>
      <c r="E266" s="157" t="s">
        <v>19</v>
      </c>
      <c r="F266" s="158" t="s">
        <v>4715</v>
      </c>
      <c r="H266" s="159">
        <v>18.271999999999998</v>
      </c>
      <c r="I266" s="160"/>
      <c r="L266" s="156"/>
      <c r="M266" s="161"/>
      <c r="T266" s="162"/>
      <c r="AT266" s="157" t="s">
        <v>177</v>
      </c>
      <c r="AU266" s="157" t="s">
        <v>83</v>
      </c>
      <c r="AV266" s="13" t="s">
        <v>83</v>
      </c>
      <c r="AW266" s="13" t="s">
        <v>34</v>
      </c>
      <c r="AX266" s="13" t="s">
        <v>74</v>
      </c>
      <c r="AY266" s="157" t="s">
        <v>166</v>
      </c>
    </row>
    <row r="267" spans="2:65" s="13" customFormat="1" ht="10.199999999999999">
      <c r="B267" s="156"/>
      <c r="D267" s="150" t="s">
        <v>177</v>
      </c>
      <c r="E267" s="157" t="s">
        <v>19</v>
      </c>
      <c r="F267" s="158" t="s">
        <v>4716</v>
      </c>
      <c r="H267" s="159">
        <v>7.4370000000000003</v>
      </c>
      <c r="I267" s="160"/>
      <c r="L267" s="156"/>
      <c r="M267" s="161"/>
      <c r="T267" s="162"/>
      <c r="AT267" s="157" t="s">
        <v>177</v>
      </c>
      <c r="AU267" s="157" t="s">
        <v>83</v>
      </c>
      <c r="AV267" s="13" t="s">
        <v>83</v>
      </c>
      <c r="AW267" s="13" t="s">
        <v>34</v>
      </c>
      <c r="AX267" s="13" t="s">
        <v>74</v>
      </c>
      <c r="AY267" s="157" t="s">
        <v>166</v>
      </c>
    </row>
    <row r="268" spans="2:65" s="13" customFormat="1" ht="10.199999999999999">
      <c r="B268" s="156"/>
      <c r="D268" s="150" t="s">
        <v>177</v>
      </c>
      <c r="E268" s="157" t="s">
        <v>19</v>
      </c>
      <c r="F268" s="158" t="s">
        <v>4717</v>
      </c>
      <c r="H268" s="159">
        <v>15.103999999999999</v>
      </c>
      <c r="I268" s="160"/>
      <c r="L268" s="156"/>
      <c r="M268" s="161"/>
      <c r="T268" s="162"/>
      <c r="AT268" s="157" t="s">
        <v>177</v>
      </c>
      <c r="AU268" s="157" t="s">
        <v>83</v>
      </c>
      <c r="AV268" s="13" t="s">
        <v>83</v>
      </c>
      <c r="AW268" s="13" t="s">
        <v>34</v>
      </c>
      <c r="AX268" s="13" t="s">
        <v>74</v>
      </c>
      <c r="AY268" s="157" t="s">
        <v>166</v>
      </c>
    </row>
    <row r="269" spans="2:65" s="12" customFormat="1" ht="10.199999999999999">
      <c r="B269" s="149"/>
      <c r="D269" s="150" t="s">
        <v>177</v>
      </c>
      <c r="E269" s="151" t="s">
        <v>19</v>
      </c>
      <c r="F269" s="152" t="s">
        <v>4718</v>
      </c>
      <c r="H269" s="151" t="s">
        <v>19</v>
      </c>
      <c r="I269" s="153"/>
      <c r="L269" s="149"/>
      <c r="M269" s="154"/>
      <c r="T269" s="155"/>
      <c r="AT269" s="151" t="s">
        <v>177</v>
      </c>
      <c r="AU269" s="151" t="s">
        <v>83</v>
      </c>
      <c r="AV269" s="12" t="s">
        <v>81</v>
      </c>
      <c r="AW269" s="12" t="s">
        <v>34</v>
      </c>
      <c r="AX269" s="12" t="s">
        <v>74</v>
      </c>
      <c r="AY269" s="151" t="s">
        <v>166</v>
      </c>
    </row>
    <row r="270" spans="2:65" s="13" customFormat="1" ht="10.199999999999999">
      <c r="B270" s="156"/>
      <c r="D270" s="150" t="s">
        <v>177</v>
      </c>
      <c r="E270" s="157" t="s">
        <v>19</v>
      </c>
      <c r="F270" s="158" t="s">
        <v>4719</v>
      </c>
      <c r="H270" s="159">
        <v>0.17</v>
      </c>
      <c r="I270" s="160"/>
      <c r="L270" s="156"/>
      <c r="M270" s="161"/>
      <c r="T270" s="162"/>
      <c r="AT270" s="157" t="s">
        <v>177</v>
      </c>
      <c r="AU270" s="157" t="s">
        <v>83</v>
      </c>
      <c r="AV270" s="13" t="s">
        <v>83</v>
      </c>
      <c r="AW270" s="13" t="s">
        <v>34</v>
      </c>
      <c r="AX270" s="13" t="s">
        <v>74</v>
      </c>
      <c r="AY270" s="157" t="s">
        <v>166</v>
      </c>
    </row>
    <row r="271" spans="2:65" s="13" customFormat="1" ht="10.199999999999999">
      <c r="B271" s="156"/>
      <c r="D271" s="150" t="s">
        <v>177</v>
      </c>
      <c r="E271" s="157" t="s">
        <v>19</v>
      </c>
      <c r="F271" s="158" t="s">
        <v>4720</v>
      </c>
      <c r="H271" s="159">
        <v>0.09</v>
      </c>
      <c r="I271" s="160"/>
      <c r="L271" s="156"/>
      <c r="M271" s="161"/>
      <c r="T271" s="162"/>
      <c r="AT271" s="157" t="s">
        <v>177</v>
      </c>
      <c r="AU271" s="157" t="s">
        <v>83</v>
      </c>
      <c r="AV271" s="13" t="s">
        <v>83</v>
      </c>
      <c r="AW271" s="13" t="s">
        <v>34</v>
      </c>
      <c r="AX271" s="13" t="s">
        <v>74</v>
      </c>
      <c r="AY271" s="157" t="s">
        <v>166</v>
      </c>
    </row>
    <row r="272" spans="2:65" s="14" customFormat="1" ht="10.199999999999999">
      <c r="B272" s="163"/>
      <c r="D272" s="150" t="s">
        <v>177</v>
      </c>
      <c r="E272" s="164" t="s">
        <v>19</v>
      </c>
      <c r="F272" s="165" t="s">
        <v>181</v>
      </c>
      <c r="H272" s="166">
        <v>44.792999999999999</v>
      </c>
      <c r="I272" s="167"/>
      <c r="L272" s="163"/>
      <c r="M272" s="186"/>
      <c r="N272" s="187"/>
      <c r="O272" s="187"/>
      <c r="P272" s="187"/>
      <c r="Q272" s="187"/>
      <c r="R272" s="187"/>
      <c r="S272" s="187"/>
      <c r="T272" s="188"/>
      <c r="AT272" s="164" t="s">
        <v>177</v>
      </c>
      <c r="AU272" s="164" t="s">
        <v>83</v>
      </c>
      <c r="AV272" s="14" t="s">
        <v>173</v>
      </c>
      <c r="AW272" s="14" t="s">
        <v>34</v>
      </c>
      <c r="AX272" s="14" t="s">
        <v>81</v>
      </c>
      <c r="AY272" s="164" t="s">
        <v>166</v>
      </c>
    </row>
    <row r="273" spans="2:12" s="1" customFormat="1" ht="6.9" customHeight="1">
      <c r="B273" s="42"/>
      <c r="C273" s="43"/>
      <c r="D273" s="43"/>
      <c r="E273" s="43"/>
      <c r="F273" s="43"/>
      <c r="G273" s="43"/>
      <c r="H273" s="43"/>
      <c r="I273" s="43"/>
      <c r="J273" s="43"/>
      <c r="K273" s="43"/>
      <c r="L273" s="33"/>
    </row>
  </sheetData>
  <sheetProtection algorithmName="SHA-512" hashValue="MEU/Mwc/ncghj7Pjxwt8s9oAISPJor30NJKAgPsCHkIc3eMHINzYnJsFHvlR8UcpHqQw1pgybflgCswhGbxq8Q==" saltValue="E/KxxxK2ucmS6RSNR1PZVs29Df9v0VO7r71LSDror19JiDkDhd530Dte17+GtTFj8+SGVp+Nq2JetnihwIEhdA==" spinCount="100000" sheet="1" objects="1" scenarios="1" formatColumns="0" formatRows="0" autoFilter="0"/>
  <autoFilter ref="C86:K272" xr:uid="{00000000-0009-0000-0000-00000D000000}"/>
  <mergeCells count="9">
    <mergeCell ref="E50:H50"/>
    <mergeCell ref="E77:H77"/>
    <mergeCell ref="E79:H79"/>
    <mergeCell ref="L2:V2"/>
    <mergeCell ref="E7:H7"/>
    <mergeCell ref="E9:H9"/>
    <mergeCell ref="E18:H18"/>
    <mergeCell ref="E27:H27"/>
    <mergeCell ref="E48:H48"/>
  </mergeCells>
  <hyperlinks>
    <hyperlink ref="F91" r:id="rId1" xr:uid="{00000000-0004-0000-0D00-000000000000}"/>
    <hyperlink ref="F100" r:id="rId2" xr:uid="{00000000-0004-0000-0D00-000001000000}"/>
    <hyperlink ref="F109" r:id="rId3" xr:uid="{00000000-0004-0000-0D00-000002000000}"/>
    <hyperlink ref="F121" r:id="rId4" xr:uid="{00000000-0004-0000-0D00-000003000000}"/>
    <hyperlink ref="F131" r:id="rId5" xr:uid="{00000000-0004-0000-0D00-000004000000}"/>
    <hyperlink ref="F141" r:id="rId6" xr:uid="{00000000-0004-0000-0D00-000005000000}"/>
    <hyperlink ref="F154" r:id="rId7" xr:uid="{00000000-0004-0000-0D00-000006000000}"/>
    <hyperlink ref="F195" r:id="rId8" xr:uid="{00000000-0004-0000-0D00-000007000000}"/>
    <hyperlink ref="F215" r:id="rId9" xr:uid="{00000000-0004-0000-0D00-000008000000}"/>
    <hyperlink ref="F227" r:id="rId10" xr:uid="{00000000-0004-0000-0D00-000009000000}"/>
    <hyperlink ref="F232" r:id="rId11" xr:uid="{00000000-0004-0000-0D00-00000A000000}"/>
    <hyperlink ref="F239" r:id="rId12" xr:uid="{00000000-0004-0000-0D00-00000B000000}"/>
    <hyperlink ref="F247" r:id="rId13" xr:uid="{00000000-0004-0000-0D00-00000C000000}"/>
    <hyperlink ref="F249" r:id="rId14" xr:uid="{00000000-0004-0000-0D00-00000D000000}"/>
    <hyperlink ref="F251" r:id="rId15" xr:uid="{00000000-0004-0000-0D00-00000E000000}"/>
    <hyperlink ref="F254" r:id="rId16" xr:uid="{00000000-0004-0000-0D00-00000F000000}"/>
    <hyperlink ref="F257" r:id="rId17" xr:uid="{00000000-0004-0000-0D00-000010000000}"/>
    <hyperlink ref="F261" r:id="rId18" xr:uid="{00000000-0004-0000-0D00-000011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9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B2:BM438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124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s="1" customFormat="1" ht="12" customHeight="1">
      <c r="B8" s="33"/>
      <c r="D8" s="28" t="s">
        <v>132</v>
      </c>
      <c r="L8" s="33"/>
    </row>
    <row r="9" spans="2:46" s="1" customFormat="1" ht="16.5" customHeight="1">
      <c r="B9" s="33"/>
      <c r="E9" s="291" t="s">
        <v>4721</v>
      </c>
      <c r="F9" s="329"/>
      <c r="G9" s="329"/>
      <c r="H9" s="329"/>
      <c r="L9" s="33"/>
    </row>
    <row r="10" spans="2:46" s="1" customFormat="1" ht="10.199999999999999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19</v>
      </c>
      <c r="L11" s="33"/>
    </row>
    <row r="12" spans="2:46" s="1" customFormat="1" ht="12" customHeight="1">
      <c r="B12" s="33"/>
      <c r="D12" s="28" t="s">
        <v>21</v>
      </c>
      <c r="F12" s="26" t="s">
        <v>22</v>
      </c>
      <c r="I12" s="28" t="s">
        <v>23</v>
      </c>
      <c r="J12" s="50" t="str">
        <f>'Rekapitulace stavby'!AN8</f>
        <v>5. 11. 2024</v>
      </c>
      <c r="L12" s="33"/>
    </row>
    <row r="13" spans="2:46" s="1" customFormat="1" ht="10.8" customHeight="1">
      <c r="B13" s="33"/>
      <c r="L13" s="33"/>
    </row>
    <row r="14" spans="2:46" s="1" customFormat="1" ht="12" customHeight="1">
      <c r="B14" s="33"/>
      <c r="D14" s="28" t="s">
        <v>25</v>
      </c>
      <c r="I14" s="28" t="s">
        <v>26</v>
      </c>
      <c r="J14" s="26" t="s">
        <v>27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19</v>
      </c>
      <c r="L15" s="33"/>
    </row>
    <row r="16" spans="2:46" s="1" customFormat="1" ht="6.9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26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30" t="str">
        <f>'Rekapitulace stavby'!E14</f>
        <v>Vyplň údaj</v>
      </c>
      <c r="F18" s="297"/>
      <c r="G18" s="297"/>
      <c r="H18" s="297"/>
      <c r="I18" s="28" t="s">
        <v>29</v>
      </c>
      <c r="J18" s="29" t="str">
        <f>'Rekapitulace stavby'!AN14</f>
        <v>Vyplň údaj</v>
      </c>
      <c r="L18" s="33"/>
    </row>
    <row r="19" spans="2:12" s="1" customFormat="1" ht="6.9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26</v>
      </c>
      <c r="J20" s="26" t="s">
        <v>1449</v>
      </c>
      <c r="L20" s="33"/>
    </row>
    <row r="21" spans="2:12" s="1" customFormat="1" ht="18" customHeight="1">
      <c r="B21" s="33"/>
      <c r="E21" s="26" t="s">
        <v>1450</v>
      </c>
      <c r="I21" s="28" t="s">
        <v>29</v>
      </c>
      <c r="J21" s="26" t="s">
        <v>19</v>
      </c>
      <c r="L21" s="33"/>
    </row>
    <row r="22" spans="2:12" s="1" customFormat="1" ht="6.9" customHeight="1">
      <c r="B22" s="33"/>
      <c r="L22" s="33"/>
    </row>
    <row r="23" spans="2:12" s="1" customFormat="1" ht="12" customHeight="1">
      <c r="B23" s="33"/>
      <c r="D23" s="28" t="s">
        <v>35</v>
      </c>
      <c r="I23" s="28" t="s">
        <v>26</v>
      </c>
      <c r="J23" s="26" t="s">
        <v>36</v>
      </c>
      <c r="L23" s="33"/>
    </row>
    <row r="24" spans="2:12" s="1" customFormat="1" ht="18" customHeight="1">
      <c r="B24" s="33"/>
      <c r="E24" s="26" t="s">
        <v>37</v>
      </c>
      <c r="I24" s="28" t="s">
        <v>29</v>
      </c>
      <c r="J24" s="26" t="s">
        <v>19</v>
      </c>
      <c r="L24" s="33"/>
    </row>
    <row r="25" spans="2:12" s="1" customFormat="1" ht="6.9" customHeight="1">
      <c r="B25" s="33"/>
      <c r="L25" s="33"/>
    </row>
    <row r="26" spans="2:12" s="1" customFormat="1" ht="12" customHeight="1">
      <c r="B26" s="33"/>
      <c r="D26" s="28" t="s">
        <v>38</v>
      </c>
      <c r="L26" s="33"/>
    </row>
    <row r="27" spans="2:12" s="7" customFormat="1" ht="16.5" customHeight="1">
      <c r="B27" s="92"/>
      <c r="E27" s="302" t="s">
        <v>19</v>
      </c>
      <c r="F27" s="302"/>
      <c r="G27" s="302"/>
      <c r="H27" s="302"/>
      <c r="L27" s="92"/>
    </row>
    <row r="28" spans="2:12" s="1" customFormat="1" ht="6.9" customHeight="1">
      <c r="B28" s="33"/>
      <c r="L28" s="33"/>
    </row>
    <row r="29" spans="2:12" s="1" customFormat="1" ht="6.9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40</v>
      </c>
      <c r="J30" s="64">
        <f>ROUND(J88, 2)</f>
        <v>0</v>
      </c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" customHeight="1">
      <c r="B32" s="33"/>
      <c r="F32" s="36" t="s">
        <v>42</v>
      </c>
      <c r="I32" s="36" t="s">
        <v>41</v>
      </c>
      <c r="J32" s="36" t="s">
        <v>43</v>
      </c>
      <c r="L32" s="33"/>
    </row>
    <row r="33" spans="2:12" s="1" customFormat="1" ht="14.4" customHeight="1">
      <c r="B33" s="33"/>
      <c r="D33" s="53" t="s">
        <v>44</v>
      </c>
      <c r="E33" s="28" t="s">
        <v>45</v>
      </c>
      <c r="F33" s="84">
        <f>ROUND((SUM(BE88:BE437)),  2)</f>
        <v>0</v>
      </c>
      <c r="I33" s="94">
        <v>0.21</v>
      </c>
      <c r="J33" s="84">
        <f>ROUND(((SUM(BE88:BE437))*I33),  2)</f>
        <v>0</v>
      </c>
      <c r="L33" s="33"/>
    </row>
    <row r="34" spans="2:12" s="1" customFormat="1" ht="14.4" customHeight="1">
      <c r="B34" s="33"/>
      <c r="E34" s="28" t="s">
        <v>46</v>
      </c>
      <c r="F34" s="84">
        <f>ROUND((SUM(BF88:BF437)),  2)</f>
        <v>0</v>
      </c>
      <c r="I34" s="94">
        <v>0.12</v>
      </c>
      <c r="J34" s="84">
        <f>ROUND(((SUM(BF88:BF437))*I34),  2)</f>
        <v>0</v>
      </c>
      <c r="L34" s="33"/>
    </row>
    <row r="35" spans="2:12" s="1" customFormat="1" ht="14.4" hidden="1" customHeight="1">
      <c r="B35" s="33"/>
      <c r="E35" s="28" t="s">
        <v>47</v>
      </c>
      <c r="F35" s="84">
        <f>ROUND((SUM(BG88:BG437)),  2)</f>
        <v>0</v>
      </c>
      <c r="I35" s="94">
        <v>0.21</v>
      </c>
      <c r="J35" s="84">
        <f>0</f>
        <v>0</v>
      </c>
      <c r="L35" s="33"/>
    </row>
    <row r="36" spans="2:12" s="1" customFormat="1" ht="14.4" hidden="1" customHeight="1">
      <c r="B36" s="33"/>
      <c r="E36" s="28" t="s">
        <v>48</v>
      </c>
      <c r="F36" s="84">
        <f>ROUND((SUM(BH88:BH437)),  2)</f>
        <v>0</v>
      </c>
      <c r="I36" s="94">
        <v>0.12</v>
      </c>
      <c r="J36" s="84">
        <f>0</f>
        <v>0</v>
      </c>
      <c r="L36" s="33"/>
    </row>
    <row r="37" spans="2:12" s="1" customFormat="1" ht="14.4" hidden="1" customHeight="1">
      <c r="B37" s="33"/>
      <c r="E37" s="28" t="s">
        <v>49</v>
      </c>
      <c r="F37" s="84">
        <f>ROUND((SUM(BI88:BI437)),  2)</f>
        <v>0</v>
      </c>
      <c r="I37" s="94">
        <v>0</v>
      </c>
      <c r="J37" s="84">
        <f>0</f>
        <v>0</v>
      </c>
      <c r="L37" s="33"/>
    </row>
    <row r="38" spans="2:12" s="1" customFormat="1" ht="6.9" customHeight="1">
      <c r="B38" s="33"/>
      <c r="L38" s="33"/>
    </row>
    <row r="39" spans="2:12" s="1" customFormat="1" ht="25.35" customHeight="1">
      <c r="B39" s="33"/>
      <c r="C39" s="95"/>
      <c r="D39" s="96" t="s">
        <v>50</v>
      </c>
      <c r="E39" s="55"/>
      <c r="F39" s="55"/>
      <c r="G39" s="97" t="s">
        <v>51</v>
      </c>
      <c r="H39" s="98" t="s">
        <v>52</v>
      </c>
      <c r="I39" s="55"/>
      <c r="J39" s="99">
        <f>SUM(J30:J37)</f>
        <v>0</v>
      </c>
      <c r="K39" s="100"/>
      <c r="L39" s="33"/>
    </row>
    <row r="40" spans="2:12" s="1" customFormat="1" ht="14.4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" customHeight="1">
      <c r="B45" s="33"/>
      <c r="C45" s="22" t="s">
        <v>136</v>
      </c>
      <c r="L45" s="33"/>
    </row>
    <row r="46" spans="2:12" s="1" customFormat="1" ht="6.9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27" t="str">
        <f>E7</f>
        <v>ÚPRAVY STÁVAJÍCÍHO VODOJEMU KOZINEC I a II</v>
      </c>
      <c r="F48" s="328"/>
      <c r="G48" s="328"/>
      <c r="H48" s="328"/>
      <c r="L48" s="33"/>
    </row>
    <row r="49" spans="2:47" s="1" customFormat="1" ht="12" customHeight="1">
      <c r="B49" s="33"/>
      <c r="C49" s="28" t="s">
        <v>132</v>
      </c>
      <c r="L49" s="33"/>
    </row>
    <row r="50" spans="2:47" s="1" customFormat="1" ht="16.5" customHeight="1">
      <c r="B50" s="33"/>
      <c r="E50" s="291" t="str">
        <f>E9</f>
        <v>SO 04 - Zpevněné plochy a opěrné stěny</v>
      </c>
      <c r="F50" s="329"/>
      <c r="G50" s="329"/>
      <c r="H50" s="329"/>
      <c r="L50" s="33"/>
    </row>
    <row r="51" spans="2:47" s="1" customFormat="1" ht="6.9" customHeight="1">
      <c r="B51" s="33"/>
      <c r="L51" s="33"/>
    </row>
    <row r="52" spans="2:47" s="1" customFormat="1" ht="12" customHeight="1">
      <c r="B52" s="33"/>
      <c r="C52" s="28" t="s">
        <v>21</v>
      </c>
      <c r="F52" s="26" t="str">
        <f>F12</f>
        <v>Jilemnice</v>
      </c>
      <c r="I52" s="28" t="s">
        <v>23</v>
      </c>
      <c r="J52" s="50" t="str">
        <f>IF(J12="","",J12)</f>
        <v>5. 11. 2024</v>
      </c>
      <c r="L52" s="33"/>
    </row>
    <row r="53" spans="2:47" s="1" customFormat="1" ht="6.9" customHeight="1">
      <c r="B53" s="33"/>
      <c r="L53" s="33"/>
    </row>
    <row r="54" spans="2:47" s="1" customFormat="1" ht="25.65" customHeight="1">
      <c r="B54" s="33"/>
      <c r="C54" s="28" t="s">
        <v>25</v>
      </c>
      <c r="F54" s="26" t="str">
        <f>E15</f>
        <v>Vodohospodářské sdružení Turnov</v>
      </c>
      <c r="I54" s="28" t="s">
        <v>32</v>
      </c>
      <c r="J54" s="31" t="str">
        <f>E21</f>
        <v>PECKA ATELIÉR s.r.o.</v>
      </c>
      <c r="L54" s="33"/>
    </row>
    <row r="55" spans="2:47" s="1" customFormat="1" ht="15.15" customHeight="1">
      <c r="B55" s="33"/>
      <c r="C55" s="28" t="s">
        <v>30</v>
      </c>
      <c r="F55" s="26" t="str">
        <f>IF(E18="","",E18)</f>
        <v>Vyplň údaj</v>
      </c>
      <c r="I55" s="28" t="s">
        <v>35</v>
      </c>
      <c r="J55" s="31" t="str">
        <f>E24</f>
        <v>Michael Štěpán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137</v>
      </c>
      <c r="D57" s="95"/>
      <c r="E57" s="95"/>
      <c r="F57" s="95"/>
      <c r="G57" s="95"/>
      <c r="H57" s="95"/>
      <c r="I57" s="95"/>
      <c r="J57" s="102" t="s">
        <v>138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8" customHeight="1">
      <c r="B59" s="33"/>
      <c r="C59" s="103" t="s">
        <v>72</v>
      </c>
      <c r="J59" s="64">
        <f>J88</f>
        <v>0</v>
      </c>
      <c r="L59" s="33"/>
      <c r="AU59" s="18" t="s">
        <v>139</v>
      </c>
    </row>
    <row r="60" spans="2:47" s="8" customFormat="1" ht="24.9" customHeight="1">
      <c r="B60" s="104"/>
      <c r="D60" s="105" t="s">
        <v>140</v>
      </c>
      <c r="E60" s="106"/>
      <c r="F60" s="106"/>
      <c r="G60" s="106"/>
      <c r="H60" s="106"/>
      <c r="I60" s="106"/>
      <c r="J60" s="107">
        <f>J89</f>
        <v>0</v>
      </c>
      <c r="L60" s="104"/>
    </row>
    <row r="61" spans="2:47" s="9" customFormat="1" ht="19.95" customHeight="1">
      <c r="B61" s="108"/>
      <c r="D61" s="109" t="s">
        <v>141</v>
      </c>
      <c r="E61" s="110"/>
      <c r="F61" s="110"/>
      <c r="G61" s="110"/>
      <c r="H61" s="110"/>
      <c r="I61" s="110"/>
      <c r="J61" s="111">
        <f>J90</f>
        <v>0</v>
      </c>
      <c r="L61" s="108"/>
    </row>
    <row r="62" spans="2:47" s="9" customFormat="1" ht="19.95" customHeight="1">
      <c r="B62" s="108"/>
      <c r="D62" s="109" t="s">
        <v>572</v>
      </c>
      <c r="E62" s="110"/>
      <c r="F62" s="110"/>
      <c r="G62" s="110"/>
      <c r="H62" s="110"/>
      <c r="I62" s="110"/>
      <c r="J62" s="111">
        <f>J198</f>
        <v>0</v>
      </c>
      <c r="L62" s="108"/>
    </row>
    <row r="63" spans="2:47" s="9" customFormat="1" ht="19.95" customHeight="1">
      <c r="B63" s="108"/>
      <c r="D63" s="109" t="s">
        <v>573</v>
      </c>
      <c r="E63" s="110"/>
      <c r="F63" s="110"/>
      <c r="G63" s="110"/>
      <c r="H63" s="110"/>
      <c r="I63" s="110"/>
      <c r="J63" s="111">
        <f>J255</f>
        <v>0</v>
      </c>
      <c r="L63" s="108"/>
    </row>
    <row r="64" spans="2:47" s="9" customFormat="1" ht="19.95" customHeight="1">
      <c r="B64" s="108"/>
      <c r="D64" s="109" t="s">
        <v>575</v>
      </c>
      <c r="E64" s="110"/>
      <c r="F64" s="110"/>
      <c r="G64" s="110"/>
      <c r="H64" s="110"/>
      <c r="I64" s="110"/>
      <c r="J64" s="111">
        <f>J297</f>
        <v>0</v>
      </c>
      <c r="L64" s="108"/>
    </row>
    <row r="65" spans="2:12" s="9" customFormat="1" ht="19.95" customHeight="1">
      <c r="B65" s="108"/>
      <c r="D65" s="109" t="s">
        <v>576</v>
      </c>
      <c r="E65" s="110"/>
      <c r="F65" s="110"/>
      <c r="G65" s="110"/>
      <c r="H65" s="110"/>
      <c r="I65" s="110"/>
      <c r="J65" s="111">
        <f>J342</f>
        <v>0</v>
      </c>
      <c r="L65" s="108"/>
    </row>
    <row r="66" spans="2:12" s="9" customFormat="1" ht="19.95" customHeight="1">
      <c r="B66" s="108"/>
      <c r="D66" s="109" t="s">
        <v>142</v>
      </c>
      <c r="E66" s="110"/>
      <c r="F66" s="110"/>
      <c r="G66" s="110"/>
      <c r="H66" s="110"/>
      <c r="I66" s="110"/>
      <c r="J66" s="111">
        <f>J353</f>
        <v>0</v>
      </c>
      <c r="L66" s="108"/>
    </row>
    <row r="67" spans="2:12" s="9" customFormat="1" ht="19.95" customHeight="1">
      <c r="B67" s="108"/>
      <c r="D67" s="109" t="s">
        <v>143</v>
      </c>
      <c r="E67" s="110"/>
      <c r="F67" s="110"/>
      <c r="G67" s="110"/>
      <c r="H67" s="110"/>
      <c r="I67" s="110"/>
      <c r="J67" s="111">
        <f>J423</f>
        <v>0</v>
      </c>
      <c r="L67" s="108"/>
    </row>
    <row r="68" spans="2:12" s="9" customFormat="1" ht="19.95" customHeight="1">
      <c r="B68" s="108"/>
      <c r="D68" s="109" t="s">
        <v>578</v>
      </c>
      <c r="E68" s="110"/>
      <c r="F68" s="110"/>
      <c r="G68" s="110"/>
      <c r="H68" s="110"/>
      <c r="I68" s="110"/>
      <c r="J68" s="111">
        <f>J435</f>
        <v>0</v>
      </c>
      <c r="L68" s="108"/>
    </row>
    <row r="69" spans="2:12" s="1" customFormat="1" ht="21.75" customHeight="1">
      <c r="B69" s="33"/>
      <c r="L69" s="33"/>
    </row>
    <row r="70" spans="2:12" s="1" customFormat="1" ht="6.9" customHeight="1"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33"/>
    </row>
    <row r="74" spans="2:12" s="1" customFormat="1" ht="6.9" customHeight="1">
      <c r="B74" s="44"/>
      <c r="C74" s="45"/>
      <c r="D74" s="45"/>
      <c r="E74" s="45"/>
      <c r="F74" s="45"/>
      <c r="G74" s="45"/>
      <c r="H74" s="45"/>
      <c r="I74" s="45"/>
      <c r="J74" s="45"/>
      <c r="K74" s="45"/>
      <c r="L74" s="33"/>
    </row>
    <row r="75" spans="2:12" s="1" customFormat="1" ht="24.9" customHeight="1">
      <c r="B75" s="33"/>
      <c r="C75" s="22" t="s">
        <v>151</v>
      </c>
      <c r="L75" s="33"/>
    </row>
    <row r="76" spans="2:12" s="1" customFormat="1" ht="6.9" customHeight="1">
      <c r="B76" s="33"/>
      <c r="L76" s="33"/>
    </row>
    <row r="77" spans="2:12" s="1" customFormat="1" ht="12" customHeight="1">
      <c r="B77" s="33"/>
      <c r="C77" s="28" t="s">
        <v>16</v>
      </c>
      <c r="L77" s="33"/>
    </row>
    <row r="78" spans="2:12" s="1" customFormat="1" ht="16.5" customHeight="1">
      <c r="B78" s="33"/>
      <c r="E78" s="327" t="str">
        <f>E7</f>
        <v>ÚPRAVY STÁVAJÍCÍHO VODOJEMU KOZINEC I a II</v>
      </c>
      <c r="F78" s="328"/>
      <c r="G78" s="328"/>
      <c r="H78" s="328"/>
      <c r="L78" s="33"/>
    </row>
    <row r="79" spans="2:12" s="1" customFormat="1" ht="12" customHeight="1">
      <c r="B79" s="33"/>
      <c r="C79" s="28" t="s">
        <v>132</v>
      </c>
      <c r="L79" s="33"/>
    </row>
    <row r="80" spans="2:12" s="1" customFormat="1" ht="16.5" customHeight="1">
      <c r="B80" s="33"/>
      <c r="E80" s="291" t="str">
        <f>E9</f>
        <v>SO 04 - Zpevněné plochy a opěrné stěny</v>
      </c>
      <c r="F80" s="329"/>
      <c r="G80" s="329"/>
      <c r="H80" s="329"/>
      <c r="L80" s="33"/>
    </row>
    <row r="81" spans="2:65" s="1" customFormat="1" ht="6.9" customHeight="1">
      <c r="B81" s="33"/>
      <c r="L81" s="33"/>
    </row>
    <row r="82" spans="2:65" s="1" customFormat="1" ht="12" customHeight="1">
      <c r="B82" s="33"/>
      <c r="C82" s="28" t="s">
        <v>21</v>
      </c>
      <c r="F82" s="26" t="str">
        <f>F12</f>
        <v>Jilemnice</v>
      </c>
      <c r="I82" s="28" t="s">
        <v>23</v>
      </c>
      <c r="J82" s="50" t="str">
        <f>IF(J12="","",J12)</f>
        <v>5. 11. 2024</v>
      </c>
      <c r="L82" s="33"/>
    </row>
    <row r="83" spans="2:65" s="1" customFormat="1" ht="6.9" customHeight="1">
      <c r="B83" s="33"/>
      <c r="L83" s="33"/>
    </row>
    <row r="84" spans="2:65" s="1" customFormat="1" ht="25.65" customHeight="1">
      <c r="B84" s="33"/>
      <c r="C84" s="28" t="s">
        <v>25</v>
      </c>
      <c r="F84" s="26" t="str">
        <f>E15</f>
        <v>Vodohospodářské sdružení Turnov</v>
      </c>
      <c r="I84" s="28" t="s">
        <v>32</v>
      </c>
      <c r="J84" s="31" t="str">
        <f>E21</f>
        <v>PECKA ATELIÉR s.r.o.</v>
      </c>
      <c r="L84" s="33"/>
    </row>
    <row r="85" spans="2:65" s="1" customFormat="1" ht="15.15" customHeight="1">
      <c r="B85" s="33"/>
      <c r="C85" s="28" t="s">
        <v>30</v>
      </c>
      <c r="F85" s="26" t="str">
        <f>IF(E18="","",E18)</f>
        <v>Vyplň údaj</v>
      </c>
      <c r="I85" s="28" t="s">
        <v>35</v>
      </c>
      <c r="J85" s="31" t="str">
        <f>E24</f>
        <v>Michael Štěpán</v>
      </c>
      <c r="L85" s="33"/>
    </row>
    <row r="86" spans="2:65" s="1" customFormat="1" ht="10.35" customHeight="1">
      <c r="B86" s="33"/>
      <c r="L86" s="33"/>
    </row>
    <row r="87" spans="2:65" s="10" customFormat="1" ht="29.25" customHeight="1">
      <c r="B87" s="112"/>
      <c r="C87" s="113" t="s">
        <v>152</v>
      </c>
      <c r="D87" s="114" t="s">
        <v>59</v>
      </c>
      <c r="E87" s="114" t="s">
        <v>55</v>
      </c>
      <c r="F87" s="114" t="s">
        <v>56</v>
      </c>
      <c r="G87" s="114" t="s">
        <v>153</v>
      </c>
      <c r="H87" s="114" t="s">
        <v>154</v>
      </c>
      <c r="I87" s="114" t="s">
        <v>155</v>
      </c>
      <c r="J87" s="114" t="s">
        <v>138</v>
      </c>
      <c r="K87" s="115" t="s">
        <v>156</v>
      </c>
      <c r="L87" s="112"/>
      <c r="M87" s="57" t="s">
        <v>19</v>
      </c>
      <c r="N87" s="58" t="s">
        <v>44</v>
      </c>
      <c r="O87" s="58" t="s">
        <v>157</v>
      </c>
      <c r="P87" s="58" t="s">
        <v>158</v>
      </c>
      <c r="Q87" s="58" t="s">
        <v>159</v>
      </c>
      <c r="R87" s="58" t="s">
        <v>160</v>
      </c>
      <c r="S87" s="58" t="s">
        <v>161</v>
      </c>
      <c r="T87" s="59" t="s">
        <v>162</v>
      </c>
    </row>
    <row r="88" spans="2:65" s="1" customFormat="1" ht="22.8" customHeight="1">
      <c r="B88" s="33"/>
      <c r="C88" s="62" t="s">
        <v>163</v>
      </c>
      <c r="J88" s="116">
        <f>BK88</f>
        <v>0</v>
      </c>
      <c r="L88" s="33"/>
      <c r="M88" s="60"/>
      <c r="N88" s="51"/>
      <c r="O88" s="51"/>
      <c r="P88" s="117">
        <f>P89</f>
        <v>0</v>
      </c>
      <c r="Q88" s="51"/>
      <c r="R88" s="117">
        <f>R89</f>
        <v>108.16839769999999</v>
      </c>
      <c r="S88" s="51"/>
      <c r="T88" s="118">
        <f>T89</f>
        <v>29.240929999999999</v>
      </c>
      <c r="AT88" s="18" t="s">
        <v>73</v>
      </c>
      <c r="AU88" s="18" t="s">
        <v>139</v>
      </c>
      <c r="BK88" s="119">
        <f>BK89</f>
        <v>0</v>
      </c>
    </row>
    <row r="89" spans="2:65" s="11" customFormat="1" ht="25.95" customHeight="1">
      <c r="B89" s="120"/>
      <c r="D89" s="121" t="s">
        <v>73</v>
      </c>
      <c r="E89" s="122" t="s">
        <v>164</v>
      </c>
      <c r="F89" s="122" t="s">
        <v>165</v>
      </c>
      <c r="I89" s="123"/>
      <c r="J89" s="124">
        <f>BK89</f>
        <v>0</v>
      </c>
      <c r="L89" s="120"/>
      <c r="M89" s="125"/>
      <c r="P89" s="126">
        <f>P90+P198+P255+P297+P342+P353+P423+P435</f>
        <v>0</v>
      </c>
      <c r="R89" s="126">
        <f>R90+R198+R255+R297+R342+R353+R423+R435</f>
        <v>108.16839769999999</v>
      </c>
      <c r="T89" s="127">
        <f>T90+T198+T255+T297+T342+T353+T423+T435</f>
        <v>29.240929999999999</v>
      </c>
      <c r="AR89" s="121" t="s">
        <v>81</v>
      </c>
      <c r="AT89" s="128" t="s">
        <v>73</v>
      </c>
      <c r="AU89" s="128" t="s">
        <v>74</v>
      </c>
      <c r="AY89" s="121" t="s">
        <v>166</v>
      </c>
      <c r="BK89" s="129">
        <f>BK90+BK198+BK255+BK297+BK342+BK353+BK423+BK435</f>
        <v>0</v>
      </c>
    </row>
    <row r="90" spans="2:65" s="11" customFormat="1" ht="22.8" customHeight="1">
      <c r="B90" s="120"/>
      <c r="D90" s="121" t="s">
        <v>73</v>
      </c>
      <c r="E90" s="130" t="s">
        <v>81</v>
      </c>
      <c r="F90" s="130" t="s">
        <v>167</v>
      </c>
      <c r="I90" s="123"/>
      <c r="J90" s="131">
        <f>BK90</f>
        <v>0</v>
      </c>
      <c r="L90" s="120"/>
      <c r="M90" s="125"/>
      <c r="P90" s="126">
        <f>SUM(P91:P197)</f>
        <v>0</v>
      </c>
      <c r="R90" s="126">
        <f>SUM(R91:R197)</f>
        <v>5.7016</v>
      </c>
      <c r="T90" s="127">
        <f>SUM(T91:T197)</f>
        <v>29.240929999999999</v>
      </c>
      <c r="AR90" s="121" t="s">
        <v>81</v>
      </c>
      <c r="AT90" s="128" t="s">
        <v>73</v>
      </c>
      <c r="AU90" s="128" t="s">
        <v>81</v>
      </c>
      <c r="AY90" s="121" t="s">
        <v>166</v>
      </c>
      <c r="BK90" s="129">
        <f>SUM(BK91:BK197)</f>
        <v>0</v>
      </c>
    </row>
    <row r="91" spans="2:65" s="1" customFormat="1" ht="24.15" customHeight="1">
      <c r="B91" s="33"/>
      <c r="C91" s="132" t="s">
        <v>81</v>
      </c>
      <c r="D91" s="132" t="s">
        <v>168</v>
      </c>
      <c r="E91" s="133" t="s">
        <v>4722</v>
      </c>
      <c r="F91" s="134" t="s">
        <v>4723</v>
      </c>
      <c r="G91" s="135" t="s">
        <v>244</v>
      </c>
      <c r="H91" s="136">
        <v>3.56</v>
      </c>
      <c r="I91" s="137"/>
      <c r="J91" s="138">
        <f>ROUND(I91*H91,2)</f>
        <v>0</v>
      </c>
      <c r="K91" s="134" t="s">
        <v>172</v>
      </c>
      <c r="L91" s="33"/>
      <c r="M91" s="139" t="s">
        <v>19</v>
      </c>
      <c r="N91" s="140" t="s">
        <v>45</v>
      </c>
      <c r="P91" s="141">
        <f>O91*H91</f>
        <v>0</v>
      </c>
      <c r="Q91" s="141">
        <v>0</v>
      </c>
      <c r="R91" s="141">
        <f>Q91*H91</f>
        <v>0</v>
      </c>
      <c r="S91" s="141">
        <v>0.22</v>
      </c>
      <c r="T91" s="142">
        <f>S91*H91</f>
        <v>0.78320000000000001</v>
      </c>
      <c r="AR91" s="143" t="s">
        <v>173</v>
      </c>
      <c r="AT91" s="143" t="s">
        <v>168</v>
      </c>
      <c r="AU91" s="143" t="s">
        <v>83</v>
      </c>
      <c r="AY91" s="18" t="s">
        <v>166</v>
      </c>
      <c r="BE91" s="144">
        <f>IF(N91="základní",J91,0)</f>
        <v>0</v>
      </c>
      <c r="BF91" s="144">
        <f>IF(N91="snížená",J91,0)</f>
        <v>0</v>
      </c>
      <c r="BG91" s="144">
        <f>IF(N91="zákl. přenesená",J91,0)</f>
        <v>0</v>
      </c>
      <c r="BH91" s="144">
        <f>IF(N91="sníž. přenesená",J91,0)</f>
        <v>0</v>
      </c>
      <c r="BI91" s="144">
        <f>IF(N91="nulová",J91,0)</f>
        <v>0</v>
      </c>
      <c r="BJ91" s="18" t="s">
        <v>81</v>
      </c>
      <c r="BK91" s="144">
        <f>ROUND(I91*H91,2)</f>
        <v>0</v>
      </c>
      <c r="BL91" s="18" t="s">
        <v>173</v>
      </c>
      <c r="BM91" s="143" t="s">
        <v>4724</v>
      </c>
    </row>
    <row r="92" spans="2:65" s="1" customFormat="1" ht="10.199999999999999">
      <c r="B92" s="33"/>
      <c r="D92" s="145" t="s">
        <v>175</v>
      </c>
      <c r="F92" s="146" t="s">
        <v>4725</v>
      </c>
      <c r="I92" s="147"/>
      <c r="L92" s="33"/>
      <c r="M92" s="148"/>
      <c r="T92" s="54"/>
      <c r="AT92" s="18" t="s">
        <v>175</v>
      </c>
      <c r="AU92" s="18" t="s">
        <v>83</v>
      </c>
    </row>
    <row r="93" spans="2:65" s="12" customFormat="1" ht="10.199999999999999">
      <c r="B93" s="149"/>
      <c r="D93" s="150" t="s">
        <v>177</v>
      </c>
      <c r="E93" s="151" t="s">
        <v>19</v>
      </c>
      <c r="F93" s="152" t="s">
        <v>4726</v>
      </c>
      <c r="H93" s="151" t="s">
        <v>19</v>
      </c>
      <c r="I93" s="153"/>
      <c r="L93" s="149"/>
      <c r="M93" s="154"/>
      <c r="T93" s="155"/>
      <c r="AT93" s="151" t="s">
        <v>177</v>
      </c>
      <c r="AU93" s="151" t="s">
        <v>83</v>
      </c>
      <c r="AV93" s="12" t="s">
        <v>81</v>
      </c>
      <c r="AW93" s="12" t="s">
        <v>34</v>
      </c>
      <c r="AX93" s="12" t="s">
        <v>74</v>
      </c>
      <c r="AY93" s="151" t="s">
        <v>166</v>
      </c>
    </row>
    <row r="94" spans="2:65" s="13" customFormat="1" ht="10.199999999999999">
      <c r="B94" s="156"/>
      <c r="D94" s="150" t="s">
        <v>177</v>
      </c>
      <c r="E94" s="157" t="s">
        <v>19</v>
      </c>
      <c r="F94" s="158" t="s">
        <v>4727</v>
      </c>
      <c r="H94" s="159">
        <v>3.56</v>
      </c>
      <c r="I94" s="160"/>
      <c r="L94" s="156"/>
      <c r="M94" s="161"/>
      <c r="T94" s="162"/>
      <c r="AT94" s="157" t="s">
        <v>177</v>
      </c>
      <c r="AU94" s="157" t="s">
        <v>83</v>
      </c>
      <c r="AV94" s="13" t="s">
        <v>83</v>
      </c>
      <c r="AW94" s="13" t="s">
        <v>34</v>
      </c>
      <c r="AX94" s="13" t="s">
        <v>74</v>
      </c>
      <c r="AY94" s="157" t="s">
        <v>166</v>
      </c>
    </row>
    <row r="95" spans="2:65" s="14" customFormat="1" ht="10.199999999999999">
      <c r="B95" s="163"/>
      <c r="D95" s="150" t="s">
        <v>177</v>
      </c>
      <c r="E95" s="164" t="s">
        <v>19</v>
      </c>
      <c r="F95" s="165" t="s">
        <v>181</v>
      </c>
      <c r="H95" s="166">
        <v>3.56</v>
      </c>
      <c r="I95" s="167"/>
      <c r="L95" s="163"/>
      <c r="M95" s="168"/>
      <c r="T95" s="169"/>
      <c r="AT95" s="164" t="s">
        <v>177</v>
      </c>
      <c r="AU95" s="164" t="s">
        <v>83</v>
      </c>
      <c r="AV95" s="14" t="s">
        <v>173</v>
      </c>
      <c r="AW95" s="14" t="s">
        <v>34</v>
      </c>
      <c r="AX95" s="14" t="s">
        <v>81</v>
      </c>
      <c r="AY95" s="164" t="s">
        <v>166</v>
      </c>
    </row>
    <row r="96" spans="2:65" s="1" customFormat="1" ht="37.799999999999997" customHeight="1">
      <c r="B96" s="33"/>
      <c r="C96" s="132" t="s">
        <v>83</v>
      </c>
      <c r="D96" s="132" t="s">
        <v>168</v>
      </c>
      <c r="E96" s="133" t="s">
        <v>4728</v>
      </c>
      <c r="F96" s="134" t="s">
        <v>4729</v>
      </c>
      <c r="G96" s="135" t="s">
        <v>244</v>
      </c>
      <c r="H96" s="136">
        <v>90.3</v>
      </c>
      <c r="I96" s="137"/>
      <c r="J96" s="138">
        <f>ROUND(I96*H96,2)</f>
        <v>0</v>
      </c>
      <c r="K96" s="134" t="s">
        <v>172</v>
      </c>
      <c r="L96" s="33"/>
      <c r="M96" s="139" t="s">
        <v>19</v>
      </c>
      <c r="N96" s="140" t="s">
        <v>45</v>
      </c>
      <c r="P96" s="141">
        <f>O96*H96</f>
        <v>0</v>
      </c>
      <c r="Q96" s="141">
        <v>0</v>
      </c>
      <c r="R96" s="141">
        <f>Q96*H96</f>
        <v>0</v>
      </c>
      <c r="S96" s="141">
        <v>0.24299999999999999</v>
      </c>
      <c r="T96" s="142">
        <f>S96*H96</f>
        <v>21.942899999999998</v>
      </c>
      <c r="AR96" s="143" t="s">
        <v>173</v>
      </c>
      <c r="AT96" s="143" t="s">
        <v>168</v>
      </c>
      <c r="AU96" s="143" t="s">
        <v>83</v>
      </c>
      <c r="AY96" s="18" t="s">
        <v>166</v>
      </c>
      <c r="BE96" s="144">
        <f>IF(N96="základní",J96,0)</f>
        <v>0</v>
      </c>
      <c r="BF96" s="144">
        <f>IF(N96="snížená",J96,0)</f>
        <v>0</v>
      </c>
      <c r="BG96" s="144">
        <f>IF(N96="zákl. přenesená",J96,0)</f>
        <v>0</v>
      </c>
      <c r="BH96" s="144">
        <f>IF(N96="sníž. přenesená",J96,0)</f>
        <v>0</v>
      </c>
      <c r="BI96" s="144">
        <f>IF(N96="nulová",J96,0)</f>
        <v>0</v>
      </c>
      <c r="BJ96" s="18" t="s">
        <v>81</v>
      </c>
      <c r="BK96" s="144">
        <f>ROUND(I96*H96,2)</f>
        <v>0</v>
      </c>
      <c r="BL96" s="18" t="s">
        <v>173</v>
      </c>
      <c r="BM96" s="143" t="s">
        <v>4730</v>
      </c>
    </row>
    <row r="97" spans="2:65" s="1" customFormat="1" ht="10.199999999999999">
      <c r="B97" s="33"/>
      <c r="D97" s="145" t="s">
        <v>175</v>
      </c>
      <c r="F97" s="146" t="s">
        <v>4731</v>
      </c>
      <c r="I97" s="147"/>
      <c r="L97" s="33"/>
      <c r="M97" s="148"/>
      <c r="T97" s="54"/>
      <c r="AT97" s="18" t="s">
        <v>175</v>
      </c>
      <c r="AU97" s="18" t="s">
        <v>83</v>
      </c>
    </row>
    <row r="98" spans="2:65" s="12" customFormat="1" ht="10.199999999999999">
      <c r="B98" s="149"/>
      <c r="D98" s="150" t="s">
        <v>177</v>
      </c>
      <c r="E98" s="151" t="s">
        <v>19</v>
      </c>
      <c r="F98" s="152" t="s">
        <v>4732</v>
      </c>
      <c r="H98" s="151" t="s">
        <v>19</v>
      </c>
      <c r="I98" s="153"/>
      <c r="L98" s="149"/>
      <c r="M98" s="154"/>
      <c r="T98" s="155"/>
      <c r="AT98" s="151" t="s">
        <v>177</v>
      </c>
      <c r="AU98" s="151" t="s">
        <v>83</v>
      </c>
      <c r="AV98" s="12" t="s">
        <v>81</v>
      </c>
      <c r="AW98" s="12" t="s">
        <v>34</v>
      </c>
      <c r="AX98" s="12" t="s">
        <v>74</v>
      </c>
      <c r="AY98" s="151" t="s">
        <v>166</v>
      </c>
    </row>
    <row r="99" spans="2:65" s="13" customFormat="1" ht="10.199999999999999">
      <c r="B99" s="156"/>
      <c r="D99" s="150" t="s">
        <v>177</v>
      </c>
      <c r="E99" s="157" t="s">
        <v>19</v>
      </c>
      <c r="F99" s="158" t="s">
        <v>1038</v>
      </c>
      <c r="H99" s="159">
        <v>86</v>
      </c>
      <c r="I99" s="160"/>
      <c r="L99" s="156"/>
      <c r="M99" s="161"/>
      <c r="T99" s="162"/>
      <c r="AT99" s="157" t="s">
        <v>177</v>
      </c>
      <c r="AU99" s="157" t="s">
        <v>83</v>
      </c>
      <c r="AV99" s="13" t="s">
        <v>83</v>
      </c>
      <c r="AW99" s="13" t="s">
        <v>34</v>
      </c>
      <c r="AX99" s="13" t="s">
        <v>74</v>
      </c>
      <c r="AY99" s="157" t="s">
        <v>166</v>
      </c>
    </row>
    <row r="100" spans="2:65" s="14" customFormat="1" ht="10.199999999999999">
      <c r="B100" s="163"/>
      <c r="D100" s="150" t="s">
        <v>177</v>
      </c>
      <c r="E100" s="164" t="s">
        <v>19</v>
      </c>
      <c r="F100" s="165" t="s">
        <v>181</v>
      </c>
      <c r="H100" s="166">
        <v>86</v>
      </c>
      <c r="I100" s="167"/>
      <c r="L100" s="163"/>
      <c r="M100" s="168"/>
      <c r="T100" s="169"/>
      <c r="AT100" s="164" t="s">
        <v>177</v>
      </c>
      <c r="AU100" s="164" t="s">
        <v>83</v>
      </c>
      <c r="AV100" s="14" t="s">
        <v>173</v>
      </c>
      <c r="AW100" s="14" t="s">
        <v>34</v>
      </c>
      <c r="AX100" s="14" t="s">
        <v>81</v>
      </c>
      <c r="AY100" s="164" t="s">
        <v>166</v>
      </c>
    </row>
    <row r="101" spans="2:65" s="13" customFormat="1" ht="10.199999999999999">
      <c r="B101" s="156"/>
      <c r="D101" s="150" t="s">
        <v>177</v>
      </c>
      <c r="F101" s="158" t="s">
        <v>4733</v>
      </c>
      <c r="H101" s="159">
        <v>90.3</v>
      </c>
      <c r="I101" s="160"/>
      <c r="L101" s="156"/>
      <c r="M101" s="161"/>
      <c r="T101" s="162"/>
      <c r="AT101" s="157" t="s">
        <v>177</v>
      </c>
      <c r="AU101" s="157" t="s">
        <v>83</v>
      </c>
      <c r="AV101" s="13" t="s">
        <v>83</v>
      </c>
      <c r="AW101" s="13" t="s">
        <v>4</v>
      </c>
      <c r="AX101" s="13" t="s">
        <v>81</v>
      </c>
      <c r="AY101" s="157" t="s">
        <v>166</v>
      </c>
    </row>
    <row r="102" spans="2:65" s="1" customFormat="1" ht="37.799999999999997" customHeight="1">
      <c r="B102" s="33"/>
      <c r="C102" s="132" t="s">
        <v>190</v>
      </c>
      <c r="D102" s="132" t="s">
        <v>168</v>
      </c>
      <c r="E102" s="133" t="s">
        <v>4734</v>
      </c>
      <c r="F102" s="134" t="s">
        <v>4735</v>
      </c>
      <c r="G102" s="135" t="s">
        <v>244</v>
      </c>
      <c r="H102" s="136">
        <v>26.81</v>
      </c>
      <c r="I102" s="137"/>
      <c r="J102" s="138">
        <f>ROUND(I102*H102,2)</f>
        <v>0</v>
      </c>
      <c r="K102" s="134" t="s">
        <v>172</v>
      </c>
      <c r="L102" s="33"/>
      <c r="M102" s="139" t="s">
        <v>19</v>
      </c>
      <c r="N102" s="140" t="s">
        <v>45</v>
      </c>
      <c r="P102" s="141">
        <f>O102*H102</f>
        <v>0</v>
      </c>
      <c r="Q102" s="141">
        <v>0</v>
      </c>
      <c r="R102" s="141">
        <f>Q102*H102</f>
        <v>0</v>
      </c>
      <c r="S102" s="141">
        <v>0.24299999999999999</v>
      </c>
      <c r="T102" s="142">
        <f>S102*H102</f>
        <v>6.5148299999999999</v>
      </c>
      <c r="AR102" s="143" t="s">
        <v>173</v>
      </c>
      <c r="AT102" s="143" t="s">
        <v>168</v>
      </c>
      <c r="AU102" s="143" t="s">
        <v>83</v>
      </c>
      <c r="AY102" s="18" t="s">
        <v>166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81</v>
      </c>
      <c r="BK102" s="144">
        <f>ROUND(I102*H102,2)</f>
        <v>0</v>
      </c>
      <c r="BL102" s="18" t="s">
        <v>173</v>
      </c>
      <c r="BM102" s="143" t="s">
        <v>4736</v>
      </c>
    </row>
    <row r="103" spans="2:65" s="1" customFormat="1" ht="10.199999999999999">
      <c r="B103" s="33"/>
      <c r="D103" s="145" t="s">
        <v>175</v>
      </c>
      <c r="F103" s="146" t="s">
        <v>4737</v>
      </c>
      <c r="I103" s="147"/>
      <c r="L103" s="33"/>
      <c r="M103" s="148"/>
      <c r="T103" s="54"/>
      <c r="AT103" s="18" t="s">
        <v>175</v>
      </c>
      <c r="AU103" s="18" t="s">
        <v>83</v>
      </c>
    </row>
    <row r="104" spans="2:65" s="12" customFormat="1" ht="10.199999999999999">
      <c r="B104" s="149"/>
      <c r="D104" s="150" t="s">
        <v>177</v>
      </c>
      <c r="E104" s="151" t="s">
        <v>19</v>
      </c>
      <c r="F104" s="152" t="s">
        <v>4738</v>
      </c>
      <c r="H104" s="151" t="s">
        <v>19</v>
      </c>
      <c r="I104" s="153"/>
      <c r="L104" s="149"/>
      <c r="M104" s="154"/>
      <c r="T104" s="155"/>
      <c r="AT104" s="151" t="s">
        <v>177</v>
      </c>
      <c r="AU104" s="151" t="s">
        <v>83</v>
      </c>
      <c r="AV104" s="12" t="s">
        <v>81</v>
      </c>
      <c r="AW104" s="12" t="s">
        <v>34</v>
      </c>
      <c r="AX104" s="12" t="s">
        <v>74</v>
      </c>
      <c r="AY104" s="151" t="s">
        <v>166</v>
      </c>
    </row>
    <row r="105" spans="2:65" s="13" customFormat="1" ht="10.199999999999999">
      <c r="B105" s="156"/>
      <c r="D105" s="150" t="s">
        <v>177</v>
      </c>
      <c r="E105" s="157" t="s">
        <v>19</v>
      </c>
      <c r="F105" s="158" t="s">
        <v>4739</v>
      </c>
      <c r="H105" s="159">
        <v>20.283000000000001</v>
      </c>
      <c r="I105" s="160"/>
      <c r="L105" s="156"/>
      <c r="M105" s="161"/>
      <c r="T105" s="162"/>
      <c r="AT105" s="157" t="s">
        <v>177</v>
      </c>
      <c r="AU105" s="157" t="s">
        <v>83</v>
      </c>
      <c r="AV105" s="13" t="s">
        <v>83</v>
      </c>
      <c r="AW105" s="13" t="s">
        <v>34</v>
      </c>
      <c r="AX105" s="13" t="s">
        <v>74</v>
      </c>
      <c r="AY105" s="157" t="s">
        <v>166</v>
      </c>
    </row>
    <row r="106" spans="2:65" s="12" customFormat="1" ht="10.199999999999999">
      <c r="B106" s="149"/>
      <c r="D106" s="150" t="s">
        <v>177</v>
      </c>
      <c r="E106" s="151" t="s">
        <v>19</v>
      </c>
      <c r="F106" s="152" t="s">
        <v>4740</v>
      </c>
      <c r="H106" s="151" t="s">
        <v>19</v>
      </c>
      <c r="I106" s="153"/>
      <c r="L106" s="149"/>
      <c r="M106" s="154"/>
      <c r="T106" s="155"/>
      <c r="AT106" s="151" t="s">
        <v>177</v>
      </c>
      <c r="AU106" s="151" t="s">
        <v>83</v>
      </c>
      <c r="AV106" s="12" t="s">
        <v>81</v>
      </c>
      <c r="AW106" s="12" t="s">
        <v>34</v>
      </c>
      <c r="AX106" s="12" t="s">
        <v>74</v>
      </c>
      <c r="AY106" s="151" t="s">
        <v>166</v>
      </c>
    </row>
    <row r="107" spans="2:65" s="13" customFormat="1" ht="10.199999999999999">
      <c r="B107" s="156"/>
      <c r="D107" s="150" t="s">
        <v>177</v>
      </c>
      <c r="E107" s="157" t="s">
        <v>19</v>
      </c>
      <c r="F107" s="158" t="s">
        <v>4741</v>
      </c>
      <c r="H107" s="159">
        <v>5.25</v>
      </c>
      <c r="I107" s="160"/>
      <c r="L107" s="156"/>
      <c r="M107" s="161"/>
      <c r="T107" s="162"/>
      <c r="AT107" s="157" t="s">
        <v>177</v>
      </c>
      <c r="AU107" s="157" t="s">
        <v>83</v>
      </c>
      <c r="AV107" s="13" t="s">
        <v>83</v>
      </c>
      <c r="AW107" s="13" t="s">
        <v>34</v>
      </c>
      <c r="AX107" s="13" t="s">
        <v>74</v>
      </c>
      <c r="AY107" s="157" t="s">
        <v>166</v>
      </c>
    </row>
    <row r="108" spans="2:65" s="14" customFormat="1" ht="10.199999999999999">
      <c r="B108" s="163"/>
      <c r="D108" s="150" t="s">
        <v>177</v>
      </c>
      <c r="E108" s="164" t="s">
        <v>19</v>
      </c>
      <c r="F108" s="165" t="s">
        <v>181</v>
      </c>
      <c r="H108" s="166">
        <v>25.533000000000001</v>
      </c>
      <c r="I108" s="167"/>
      <c r="L108" s="163"/>
      <c r="M108" s="168"/>
      <c r="T108" s="169"/>
      <c r="AT108" s="164" t="s">
        <v>177</v>
      </c>
      <c r="AU108" s="164" t="s">
        <v>83</v>
      </c>
      <c r="AV108" s="14" t="s">
        <v>173</v>
      </c>
      <c r="AW108" s="14" t="s">
        <v>34</v>
      </c>
      <c r="AX108" s="14" t="s">
        <v>81</v>
      </c>
      <c r="AY108" s="164" t="s">
        <v>166</v>
      </c>
    </row>
    <row r="109" spans="2:65" s="13" customFormat="1" ht="10.199999999999999">
      <c r="B109" s="156"/>
      <c r="D109" s="150" t="s">
        <v>177</v>
      </c>
      <c r="F109" s="158" t="s">
        <v>4742</v>
      </c>
      <c r="H109" s="159">
        <v>26.81</v>
      </c>
      <c r="I109" s="160"/>
      <c r="L109" s="156"/>
      <c r="M109" s="161"/>
      <c r="T109" s="162"/>
      <c r="AT109" s="157" t="s">
        <v>177</v>
      </c>
      <c r="AU109" s="157" t="s">
        <v>83</v>
      </c>
      <c r="AV109" s="13" t="s">
        <v>83</v>
      </c>
      <c r="AW109" s="13" t="s">
        <v>4</v>
      </c>
      <c r="AX109" s="13" t="s">
        <v>81</v>
      </c>
      <c r="AY109" s="157" t="s">
        <v>166</v>
      </c>
    </row>
    <row r="110" spans="2:65" s="1" customFormat="1" ht="21.75" customHeight="1">
      <c r="B110" s="33"/>
      <c r="C110" s="132" t="s">
        <v>173</v>
      </c>
      <c r="D110" s="132" t="s">
        <v>168</v>
      </c>
      <c r="E110" s="133" t="s">
        <v>4743</v>
      </c>
      <c r="F110" s="134" t="s">
        <v>4744</v>
      </c>
      <c r="G110" s="135" t="s">
        <v>171</v>
      </c>
      <c r="H110" s="136">
        <v>142.14099999999999</v>
      </c>
      <c r="I110" s="137"/>
      <c r="J110" s="138">
        <f>ROUND(I110*H110,2)</f>
        <v>0</v>
      </c>
      <c r="K110" s="134" t="s">
        <v>172</v>
      </c>
      <c r="L110" s="33"/>
      <c r="M110" s="139" t="s">
        <v>19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173</v>
      </c>
      <c r="AT110" s="143" t="s">
        <v>168</v>
      </c>
      <c r="AU110" s="143" t="s">
        <v>83</v>
      </c>
      <c r="AY110" s="18" t="s">
        <v>166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81</v>
      </c>
      <c r="BK110" s="144">
        <f>ROUND(I110*H110,2)</f>
        <v>0</v>
      </c>
      <c r="BL110" s="18" t="s">
        <v>173</v>
      </c>
      <c r="BM110" s="143" t="s">
        <v>4745</v>
      </c>
    </row>
    <row r="111" spans="2:65" s="1" customFormat="1" ht="10.199999999999999">
      <c r="B111" s="33"/>
      <c r="D111" s="145" t="s">
        <v>175</v>
      </c>
      <c r="F111" s="146" t="s">
        <v>4746</v>
      </c>
      <c r="I111" s="147"/>
      <c r="L111" s="33"/>
      <c r="M111" s="148"/>
      <c r="T111" s="54"/>
      <c r="AT111" s="18" t="s">
        <v>175</v>
      </c>
      <c r="AU111" s="18" t="s">
        <v>83</v>
      </c>
    </row>
    <row r="112" spans="2:65" s="12" customFormat="1" ht="10.199999999999999">
      <c r="B112" s="149"/>
      <c r="D112" s="150" t="s">
        <v>177</v>
      </c>
      <c r="E112" s="151" t="s">
        <v>19</v>
      </c>
      <c r="F112" s="152" t="s">
        <v>4747</v>
      </c>
      <c r="H112" s="151" t="s">
        <v>19</v>
      </c>
      <c r="I112" s="153"/>
      <c r="L112" s="149"/>
      <c r="M112" s="154"/>
      <c r="T112" s="155"/>
      <c r="AT112" s="151" t="s">
        <v>177</v>
      </c>
      <c r="AU112" s="151" t="s">
        <v>83</v>
      </c>
      <c r="AV112" s="12" t="s">
        <v>81</v>
      </c>
      <c r="AW112" s="12" t="s">
        <v>34</v>
      </c>
      <c r="AX112" s="12" t="s">
        <v>74</v>
      </c>
      <c r="AY112" s="151" t="s">
        <v>166</v>
      </c>
    </row>
    <row r="113" spans="2:65" s="13" customFormat="1" ht="10.199999999999999">
      <c r="B113" s="156"/>
      <c r="D113" s="150" t="s">
        <v>177</v>
      </c>
      <c r="E113" s="157" t="s">
        <v>19</v>
      </c>
      <c r="F113" s="158" t="s">
        <v>4748</v>
      </c>
      <c r="H113" s="159">
        <v>59.472000000000001</v>
      </c>
      <c r="I113" s="160"/>
      <c r="L113" s="156"/>
      <c r="M113" s="161"/>
      <c r="T113" s="162"/>
      <c r="AT113" s="157" t="s">
        <v>177</v>
      </c>
      <c r="AU113" s="157" t="s">
        <v>83</v>
      </c>
      <c r="AV113" s="13" t="s">
        <v>83</v>
      </c>
      <c r="AW113" s="13" t="s">
        <v>34</v>
      </c>
      <c r="AX113" s="13" t="s">
        <v>74</v>
      </c>
      <c r="AY113" s="157" t="s">
        <v>166</v>
      </c>
    </row>
    <row r="114" spans="2:65" s="12" customFormat="1" ht="10.199999999999999">
      <c r="B114" s="149"/>
      <c r="D114" s="150" t="s">
        <v>177</v>
      </c>
      <c r="E114" s="151" t="s">
        <v>19</v>
      </c>
      <c r="F114" s="152" t="s">
        <v>4749</v>
      </c>
      <c r="H114" s="151" t="s">
        <v>19</v>
      </c>
      <c r="I114" s="153"/>
      <c r="L114" s="149"/>
      <c r="M114" s="154"/>
      <c r="T114" s="155"/>
      <c r="AT114" s="151" t="s">
        <v>177</v>
      </c>
      <c r="AU114" s="151" t="s">
        <v>83</v>
      </c>
      <c r="AV114" s="12" t="s">
        <v>81</v>
      </c>
      <c r="AW114" s="12" t="s">
        <v>34</v>
      </c>
      <c r="AX114" s="12" t="s">
        <v>74</v>
      </c>
      <c r="AY114" s="151" t="s">
        <v>166</v>
      </c>
    </row>
    <row r="115" spans="2:65" s="13" customFormat="1" ht="10.199999999999999">
      <c r="B115" s="156"/>
      <c r="D115" s="150" t="s">
        <v>177</v>
      </c>
      <c r="E115" s="157" t="s">
        <v>19</v>
      </c>
      <c r="F115" s="158" t="s">
        <v>4750</v>
      </c>
      <c r="H115" s="159">
        <v>75.900000000000006</v>
      </c>
      <c r="I115" s="160"/>
      <c r="L115" s="156"/>
      <c r="M115" s="161"/>
      <c r="T115" s="162"/>
      <c r="AT115" s="157" t="s">
        <v>177</v>
      </c>
      <c r="AU115" s="157" t="s">
        <v>83</v>
      </c>
      <c r="AV115" s="13" t="s">
        <v>83</v>
      </c>
      <c r="AW115" s="13" t="s">
        <v>34</v>
      </c>
      <c r="AX115" s="13" t="s">
        <v>74</v>
      </c>
      <c r="AY115" s="157" t="s">
        <v>166</v>
      </c>
    </row>
    <row r="116" spans="2:65" s="14" customFormat="1" ht="10.199999999999999">
      <c r="B116" s="163"/>
      <c r="D116" s="150" t="s">
        <v>177</v>
      </c>
      <c r="E116" s="164" t="s">
        <v>19</v>
      </c>
      <c r="F116" s="165" t="s">
        <v>181</v>
      </c>
      <c r="H116" s="166">
        <v>135.37200000000001</v>
      </c>
      <c r="I116" s="167"/>
      <c r="L116" s="163"/>
      <c r="M116" s="168"/>
      <c r="T116" s="169"/>
      <c r="AT116" s="164" t="s">
        <v>177</v>
      </c>
      <c r="AU116" s="164" t="s">
        <v>83</v>
      </c>
      <c r="AV116" s="14" t="s">
        <v>173</v>
      </c>
      <c r="AW116" s="14" t="s">
        <v>34</v>
      </c>
      <c r="AX116" s="14" t="s">
        <v>81</v>
      </c>
      <c r="AY116" s="164" t="s">
        <v>166</v>
      </c>
    </row>
    <row r="117" spans="2:65" s="13" customFormat="1" ht="10.199999999999999">
      <c r="B117" s="156"/>
      <c r="D117" s="150" t="s">
        <v>177</v>
      </c>
      <c r="F117" s="158" t="s">
        <v>4751</v>
      </c>
      <c r="H117" s="159">
        <v>142.14099999999999</v>
      </c>
      <c r="I117" s="160"/>
      <c r="L117" s="156"/>
      <c r="M117" s="161"/>
      <c r="T117" s="162"/>
      <c r="AT117" s="157" t="s">
        <v>177</v>
      </c>
      <c r="AU117" s="157" t="s">
        <v>83</v>
      </c>
      <c r="AV117" s="13" t="s">
        <v>83</v>
      </c>
      <c r="AW117" s="13" t="s">
        <v>4</v>
      </c>
      <c r="AX117" s="13" t="s">
        <v>81</v>
      </c>
      <c r="AY117" s="157" t="s">
        <v>166</v>
      </c>
    </row>
    <row r="118" spans="2:65" s="1" customFormat="1" ht="24.15" customHeight="1">
      <c r="B118" s="33"/>
      <c r="C118" s="132" t="s">
        <v>206</v>
      </c>
      <c r="D118" s="132" t="s">
        <v>168</v>
      </c>
      <c r="E118" s="133" t="s">
        <v>191</v>
      </c>
      <c r="F118" s="134" t="s">
        <v>192</v>
      </c>
      <c r="G118" s="135" t="s">
        <v>171</v>
      </c>
      <c r="H118" s="136">
        <v>1.3440000000000001</v>
      </c>
      <c r="I118" s="137"/>
      <c r="J118" s="138">
        <f>ROUND(I118*H118,2)</f>
        <v>0</v>
      </c>
      <c r="K118" s="134" t="s">
        <v>172</v>
      </c>
      <c r="L118" s="33"/>
      <c r="M118" s="139" t="s">
        <v>19</v>
      </c>
      <c r="N118" s="140" t="s">
        <v>45</v>
      </c>
      <c r="P118" s="141">
        <f>O118*H118</f>
        <v>0</v>
      </c>
      <c r="Q118" s="141">
        <v>0</v>
      </c>
      <c r="R118" s="141">
        <f>Q118*H118</f>
        <v>0</v>
      </c>
      <c r="S118" s="141">
        <v>0</v>
      </c>
      <c r="T118" s="142">
        <f>S118*H118</f>
        <v>0</v>
      </c>
      <c r="AR118" s="143" t="s">
        <v>173</v>
      </c>
      <c r="AT118" s="143" t="s">
        <v>168</v>
      </c>
      <c r="AU118" s="143" t="s">
        <v>83</v>
      </c>
      <c r="AY118" s="18" t="s">
        <v>166</v>
      </c>
      <c r="BE118" s="144">
        <f>IF(N118="základní",J118,0)</f>
        <v>0</v>
      </c>
      <c r="BF118" s="144">
        <f>IF(N118="snížená",J118,0)</f>
        <v>0</v>
      </c>
      <c r="BG118" s="144">
        <f>IF(N118="zákl. přenesená",J118,0)</f>
        <v>0</v>
      </c>
      <c r="BH118" s="144">
        <f>IF(N118="sníž. přenesená",J118,0)</f>
        <v>0</v>
      </c>
      <c r="BI118" s="144">
        <f>IF(N118="nulová",J118,0)</f>
        <v>0</v>
      </c>
      <c r="BJ118" s="18" t="s">
        <v>81</v>
      </c>
      <c r="BK118" s="144">
        <f>ROUND(I118*H118,2)</f>
        <v>0</v>
      </c>
      <c r="BL118" s="18" t="s">
        <v>173</v>
      </c>
      <c r="BM118" s="143" t="s">
        <v>4752</v>
      </c>
    </row>
    <row r="119" spans="2:65" s="1" customFormat="1" ht="10.199999999999999">
      <c r="B119" s="33"/>
      <c r="D119" s="145" t="s">
        <v>175</v>
      </c>
      <c r="F119" s="146" t="s">
        <v>194</v>
      </c>
      <c r="I119" s="147"/>
      <c r="L119" s="33"/>
      <c r="M119" s="148"/>
      <c r="T119" s="54"/>
      <c r="AT119" s="18" t="s">
        <v>175</v>
      </c>
      <c r="AU119" s="18" t="s">
        <v>83</v>
      </c>
    </row>
    <row r="120" spans="2:65" s="12" customFormat="1" ht="10.199999999999999">
      <c r="B120" s="149"/>
      <c r="D120" s="150" t="s">
        <v>177</v>
      </c>
      <c r="E120" s="151" t="s">
        <v>19</v>
      </c>
      <c r="F120" s="152" t="s">
        <v>4753</v>
      </c>
      <c r="H120" s="151" t="s">
        <v>19</v>
      </c>
      <c r="I120" s="153"/>
      <c r="L120" s="149"/>
      <c r="M120" s="154"/>
      <c r="T120" s="155"/>
      <c r="AT120" s="151" t="s">
        <v>177</v>
      </c>
      <c r="AU120" s="151" t="s">
        <v>83</v>
      </c>
      <c r="AV120" s="12" t="s">
        <v>81</v>
      </c>
      <c r="AW120" s="12" t="s">
        <v>34</v>
      </c>
      <c r="AX120" s="12" t="s">
        <v>74</v>
      </c>
      <c r="AY120" s="151" t="s">
        <v>166</v>
      </c>
    </row>
    <row r="121" spans="2:65" s="13" customFormat="1" ht="10.199999999999999">
      <c r="B121" s="156"/>
      <c r="D121" s="150" t="s">
        <v>177</v>
      </c>
      <c r="E121" s="157" t="s">
        <v>19</v>
      </c>
      <c r="F121" s="158" t="s">
        <v>4754</v>
      </c>
      <c r="H121" s="159">
        <v>1.28</v>
      </c>
      <c r="I121" s="160"/>
      <c r="L121" s="156"/>
      <c r="M121" s="161"/>
      <c r="T121" s="162"/>
      <c r="AT121" s="157" t="s">
        <v>177</v>
      </c>
      <c r="AU121" s="157" t="s">
        <v>83</v>
      </c>
      <c r="AV121" s="13" t="s">
        <v>83</v>
      </c>
      <c r="AW121" s="13" t="s">
        <v>34</v>
      </c>
      <c r="AX121" s="13" t="s">
        <v>74</v>
      </c>
      <c r="AY121" s="157" t="s">
        <v>166</v>
      </c>
    </row>
    <row r="122" spans="2:65" s="14" customFormat="1" ht="10.199999999999999">
      <c r="B122" s="163"/>
      <c r="D122" s="150" t="s">
        <v>177</v>
      </c>
      <c r="E122" s="164" t="s">
        <v>19</v>
      </c>
      <c r="F122" s="165" t="s">
        <v>181</v>
      </c>
      <c r="H122" s="166">
        <v>1.28</v>
      </c>
      <c r="I122" s="167"/>
      <c r="L122" s="163"/>
      <c r="M122" s="168"/>
      <c r="T122" s="169"/>
      <c r="AT122" s="164" t="s">
        <v>177</v>
      </c>
      <c r="AU122" s="164" t="s">
        <v>83</v>
      </c>
      <c r="AV122" s="14" t="s">
        <v>173</v>
      </c>
      <c r="AW122" s="14" t="s">
        <v>34</v>
      </c>
      <c r="AX122" s="14" t="s">
        <v>81</v>
      </c>
      <c r="AY122" s="164" t="s">
        <v>166</v>
      </c>
    </row>
    <row r="123" spans="2:65" s="13" customFormat="1" ht="10.199999999999999">
      <c r="B123" s="156"/>
      <c r="D123" s="150" t="s">
        <v>177</v>
      </c>
      <c r="F123" s="158" t="s">
        <v>4755</v>
      </c>
      <c r="H123" s="159">
        <v>1.3440000000000001</v>
      </c>
      <c r="I123" s="160"/>
      <c r="L123" s="156"/>
      <c r="M123" s="161"/>
      <c r="T123" s="162"/>
      <c r="AT123" s="157" t="s">
        <v>177</v>
      </c>
      <c r="AU123" s="157" t="s">
        <v>83</v>
      </c>
      <c r="AV123" s="13" t="s">
        <v>83</v>
      </c>
      <c r="AW123" s="13" t="s">
        <v>4</v>
      </c>
      <c r="AX123" s="13" t="s">
        <v>81</v>
      </c>
      <c r="AY123" s="157" t="s">
        <v>166</v>
      </c>
    </row>
    <row r="124" spans="2:65" s="1" customFormat="1" ht="24.15" customHeight="1">
      <c r="B124" s="33"/>
      <c r="C124" s="132" t="s">
        <v>215</v>
      </c>
      <c r="D124" s="132" t="s">
        <v>168</v>
      </c>
      <c r="E124" s="133" t="s">
        <v>4756</v>
      </c>
      <c r="F124" s="134" t="s">
        <v>4757</v>
      </c>
      <c r="G124" s="135" t="s">
        <v>171</v>
      </c>
      <c r="H124" s="136">
        <v>48.609000000000002</v>
      </c>
      <c r="I124" s="137"/>
      <c r="J124" s="138">
        <f>ROUND(I124*H124,2)</f>
        <v>0</v>
      </c>
      <c r="K124" s="134" t="s">
        <v>172</v>
      </c>
      <c r="L124" s="33"/>
      <c r="M124" s="139" t="s">
        <v>19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173</v>
      </c>
      <c r="AT124" s="143" t="s">
        <v>168</v>
      </c>
      <c r="AU124" s="143" t="s">
        <v>83</v>
      </c>
      <c r="AY124" s="18" t="s">
        <v>166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81</v>
      </c>
      <c r="BK124" s="144">
        <f>ROUND(I124*H124,2)</f>
        <v>0</v>
      </c>
      <c r="BL124" s="18" t="s">
        <v>173</v>
      </c>
      <c r="BM124" s="143" t="s">
        <v>4758</v>
      </c>
    </row>
    <row r="125" spans="2:65" s="1" customFormat="1" ht="10.199999999999999">
      <c r="B125" s="33"/>
      <c r="D125" s="145" t="s">
        <v>175</v>
      </c>
      <c r="F125" s="146" t="s">
        <v>4759</v>
      </c>
      <c r="I125" s="147"/>
      <c r="L125" s="33"/>
      <c r="M125" s="148"/>
      <c r="T125" s="54"/>
      <c r="AT125" s="18" t="s">
        <v>175</v>
      </c>
      <c r="AU125" s="18" t="s">
        <v>83</v>
      </c>
    </row>
    <row r="126" spans="2:65" s="12" customFormat="1" ht="10.199999999999999">
      <c r="B126" s="149"/>
      <c r="D126" s="150" t="s">
        <v>177</v>
      </c>
      <c r="E126" s="151" t="s">
        <v>19</v>
      </c>
      <c r="F126" s="152" t="s">
        <v>4760</v>
      </c>
      <c r="H126" s="151" t="s">
        <v>19</v>
      </c>
      <c r="I126" s="153"/>
      <c r="L126" s="149"/>
      <c r="M126" s="154"/>
      <c r="T126" s="155"/>
      <c r="AT126" s="151" t="s">
        <v>177</v>
      </c>
      <c r="AU126" s="151" t="s">
        <v>83</v>
      </c>
      <c r="AV126" s="12" t="s">
        <v>81</v>
      </c>
      <c r="AW126" s="12" t="s">
        <v>34</v>
      </c>
      <c r="AX126" s="12" t="s">
        <v>74</v>
      </c>
      <c r="AY126" s="151" t="s">
        <v>166</v>
      </c>
    </row>
    <row r="127" spans="2:65" s="13" customFormat="1" ht="10.199999999999999">
      <c r="B127" s="156"/>
      <c r="D127" s="150" t="s">
        <v>177</v>
      </c>
      <c r="E127" s="157" t="s">
        <v>19</v>
      </c>
      <c r="F127" s="158" t="s">
        <v>4761</v>
      </c>
      <c r="H127" s="159">
        <v>36.75</v>
      </c>
      <c r="I127" s="160"/>
      <c r="L127" s="156"/>
      <c r="M127" s="161"/>
      <c r="T127" s="162"/>
      <c r="AT127" s="157" t="s">
        <v>177</v>
      </c>
      <c r="AU127" s="157" t="s">
        <v>83</v>
      </c>
      <c r="AV127" s="13" t="s">
        <v>83</v>
      </c>
      <c r="AW127" s="13" t="s">
        <v>34</v>
      </c>
      <c r="AX127" s="13" t="s">
        <v>74</v>
      </c>
      <c r="AY127" s="157" t="s">
        <v>166</v>
      </c>
    </row>
    <row r="128" spans="2:65" s="13" customFormat="1" ht="10.199999999999999">
      <c r="B128" s="156"/>
      <c r="D128" s="150" t="s">
        <v>177</v>
      </c>
      <c r="E128" s="157" t="s">
        <v>19</v>
      </c>
      <c r="F128" s="158" t="s">
        <v>4762</v>
      </c>
      <c r="H128" s="159">
        <v>7.44</v>
      </c>
      <c r="I128" s="160"/>
      <c r="L128" s="156"/>
      <c r="M128" s="161"/>
      <c r="T128" s="162"/>
      <c r="AT128" s="157" t="s">
        <v>177</v>
      </c>
      <c r="AU128" s="157" t="s">
        <v>83</v>
      </c>
      <c r="AV128" s="13" t="s">
        <v>83</v>
      </c>
      <c r="AW128" s="13" t="s">
        <v>34</v>
      </c>
      <c r="AX128" s="13" t="s">
        <v>74</v>
      </c>
      <c r="AY128" s="157" t="s">
        <v>166</v>
      </c>
    </row>
    <row r="129" spans="2:65" s="14" customFormat="1" ht="10.199999999999999">
      <c r="B129" s="163"/>
      <c r="D129" s="150" t="s">
        <v>177</v>
      </c>
      <c r="E129" s="164" t="s">
        <v>19</v>
      </c>
      <c r="F129" s="165" t="s">
        <v>181</v>
      </c>
      <c r="H129" s="166">
        <v>44.19</v>
      </c>
      <c r="I129" s="167"/>
      <c r="L129" s="163"/>
      <c r="M129" s="168"/>
      <c r="T129" s="169"/>
      <c r="AT129" s="164" t="s">
        <v>177</v>
      </c>
      <c r="AU129" s="164" t="s">
        <v>83</v>
      </c>
      <c r="AV129" s="14" t="s">
        <v>173</v>
      </c>
      <c r="AW129" s="14" t="s">
        <v>34</v>
      </c>
      <c r="AX129" s="14" t="s">
        <v>81</v>
      </c>
      <c r="AY129" s="164" t="s">
        <v>166</v>
      </c>
    </row>
    <row r="130" spans="2:65" s="13" customFormat="1" ht="10.199999999999999">
      <c r="B130" s="156"/>
      <c r="D130" s="150" t="s">
        <v>177</v>
      </c>
      <c r="F130" s="158" t="s">
        <v>4763</v>
      </c>
      <c r="H130" s="159">
        <v>48.609000000000002</v>
      </c>
      <c r="I130" s="160"/>
      <c r="L130" s="156"/>
      <c r="M130" s="161"/>
      <c r="T130" s="162"/>
      <c r="AT130" s="157" t="s">
        <v>177</v>
      </c>
      <c r="AU130" s="157" t="s">
        <v>83</v>
      </c>
      <c r="AV130" s="13" t="s">
        <v>83</v>
      </c>
      <c r="AW130" s="13" t="s">
        <v>4</v>
      </c>
      <c r="AX130" s="13" t="s">
        <v>81</v>
      </c>
      <c r="AY130" s="157" t="s">
        <v>166</v>
      </c>
    </row>
    <row r="131" spans="2:65" s="1" customFormat="1" ht="37.799999999999997" customHeight="1">
      <c r="B131" s="33"/>
      <c r="C131" s="132" t="s">
        <v>223</v>
      </c>
      <c r="D131" s="132" t="s">
        <v>168</v>
      </c>
      <c r="E131" s="133" t="s">
        <v>235</v>
      </c>
      <c r="F131" s="134" t="s">
        <v>236</v>
      </c>
      <c r="G131" s="135" t="s">
        <v>171</v>
      </c>
      <c r="H131" s="136">
        <v>203.75399999999999</v>
      </c>
      <c r="I131" s="137"/>
      <c r="J131" s="138">
        <f>ROUND(I131*H131,2)</f>
        <v>0</v>
      </c>
      <c r="K131" s="134" t="s">
        <v>172</v>
      </c>
      <c r="L131" s="33"/>
      <c r="M131" s="139" t="s">
        <v>19</v>
      </c>
      <c r="N131" s="140" t="s">
        <v>45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173</v>
      </c>
      <c r="AT131" s="143" t="s">
        <v>168</v>
      </c>
      <c r="AU131" s="143" t="s">
        <v>83</v>
      </c>
      <c r="AY131" s="18" t="s">
        <v>166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81</v>
      </c>
      <c r="BK131" s="144">
        <f>ROUND(I131*H131,2)</f>
        <v>0</v>
      </c>
      <c r="BL131" s="18" t="s">
        <v>173</v>
      </c>
      <c r="BM131" s="143" t="s">
        <v>4764</v>
      </c>
    </row>
    <row r="132" spans="2:65" s="1" customFormat="1" ht="10.199999999999999">
      <c r="B132" s="33"/>
      <c r="D132" s="145" t="s">
        <v>175</v>
      </c>
      <c r="F132" s="146" t="s">
        <v>238</v>
      </c>
      <c r="I132" s="147"/>
      <c r="L132" s="33"/>
      <c r="M132" s="148"/>
      <c r="T132" s="54"/>
      <c r="AT132" s="18" t="s">
        <v>175</v>
      </c>
      <c r="AU132" s="18" t="s">
        <v>83</v>
      </c>
    </row>
    <row r="133" spans="2:65" s="12" customFormat="1" ht="10.199999999999999">
      <c r="B133" s="149"/>
      <c r="D133" s="150" t="s">
        <v>177</v>
      </c>
      <c r="E133" s="151" t="s">
        <v>19</v>
      </c>
      <c r="F133" s="152" t="s">
        <v>4765</v>
      </c>
      <c r="H133" s="151" t="s">
        <v>19</v>
      </c>
      <c r="I133" s="153"/>
      <c r="L133" s="149"/>
      <c r="M133" s="154"/>
      <c r="T133" s="155"/>
      <c r="AT133" s="151" t="s">
        <v>177</v>
      </c>
      <c r="AU133" s="151" t="s">
        <v>83</v>
      </c>
      <c r="AV133" s="12" t="s">
        <v>81</v>
      </c>
      <c r="AW133" s="12" t="s">
        <v>34</v>
      </c>
      <c r="AX133" s="12" t="s">
        <v>74</v>
      </c>
      <c r="AY133" s="151" t="s">
        <v>166</v>
      </c>
    </row>
    <row r="134" spans="2:65" s="13" customFormat="1" ht="10.199999999999999">
      <c r="B134" s="156"/>
      <c r="D134" s="150" t="s">
        <v>177</v>
      </c>
      <c r="E134" s="157" t="s">
        <v>19</v>
      </c>
      <c r="F134" s="158" t="s">
        <v>4766</v>
      </c>
      <c r="H134" s="159">
        <v>192.09399999999999</v>
      </c>
      <c r="I134" s="160"/>
      <c r="L134" s="156"/>
      <c r="M134" s="161"/>
      <c r="T134" s="162"/>
      <c r="AT134" s="157" t="s">
        <v>177</v>
      </c>
      <c r="AU134" s="157" t="s">
        <v>83</v>
      </c>
      <c r="AV134" s="13" t="s">
        <v>83</v>
      </c>
      <c r="AW134" s="13" t="s">
        <v>34</v>
      </c>
      <c r="AX134" s="13" t="s">
        <v>74</v>
      </c>
      <c r="AY134" s="157" t="s">
        <v>166</v>
      </c>
    </row>
    <row r="135" spans="2:65" s="12" customFormat="1" ht="10.199999999999999">
      <c r="B135" s="149"/>
      <c r="D135" s="150" t="s">
        <v>177</v>
      </c>
      <c r="E135" s="151" t="s">
        <v>19</v>
      </c>
      <c r="F135" s="152" t="s">
        <v>4767</v>
      </c>
      <c r="H135" s="151" t="s">
        <v>19</v>
      </c>
      <c r="I135" s="153"/>
      <c r="L135" s="149"/>
      <c r="M135" s="154"/>
      <c r="T135" s="155"/>
      <c r="AT135" s="151" t="s">
        <v>177</v>
      </c>
      <c r="AU135" s="151" t="s">
        <v>83</v>
      </c>
      <c r="AV135" s="12" t="s">
        <v>81</v>
      </c>
      <c r="AW135" s="12" t="s">
        <v>34</v>
      </c>
      <c r="AX135" s="12" t="s">
        <v>74</v>
      </c>
      <c r="AY135" s="151" t="s">
        <v>166</v>
      </c>
    </row>
    <row r="136" spans="2:65" s="13" customFormat="1" ht="10.199999999999999">
      <c r="B136" s="156"/>
      <c r="D136" s="150" t="s">
        <v>177</v>
      </c>
      <c r="E136" s="157" t="s">
        <v>19</v>
      </c>
      <c r="F136" s="158" t="s">
        <v>4768</v>
      </c>
      <c r="H136" s="159">
        <v>11.66</v>
      </c>
      <c r="I136" s="160"/>
      <c r="L136" s="156"/>
      <c r="M136" s="161"/>
      <c r="T136" s="162"/>
      <c r="AT136" s="157" t="s">
        <v>177</v>
      </c>
      <c r="AU136" s="157" t="s">
        <v>83</v>
      </c>
      <c r="AV136" s="13" t="s">
        <v>83</v>
      </c>
      <c r="AW136" s="13" t="s">
        <v>34</v>
      </c>
      <c r="AX136" s="13" t="s">
        <v>74</v>
      </c>
      <c r="AY136" s="157" t="s">
        <v>166</v>
      </c>
    </row>
    <row r="137" spans="2:65" s="14" customFormat="1" ht="10.199999999999999">
      <c r="B137" s="163"/>
      <c r="D137" s="150" t="s">
        <v>177</v>
      </c>
      <c r="E137" s="164" t="s">
        <v>19</v>
      </c>
      <c r="F137" s="165" t="s">
        <v>181</v>
      </c>
      <c r="H137" s="166">
        <v>203.75399999999999</v>
      </c>
      <c r="I137" s="167"/>
      <c r="L137" s="163"/>
      <c r="M137" s="168"/>
      <c r="T137" s="169"/>
      <c r="AT137" s="164" t="s">
        <v>177</v>
      </c>
      <c r="AU137" s="164" t="s">
        <v>83</v>
      </c>
      <c r="AV137" s="14" t="s">
        <v>173</v>
      </c>
      <c r="AW137" s="14" t="s">
        <v>34</v>
      </c>
      <c r="AX137" s="14" t="s">
        <v>81</v>
      </c>
      <c r="AY137" s="164" t="s">
        <v>166</v>
      </c>
    </row>
    <row r="138" spans="2:65" s="1" customFormat="1" ht="37.799999999999997" customHeight="1">
      <c r="B138" s="33"/>
      <c r="C138" s="132" t="s">
        <v>229</v>
      </c>
      <c r="D138" s="132" t="s">
        <v>168</v>
      </c>
      <c r="E138" s="133" t="s">
        <v>1829</v>
      </c>
      <c r="F138" s="134" t="s">
        <v>1830</v>
      </c>
      <c r="G138" s="135" t="s">
        <v>171</v>
      </c>
      <c r="H138" s="136">
        <v>180.434</v>
      </c>
      <c r="I138" s="137"/>
      <c r="J138" s="138">
        <f>ROUND(I138*H138,2)</f>
        <v>0</v>
      </c>
      <c r="K138" s="134" t="s">
        <v>172</v>
      </c>
      <c r="L138" s="33"/>
      <c r="M138" s="139" t="s">
        <v>19</v>
      </c>
      <c r="N138" s="140" t="s">
        <v>45</v>
      </c>
      <c r="P138" s="141">
        <f>O138*H138</f>
        <v>0</v>
      </c>
      <c r="Q138" s="141">
        <v>0</v>
      </c>
      <c r="R138" s="141">
        <f>Q138*H138</f>
        <v>0</v>
      </c>
      <c r="S138" s="141">
        <v>0</v>
      </c>
      <c r="T138" s="142">
        <f>S138*H138</f>
        <v>0</v>
      </c>
      <c r="AR138" s="143" t="s">
        <v>173</v>
      </c>
      <c r="AT138" s="143" t="s">
        <v>168</v>
      </c>
      <c r="AU138" s="143" t="s">
        <v>83</v>
      </c>
      <c r="AY138" s="18" t="s">
        <v>166</v>
      </c>
      <c r="BE138" s="144">
        <f>IF(N138="základní",J138,0)</f>
        <v>0</v>
      </c>
      <c r="BF138" s="144">
        <f>IF(N138="snížená",J138,0)</f>
        <v>0</v>
      </c>
      <c r="BG138" s="144">
        <f>IF(N138="zákl. přenesená",J138,0)</f>
        <v>0</v>
      </c>
      <c r="BH138" s="144">
        <f>IF(N138="sníž. přenesená",J138,0)</f>
        <v>0</v>
      </c>
      <c r="BI138" s="144">
        <f>IF(N138="nulová",J138,0)</f>
        <v>0</v>
      </c>
      <c r="BJ138" s="18" t="s">
        <v>81</v>
      </c>
      <c r="BK138" s="144">
        <f>ROUND(I138*H138,2)</f>
        <v>0</v>
      </c>
      <c r="BL138" s="18" t="s">
        <v>173</v>
      </c>
      <c r="BM138" s="143" t="s">
        <v>4769</v>
      </c>
    </row>
    <row r="139" spans="2:65" s="1" customFormat="1" ht="10.199999999999999">
      <c r="B139" s="33"/>
      <c r="D139" s="145" t="s">
        <v>175</v>
      </c>
      <c r="F139" s="146" t="s">
        <v>1832</v>
      </c>
      <c r="I139" s="147"/>
      <c r="L139" s="33"/>
      <c r="M139" s="148"/>
      <c r="T139" s="54"/>
      <c r="AT139" s="18" t="s">
        <v>175</v>
      </c>
      <c r="AU139" s="18" t="s">
        <v>83</v>
      </c>
    </row>
    <row r="140" spans="2:65" s="12" customFormat="1" ht="10.199999999999999">
      <c r="B140" s="149"/>
      <c r="D140" s="150" t="s">
        <v>177</v>
      </c>
      <c r="E140" s="151" t="s">
        <v>19</v>
      </c>
      <c r="F140" s="152" t="s">
        <v>4765</v>
      </c>
      <c r="H140" s="151" t="s">
        <v>19</v>
      </c>
      <c r="I140" s="153"/>
      <c r="L140" s="149"/>
      <c r="M140" s="154"/>
      <c r="T140" s="155"/>
      <c r="AT140" s="151" t="s">
        <v>177</v>
      </c>
      <c r="AU140" s="151" t="s">
        <v>83</v>
      </c>
      <c r="AV140" s="12" t="s">
        <v>81</v>
      </c>
      <c r="AW140" s="12" t="s">
        <v>34</v>
      </c>
      <c r="AX140" s="12" t="s">
        <v>74</v>
      </c>
      <c r="AY140" s="151" t="s">
        <v>166</v>
      </c>
    </row>
    <row r="141" spans="2:65" s="13" customFormat="1" ht="10.199999999999999">
      <c r="B141" s="156"/>
      <c r="D141" s="150" t="s">
        <v>177</v>
      </c>
      <c r="E141" s="157" t="s">
        <v>19</v>
      </c>
      <c r="F141" s="158" t="s">
        <v>4766</v>
      </c>
      <c r="H141" s="159">
        <v>192.09399999999999</v>
      </c>
      <c r="I141" s="160"/>
      <c r="L141" s="156"/>
      <c r="M141" s="161"/>
      <c r="T141" s="162"/>
      <c r="AT141" s="157" t="s">
        <v>177</v>
      </c>
      <c r="AU141" s="157" t="s">
        <v>83</v>
      </c>
      <c r="AV141" s="13" t="s">
        <v>83</v>
      </c>
      <c r="AW141" s="13" t="s">
        <v>34</v>
      </c>
      <c r="AX141" s="13" t="s">
        <v>74</v>
      </c>
      <c r="AY141" s="157" t="s">
        <v>166</v>
      </c>
    </row>
    <row r="142" spans="2:65" s="12" customFormat="1" ht="10.199999999999999">
      <c r="B142" s="149"/>
      <c r="D142" s="150" t="s">
        <v>177</v>
      </c>
      <c r="E142" s="151" t="s">
        <v>19</v>
      </c>
      <c r="F142" s="152" t="s">
        <v>4767</v>
      </c>
      <c r="H142" s="151" t="s">
        <v>19</v>
      </c>
      <c r="I142" s="153"/>
      <c r="L142" s="149"/>
      <c r="M142" s="154"/>
      <c r="T142" s="155"/>
      <c r="AT142" s="151" t="s">
        <v>177</v>
      </c>
      <c r="AU142" s="151" t="s">
        <v>83</v>
      </c>
      <c r="AV142" s="12" t="s">
        <v>81</v>
      </c>
      <c r="AW142" s="12" t="s">
        <v>34</v>
      </c>
      <c r="AX142" s="12" t="s">
        <v>74</v>
      </c>
      <c r="AY142" s="151" t="s">
        <v>166</v>
      </c>
    </row>
    <row r="143" spans="2:65" s="13" customFormat="1" ht="10.199999999999999">
      <c r="B143" s="156"/>
      <c r="D143" s="150" t="s">
        <v>177</v>
      </c>
      <c r="E143" s="157" t="s">
        <v>19</v>
      </c>
      <c r="F143" s="158" t="s">
        <v>4770</v>
      </c>
      <c r="H143" s="159">
        <v>-11.66</v>
      </c>
      <c r="I143" s="160"/>
      <c r="L143" s="156"/>
      <c r="M143" s="161"/>
      <c r="T143" s="162"/>
      <c r="AT143" s="157" t="s">
        <v>177</v>
      </c>
      <c r="AU143" s="157" t="s">
        <v>83</v>
      </c>
      <c r="AV143" s="13" t="s">
        <v>83</v>
      </c>
      <c r="AW143" s="13" t="s">
        <v>34</v>
      </c>
      <c r="AX143" s="13" t="s">
        <v>74</v>
      </c>
      <c r="AY143" s="157" t="s">
        <v>166</v>
      </c>
    </row>
    <row r="144" spans="2:65" s="14" customFormat="1" ht="10.199999999999999">
      <c r="B144" s="163"/>
      <c r="D144" s="150" t="s">
        <v>177</v>
      </c>
      <c r="E144" s="164" t="s">
        <v>19</v>
      </c>
      <c r="F144" s="165" t="s">
        <v>181</v>
      </c>
      <c r="H144" s="166">
        <v>180.434</v>
      </c>
      <c r="I144" s="167"/>
      <c r="L144" s="163"/>
      <c r="M144" s="168"/>
      <c r="T144" s="169"/>
      <c r="AT144" s="164" t="s">
        <v>177</v>
      </c>
      <c r="AU144" s="164" t="s">
        <v>83</v>
      </c>
      <c r="AV144" s="14" t="s">
        <v>173</v>
      </c>
      <c r="AW144" s="14" t="s">
        <v>34</v>
      </c>
      <c r="AX144" s="14" t="s">
        <v>81</v>
      </c>
      <c r="AY144" s="164" t="s">
        <v>166</v>
      </c>
    </row>
    <row r="145" spans="2:65" s="1" customFormat="1" ht="24.15" customHeight="1">
      <c r="B145" s="33"/>
      <c r="C145" s="132" t="s">
        <v>234</v>
      </c>
      <c r="D145" s="132" t="s">
        <v>168</v>
      </c>
      <c r="E145" s="133" t="s">
        <v>1836</v>
      </c>
      <c r="F145" s="134" t="s">
        <v>1837</v>
      </c>
      <c r="G145" s="135" t="s">
        <v>171</v>
      </c>
      <c r="H145" s="136">
        <v>180.434</v>
      </c>
      <c r="I145" s="137"/>
      <c r="J145" s="138">
        <f>ROUND(I145*H145,2)</f>
        <v>0</v>
      </c>
      <c r="K145" s="134" t="s">
        <v>172</v>
      </c>
      <c r="L145" s="33"/>
      <c r="M145" s="139" t="s">
        <v>19</v>
      </c>
      <c r="N145" s="140" t="s">
        <v>45</v>
      </c>
      <c r="P145" s="141">
        <f>O145*H145</f>
        <v>0</v>
      </c>
      <c r="Q145" s="141">
        <v>0</v>
      </c>
      <c r="R145" s="141">
        <f>Q145*H145</f>
        <v>0</v>
      </c>
      <c r="S145" s="141">
        <v>0</v>
      </c>
      <c r="T145" s="142">
        <f>S145*H145</f>
        <v>0</v>
      </c>
      <c r="AR145" s="143" t="s">
        <v>173</v>
      </c>
      <c r="AT145" s="143" t="s">
        <v>168</v>
      </c>
      <c r="AU145" s="143" t="s">
        <v>83</v>
      </c>
      <c r="AY145" s="18" t="s">
        <v>166</v>
      </c>
      <c r="BE145" s="144">
        <f>IF(N145="základní",J145,0)</f>
        <v>0</v>
      </c>
      <c r="BF145" s="144">
        <f>IF(N145="snížená",J145,0)</f>
        <v>0</v>
      </c>
      <c r="BG145" s="144">
        <f>IF(N145="zákl. přenesená",J145,0)</f>
        <v>0</v>
      </c>
      <c r="BH145" s="144">
        <f>IF(N145="sníž. přenesená",J145,0)</f>
        <v>0</v>
      </c>
      <c r="BI145" s="144">
        <f>IF(N145="nulová",J145,0)</f>
        <v>0</v>
      </c>
      <c r="BJ145" s="18" t="s">
        <v>81</v>
      </c>
      <c r="BK145" s="144">
        <f>ROUND(I145*H145,2)</f>
        <v>0</v>
      </c>
      <c r="BL145" s="18" t="s">
        <v>173</v>
      </c>
      <c r="BM145" s="143" t="s">
        <v>4771</v>
      </c>
    </row>
    <row r="146" spans="2:65" s="1" customFormat="1" ht="10.199999999999999">
      <c r="B146" s="33"/>
      <c r="D146" s="145" t="s">
        <v>175</v>
      </c>
      <c r="F146" s="146" t="s">
        <v>1839</v>
      </c>
      <c r="I146" s="147"/>
      <c r="L146" s="33"/>
      <c r="M146" s="148"/>
      <c r="T146" s="54"/>
      <c r="AT146" s="18" t="s">
        <v>175</v>
      </c>
      <c r="AU146" s="18" t="s">
        <v>83</v>
      </c>
    </row>
    <row r="147" spans="2:65" s="12" customFormat="1" ht="10.199999999999999">
      <c r="B147" s="149"/>
      <c r="D147" s="150" t="s">
        <v>177</v>
      </c>
      <c r="E147" s="151" t="s">
        <v>19</v>
      </c>
      <c r="F147" s="152" t="s">
        <v>4765</v>
      </c>
      <c r="H147" s="151" t="s">
        <v>19</v>
      </c>
      <c r="I147" s="153"/>
      <c r="L147" s="149"/>
      <c r="M147" s="154"/>
      <c r="T147" s="155"/>
      <c r="AT147" s="151" t="s">
        <v>177</v>
      </c>
      <c r="AU147" s="151" t="s">
        <v>83</v>
      </c>
      <c r="AV147" s="12" t="s">
        <v>81</v>
      </c>
      <c r="AW147" s="12" t="s">
        <v>34</v>
      </c>
      <c r="AX147" s="12" t="s">
        <v>74</v>
      </c>
      <c r="AY147" s="151" t="s">
        <v>166</v>
      </c>
    </row>
    <row r="148" spans="2:65" s="13" customFormat="1" ht="10.199999999999999">
      <c r="B148" s="156"/>
      <c r="D148" s="150" t="s">
        <v>177</v>
      </c>
      <c r="E148" s="157" t="s">
        <v>19</v>
      </c>
      <c r="F148" s="158" t="s">
        <v>4766</v>
      </c>
      <c r="H148" s="159">
        <v>192.09399999999999</v>
      </c>
      <c r="I148" s="160"/>
      <c r="L148" s="156"/>
      <c r="M148" s="161"/>
      <c r="T148" s="162"/>
      <c r="AT148" s="157" t="s">
        <v>177</v>
      </c>
      <c r="AU148" s="157" t="s">
        <v>83</v>
      </c>
      <c r="AV148" s="13" t="s">
        <v>83</v>
      </c>
      <c r="AW148" s="13" t="s">
        <v>34</v>
      </c>
      <c r="AX148" s="13" t="s">
        <v>74</v>
      </c>
      <c r="AY148" s="157" t="s">
        <v>166</v>
      </c>
    </row>
    <row r="149" spans="2:65" s="12" customFormat="1" ht="10.199999999999999">
      <c r="B149" s="149"/>
      <c r="D149" s="150" t="s">
        <v>177</v>
      </c>
      <c r="E149" s="151" t="s">
        <v>19</v>
      </c>
      <c r="F149" s="152" t="s">
        <v>4767</v>
      </c>
      <c r="H149" s="151" t="s">
        <v>19</v>
      </c>
      <c r="I149" s="153"/>
      <c r="L149" s="149"/>
      <c r="M149" s="154"/>
      <c r="T149" s="155"/>
      <c r="AT149" s="151" t="s">
        <v>177</v>
      </c>
      <c r="AU149" s="151" t="s">
        <v>83</v>
      </c>
      <c r="AV149" s="12" t="s">
        <v>81</v>
      </c>
      <c r="AW149" s="12" t="s">
        <v>34</v>
      </c>
      <c r="AX149" s="12" t="s">
        <v>74</v>
      </c>
      <c r="AY149" s="151" t="s">
        <v>166</v>
      </c>
    </row>
    <row r="150" spans="2:65" s="13" customFormat="1" ht="10.199999999999999">
      <c r="B150" s="156"/>
      <c r="D150" s="150" t="s">
        <v>177</v>
      </c>
      <c r="E150" s="157" t="s">
        <v>19</v>
      </c>
      <c r="F150" s="158" t="s">
        <v>4770</v>
      </c>
      <c r="H150" s="159">
        <v>-11.66</v>
      </c>
      <c r="I150" s="160"/>
      <c r="L150" s="156"/>
      <c r="M150" s="161"/>
      <c r="T150" s="162"/>
      <c r="AT150" s="157" t="s">
        <v>177</v>
      </c>
      <c r="AU150" s="157" t="s">
        <v>83</v>
      </c>
      <c r="AV150" s="13" t="s">
        <v>83</v>
      </c>
      <c r="AW150" s="13" t="s">
        <v>34</v>
      </c>
      <c r="AX150" s="13" t="s">
        <v>74</v>
      </c>
      <c r="AY150" s="157" t="s">
        <v>166</v>
      </c>
    </row>
    <row r="151" spans="2:65" s="14" customFormat="1" ht="10.199999999999999">
      <c r="B151" s="163"/>
      <c r="D151" s="150" t="s">
        <v>177</v>
      </c>
      <c r="E151" s="164" t="s">
        <v>19</v>
      </c>
      <c r="F151" s="165" t="s">
        <v>181</v>
      </c>
      <c r="H151" s="166">
        <v>180.434</v>
      </c>
      <c r="I151" s="167"/>
      <c r="L151" s="163"/>
      <c r="M151" s="168"/>
      <c r="T151" s="169"/>
      <c r="AT151" s="164" t="s">
        <v>177</v>
      </c>
      <c r="AU151" s="164" t="s">
        <v>83</v>
      </c>
      <c r="AV151" s="14" t="s">
        <v>173</v>
      </c>
      <c r="AW151" s="14" t="s">
        <v>34</v>
      </c>
      <c r="AX151" s="14" t="s">
        <v>81</v>
      </c>
      <c r="AY151" s="164" t="s">
        <v>166</v>
      </c>
    </row>
    <row r="152" spans="2:65" s="1" customFormat="1" ht="24.15" customHeight="1">
      <c r="B152" s="33"/>
      <c r="C152" s="132" t="s">
        <v>241</v>
      </c>
      <c r="D152" s="132" t="s">
        <v>168</v>
      </c>
      <c r="E152" s="133" t="s">
        <v>1859</v>
      </c>
      <c r="F152" s="134" t="s">
        <v>1860</v>
      </c>
      <c r="G152" s="135" t="s">
        <v>293</v>
      </c>
      <c r="H152" s="136">
        <v>306.738</v>
      </c>
      <c r="I152" s="137"/>
      <c r="J152" s="138">
        <f>ROUND(I152*H152,2)</f>
        <v>0</v>
      </c>
      <c r="K152" s="134" t="s">
        <v>172</v>
      </c>
      <c r="L152" s="33"/>
      <c r="M152" s="139" t="s">
        <v>19</v>
      </c>
      <c r="N152" s="140" t="s">
        <v>45</v>
      </c>
      <c r="P152" s="141">
        <f>O152*H152</f>
        <v>0</v>
      </c>
      <c r="Q152" s="141">
        <v>0</v>
      </c>
      <c r="R152" s="141">
        <f>Q152*H152</f>
        <v>0</v>
      </c>
      <c r="S152" s="141">
        <v>0</v>
      </c>
      <c r="T152" s="142">
        <f>S152*H152</f>
        <v>0</v>
      </c>
      <c r="AR152" s="143" t="s">
        <v>173</v>
      </c>
      <c r="AT152" s="143" t="s">
        <v>168</v>
      </c>
      <c r="AU152" s="143" t="s">
        <v>83</v>
      </c>
      <c r="AY152" s="18" t="s">
        <v>166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81</v>
      </c>
      <c r="BK152" s="144">
        <f>ROUND(I152*H152,2)</f>
        <v>0</v>
      </c>
      <c r="BL152" s="18" t="s">
        <v>173</v>
      </c>
      <c r="BM152" s="143" t="s">
        <v>4772</v>
      </c>
    </row>
    <row r="153" spans="2:65" s="1" customFormat="1" ht="10.199999999999999">
      <c r="B153" s="33"/>
      <c r="D153" s="145" t="s">
        <v>175</v>
      </c>
      <c r="F153" s="146" t="s">
        <v>1862</v>
      </c>
      <c r="I153" s="147"/>
      <c r="L153" s="33"/>
      <c r="M153" s="148"/>
      <c r="T153" s="54"/>
      <c r="AT153" s="18" t="s">
        <v>175</v>
      </c>
      <c r="AU153" s="18" t="s">
        <v>83</v>
      </c>
    </row>
    <row r="154" spans="2:65" s="12" customFormat="1" ht="10.199999999999999">
      <c r="B154" s="149"/>
      <c r="D154" s="150" t="s">
        <v>177</v>
      </c>
      <c r="E154" s="151" t="s">
        <v>19</v>
      </c>
      <c r="F154" s="152" t="s">
        <v>4765</v>
      </c>
      <c r="H154" s="151" t="s">
        <v>19</v>
      </c>
      <c r="I154" s="153"/>
      <c r="L154" s="149"/>
      <c r="M154" s="154"/>
      <c r="T154" s="155"/>
      <c r="AT154" s="151" t="s">
        <v>177</v>
      </c>
      <c r="AU154" s="151" t="s">
        <v>83</v>
      </c>
      <c r="AV154" s="12" t="s">
        <v>81</v>
      </c>
      <c r="AW154" s="12" t="s">
        <v>34</v>
      </c>
      <c r="AX154" s="12" t="s">
        <v>74</v>
      </c>
      <c r="AY154" s="151" t="s">
        <v>166</v>
      </c>
    </row>
    <row r="155" spans="2:65" s="13" customFormat="1" ht="10.199999999999999">
      <c r="B155" s="156"/>
      <c r="D155" s="150" t="s">
        <v>177</v>
      </c>
      <c r="E155" s="157" t="s">
        <v>19</v>
      </c>
      <c r="F155" s="158" t="s">
        <v>4766</v>
      </c>
      <c r="H155" s="159">
        <v>192.09399999999999</v>
      </c>
      <c r="I155" s="160"/>
      <c r="L155" s="156"/>
      <c r="M155" s="161"/>
      <c r="T155" s="162"/>
      <c r="AT155" s="157" t="s">
        <v>177</v>
      </c>
      <c r="AU155" s="157" t="s">
        <v>83</v>
      </c>
      <c r="AV155" s="13" t="s">
        <v>83</v>
      </c>
      <c r="AW155" s="13" t="s">
        <v>34</v>
      </c>
      <c r="AX155" s="13" t="s">
        <v>74</v>
      </c>
      <c r="AY155" s="157" t="s">
        <v>166</v>
      </c>
    </row>
    <row r="156" spans="2:65" s="12" customFormat="1" ht="10.199999999999999">
      <c r="B156" s="149"/>
      <c r="D156" s="150" t="s">
        <v>177</v>
      </c>
      <c r="E156" s="151" t="s">
        <v>19</v>
      </c>
      <c r="F156" s="152" t="s">
        <v>4767</v>
      </c>
      <c r="H156" s="151" t="s">
        <v>19</v>
      </c>
      <c r="I156" s="153"/>
      <c r="L156" s="149"/>
      <c r="M156" s="154"/>
      <c r="T156" s="155"/>
      <c r="AT156" s="151" t="s">
        <v>177</v>
      </c>
      <c r="AU156" s="151" t="s">
        <v>83</v>
      </c>
      <c r="AV156" s="12" t="s">
        <v>81</v>
      </c>
      <c r="AW156" s="12" t="s">
        <v>34</v>
      </c>
      <c r="AX156" s="12" t="s">
        <v>74</v>
      </c>
      <c r="AY156" s="151" t="s">
        <v>166</v>
      </c>
    </row>
    <row r="157" spans="2:65" s="13" customFormat="1" ht="10.199999999999999">
      <c r="B157" s="156"/>
      <c r="D157" s="150" t="s">
        <v>177</v>
      </c>
      <c r="E157" s="157" t="s">
        <v>19</v>
      </c>
      <c r="F157" s="158" t="s">
        <v>4770</v>
      </c>
      <c r="H157" s="159">
        <v>-11.66</v>
      </c>
      <c r="I157" s="160"/>
      <c r="L157" s="156"/>
      <c r="M157" s="161"/>
      <c r="T157" s="162"/>
      <c r="AT157" s="157" t="s">
        <v>177</v>
      </c>
      <c r="AU157" s="157" t="s">
        <v>83</v>
      </c>
      <c r="AV157" s="13" t="s">
        <v>83</v>
      </c>
      <c r="AW157" s="13" t="s">
        <v>34</v>
      </c>
      <c r="AX157" s="13" t="s">
        <v>74</v>
      </c>
      <c r="AY157" s="157" t="s">
        <v>166</v>
      </c>
    </row>
    <row r="158" spans="2:65" s="14" customFormat="1" ht="10.199999999999999">
      <c r="B158" s="163"/>
      <c r="D158" s="150" t="s">
        <v>177</v>
      </c>
      <c r="E158" s="164" t="s">
        <v>19</v>
      </c>
      <c r="F158" s="165" t="s">
        <v>181</v>
      </c>
      <c r="H158" s="166">
        <v>180.434</v>
      </c>
      <c r="I158" s="167"/>
      <c r="L158" s="163"/>
      <c r="M158" s="168"/>
      <c r="T158" s="169"/>
      <c r="AT158" s="164" t="s">
        <v>177</v>
      </c>
      <c r="AU158" s="164" t="s">
        <v>83</v>
      </c>
      <c r="AV158" s="14" t="s">
        <v>173</v>
      </c>
      <c r="AW158" s="14" t="s">
        <v>34</v>
      </c>
      <c r="AX158" s="14" t="s">
        <v>81</v>
      </c>
      <c r="AY158" s="164" t="s">
        <v>166</v>
      </c>
    </row>
    <row r="159" spans="2:65" s="13" customFormat="1" ht="10.199999999999999">
      <c r="B159" s="156"/>
      <c r="D159" s="150" t="s">
        <v>177</v>
      </c>
      <c r="F159" s="158" t="s">
        <v>4773</v>
      </c>
      <c r="H159" s="159">
        <v>306.738</v>
      </c>
      <c r="I159" s="160"/>
      <c r="L159" s="156"/>
      <c r="M159" s="161"/>
      <c r="T159" s="162"/>
      <c r="AT159" s="157" t="s">
        <v>177</v>
      </c>
      <c r="AU159" s="157" t="s">
        <v>83</v>
      </c>
      <c r="AV159" s="13" t="s">
        <v>83</v>
      </c>
      <c r="AW159" s="13" t="s">
        <v>4</v>
      </c>
      <c r="AX159" s="13" t="s">
        <v>81</v>
      </c>
      <c r="AY159" s="157" t="s">
        <v>166</v>
      </c>
    </row>
    <row r="160" spans="2:65" s="1" customFormat="1" ht="24.15" customHeight="1">
      <c r="B160" s="33"/>
      <c r="C160" s="132" t="s">
        <v>251</v>
      </c>
      <c r="D160" s="132" t="s">
        <v>168</v>
      </c>
      <c r="E160" s="133" t="s">
        <v>1868</v>
      </c>
      <c r="F160" s="134" t="s">
        <v>1869</v>
      </c>
      <c r="G160" s="135" t="s">
        <v>171</v>
      </c>
      <c r="H160" s="136">
        <v>180.434</v>
      </c>
      <c r="I160" s="137"/>
      <c r="J160" s="138">
        <f>ROUND(I160*H160,2)</f>
        <v>0</v>
      </c>
      <c r="K160" s="134" t="s">
        <v>172</v>
      </c>
      <c r="L160" s="33"/>
      <c r="M160" s="139" t="s">
        <v>19</v>
      </c>
      <c r="N160" s="140" t="s">
        <v>45</v>
      </c>
      <c r="P160" s="141">
        <f>O160*H160</f>
        <v>0</v>
      </c>
      <c r="Q160" s="141">
        <v>0</v>
      </c>
      <c r="R160" s="141">
        <f>Q160*H160</f>
        <v>0</v>
      </c>
      <c r="S160" s="141">
        <v>0</v>
      </c>
      <c r="T160" s="142">
        <f>S160*H160</f>
        <v>0</v>
      </c>
      <c r="AR160" s="143" t="s">
        <v>173</v>
      </c>
      <c r="AT160" s="143" t="s">
        <v>168</v>
      </c>
      <c r="AU160" s="143" t="s">
        <v>83</v>
      </c>
      <c r="AY160" s="18" t="s">
        <v>166</v>
      </c>
      <c r="BE160" s="144">
        <f>IF(N160="základní",J160,0)</f>
        <v>0</v>
      </c>
      <c r="BF160" s="144">
        <f>IF(N160="snížená",J160,0)</f>
        <v>0</v>
      </c>
      <c r="BG160" s="144">
        <f>IF(N160="zákl. přenesená",J160,0)</f>
        <v>0</v>
      </c>
      <c r="BH160" s="144">
        <f>IF(N160="sníž. přenesená",J160,0)</f>
        <v>0</v>
      </c>
      <c r="BI160" s="144">
        <f>IF(N160="nulová",J160,0)</f>
        <v>0</v>
      </c>
      <c r="BJ160" s="18" t="s">
        <v>81</v>
      </c>
      <c r="BK160" s="144">
        <f>ROUND(I160*H160,2)</f>
        <v>0</v>
      </c>
      <c r="BL160" s="18" t="s">
        <v>173</v>
      </c>
      <c r="BM160" s="143" t="s">
        <v>4774</v>
      </c>
    </row>
    <row r="161" spans="2:65" s="1" customFormat="1" ht="10.199999999999999">
      <c r="B161" s="33"/>
      <c r="D161" s="145" t="s">
        <v>175</v>
      </c>
      <c r="F161" s="146" t="s">
        <v>1871</v>
      </c>
      <c r="I161" s="147"/>
      <c r="L161" s="33"/>
      <c r="M161" s="148"/>
      <c r="T161" s="54"/>
      <c r="AT161" s="18" t="s">
        <v>175</v>
      </c>
      <c r="AU161" s="18" t="s">
        <v>83</v>
      </c>
    </row>
    <row r="162" spans="2:65" s="12" customFormat="1" ht="10.199999999999999">
      <c r="B162" s="149"/>
      <c r="D162" s="150" t="s">
        <v>177</v>
      </c>
      <c r="E162" s="151" t="s">
        <v>19</v>
      </c>
      <c r="F162" s="152" t="s">
        <v>4765</v>
      </c>
      <c r="H162" s="151" t="s">
        <v>19</v>
      </c>
      <c r="I162" s="153"/>
      <c r="L162" s="149"/>
      <c r="M162" s="154"/>
      <c r="T162" s="155"/>
      <c r="AT162" s="151" t="s">
        <v>177</v>
      </c>
      <c r="AU162" s="151" t="s">
        <v>83</v>
      </c>
      <c r="AV162" s="12" t="s">
        <v>81</v>
      </c>
      <c r="AW162" s="12" t="s">
        <v>34</v>
      </c>
      <c r="AX162" s="12" t="s">
        <v>74</v>
      </c>
      <c r="AY162" s="151" t="s">
        <v>166</v>
      </c>
    </row>
    <row r="163" spans="2:65" s="13" customFormat="1" ht="10.199999999999999">
      <c r="B163" s="156"/>
      <c r="D163" s="150" t="s">
        <v>177</v>
      </c>
      <c r="E163" s="157" t="s">
        <v>19</v>
      </c>
      <c r="F163" s="158" t="s">
        <v>4766</v>
      </c>
      <c r="H163" s="159">
        <v>192.09399999999999</v>
      </c>
      <c r="I163" s="160"/>
      <c r="L163" s="156"/>
      <c r="M163" s="161"/>
      <c r="T163" s="162"/>
      <c r="AT163" s="157" t="s">
        <v>177</v>
      </c>
      <c r="AU163" s="157" t="s">
        <v>83</v>
      </c>
      <c r="AV163" s="13" t="s">
        <v>83</v>
      </c>
      <c r="AW163" s="13" t="s">
        <v>34</v>
      </c>
      <c r="AX163" s="13" t="s">
        <v>74</v>
      </c>
      <c r="AY163" s="157" t="s">
        <v>166</v>
      </c>
    </row>
    <row r="164" spans="2:65" s="12" customFormat="1" ht="10.199999999999999">
      <c r="B164" s="149"/>
      <c r="D164" s="150" t="s">
        <v>177</v>
      </c>
      <c r="E164" s="151" t="s">
        <v>19</v>
      </c>
      <c r="F164" s="152" t="s">
        <v>4767</v>
      </c>
      <c r="H164" s="151" t="s">
        <v>19</v>
      </c>
      <c r="I164" s="153"/>
      <c r="L164" s="149"/>
      <c r="M164" s="154"/>
      <c r="T164" s="155"/>
      <c r="AT164" s="151" t="s">
        <v>177</v>
      </c>
      <c r="AU164" s="151" t="s">
        <v>83</v>
      </c>
      <c r="AV164" s="12" t="s">
        <v>81</v>
      </c>
      <c r="AW164" s="12" t="s">
        <v>34</v>
      </c>
      <c r="AX164" s="12" t="s">
        <v>74</v>
      </c>
      <c r="AY164" s="151" t="s">
        <v>166</v>
      </c>
    </row>
    <row r="165" spans="2:65" s="13" customFormat="1" ht="10.199999999999999">
      <c r="B165" s="156"/>
      <c r="D165" s="150" t="s">
        <v>177</v>
      </c>
      <c r="E165" s="157" t="s">
        <v>19</v>
      </c>
      <c r="F165" s="158" t="s">
        <v>4770</v>
      </c>
      <c r="H165" s="159">
        <v>-11.66</v>
      </c>
      <c r="I165" s="160"/>
      <c r="L165" s="156"/>
      <c r="M165" s="161"/>
      <c r="T165" s="162"/>
      <c r="AT165" s="157" t="s">
        <v>177</v>
      </c>
      <c r="AU165" s="157" t="s">
        <v>83</v>
      </c>
      <c r="AV165" s="13" t="s">
        <v>83</v>
      </c>
      <c r="AW165" s="13" t="s">
        <v>34</v>
      </c>
      <c r="AX165" s="13" t="s">
        <v>74</v>
      </c>
      <c r="AY165" s="157" t="s">
        <v>166</v>
      </c>
    </row>
    <row r="166" spans="2:65" s="14" customFormat="1" ht="10.199999999999999">
      <c r="B166" s="163"/>
      <c r="D166" s="150" t="s">
        <v>177</v>
      </c>
      <c r="E166" s="164" t="s">
        <v>19</v>
      </c>
      <c r="F166" s="165" t="s">
        <v>181</v>
      </c>
      <c r="H166" s="166">
        <v>180.434</v>
      </c>
      <c r="I166" s="167"/>
      <c r="L166" s="163"/>
      <c r="M166" s="168"/>
      <c r="T166" s="169"/>
      <c r="AT166" s="164" t="s">
        <v>177</v>
      </c>
      <c r="AU166" s="164" t="s">
        <v>83</v>
      </c>
      <c r="AV166" s="14" t="s">
        <v>173</v>
      </c>
      <c r="AW166" s="14" t="s">
        <v>34</v>
      </c>
      <c r="AX166" s="14" t="s">
        <v>81</v>
      </c>
      <c r="AY166" s="164" t="s">
        <v>166</v>
      </c>
    </row>
    <row r="167" spans="2:65" s="1" customFormat="1" ht="24.15" customHeight="1">
      <c r="B167" s="33"/>
      <c r="C167" s="132" t="s">
        <v>8</v>
      </c>
      <c r="D167" s="132" t="s">
        <v>168</v>
      </c>
      <c r="E167" s="133" t="s">
        <v>591</v>
      </c>
      <c r="F167" s="134" t="s">
        <v>592</v>
      </c>
      <c r="G167" s="135" t="s">
        <v>171</v>
      </c>
      <c r="H167" s="136">
        <v>11.66</v>
      </c>
      <c r="I167" s="137"/>
      <c r="J167" s="138">
        <f>ROUND(I167*H167,2)</f>
        <v>0</v>
      </c>
      <c r="K167" s="134" t="s">
        <v>172</v>
      </c>
      <c r="L167" s="33"/>
      <c r="M167" s="139" t="s">
        <v>19</v>
      </c>
      <c r="N167" s="140" t="s">
        <v>45</v>
      </c>
      <c r="P167" s="141">
        <f>O167*H167</f>
        <v>0</v>
      </c>
      <c r="Q167" s="141">
        <v>0</v>
      </c>
      <c r="R167" s="141">
        <f>Q167*H167</f>
        <v>0</v>
      </c>
      <c r="S167" s="141">
        <v>0</v>
      </c>
      <c r="T167" s="142">
        <f>S167*H167</f>
        <v>0</v>
      </c>
      <c r="AR167" s="143" t="s">
        <v>173</v>
      </c>
      <c r="AT167" s="143" t="s">
        <v>168</v>
      </c>
      <c r="AU167" s="143" t="s">
        <v>83</v>
      </c>
      <c r="AY167" s="18" t="s">
        <v>166</v>
      </c>
      <c r="BE167" s="144">
        <f>IF(N167="základní",J167,0)</f>
        <v>0</v>
      </c>
      <c r="BF167" s="144">
        <f>IF(N167="snížená",J167,0)</f>
        <v>0</v>
      </c>
      <c r="BG167" s="144">
        <f>IF(N167="zákl. přenesená",J167,0)</f>
        <v>0</v>
      </c>
      <c r="BH167" s="144">
        <f>IF(N167="sníž. přenesená",J167,0)</f>
        <v>0</v>
      </c>
      <c r="BI167" s="144">
        <f>IF(N167="nulová",J167,0)</f>
        <v>0</v>
      </c>
      <c r="BJ167" s="18" t="s">
        <v>81</v>
      </c>
      <c r="BK167" s="144">
        <f>ROUND(I167*H167,2)</f>
        <v>0</v>
      </c>
      <c r="BL167" s="18" t="s">
        <v>173</v>
      </c>
      <c r="BM167" s="143" t="s">
        <v>4775</v>
      </c>
    </row>
    <row r="168" spans="2:65" s="1" customFormat="1" ht="10.199999999999999">
      <c r="B168" s="33"/>
      <c r="D168" s="145" t="s">
        <v>175</v>
      </c>
      <c r="F168" s="146" t="s">
        <v>594</v>
      </c>
      <c r="I168" s="147"/>
      <c r="L168" s="33"/>
      <c r="M168" s="148"/>
      <c r="T168" s="54"/>
      <c r="AT168" s="18" t="s">
        <v>175</v>
      </c>
      <c r="AU168" s="18" t="s">
        <v>83</v>
      </c>
    </row>
    <row r="169" spans="2:65" s="12" customFormat="1" ht="10.199999999999999">
      <c r="B169" s="149"/>
      <c r="D169" s="150" t="s">
        <v>177</v>
      </c>
      <c r="E169" s="151" t="s">
        <v>19</v>
      </c>
      <c r="F169" s="152" t="s">
        <v>4760</v>
      </c>
      <c r="H169" s="151" t="s">
        <v>19</v>
      </c>
      <c r="I169" s="153"/>
      <c r="L169" s="149"/>
      <c r="M169" s="154"/>
      <c r="T169" s="155"/>
      <c r="AT169" s="151" t="s">
        <v>177</v>
      </c>
      <c r="AU169" s="151" t="s">
        <v>83</v>
      </c>
      <c r="AV169" s="12" t="s">
        <v>81</v>
      </c>
      <c r="AW169" s="12" t="s">
        <v>34</v>
      </c>
      <c r="AX169" s="12" t="s">
        <v>74</v>
      </c>
      <c r="AY169" s="151" t="s">
        <v>166</v>
      </c>
    </row>
    <row r="170" spans="2:65" s="13" customFormat="1" ht="10.199999999999999">
      <c r="B170" s="156"/>
      <c r="D170" s="150" t="s">
        <v>177</v>
      </c>
      <c r="E170" s="157" t="s">
        <v>19</v>
      </c>
      <c r="F170" s="158" t="s">
        <v>4776</v>
      </c>
      <c r="H170" s="159">
        <v>9.8000000000000007</v>
      </c>
      <c r="I170" s="160"/>
      <c r="L170" s="156"/>
      <c r="M170" s="161"/>
      <c r="T170" s="162"/>
      <c r="AT170" s="157" t="s">
        <v>177</v>
      </c>
      <c r="AU170" s="157" t="s">
        <v>83</v>
      </c>
      <c r="AV170" s="13" t="s">
        <v>83</v>
      </c>
      <c r="AW170" s="13" t="s">
        <v>34</v>
      </c>
      <c r="AX170" s="13" t="s">
        <v>74</v>
      </c>
      <c r="AY170" s="157" t="s">
        <v>166</v>
      </c>
    </row>
    <row r="171" spans="2:65" s="13" customFormat="1" ht="10.199999999999999">
      <c r="B171" s="156"/>
      <c r="D171" s="150" t="s">
        <v>177</v>
      </c>
      <c r="E171" s="157" t="s">
        <v>19</v>
      </c>
      <c r="F171" s="158" t="s">
        <v>4777</v>
      </c>
      <c r="H171" s="159">
        <v>1.86</v>
      </c>
      <c r="I171" s="160"/>
      <c r="L171" s="156"/>
      <c r="M171" s="161"/>
      <c r="T171" s="162"/>
      <c r="AT171" s="157" t="s">
        <v>177</v>
      </c>
      <c r="AU171" s="157" t="s">
        <v>83</v>
      </c>
      <c r="AV171" s="13" t="s">
        <v>83</v>
      </c>
      <c r="AW171" s="13" t="s">
        <v>34</v>
      </c>
      <c r="AX171" s="13" t="s">
        <v>74</v>
      </c>
      <c r="AY171" s="157" t="s">
        <v>166</v>
      </c>
    </row>
    <row r="172" spans="2:65" s="14" customFormat="1" ht="10.199999999999999">
      <c r="B172" s="163"/>
      <c r="D172" s="150" t="s">
        <v>177</v>
      </c>
      <c r="E172" s="164" t="s">
        <v>19</v>
      </c>
      <c r="F172" s="165" t="s">
        <v>181</v>
      </c>
      <c r="H172" s="166">
        <v>11.66</v>
      </c>
      <c r="I172" s="167"/>
      <c r="L172" s="163"/>
      <c r="M172" s="168"/>
      <c r="T172" s="169"/>
      <c r="AT172" s="164" t="s">
        <v>177</v>
      </c>
      <c r="AU172" s="164" t="s">
        <v>83</v>
      </c>
      <c r="AV172" s="14" t="s">
        <v>173</v>
      </c>
      <c r="AW172" s="14" t="s">
        <v>34</v>
      </c>
      <c r="AX172" s="14" t="s">
        <v>81</v>
      </c>
      <c r="AY172" s="164" t="s">
        <v>166</v>
      </c>
    </row>
    <row r="173" spans="2:65" s="1" customFormat="1" ht="24.15" customHeight="1">
      <c r="B173" s="33"/>
      <c r="C173" s="132" t="s">
        <v>266</v>
      </c>
      <c r="D173" s="132" t="s">
        <v>168</v>
      </c>
      <c r="E173" s="133" t="s">
        <v>4778</v>
      </c>
      <c r="F173" s="134" t="s">
        <v>4779</v>
      </c>
      <c r="G173" s="135" t="s">
        <v>244</v>
      </c>
      <c r="H173" s="136">
        <v>500</v>
      </c>
      <c r="I173" s="137"/>
      <c r="J173" s="138">
        <f>ROUND(I173*H173,2)</f>
        <v>0</v>
      </c>
      <c r="K173" s="134" t="s">
        <v>172</v>
      </c>
      <c r="L173" s="33"/>
      <c r="M173" s="139" t="s">
        <v>19</v>
      </c>
      <c r="N173" s="140" t="s">
        <v>45</v>
      </c>
      <c r="P173" s="141">
        <f>O173*H173</f>
        <v>0</v>
      </c>
      <c r="Q173" s="141">
        <v>0</v>
      </c>
      <c r="R173" s="141">
        <f>Q173*H173</f>
        <v>0</v>
      </c>
      <c r="S173" s="141">
        <v>0</v>
      </c>
      <c r="T173" s="142">
        <f>S173*H173</f>
        <v>0</v>
      </c>
      <c r="AR173" s="143" t="s">
        <v>173</v>
      </c>
      <c r="AT173" s="143" t="s">
        <v>168</v>
      </c>
      <c r="AU173" s="143" t="s">
        <v>83</v>
      </c>
      <c r="AY173" s="18" t="s">
        <v>166</v>
      </c>
      <c r="BE173" s="144">
        <f>IF(N173="základní",J173,0)</f>
        <v>0</v>
      </c>
      <c r="BF173" s="144">
        <f>IF(N173="snížená",J173,0)</f>
        <v>0</v>
      </c>
      <c r="BG173" s="144">
        <f>IF(N173="zákl. přenesená",J173,0)</f>
        <v>0</v>
      </c>
      <c r="BH173" s="144">
        <f>IF(N173="sníž. přenesená",J173,0)</f>
        <v>0</v>
      </c>
      <c r="BI173" s="144">
        <f>IF(N173="nulová",J173,0)</f>
        <v>0</v>
      </c>
      <c r="BJ173" s="18" t="s">
        <v>81</v>
      </c>
      <c r="BK173" s="144">
        <f>ROUND(I173*H173,2)</f>
        <v>0</v>
      </c>
      <c r="BL173" s="18" t="s">
        <v>173</v>
      </c>
      <c r="BM173" s="143" t="s">
        <v>4780</v>
      </c>
    </row>
    <row r="174" spans="2:65" s="1" customFormat="1" ht="10.199999999999999">
      <c r="B174" s="33"/>
      <c r="D174" s="145" t="s">
        <v>175</v>
      </c>
      <c r="F174" s="146" t="s">
        <v>4781</v>
      </c>
      <c r="I174" s="147"/>
      <c r="L174" s="33"/>
      <c r="M174" s="148"/>
      <c r="T174" s="54"/>
      <c r="AT174" s="18" t="s">
        <v>175</v>
      </c>
      <c r="AU174" s="18" t="s">
        <v>83</v>
      </c>
    </row>
    <row r="175" spans="2:65" s="12" customFormat="1" ht="10.199999999999999">
      <c r="B175" s="149"/>
      <c r="D175" s="150" t="s">
        <v>177</v>
      </c>
      <c r="E175" s="151" t="s">
        <v>19</v>
      </c>
      <c r="F175" s="152" t="s">
        <v>4782</v>
      </c>
      <c r="H175" s="151" t="s">
        <v>19</v>
      </c>
      <c r="I175" s="153"/>
      <c r="L175" s="149"/>
      <c r="M175" s="154"/>
      <c r="T175" s="155"/>
      <c r="AT175" s="151" t="s">
        <v>177</v>
      </c>
      <c r="AU175" s="151" t="s">
        <v>83</v>
      </c>
      <c r="AV175" s="12" t="s">
        <v>81</v>
      </c>
      <c r="AW175" s="12" t="s">
        <v>34</v>
      </c>
      <c r="AX175" s="12" t="s">
        <v>74</v>
      </c>
      <c r="AY175" s="151" t="s">
        <v>166</v>
      </c>
    </row>
    <row r="176" spans="2:65" s="13" customFormat="1" ht="10.199999999999999">
      <c r="B176" s="156"/>
      <c r="D176" s="150" t="s">
        <v>177</v>
      </c>
      <c r="E176" s="157" t="s">
        <v>19</v>
      </c>
      <c r="F176" s="158" t="s">
        <v>4783</v>
      </c>
      <c r="H176" s="159">
        <v>500</v>
      </c>
      <c r="I176" s="160"/>
      <c r="L176" s="156"/>
      <c r="M176" s="161"/>
      <c r="T176" s="162"/>
      <c r="AT176" s="157" t="s">
        <v>177</v>
      </c>
      <c r="AU176" s="157" t="s">
        <v>83</v>
      </c>
      <c r="AV176" s="13" t="s">
        <v>83</v>
      </c>
      <c r="AW176" s="13" t="s">
        <v>34</v>
      </c>
      <c r="AX176" s="13" t="s">
        <v>74</v>
      </c>
      <c r="AY176" s="157" t="s">
        <v>166</v>
      </c>
    </row>
    <row r="177" spans="2:65" s="14" customFormat="1" ht="10.199999999999999">
      <c r="B177" s="163"/>
      <c r="D177" s="150" t="s">
        <v>177</v>
      </c>
      <c r="E177" s="164" t="s">
        <v>19</v>
      </c>
      <c r="F177" s="165" t="s">
        <v>181</v>
      </c>
      <c r="H177" s="166">
        <v>500</v>
      </c>
      <c r="I177" s="167"/>
      <c r="L177" s="163"/>
      <c r="M177" s="168"/>
      <c r="T177" s="169"/>
      <c r="AT177" s="164" t="s">
        <v>177</v>
      </c>
      <c r="AU177" s="164" t="s">
        <v>83</v>
      </c>
      <c r="AV177" s="14" t="s">
        <v>173</v>
      </c>
      <c r="AW177" s="14" t="s">
        <v>34</v>
      </c>
      <c r="AX177" s="14" t="s">
        <v>81</v>
      </c>
      <c r="AY177" s="164" t="s">
        <v>166</v>
      </c>
    </row>
    <row r="178" spans="2:65" s="1" customFormat="1" ht="16.5" customHeight="1">
      <c r="B178" s="33"/>
      <c r="C178" s="175" t="s">
        <v>273</v>
      </c>
      <c r="D178" s="175" t="s">
        <v>561</v>
      </c>
      <c r="E178" s="176" t="s">
        <v>4784</v>
      </c>
      <c r="F178" s="177" t="s">
        <v>4785</v>
      </c>
      <c r="G178" s="178" t="s">
        <v>547</v>
      </c>
      <c r="H178" s="179">
        <v>10</v>
      </c>
      <c r="I178" s="180"/>
      <c r="J178" s="181">
        <f>ROUND(I178*H178,2)</f>
        <v>0</v>
      </c>
      <c r="K178" s="177" t="s">
        <v>172</v>
      </c>
      <c r="L178" s="182"/>
      <c r="M178" s="183" t="s">
        <v>19</v>
      </c>
      <c r="N178" s="184" t="s">
        <v>45</v>
      </c>
      <c r="P178" s="141">
        <f>O178*H178</f>
        <v>0</v>
      </c>
      <c r="Q178" s="141">
        <v>1E-3</v>
      </c>
      <c r="R178" s="141">
        <f>Q178*H178</f>
        <v>0.01</v>
      </c>
      <c r="S178" s="141">
        <v>0</v>
      </c>
      <c r="T178" s="142">
        <f>S178*H178</f>
        <v>0</v>
      </c>
      <c r="AR178" s="143" t="s">
        <v>229</v>
      </c>
      <c r="AT178" s="143" t="s">
        <v>561</v>
      </c>
      <c r="AU178" s="143" t="s">
        <v>83</v>
      </c>
      <c r="AY178" s="18" t="s">
        <v>166</v>
      </c>
      <c r="BE178" s="144">
        <f>IF(N178="základní",J178,0)</f>
        <v>0</v>
      </c>
      <c r="BF178" s="144">
        <f>IF(N178="snížená",J178,0)</f>
        <v>0</v>
      </c>
      <c r="BG178" s="144">
        <f>IF(N178="zákl. přenesená",J178,0)</f>
        <v>0</v>
      </c>
      <c r="BH178" s="144">
        <f>IF(N178="sníž. přenesená",J178,0)</f>
        <v>0</v>
      </c>
      <c r="BI178" s="144">
        <f>IF(N178="nulová",J178,0)</f>
        <v>0</v>
      </c>
      <c r="BJ178" s="18" t="s">
        <v>81</v>
      </c>
      <c r="BK178" s="144">
        <f>ROUND(I178*H178,2)</f>
        <v>0</v>
      </c>
      <c r="BL178" s="18" t="s">
        <v>173</v>
      </c>
      <c r="BM178" s="143" t="s">
        <v>4786</v>
      </c>
    </row>
    <row r="179" spans="2:65" s="12" customFormat="1" ht="10.199999999999999">
      <c r="B179" s="149"/>
      <c r="D179" s="150" t="s">
        <v>177</v>
      </c>
      <c r="E179" s="151" t="s">
        <v>19</v>
      </c>
      <c r="F179" s="152" t="s">
        <v>4782</v>
      </c>
      <c r="H179" s="151" t="s">
        <v>19</v>
      </c>
      <c r="I179" s="153"/>
      <c r="L179" s="149"/>
      <c r="M179" s="154"/>
      <c r="T179" s="155"/>
      <c r="AT179" s="151" t="s">
        <v>177</v>
      </c>
      <c r="AU179" s="151" t="s">
        <v>83</v>
      </c>
      <c r="AV179" s="12" t="s">
        <v>81</v>
      </c>
      <c r="AW179" s="12" t="s">
        <v>34</v>
      </c>
      <c r="AX179" s="12" t="s">
        <v>74</v>
      </c>
      <c r="AY179" s="151" t="s">
        <v>166</v>
      </c>
    </row>
    <row r="180" spans="2:65" s="13" customFormat="1" ht="10.199999999999999">
      <c r="B180" s="156"/>
      <c r="D180" s="150" t="s">
        <v>177</v>
      </c>
      <c r="E180" s="157" t="s">
        <v>19</v>
      </c>
      <c r="F180" s="158" t="s">
        <v>4783</v>
      </c>
      <c r="H180" s="159">
        <v>500</v>
      </c>
      <c r="I180" s="160"/>
      <c r="L180" s="156"/>
      <c r="M180" s="161"/>
      <c r="T180" s="162"/>
      <c r="AT180" s="157" t="s">
        <v>177</v>
      </c>
      <c r="AU180" s="157" t="s">
        <v>83</v>
      </c>
      <c r="AV180" s="13" t="s">
        <v>83</v>
      </c>
      <c r="AW180" s="13" t="s">
        <v>34</v>
      </c>
      <c r="AX180" s="13" t="s">
        <v>74</v>
      </c>
      <c r="AY180" s="157" t="s">
        <v>166</v>
      </c>
    </row>
    <row r="181" spans="2:65" s="14" customFormat="1" ht="10.199999999999999">
      <c r="B181" s="163"/>
      <c r="D181" s="150" t="s">
        <v>177</v>
      </c>
      <c r="E181" s="164" t="s">
        <v>19</v>
      </c>
      <c r="F181" s="165" t="s">
        <v>181</v>
      </c>
      <c r="H181" s="166">
        <v>500</v>
      </c>
      <c r="I181" s="167"/>
      <c r="L181" s="163"/>
      <c r="M181" s="168"/>
      <c r="T181" s="169"/>
      <c r="AT181" s="164" t="s">
        <v>177</v>
      </c>
      <c r="AU181" s="164" t="s">
        <v>83</v>
      </c>
      <c r="AV181" s="14" t="s">
        <v>173</v>
      </c>
      <c r="AW181" s="14" t="s">
        <v>34</v>
      </c>
      <c r="AX181" s="14" t="s">
        <v>81</v>
      </c>
      <c r="AY181" s="164" t="s">
        <v>166</v>
      </c>
    </row>
    <row r="182" spans="2:65" s="13" customFormat="1" ht="10.199999999999999">
      <c r="B182" s="156"/>
      <c r="D182" s="150" t="s">
        <v>177</v>
      </c>
      <c r="F182" s="158" t="s">
        <v>4787</v>
      </c>
      <c r="H182" s="159">
        <v>10</v>
      </c>
      <c r="I182" s="160"/>
      <c r="L182" s="156"/>
      <c r="M182" s="161"/>
      <c r="T182" s="162"/>
      <c r="AT182" s="157" t="s">
        <v>177</v>
      </c>
      <c r="AU182" s="157" t="s">
        <v>83</v>
      </c>
      <c r="AV182" s="13" t="s">
        <v>83</v>
      </c>
      <c r="AW182" s="13" t="s">
        <v>4</v>
      </c>
      <c r="AX182" s="13" t="s">
        <v>81</v>
      </c>
      <c r="AY182" s="157" t="s">
        <v>166</v>
      </c>
    </row>
    <row r="183" spans="2:65" s="1" customFormat="1" ht="24.15" customHeight="1">
      <c r="B183" s="33"/>
      <c r="C183" s="132" t="s">
        <v>282</v>
      </c>
      <c r="D183" s="132" t="s">
        <v>168</v>
      </c>
      <c r="E183" s="133" t="s">
        <v>4788</v>
      </c>
      <c r="F183" s="134" t="s">
        <v>4789</v>
      </c>
      <c r="G183" s="135" t="s">
        <v>318</v>
      </c>
      <c r="H183" s="136">
        <v>1860</v>
      </c>
      <c r="I183" s="137"/>
      <c r="J183" s="138">
        <f>ROUND(I183*H183,2)</f>
        <v>0</v>
      </c>
      <c r="K183" s="134" t="s">
        <v>172</v>
      </c>
      <c r="L183" s="33"/>
      <c r="M183" s="139" t="s">
        <v>19</v>
      </c>
      <c r="N183" s="140" t="s">
        <v>45</v>
      </c>
      <c r="P183" s="141">
        <f>O183*H183</f>
        <v>0</v>
      </c>
      <c r="Q183" s="141">
        <v>0</v>
      </c>
      <c r="R183" s="141">
        <f>Q183*H183</f>
        <v>0</v>
      </c>
      <c r="S183" s="141">
        <v>0</v>
      </c>
      <c r="T183" s="142">
        <f>S183*H183</f>
        <v>0</v>
      </c>
      <c r="AR183" s="143" t="s">
        <v>173</v>
      </c>
      <c r="AT183" s="143" t="s">
        <v>168</v>
      </c>
      <c r="AU183" s="143" t="s">
        <v>83</v>
      </c>
      <c r="AY183" s="18" t="s">
        <v>166</v>
      </c>
      <c r="BE183" s="144">
        <f>IF(N183="základní",J183,0)</f>
        <v>0</v>
      </c>
      <c r="BF183" s="144">
        <f>IF(N183="snížená",J183,0)</f>
        <v>0</v>
      </c>
      <c r="BG183" s="144">
        <f>IF(N183="zákl. přenesená",J183,0)</f>
        <v>0</v>
      </c>
      <c r="BH183" s="144">
        <f>IF(N183="sníž. přenesená",J183,0)</f>
        <v>0</v>
      </c>
      <c r="BI183" s="144">
        <f>IF(N183="nulová",J183,0)</f>
        <v>0</v>
      </c>
      <c r="BJ183" s="18" t="s">
        <v>81</v>
      </c>
      <c r="BK183" s="144">
        <f>ROUND(I183*H183,2)</f>
        <v>0</v>
      </c>
      <c r="BL183" s="18" t="s">
        <v>173</v>
      </c>
      <c r="BM183" s="143" t="s">
        <v>4790</v>
      </c>
    </row>
    <row r="184" spans="2:65" s="1" customFormat="1" ht="10.199999999999999">
      <c r="B184" s="33"/>
      <c r="D184" s="145" t="s">
        <v>175</v>
      </c>
      <c r="F184" s="146" t="s">
        <v>4791</v>
      </c>
      <c r="I184" s="147"/>
      <c r="L184" s="33"/>
      <c r="M184" s="148"/>
      <c r="T184" s="54"/>
      <c r="AT184" s="18" t="s">
        <v>175</v>
      </c>
      <c r="AU184" s="18" t="s">
        <v>83</v>
      </c>
    </row>
    <row r="185" spans="2:65" s="12" customFormat="1" ht="10.199999999999999">
      <c r="B185" s="149"/>
      <c r="D185" s="150" t="s">
        <v>177</v>
      </c>
      <c r="E185" s="151" t="s">
        <v>19</v>
      </c>
      <c r="F185" s="152" t="s">
        <v>4792</v>
      </c>
      <c r="H185" s="151" t="s">
        <v>19</v>
      </c>
      <c r="I185" s="153"/>
      <c r="L185" s="149"/>
      <c r="M185" s="154"/>
      <c r="T185" s="155"/>
      <c r="AT185" s="151" t="s">
        <v>177</v>
      </c>
      <c r="AU185" s="151" t="s">
        <v>83</v>
      </c>
      <c r="AV185" s="12" t="s">
        <v>81</v>
      </c>
      <c r="AW185" s="12" t="s">
        <v>34</v>
      </c>
      <c r="AX185" s="12" t="s">
        <v>74</v>
      </c>
      <c r="AY185" s="151" t="s">
        <v>166</v>
      </c>
    </row>
    <row r="186" spans="2:65" s="13" customFormat="1" ht="10.199999999999999">
      <c r="B186" s="156"/>
      <c r="D186" s="150" t="s">
        <v>177</v>
      </c>
      <c r="E186" s="157" t="s">
        <v>19</v>
      </c>
      <c r="F186" s="158" t="s">
        <v>4793</v>
      </c>
      <c r="H186" s="159">
        <v>1860</v>
      </c>
      <c r="I186" s="160"/>
      <c r="L186" s="156"/>
      <c r="M186" s="161"/>
      <c r="T186" s="162"/>
      <c r="AT186" s="157" t="s">
        <v>177</v>
      </c>
      <c r="AU186" s="157" t="s">
        <v>83</v>
      </c>
      <c r="AV186" s="13" t="s">
        <v>83</v>
      </c>
      <c r="AW186" s="13" t="s">
        <v>34</v>
      </c>
      <c r="AX186" s="13" t="s">
        <v>74</v>
      </c>
      <c r="AY186" s="157" t="s">
        <v>166</v>
      </c>
    </row>
    <row r="187" spans="2:65" s="14" customFormat="1" ht="10.199999999999999">
      <c r="B187" s="163"/>
      <c r="D187" s="150" t="s">
        <v>177</v>
      </c>
      <c r="E187" s="164" t="s">
        <v>19</v>
      </c>
      <c r="F187" s="165" t="s">
        <v>181</v>
      </c>
      <c r="H187" s="166">
        <v>1860</v>
      </c>
      <c r="I187" s="167"/>
      <c r="L187" s="163"/>
      <c r="M187" s="168"/>
      <c r="T187" s="169"/>
      <c r="AT187" s="164" t="s">
        <v>177</v>
      </c>
      <c r="AU187" s="164" t="s">
        <v>83</v>
      </c>
      <c r="AV187" s="14" t="s">
        <v>173</v>
      </c>
      <c r="AW187" s="14" t="s">
        <v>34</v>
      </c>
      <c r="AX187" s="14" t="s">
        <v>81</v>
      </c>
      <c r="AY187" s="164" t="s">
        <v>166</v>
      </c>
    </row>
    <row r="188" spans="2:65" s="1" customFormat="1" ht="21.75" customHeight="1">
      <c r="B188" s="33"/>
      <c r="C188" s="132" t="s">
        <v>290</v>
      </c>
      <c r="D188" s="132" t="s">
        <v>168</v>
      </c>
      <c r="E188" s="133" t="s">
        <v>4794</v>
      </c>
      <c r="F188" s="134" t="s">
        <v>4795</v>
      </c>
      <c r="G188" s="135" t="s">
        <v>318</v>
      </c>
      <c r="H188" s="136">
        <v>1860</v>
      </c>
      <c r="I188" s="137"/>
      <c r="J188" s="138">
        <f>ROUND(I188*H188,2)</f>
        <v>0</v>
      </c>
      <c r="K188" s="134" t="s">
        <v>172</v>
      </c>
      <c r="L188" s="33"/>
      <c r="M188" s="139" t="s">
        <v>19</v>
      </c>
      <c r="N188" s="140" t="s">
        <v>45</v>
      </c>
      <c r="P188" s="141">
        <f>O188*H188</f>
        <v>0</v>
      </c>
      <c r="Q188" s="141">
        <v>0</v>
      </c>
      <c r="R188" s="141">
        <f>Q188*H188</f>
        <v>0</v>
      </c>
      <c r="S188" s="141">
        <v>0</v>
      </c>
      <c r="T188" s="142">
        <f>S188*H188</f>
        <v>0</v>
      </c>
      <c r="AR188" s="143" t="s">
        <v>173</v>
      </c>
      <c r="AT188" s="143" t="s">
        <v>168</v>
      </c>
      <c r="AU188" s="143" t="s">
        <v>83</v>
      </c>
      <c r="AY188" s="18" t="s">
        <v>166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81</v>
      </c>
      <c r="BK188" s="144">
        <f>ROUND(I188*H188,2)</f>
        <v>0</v>
      </c>
      <c r="BL188" s="18" t="s">
        <v>173</v>
      </c>
      <c r="BM188" s="143" t="s">
        <v>4796</v>
      </c>
    </row>
    <row r="189" spans="2:65" s="1" customFormat="1" ht="10.199999999999999">
      <c r="B189" s="33"/>
      <c r="D189" s="145" t="s">
        <v>175</v>
      </c>
      <c r="F189" s="146" t="s">
        <v>4797</v>
      </c>
      <c r="I189" s="147"/>
      <c r="L189" s="33"/>
      <c r="M189" s="148"/>
      <c r="T189" s="54"/>
      <c r="AT189" s="18" t="s">
        <v>175</v>
      </c>
      <c r="AU189" s="18" t="s">
        <v>83</v>
      </c>
    </row>
    <row r="190" spans="2:65" s="12" customFormat="1" ht="10.199999999999999">
      <c r="B190" s="149"/>
      <c r="D190" s="150" t="s">
        <v>177</v>
      </c>
      <c r="E190" s="151" t="s">
        <v>19</v>
      </c>
      <c r="F190" s="152" t="s">
        <v>4792</v>
      </c>
      <c r="H190" s="151" t="s">
        <v>19</v>
      </c>
      <c r="I190" s="153"/>
      <c r="L190" s="149"/>
      <c r="M190" s="154"/>
      <c r="T190" s="155"/>
      <c r="AT190" s="151" t="s">
        <v>177</v>
      </c>
      <c r="AU190" s="151" t="s">
        <v>83</v>
      </c>
      <c r="AV190" s="12" t="s">
        <v>81</v>
      </c>
      <c r="AW190" s="12" t="s">
        <v>34</v>
      </c>
      <c r="AX190" s="12" t="s">
        <v>74</v>
      </c>
      <c r="AY190" s="151" t="s">
        <v>166</v>
      </c>
    </row>
    <row r="191" spans="2:65" s="13" customFormat="1" ht="10.199999999999999">
      <c r="B191" s="156"/>
      <c r="D191" s="150" t="s">
        <v>177</v>
      </c>
      <c r="E191" s="157" t="s">
        <v>19</v>
      </c>
      <c r="F191" s="158" t="s">
        <v>4793</v>
      </c>
      <c r="H191" s="159">
        <v>1860</v>
      </c>
      <c r="I191" s="160"/>
      <c r="L191" s="156"/>
      <c r="M191" s="161"/>
      <c r="T191" s="162"/>
      <c r="AT191" s="157" t="s">
        <v>177</v>
      </c>
      <c r="AU191" s="157" t="s">
        <v>83</v>
      </c>
      <c r="AV191" s="13" t="s">
        <v>83</v>
      </c>
      <c r="AW191" s="13" t="s">
        <v>34</v>
      </c>
      <c r="AX191" s="13" t="s">
        <v>74</v>
      </c>
      <c r="AY191" s="157" t="s">
        <v>166</v>
      </c>
    </row>
    <row r="192" spans="2:65" s="14" customFormat="1" ht="10.199999999999999">
      <c r="B192" s="163"/>
      <c r="D192" s="150" t="s">
        <v>177</v>
      </c>
      <c r="E192" s="164" t="s">
        <v>19</v>
      </c>
      <c r="F192" s="165" t="s">
        <v>181</v>
      </c>
      <c r="H192" s="166">
        <v>1860</v>
      </c>
      <c r="I192" s="167"/>
      <c r="L192" s="163"/>
      <c r="M192" s="168"/>
      <c r="T192" s="169"/>
      <c r="AT192" s="164" t="s">
        <v>177</v>
      </c>
      <c r="AU192" s="164" t="s">
        <v>83</v>
      </c>
      <c r="AV192" s="14" t="s">
        <v>173</v>
      </c>
      <c r="AW192" s="14" t="s">
        <v>34</v>
      </c>
      <c r="AX192" s="14" t="s">
        <v>81</v>
      </c>
      <c r="AY192" s="164" t="s">
        <v>166</v>
      </c>
    </row>
    <row r="193" spans="2:65" s="1" customFormat="1" ht="16.5" customHeight="1">
      <c r="B193" s="33"/>
      <c r="C193" s="175" t="s">
        <v>299</v>
      </c>
      <c r="D193" s="175" t="s">
        <v>561</v>
      </c>
      <c r="E193" s="176" t="s">
        <v>4798</v>
      </c>
      <c r="F193" s="177" t="s">
        <v>4799</v>
      </c>
      <c r="G193" s="178" t="s">
        <v>318</v>
      </c>
      <c r="H193" s="179">
        <v>1897.2</v>
      </c>
      <c r="I193" s="180"/>
      <c r="J193" s="181">
        <f>ROUND(I193*H193,2)</f>
        <v>0</v>
      </c>
      <c r="K193" s="177" t="s">
        <v>172</v>
      </c>
      <c r="L193" s="182"/>
      <c r="M193" s="183" t="s">
        <v>19</v>
      </c>
      <c r="N193" s="184" t="s">
        <v>45</v>
      </c>
      <c r="P193" s="141">
        <f>O193*H193</f>
        <v>0</v>
      </c>
      <c r="Q193" s="141">
        <v>3.0000000000000001E-3</v>
      </c>
      <c r="R193" s="141">
        <f>Q193*H193</f>
        <v>5.6916000000000002</v>
      </c>
      <c r="S193" s="141">
        <v>0</v>
      </c>
      <c r="T193" s="142">
        <f>S193*H193</f>
        <v>0</v>
      </c>
      <c r="AR193" s="143" t="s">
        <v>229</v>
      </c>
      <c r="AT193" s="143" t="s">
        <v>561</v>
      </c>
      <c r="AU193" s="143" t="s">
        <v>83</v>
      </c>
      <c r="AY193" s="18" t="s">
        <v>166</v>
      </c>
      <c r="BE193" s="144">
        <f>IF(N193="základní",J193,0)</f>
        <v>0</v>
      </c>
      <c r="BF193" s="144">
        <f>IF(N193="snížená",J193,0)</f>
        <v>0</v>
      </c>
      <c r="BG193" s="144">
        <f>IF(N193="zákl. přenesená",J193,0)</f>
        <v>0</v>
      </c>
      <c r="BH193" s="144">
        <f>IF(N193="sníž. přenesená",J193,0)</f>
        <v>0</v>
      </c>
      <c r="BI193" s="144">
        <f>IF(N193="nulová",J193,0)</f>
        <v>0</v>
      </c>
      <c r="BJ193" s="18" t="s">
        <v>81</v>
      </c>
      <c r="BK193" s="144">
        <f>ROUND(I193*H193,2)</f>
        <v>0</v>
      </c>
      <c r="BL193" s="18" t="s">
        <v>173</v>
      </c>
      <c r="BM193" s="143" t="s">
        <v>4800</v>
      </c>
    </row>
    <row r="194" spans="2:65" s="12" customFormat="1" ht="10.199999999999999">
      <c r="B194" s="149"/>
      <c r="D194" s="150" t="s">
        <v>177</v>
      </c>
      <c r="E194" s="151" t="s">
        <v>19</v>
      </c>
      <c r="F194" s="152" t="s">
        <v>4792</v>
      </c>
      <c r="H194" s="151" t="s">
        <v>19</v>
      </c>
      <c r="I194" s="153"/>
      <c r="L194" s="149"/>
      <c r="M194" s="154"/>
      <c r="T194" s="155"/>
      <c r="AT194" s="151" t="s">
        <v>177</v>
      </c>
      <c r="AU194" s="151" t="s">
        <v>83</v>
      </c>
      <c r="AV194" s="12" t="s">
        <v>81</v>
      </c>
      <c r="AW194" s="12" t="s">
        <v>34</v>
      </c>
      <c r="AX194" s="12" t="s">
        <v>74</v>
      </c>
      <c r="AY194" s="151" t="s">
        <v>166</v>
      </c>
    </row>
    <row r="195" spans="2:65" s="13" customFormat="1" ht="10.199999999999999">
      <c r="B195" s="156"/>
      <c r="D195" s="150" t="s">
        <v>177</v>
      </c>
      <c r="E195" s="157" t="s">
        <v>19</v>
      </c>
      <c r="F195" s="158" t="s">
        <v>4793</v>
      </c>
      <c r="H195" s="159">
        <v>1860</v>
      </c>
      <c r="I195" s="160"/>
      <c r="L195" s="156"/>
      <c r="M195" s="161"/>
      <c r="T195" s="162"/>
      <c r="AT195" s="157" t="s">
        <v>177</v>
      </c>
      <c r="AU195" s="157" t="s">
        <v>83</v>
      </c>
      <c r="AV195" s="13" t="s">
        <v>83</v>
      </c>
      <c r="AW195" s="13" t="s">
        <v>34</v>
      </c>
      <c r="AX195" s="13" t="s">
        <v>74</v>
      </c>
      <c r="AY195" s="157" t="s">
        <v>166</v>
      </c>
    </row>
    <row r="196" spans="2:65" s="14" customFormat="1" ht="10.199999999999999">
      <c r="B196" s="163"/>
      <c r="D196" s="150" t="s">
        <v>177</v>
      </c>
      <c r="E196" s="164" t="s">
        <v>19</v>
      </c>
      <c r="F196" s="165" t="s">
        <v>181</v>
      </c>
      <c r="H196" s="166">
        <v>1860</v>
      </c>
      <c r="I196" s="167"/>
      <c r="L196" s="163"/>
      <c r="M196" s="168"/>
      <c r="T196" s="169"/>
      <c r="AT196" s="164" t="s">
        <v>177</v>
      </c>
      <c r="AU196" s="164" t="s">
        <v>83</v>
      </c>
      <c r="AV196" s="14" t="s">
        <v>173</v>
      </c>
      <c r="AW196" s="14" t="s">
        <v>34</v>
      </c>
      <c r="AX196" s="14" t="s">
        <v>81</v>
      </c>
      <c r="AY196" s="164" t="s">
        <v>166</v>
      </c>
    </row>
    <row r="197" spans="2:65" s="13" customFormat="1" ht="10.199999999999999">
      <c r="B197" s="156"/>
      <c r="D197" s="150" t="s">
        <v>177</v>
      </c>
      <c r="F197" s="158" t="s">
        <v>4801</v>
      </c>
      <c r="H197" s="159">
        <v>1897.2</v>
      </c>
      <c r="I197" s="160"/>
      <c r="L197" s="156"/>
      <c r="M197" s="161"/>
      <c r="T197" s="162"/>
      <c r="AT197" s="157" t="s">
        <v>177</v>
      </c>
      <c r="AU197" s="157" t="s">
        <v>83</v>
      </c>
      <c r="AV197" s="13" t="s">
        <v>83</v>
      </c>
      <c r="AW197" s="13" t="s">
        <v>4</v>
      </c>
      <c r="AX197" s="13" t="s">
        <v>81</v>
      </c>
      <c r="AY197" s="157" t="s">
        <v>166</v>
      </c>
    </row>
    <row r="198" spans="2:65" s="11" customFormat="1" ht="22.8" customHeight="1">
      <c r="B198" s="120"/>
      <c r="D198" s="121" t="s">
        <v>73</v>
      </c>
      <c r="E198" s="130" t="s">
        <v>83</v>
      </c>
      <c r="F198" s="130" t="s">
        <v>595</v>
      </c>
      <c r="I198" s="123"/>
      <c r="J198" s="131">
        <f>BK198</f>
        <v>0</v>
      </c>
      <c r="L198" s="120"/>
      <c r="M198" s="125"/>
      <c r="P198" s="126">
        <f>SUM(P199:P254)</f>
        <v>0</v>
      </c>
      <c r="R198" s="126">
        <f>SUM(R199:R254)</f>
        <v>51.2890406</v>
      </c>
      <c r="T198" s="127">
        <f>SUM(T199:T254)</f>
        <v>0</v>
      </c>
      <c r="AR198" s="121" t="s">
        <v>81</v>
      </c>
      <c r="AT198" s="128" t="s">
        <v>73</v>
      </c>
      <c r="AU198" s="128" t="s">
        <v>81</v>
      </c>
      <c r="AY198" s="121" t="s">
        <v>166</v>
      </c>
      <c r="BK198" s="129">
        <f>SUM(BK199:BK254)</f>
        <v>0</v>
      </c>
    </row>
    <row r="199" spans="2:65" s="1" customFormat="1" ht="24.15" customHeight="1">
      <c r="B199" s="33"/>
      <c r="C199" s="132" t="s">
        <v>307</v>
      </c>
      <c r="D199" s="132" t="s">
        <v>168</v>
      </c>
      <c r="E199" s="133" t="s">
        <v>596</v>
      </c>
      <c r="F199" s="134" t="s">
        <v>597</v>
      </c>
      <c r="G199" s="135" t="s">
        <v>171</v>
      </c>
      <c r="H199" s="136">
        <v>20.364999999999998</v>
      </c>
      <c r="I199" s="137"/>
      <c r="J199" s="138">
        <f>ROUND(I199*H199,2)</f>
        <v>0</v>
      </c>
      <c r="K199" s="134" t="s">
        <v>19</v>
      </c>
      <c r="L199" s="33"/>
      <c r="M199" s="139" t="s">
        <v>19</v>
      </c>
      <c r="N199" s="140" t="s">
        <v>45</v>
      </c>
      <c r="P199" s="141">
        <f>O199*H199</f>
        <v>0</v>
      </c>
      <c r="Q199" s="141">
        <v>0</v>
      </c>
      <c r="R199" s="141">
        <f>Q199*H199</f>
        <v>0</v>
      </c>
      <c r="S199" s="141">
        <v>0</v>
      </c>
      <c r="T199" s="142">
        <f>S199*H199</f>
        <v>0</v>
      </c>
      <c r="AR199" s="143" t="s">
        <v>173</v>
      </c>
      <c r="AT199" s="143" t="s">
        <v>168</v>
      </c>
      <c r="AU199" s="143" t="s">
        <v>83</v>
      </c>
      <c r="AY199" s="18" t="s">
        <v>166</v>
      </c>
      <c r="BE199" s="144">
        <f>IF(N199="základní",J199,0)</f>
        <v>0</v>
      </c>
      <c r="BF199" s="144">
        <f>IF(N199="snížená",J199,0)</f>
        <v>0</v>
      </c>
      <c r="BG199" s="144">
        <f>IF(N199="zákl. přenesená",J199,0)</f>
        <v>0</v>
      </c>
      <c r="BH199" s="144">
        <f>IF(N199="sníž. přenesená",J199,0)</f>
        <v>0</v>
      </c>
      <c r="BI199" s="144">
        <f>IF(N199="nulová",J199,0)</f>
        <v>0</v>
      </c>
      <c r="BJ199" s="18" t="s">
        <v>81</v>
      </c>
      <c r="BK199" s="144">
        <f>ROUND(I199*H199,2)</f>
        <v>0</v>
      </c>
      <c r="BL199" s="18" t="s">
        <v>173</v>
      </c>
      <c r="BM199" s="143" t="s">
        <v>4802</v>
      </c>
    </row>
    <row r="200" spans="2:65" s="12" customFormat="1" ht="10.199999999999999">
      <c r="B200" s="149"/>
      <c r="D200" s="150" t="s">
        <v>177</v>
      </c>
      <c r="E200" s="151" t="s">
        <v>19</v>
      </c>
      <c r="F200" s="152" t="s">
        <v>4803</v>
      </c>
      <c r="H200" s="151" t="s">
        <v>19</v>
      </c>
      <c r="I200" s="153"/>
      <c r="L200" s="149"/>
      <c r="M200" s="154"/>
      <c r="T200" s="155"/>
      <c r="AT200" s="151" t="s">
        <v>177</v>
      </c>
      <c r="AU200" s="151" t="s">
        <v>83</v>
      </c>
      <c r="AV200" s="12" t="s">
        <v>81</v>
      </c>
      <c r="AW200" s="12" t="s">
        <v>34</v>
      </c>
      <c r="AX200" s="12" t="s">
        <v>74</v>
      </c>
      <c r="AY200" s="151" t="s">
        <v>166</v>
      </c>
    </row>
    <row r="201" spans="2:65" s="13" customFormat="1" ht="10.199999999999999">
      <c r="B201" s="156"/>
      <c r="D201" s="150" t="s">
        <v>177</v>
      </c>
      <c r="E201" s="157" t="s">
        <v>19</v>
      </c>
      <c r="F201" s="158" t="s">
        <v>4804</v>
      </c>
      <c r="H201" s="159">
        <v>17.114999999999998</v>
      </c>
      <c r="I201" s="160"/>
      <c r="L201" s="156"/>
      <c r="M201" s="161"/>
      <c r="T201" s="162"/>
      <c r="AT201" s="157" t="s">
        <v>177</v>
      </c>
      <c r="AU201" s="157" t="s">
        <v>83</v>
      </c>
      <c r="AV201" s="13" t="s">
        <v>83</v>
      </c>
      <c r="AW201" s="13" t="s">
        <v>34</v>
      </c>
      <c r="AX201" s="13" t="s">
        <v>74</v>
      </c>
      <c r="AY201" s="157" t="s">
        <v>166</v>
      </c>
    </row>
    <row r="202" spans="2:65" s="13" customFormat="1" ht="10.199999999999999">
      <c r="B202" s="156"/>
      <c r="D202" s="150" t="s">
        <v>177</v>
      </c>
      <c r="E202" s="157" t="s">
        <v>19</v>
      </c>
      <c r="F202" s="158" t="s">
        <v>4805</v>
      </c>
      <c r="H202" s="159">
        <v>2.2799999999999998</v>
      </c>
      <c r="I202" s="160"/>
      <c r="L202" s="156"/>
      <c r="M202" s="161"/>
      <c r="T202" s="162"/>
      <c r="AT202" s="157" t="s">
        <v>177</v>
      </c>
      <c r="AU202" s="157" t="s">
        <v>83</v>
      </c>
      <c r="AV202" s="13" t="s">
        <v>83</v>
      </c>
      <c r="AW202" s="13" t="s">
        <v>34</v>
      </c>
      <c r="AX202" s="13" t="s">
        <v>74</v>
      </c>
      <c r="AY202" s="157" t="s">
        <v>166</v>
      </c>
    </row>
    <row r="203" spans="2:65" s="14" customFormat="1" ht="10.199999999999999">
      <c r="B203" s="163"/>
      <c r="D203" s="150" t="s">
        <v>177</v>
      </c>
      <c r="E203" s="164" t="s">
        <v>19</v>
      </c>
      <c r="F203" s="165" t="s">
        <v>181</v>
      </c>
      <c r="H203" s="166">
        <v>19.395</v>
      </c>
      <c r="I203" s="167"/>
      <c r="L203" s="163"/>
      <c r="M203" s="168"/>
      <c r="T203" s="169"/>
      <c r="AT203" s="164" t="s">
        <v>177</v>
      </c>
      <c r="AU203" s="164" t="s">
        <v>83</v>
      </c>
      <c r="AV203" s="14" t="s">
        <v>173</v>
      </c>
      <c r="AW203" s="14" t="s">
        <v>34</v>
      </c>
      <c r="AX203" s="14" t="s">
        <v>81</v>
      </c>
      <c r="AY203" s="164" t="s">
        <v>166</v>
      </c>
    </row>
    <row r="204" spans="2:65" s="13" customFormat="1" ht="10.199999999999999">
      <c r="B204" s="156"/>
      <c r="D204" s="150" t="s">
        <v>177</v>
      </c>
      <c r="F204" s="158" t="s">
        <v>4806</v>
      </c>
      <c r="H204" s="159">
        <v>20.364999999999998</v>
      </c>
      <c r="I204" s="160"/>
      <c r="L204" s="156"/>
      <c r="M204" s="161"/>
      <c r="T204" s="162"/>
      <c r="AT204" s="157" t="s">
        <v>177</v>
      </c>
      <c r="AU204" s="157" t="s">
        <v>83</v>
      </c>
      <c r="AV204" s="13" t="s">
        <v>83</v>
      </c>
      <c r="AW204" s="13" t="s">
        <v>4</v>
      </c>
      <c r="AX204" s="13" t="s">
        <v>81</v>
      </c>
      <c r="AY204" s="157" t="s">
        <v>166</v>
      </c>
    </row>
    <row r="205" spans="2:65" s="1" customFormat="1" ht="24.15" customHeight="1">
      <c r="B205" s="33"/>
      <c r="C205" s="132" t="s">
        <v>315</v>
      </c>
      <c r="D205" s="132" t="s">
        <v>168</v>
      </c>
      <c r="E205" s="133" t="s">
        <v>602</v>
      </c>
      <c r="F205" s="134" t="s">
        <v>603</v>
      </c>
      <c r="G205" s="135" t="s">
        <v>244</v>
      </c>
      <c r="H205" s="136">
        <v>129.97499999999999</v>
      </c>
      <c r="I205" s="137"/>
      <c r="J205" s="138">
        <f>ROUND(I205*H205,2)</f>
        <v>0</v>
      </c>
      <c r="K205" s="134" t="s">
        <v>172</v>
      </c>
      <c r="L205" s="33"/>
      <c r="M205" s="139" t="s">
        <v>19</v>
      </c>
      <c r="N205" s="140" t="s">
        <v>45</v>
      </c>
      <c r="P205" s="141">
        <f>O205*H205</f>
        <v>0</v>
      </c>
      <c r="Q205" s="141">
        <v>2.7E-4</v>
      </c>
      <c r="R205" s="141">
        <f>Q205*H205</f>
        <v>3.5093249999999999E-2</v>
      </c>
      <c r="S205" s="141">
        <v>0</v>
      </c>
      <c r="T205" s="142">
        <f>S205*H205</f>
        <v>0</v>
      </c>
      <c r="AR205" s="143" t="s">
        <v>173</v>
      </c>
      <c r="AT205" s="143" t="s">
        <v>168</v>
      </c>
      <c r="AU205" s="143" t="s">
        <v>83</v>
      </c>
      <c r="AY205" s="18" t="s">
        <v>166</v>
      </c>
      <c r="BE205" s="144">
        <f>IF(N205="základní",J205,0)</f>
        <v>0</v>
      </c>
      <c r="BF205" s="144">
        <f>IF(N205="snížená",J205,0)</f>
        <v>0</v>
      </c>
      <c r="BG205" s="144">
        <f>IF(N205="zákl. přenesená",J205,0)</f>
        <v>0</v>
      </c>
      <c r="BH205" s="144">
        <f>IF(N205="sníž. přenesená",J205,0)</f>
        <v>0</v>
      </c>
      <c r="BI205" s="144">
        <f>IF(N205="nulová",J205,0)</f>
        <v>0</v>
      </c>
      <c r="BJ205" s="18" t="s">
        <v>81</v>
      </c>
      <c r="BK205" s="144">
        <f>ROUND(I205*H205,2)</f>
        <v>0</v>
      </c>
      <c r="BL205" s="18" t="s">
        <v>173</v>
      </c>
      <c r="BM205" s="143" t="s">
        <v>4807</v>
      </c>
    </row>
    <row r="206" spans="2:65" s="1" customFormat="1" ht="10.199999999999999">
      <c r="B206" s="33"/>
      <c r="D206" s="145" t="s">
        <v>175</v>
      </c>
      <c r="F206" s="146" t="s">
        <v>605</v>
      </c>
      <c r="I206" s="147"/>
      <c r="L206" s="33"/>
      <c r="M206" s="148"/>
      <c r="T206" s="54"/>
      <c r="AT206" s="18" t="s">
        <v>175</v>
      </c>
      <c r="AU206" s="18" t="s">
        <v>83</v>
      </c>
    </row>
    <row r="207" spans="2:65" s="12" customFormat="1" ht="10.199999999999999">
      <c r="B207" s="149"/>
      <c r="D207" s="150" t="s">
        <v>177</v>
      </c>
      <c r="E207" s="151" t="s">
        <v>19</v>
      </c>
      <c r="F207" s="152" t="s">
        <v>4803</v>
      </c>
      <c r="H207" s="151" t="s">
        <v>19</v>
      </c>
      <c r="I207" s="153"/>
      <c r="L207" s="149"/>
      <c r="M207" s="154"/>
      <c r="T207" s="155"/>
      <c r="AT207" s="151" t="s">
        <v>177</v>
      </c>
      <c r="AU207" s="151" t="s">
        <v>83</v>
      </c>
      <c r="AV207" s="12" t="s">
        <v>81</v>
      </c>
      <c r="AW207" s="12" t="s">
        <v>34</v>
      </c>
      <c r="AX207" s="12" t="s">
        <v>74</v>
      </c>
      <c r="AY207" s="151" t="s">
        <v>166</v>
      </c>
    </row>
    <row r="208" spans="2:65" s="13" customFormat="1" ht="10.199999999999999">
      <c r="B208" s="156"/>
      <c r="D208" s="150" t="s">
        <v>177</v>
      </c>
      <c r="E208" s="157" t="s">
        <v>19</v>
      </c>
      <c r="F208" s="158" t="s">
        <v>4808</v>
      </c>
      <c r="H208" s="159">
        <v>110.02500000000001</v>
      </c>
      <c r="I208" s="160"/>
      <c r="L208" s="156"/>
      <c r="M208" s="161"/>
      <c r="T208" s="162"/>
      <c r="AT208" s="157" t="s">
        <v>177</v>
      </c>
      <c r="AU208" s="157" t="s">
        <v>83</v>
      </c>
      <c r="AV208" s="13" t="s">
        <v>83</v>
      </c>
      <c r="AW208" s="13" t="s">
        <v>34</v>
      </c>
      <c r="AX208" s="13" t="s">
        <v>74</v>
      </c>
      <c r="AY208" s="157" t="s">
        <v>166</v>
      </c>
    </row>
    <row r="209" spans="2:65" s="13" customFormat="1" ht="10.199999999999999">
      <c r="B209" s="156"/>
      <c r="D209" s="150" t="s">
        <v>177</v>
      </c>
      <c r="E209" s="157" t="s">
        <v>19</v>
      </c>
      <c r="F209" s="158" t="s">
        <v>4809</v>
      </c>
      <c r="H209" s="159">
        <v>19.95</v>
      </c>
      <c r="I209" s="160"/>
      <c r="L209" s="156"/>
      <c r="M209" s="161"/>
      <c r="T209" s="162"/>
      <c r="AT209" s="157" t="s">
        <v>177</v>
      </c>
      <c r="AU209" s="157" t="s">
        <v>83</v>
      </c>
      <c r="AV209" s="13" t="s">
        <v>83</v>
      </c>
      <c r="AW209" s="13" t="s">
        <v>34</v>
      </c>
      <c r="AX209" s="13" t="s">
        <v>74</v>
      </c>
      <c r="AY209" s="157" t="s">
        <v>166</v>
      </c>
    </row>
    <row r="210" spans="2:65" s="14" customFormat="1" ht="10.199999999999999">
      <c r="B210" s="163"/>
      <c r="D210" s="150" t="s">
        <v>177</v>
      </c>
      <c r="E210" s="164" t="s">
        <v>19</v>
      </c>
      <c r="F210" s="165" t="s">
        <v>181</v>
      </c>
      <c r="H210" s="166">
        <v>129.97499999999999</v>
      </c>
      <c r="I210" s="167"/>
      <c r="L210" s="163"/>
      <c r="M210" s="168"/>
      <c r="T210" s="169"/>
      <c r="AT210" s="164" t="s">
        <v>177</v>
      </c>
      <c r="AU210" s="164" t="s">
        <v>83</v>
      </c>
      <c r="AV210" s="14" t="s">
        <v>173</v>
      </c>
      <c r="AW210" s="14" t="s">
        <v>34</v>
      </c>
      <c r="AX210" s="14" t="s">
        <v>81</v>
      </c>
      <c r="AY210" s="164" t="s">
        <v>166</v>
      </c>
    </row>
    <row r="211" spans="2:65" s="1" customFormat="1" ht="16.5" customHeight="1">
      <c r="B211" s="33"/>
      <c r="C211" s="175" t="s">
        <v>324</v>
      </c>
      <c r="D211" s="175" t="s">
        <v>561</v>
      </c>
      <c r="E211" s="176" t="s">
        <v>607</v>
      </c>
      <c r="F211" s="177" t="s">
        <v>608</v>
      </c>
      <c r="G211" s="178" t="s">
        <v>244</v>
      </c>
      <c r="H211" s="179">
        <v>153.95500000000001</v>
      </c>
      <c r="I211" s="180"/>
      <c r="J211" s="181">
        <f>ROUND(I211*H211,2)</f>
        <v>0</v>
      </c>
      <c r="K211" s="177" t="s">
        <v>172</v>
      </c>
      <c r="L211" s="182"/>
      <c r="M211" s="183" t="s">
        <v>19</v>
      </c>
      <c r="N211" s="184" t="s">
        <v>45</v>
      </c>
      <c r="P211" s="141">
        <f>O211*H211</f>
        <v>0</v>
      </c>
      <c r="Q211" s="141">
        <v>2.9999999999999997E-4</v>
      </c>
      <c r="R211" s="141">
        <f>Q211*H211</f>
        <v>4.6186499999999998E-2</v>
      </c>
      <c r="S211" s="141">
        <v>0</v>
      </c>
      <c r="T211" s="142">
        <f>S211*H211</f>
        <v>0</v>
      </c>
      <c r="AR211" s="143" t="s">
        <v>229</v>
      </c>
      <c r="AT211" s="143" t="s">
        <v>561</v>
      </c>
      <c r="AU211" s="143" t="s">
        <v>83</v>
      </c>
      <c r="AY211" s="18" t="s">
        <v>166</v>
      </c>
      <c r="BE211" s="144">
        <f>IF(N211="základní",J211,0)</f>
        <v>0</v>
      </c>
      <c r="BF211" s="144">
        <f>IF(N211="snížená",J211,0)</f>
        <v>0</v>
      </c>
      <c r="BG211" s="144">
        <f>IF(N211="zákl. přenesená",J211,0)</f>
        <v>0</v>
      </c>
      <c r="BH211" s="144">
        <f>IF(N211="sníž. přenesená",J211,0)</f>
        <v>0</v>
      </c>
      <c r="BI211" s="144">
        <f>IF(N211="nulová",J211,0)</f>
        <v>0</v>
      </c>
      <c r="BJ211" s="18" t="s">
        <v>81</v>
      </c>
      <c r="BK211" s="144">
        <f>ROUND(I211*H211,2)</f>
        <v>0</v>
      </c>
      <c r="BL211" s="18" t="s">
        <v>173</v>
      </c>
      <c r="BM211" s="143" t="s">
        <v>4810</v>
      </c>
    </row>
    <row r="212" spans="2:65" s="12" customFormat="1" ht="10.199999999999999">
      <c r="B212" s="149"/>
      <c r="D212" s="150" t="s">
        <v>177</v>
      </c>
      <c r="E212" s="151" t="s">
        <v>19</v>
      </c>
      <c r="F212" s="152" t="s">
        <v>4803</v>
      </c>
      <c r="H212" s="151" t="s">
        <v>19</v>
      </c>
      <c r="I212" s="153"/>
      <c r="L212" s="149"/>
      <c r="M212" s="154"/>
      <c r="T212" s="155"/>
      <c r="AT212" s="151" t="s">
        <v>177</v>
      </c>
      <c r="AU212" s="151" t="s">
        <v>83</v>
      </c>
      <c r="AV212" s="12" t="s">
        <v>81</v>
      </c>
      <c r="AW212" s="12" t="s">
        <v>34</v>
      </c>
      <c r="AX212" s="12" t="s">
        <v>74</v>
      </c>
      <c r="AY212" s="151" t="s">
        <v>166</v>
      </c>
    </row>
    <row r="213" spans="2:65" s="13" customFormat="1" ht="10.199999999999999">
      <c r="B213" s="156"/>
      <c r="D213" s="150" t="s">
        <v>177</v>
      </c>
      <c r="E213" s="157" t="s">
        <v>19</v>
      </c>
      <c r="F213" s="158" t="s">
        <v>4808</v>
      </c>
      <c r="H213" s="159">
        <v>110.02500000000001</v>
      </c>
      <c r="I213" s="160"/>
      <c r="L213" s="156"/>
      <c r="M213" s="161"/>
      <c r="T213" s="162"/>
      <c r="AT213" s="157" t="s">
        <v>177</v>
      </c>
      <c r="AU213" s="157" t="s">
        <v>83</v>
      </c>
      <c r="AV213" s="13" t="s">
        <v>83</v>
      </c>
      <c r="AW213" s="13" t="s">
        <v>34</v>
      </c>
      <c r="AX213" s="13" t="s">
        <v>74</v>
      </c>
      <c r="AY213" s="157" t="s">
        <v>166</v>
      </c>
    </row>
    <row r="214" spans="2:65" s="13" customFormat="1" ht="10.199999999999999">
      <c r="B214" s="156"/>
      <c r="D214" s="150" t="s">
        <v>177</v>
      </c>
      <c r="E214" s="157" t="s">
        <v>19</v>
      </c>
      <c r="F214" s="158" t="s">
        <v>4809</v>
      </c>
      <c r="H214" s="159">
        <v>19.95</v>
      </c>
      <c r="I214" s="160"/>
      <c r="L214" s="156"/>
      <c r="M214" s="161"/>
      <c r="T214" s="162"/>
      <c r="AT214" s="157" t="s">
        <v>177</v>
      </c>
      <c r="AU214" s="157" t="s">
        <v>83</v>
      </c>
      <c r="AV214" s="13" t="s">
        <v>83</v>
      </c>
      <c r="AW214" s="13" t="s">
        <v>34</v>
      </c>
      <c r="AX214" s="13" t="s">
        <v>74</v>
      </c>
      <c r="AY214" s="157" t="s">
        <v>166</v>
      </c>
    </row>
    <row r="215" spans="2:65" s="14" customFormat="1" ht="10.199999999999999">
      <c r="B215" s="163"/>
      <c r="D215" s="150" t="s">
        <v>177</v>
      </c>
      <c r="E215" s="164" t="s">
        <v>19</v>
      </c>
      <c r="F215" s="165" t="s">
        <v>181</v>
      </c>
      <c r="H215" s="166">
        <v>129.97499999999999</v>
      </c>
      <c r="I215" s="167"/>
      <c r="L215" s="163"/>
      <c r="M215" s="168"/>
      <c r="T215" s="169"/>
      <c r="AT215" s="164" t="s">
        <v>177</v>
      </c>
      <c r="AU215" s="164" t="s">
        <v>83</v>
      </c>
      <c r="AV215" s="14" t="s">
        <v>173</v>
      </c>
      <c r="AW215" s="14" t="s">
        <v>34</v>
      </c>
      <c r="AX215" s="14" t="s">
        <v>81</v>
      </c>
      <c r="AY215" s="164" t="s">
        <v>166</v>
      </c>
    </row>
    <row r="216" spans="2:65" s="13" customFormat="1" ht="10.199999999999999">
      <c r="B216" s="156"/>
      <c r="D216" s="150" t="s">
        <v>177</v>
      </c>
      <c r="F216" s="158" t="s">
        <v>4811</v>
      </c>
      <c r="H216" s="159">
        <v>153.95500000000001</v>
      </c>
      <c r="I216" s="160"/>
      <c r="L216" s="156"/>
      <c r="M216" s="161"/>
      <c r="T216" s="162"/>
      <c r="AT216" s="157" t="s">
        <v>177</v>
      </c>
      <c r="AU216" s="157" t="s">
        <v>83</v>
      </c>
      <c r="AV216" s="13" t="s">
        <v>83</v>
      </c>
      <c r="AW216" s="13" t="s">
        <v>4</v>
      </c>
      <c r="AX216" s="13" t="s">
        <v>81</v>
      </c>
      <c r="AY216" s="157" t="s">
        <v>166</v>
      </c>
    </row>
    <row r="217" spans="2:65" s="1" customFormat="1" ht="16.5" customHeight="1">
      <c r="B217" s="33"/>
      <c r="C217" s="132" t="s">
        <v>7</v>
      </c>
      <c r="D217" s="132" t="s">
        <v>168</v>
      </c>
      <c r="E217" s="133" t="s">
        <v>4812</v>
      </c>
      <c r="F217" s="134" t="s">
        <v>4813</v>
      </c>
      <c r="G217" s="135" t="s">
        <v>171</v>
      </c>
      <c r="H217" s="136">
        <v>2.2829999999999999</v>
      </c>
      <c r="I217" s="137"/>
      <c r="J217" s="138">
        <f>ROUND(I217*H217,2)</f>
        <v>0</v>
      </c>
      <c r="K217" s="134" t="s">
        <v>172</v>
      </c>
      <c r="L217" s="33"/>
      <c r="M217" s="139" t="s">
        <v>19</v>
      </c>
      <c r="N217" s="140" t="s">
        <v>45</v>
      </c>
      <c r="P217" s="141">
        <f>O217*H217</f>
        <v>0</v>
      </c>
      <c r="Q217" s="141">
        <v>2.3010199999999998</v>
      </c>
      <c r="R217" s="141">
        <f>Q217*H217</f>
        <v>5.2532286599999996</v>
      </c>
      <c r="S217" s="141">
        <v>0</v>
      </c>
      <c r="T217" s="142">
        <f>S217*H217</f>
        <v>0</v>
      </c>
      <c r="AR217" s="143" t="s">
        <v>173</v>
      </c>
      <c r="AT217" s="143" t="s">
        <v>168</v>
      </c>
      <c r="AU217" s="143" t="s">
        <v>83</v>
      </c>
      <c r="AY217" s="18" t="s">
        <v>166</v>
      </c>
      <c r="BE217" s="144">
        <f>IF(N217="základní",J217,0)</f>
        <v>0</v>
      </c>
      <c r="BF217" s="144">
        <f>IF(N217="snížená",J217,0)</f>
        <v>0</v>
      </c>
      <c r="BG217" s="144">
        <f>IF(N217="zákl. přenesená",J217,0)</f>
        <v>0</v>
      </c>
      <c r="BH217" s="144">
        <f>IF(N217="sníž. přenesená",J217,0)</f>
        <v>0</v>
      </c>
      <c r="BI217" s="144">
        <f>IF(N217="nulová",J217,0)</f>
        <v>0</v>
      </c>
      <c r="BJ217" s="18" t="s">
        <v>81</v>
      </c>
      <c r="BK217" s="144">
        <f>ROUND(I217*H217,2)</f>
        <v>0</v>
      </c>
      <c r="BL217" s="18" t="s">
        <v>173</v>
      </c>
      <c r="BM217" s="143" t="s">
        <v>4814</v>
      </c>
    </row>
    <row r="218" spans="2:65" s="1" customFormat="1" ht="10.199999999999999">
      <c r="B218" s="33"/>
      <c r="D218" s="145" t="s">
        <v>175</v>
      </c>
      <c r="F218" s="146" t="s">
        <v>4815</v>
      </c>
      <c r="I218" s="147"/>
      <c r="L218" s="33"/>
      <c r="M218" s="148"/>
      <c r="T218" s="54"/>
      <c r="AT218" s="18" t="s">
        <v>175</v>
      </c>
      <c r="AU218" s="18" t="s">
        <v>83</v>
      </c>
    </row>
    <row r="219" spans="2:65" s="12" customFormat="1" ht="10.199999999999999">
      <c r="B219" s="149"/>
      <c r="D219" s="150" t="s">
        <v>177</v>
      </c>
      <c r="E219" s="151" t="s">
        <v>19</v>
      </c>
      <c r="F219" s="152" t="s">
        <v>4760</v>
      </c>
      <c r="H219" s="151" t="s">
        <v>19</v>
      </c>
      <c r="I219" s="153"/>
      <c r="L219" s="149"/>
      <c r="M219" s="154"/>
      <c r="T219" s="155"/>
      <c r="AT219" s="151" t="s">
        <v>177</v>
      </c>
      <c r="AU219" s="151" t="s">
        <v>83</v>
      </c>
      <c r="AV219" s="12" t="s">
        <v>81</v>
      </c>
      <c r="AW219" s="12" t="s">
        <v>34</v>
      </c>
      <c r="AX219" s="12" t="s">
        <v>74</v>
      </c>
      <c r="AY219" s="151" t="s">
        <v>166</v>
      </c>
    </row>
    <row r="220" spans="2:65" s="13" customFormat="1" ht="10.199999999999999">
      <c r="B220" s="156"/>
      <c r="D220" s="150" t="s">
        <v>177</v>
      </c>
      <c r="E220" s="157" t="s">
        <v>19</v>
      </c>
      <c r="F220" s="158" t="s">
        <v>4816</v>
      </c>
      <c r="H220" s="159">
        <v>1.956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34</v>
      </c>
      <c r="AX220" s="13" t="s">
        <v>74</v>
      </c>
      <c r="AY220" s="157" t="s">
        <v>166</v>
      </c>
    </row>
    <row r="221" spans="2:65" s="13" customFormat="1" ht="10.199999999999999">
      <c r="B221" s="156"/>
      <c r="D221" s="150" t="s">
        <v>177</v>
      </c>
      <c r="E221" s="157" t="s">
        <v>19</v>
      </c>
      <c r="F221" s="158" t="s">
        <v>4817</v>
      </c>
      <c r="H221" s="159">
        <v>0.32700000000000001</v>
      </c>
      <c r="I221" s="160"/>
      <c r="L221" s="156"/>
      <c r="M221" s="161"/>
      <c r="T221" s="162"/>
      <c r="AT221" s="157" t="s">
        <v>177</v>
      </c>
      <c r="AU221" s="157" t="s">
        <v>83</v>
      </c>
      <c r="AV221" s="13" t="s">
        <v>83</v>
      </c>
      <c r="AW221" s="13" t="s">
        <v>34</v>
      </c>
      <c r="AX221" s="13" t="s">
        <v>74</v>
      </c>
      <c r="AY221" s="157" t="s">
        <v>166</v>
      </c>
    </row>
    <row r="222" spans="2:65" s="14" customFormat="1" ht="10.199999999999999">
      <c r="B222" s="163"/>
      <c r="D222" s="150" t="s">
        <v>177</v>
      </c>
      <c r="E222" s="164" t="s">
        <v>19</v>
      </c>
      <c r="F222" s="165" t="s">
        <v>181</v>
      </c>
      <c r="H222" s="166">
        <v>2.2829999999999999</v>
      </c>
      <c r="I222" s="167"/>
      <c r="L222" s="163"/>
      <c r="M222" s="168"/>
      <c r="T222" s="169"/>
      <c r="AT222" s="164" t="s">
        <v>177</v>
      </c>
      <c r="AU222" s="164" t="s">
        <v>83</v>
      </c>
      <c r="AV222" s="14" t="s">
        <v>173</v>
      </c>
      <c r="AW222" s="14" t="s">
        <v>34</v>
      </c>
      <c r="AX222" s="14" t="s">
        <v>81</v>
      </c>
      <c r="AY222" s="164" t="s">
        <v>166</v>
      </c>
    </row>
    <row r="223" spans="2:65" s="1" customFormat="1" ht="21.75" customHeight="1">
      <c r="B223" s="33"/>
      <c r="C223" s="132" t="s">
        <v>334</v>
      </c>
      <c r="D223" s="132" t="s">
        <v>168</v>
      </c>
      <c r="E223" s="133" t="s">
        <v>4818</v>
      </c>
      <c r="F223" s="134" t="s">
        <v>4819</v>
      </c>
      <c r="G223" s="135" t="s">
        <v>171</v>
      </c>
      <c r="H223" s="136">
        <v>16.748000000000001</v>
      </c>
      <c r="I223" s="137"/>
      <c r="J223" s="138">
        <f>ROUND(I223*H223,2)</f>
        <v>0</v>
      </c>
      <c r="K223" s="134" t="s">
        <v>172</v>
      </c>
      <c r="L223" s="33"/>
      <c r="M223" s="139" t="s">
        <v>19</v>
      </c>
      <c r="N223" s="140" t="s">
        <v>45</v>
      </c>
      <c r="P223" s="141">
        <f>O223*H223</f>
        <v>0</v>
      </c>
      <c r="Q223" s="141">
        <v>2.5018699999999998</v>
      </c>
      <c r="R223" s="141">
        <f>Q223*H223</f>
        <v>41.901318760000002</v>
      </c>
      <c r="S223" s="141">
        <v>0</v>
      </c>
      <c r="T223" s="142">
        <f>S223*H223</f>
        <v>0</v>
      </c>
      <c r="AR223" s="143" t="s">
        <v>173</v>
      </c>
      <c r="AT223" s="143" t="s">
        <v>168</v>
      </c>
      <c r="AU223" s="143" t="s">
        <v>83</v>
      </c>
      <c r="AY223" s="18" t="s">
        <v>166</v>
      </c>
      <c r="BE223" s="144">
        <f>IF(N223="základní",J223,0)</f>
        <v>0</v>
      </c>
      <c r="BF223" s="144">
        <f>IF(N223="snížená",J223,0)</f>
        <v>0</v>
      </c>
      <c r="BG223" s="144">
        <f>IF(N223="zákl. přenesená",J223,0)</f>
        <v>0</v>
      </c>
      <c r="BH223" s="144">
        <f>IF(N223="sníž. přenesená",J223,0)</f>
        <v>0</v>
      </c>
      <c r="BI223" s="144">
        <f>IF(N223="nulová",J223,0)</f>
        <v>0</v>
      </c>
      <c r="BJ223" s="18" t="s">
        <v>81</v>
      </c>
      <c r="BK223" s="144">
        <f>ROUND(I223*H223,2)</f>
        <v>0</v>
      </c>
      <c r="BL223" s="18" t="s">
        <v>173</v>
      </c>
      <c r="BM223" s="143" t="s">
        <v>4820</v>
      </c>
    </row>
    <row r="224" spans="2:65" s="1" customFormat="1" ht="10.199999999999999">
      <c r="B224" s="33"/>
      <c r="D224" s="145" t="s">
        <v>175</v>
      </c>
      <c r="F224" s="146" t="s">
        <v>4821</v>
      </c>
      <c r="I224" s="147"/>
      <c r="L224" s="33"/>
      <c r="M224" s="148"/>
      <c r="T224" s="54"/>
      <c r="AT224" s="18" t="s">
        <v>175</v>
      </c>
      <c r="AU224" s="18" t="s">
        <v>83</v>
      </c>
    </row>
    <row r="225" spans="2:65" s="12" customFormat="1" ht="10.199999999999999">
      <c r="B225" s="149"/>
      <c r="D225" s="150" t="s">
        <v>177</v>
      </c>
      <c r="E225" s="151" t="s">
        <v>19</v>
      </c>
      <c r="F225" s="152" t="s">
        <v>4747</v>
      </c>
      <c r="H225" s="151" t="s">
        <v>19</v>
      </c>
      <c r="I225" s="153"/>
      <c r="L225" s="149"/>
      <c r="M225" s="154"/>
      <c r="T225" s="155"/>
      <c r="AT225" s="151" t="s">
        <v>177</v>
      </c>
      <c r="AU225" s="151" t="s">
        <v>83</v>
      </c>
      <c r="AV225" s="12" t="s">
        <v>81</v>
      </c>
      <c r="AW225" s="12" t="s">
        <v>34</v>
      </c>
      <c r="AX225" s="12" t="s">
        <v>74</v>
      </c>
      <c r="AY225" s="151" t="s">
        <v>166</v>
      </c>
    </row>
    <row r="226" spans="2:65" s="13" customFormat="1" ht="10.199999999999999">
      <c r="B226" s="156"/>
      <c r="D226" s="150" t="s">
        <v>177</v>
      </c>
      <c r="E226" s="157" t="s">
        <v>19</v>
      </c>
      <c r="F226" s="158" t="s">
        <v>4822</v>
      </c>
      <c r="H226" s="159">
        <v>16.420000000000002</v>
      </c>
      <c r="I226" s="160"/>
      <c r="L226" s="156"/>
      <c r="M226" s="161"/>
      <c r="T226" s="162"/>
      <c r="AT226" s="157" t="s">
        <v>177</v>
      </c>
      <c r="AU226" s="157" t="s">
        <v>83</v>
      </c>
      <c r="AV226" s="13" t="s">
        <v>83</v>
      </c>
      <c r="AW226" s="13" t="s">
        <v>34</v>
      </c>
      <c r="AX226" s="13" t="s">
        <v>74</v>
      </c>
      <c r="AY226" s="157" t="s">
        <v>166</v>
      </c>
    </row>
    <row r="227" spans="2:65" s="14" customFormat="1" ht="10.199999999999999">
      <c r="B227" s="163"/>
      <c r="D227" s="150" t="s">
        <v>177</v>
      </c>
      <c r="E227" s="164" t="s">
        <v>19</v>
      </c>
      <c r="F227" s="165" t="s">
        <v>181</v>
      </c>
      <c r="H227" s="166">
        <v>16.420000000000002</v>
      </c>
      <c r="I227" s="167"/>
      <c r="L227" s="163"/>
      <c r="M227" s="168"/>
      <c r="T227" s="169"/>
      <c r="AT227" s="164" t="s">
        <v>177</v>
      </c>
      <c r="AU227" s="164" t="s">
        <v>83</v>
      </c>
      <c r="AV227" s="14" t="s">
        <v>173</v>
      </c>
      <c r="AW227" s="14" t="s">
        <v>34</v>
      </c>
      <c r="AX227" s="14" t="s">
        <v>81</v>
      </c>
      <c r="AY227" s="164" t="s">
        <v>166</v>
      </c>
    </row>
    <row r="228" spans="2:65" s="13" customFormat="1" ht="10.199999999999999">
      <c r="B228" s="156"/>
      <c r="D228" s="150" t="s">
        <v>177</v>
      </c>
      <c r="F228" s="158" t="s">
        <v>4823</v>
      </c>
      <c r="H228" s="159">
        <v>16.748000000000001</v>
      </c>
      <c r="I228" s="160"/>
      <c r="L228" s="156"/>
      <c r="M228" s="161"/>
      <c r="T228" s="162"/>
      <c r="AT228" s="157" t="s">
        <v>177</v>
      </c>
      <c r="AU228" s="157" t="s">
        <v>83</v>
      </c>
      <c r="AV228" s="13" t="s">
        <v>83</v>
      </c>
      <c r="AW228" s="13" t="s">
        <v>4</v>
      </c>
      <c r="AX228" s="13" t="s">
        <v>81</v>
      </c>
      <c r="AY228" s="157" t="s">
        <v>166</v>
      </c>
    </row>
    <row r="229" spans="2:65" s="1" customFormat="1" ht="16.5" customHeight="1">
      <c r="B229" s="33"/>
      <c r="C229" s="132" t="s">
        <v>342</v>
      </c>
      <c r="D229" s="132" t="s">
        <v>168</v>
      </c>
      <c r="E229" s="133" t="s">
        <v>4824</v>
      </c>
      <c r="F229" s="134" t="s">
        <v>4825</v>
      </c>
      <c r="G229" s="135" t="s">
        <v>244</v>
      </c>
      <c r="H229" s="136">
        <v>16.748000000000001</v>
      </c>
      <c r="I229" s="137"/>
      <c r="J229" s="138">
        <f>ROUND(I229*H229,2)</f>
        <v>0</v>
      </c>
      <c r="K229" s="134" t="s">
        <v>19</v>
      </c>
      <c r="L229" s="33"/>
      <c r="M229" s="139" t="s">
        <v>19</v>
      </c>
      <c r="N229" s="140" t="s">
        <v>45</v>
      </c>
      <c r="P229" s="141">
        <f>O229*H229</f>
        <v>0</v>
      </c>
      <c r="Q229" s="141">
        <v>1E-3</v>
      </c>
      <c r="R229" s="141">
        <f>Q229*H229</f>
        <v>1.6748000000000002E-2</v>
      </c>
      <c r="S229" s="141">
        <v>0</v>
      </c>
      <c r="T229" s="142">
        <f>S229*H229</f>
        <v>0</v>
      </c>
      <c r="AR229" s="143" t="s">
        <v>173</v>
      </c>
      <c r="AT229" s="143" t="s">
        <v>168</v>
      </c>
      <c r="AU229" s="143" t="s">
        <v>83</v>
      </c>
      <c r="AY229" s="18" t="s">
        <v>166</v>
      </c>
      <c r="BE229" s="144">
        <f>IF(N229="základní",J229,0)</f>
        <v>0</v>
      </c>
      <c r="BF229" s="144">
        <f>IF(N229="snížená",J229,0)</f>
        <v>0</v>
      </c>
      <c r="BG229" s="144">
        <f>IF(N229="zákl. přenesená",J229,0)</f>
        <v>0</v>
      </c>
      <c r="BH229" s="144">
        <f>IF(N229="sníž. přenesená",J229,0)</f>
        <v>0</v>
      </c>
      <c r="BI229" s="144">
        <f>IF(N229="nulová",J229,0)</f>
        <v>0</v>
      </c>
      <c r="BJ229" s="18" t="s">
        <v>81</v>
      </c>
      <c r="BK229" s="144">
        <f>ROUND(I229*H229,2)</f>
        <v>0</v>
      </c>
      <c r="BL229" s="18" t="s">
        <v>173</v>
      </c>
      <c r="BM229" s="143" t="s">
        <v>4826</v>
      </c>
    </row>
    <row r="230" spans="2:65" s="12" customFormat="1" ht="10.199999999999999">
      <c r="B230" s="149"/>
      <c r="D230" s="150" t="s">
        <v>177</v>
      </c>
      <c r="E230" s="151" t="s">
        <v>19</v>
      </c>
      <c r="F230" s="152" t="s">
        <v>4747</v>
      </c>
      <c r="H230" s="151" t="s">
        <v>19</v>
      </c>
      <c r="I230" s="153"/>
      <c r="L230" s="149"/>
      <c r="M230" s="154"/>
      <c r="T230" s="155"/>
      <c r="AT230" s="151" t="s">
        <v>177</v>
      </c>
      <c r="AU230" s="151" t="s">
        <v>83</v>
      </c>
      <c r="AV230" s="12" t="s">
        <v>81</v>
      </c>
      <c r="AW230" s="12" t="s">
        <v>34</v>
      </c>
      <c r="AX230" s="12" t="s">
        <v>74</v>
      </c>
      <c r="AY230" s="151" t="s">
        <v>166</v>
      </c>
    </row>
    <row r="231" spans="2:65" s="13" customFormat="1" ht="10.199999999999999">
      <c r="B231" s="156"/>
      <c r="D231" s="150" t="s">
        <v>177</v>
      </c>
      <c r="E231" s="157" t="s">
        <v>19</v>
      </c>
      <c r="F231" s="158" t="s">
        <v>4822</v>
      </c>
      <c r="H231" s="159">
        <v>16.420000000000002</v>
      </c>
      <c r="I231" s="160"/>
      <c r="L231" s="156"/>
      <c r="M231" s="161"/>
      <c r="T231" s="162"/>
      <c r="AT231" s="157" t="s">
        <v>177</v>
      </c>
      <c r="AU231" s="157" t="s">
        <v>83</v>
      </c>
      <c r="AV231" s="13" t="s">
        <v>83</v>
      </c>
      <c r="AW231" s="13" t="s">
        <v>34</v>
      </c>
      <c r="AX231" s="13" t="s">
        <v>74</v>
      </c>
      <c r="AY231" s="157" t="s">
        <v>166</v>
      </c>
    </row>
    <row r="232" spans="2:65" s="14" customFormat="1" ht="10.199999999999999">
      <c r="B232" s="163"/>
      <c r="D232" s="150" t="s">
        <v>177</v>
      </c>
      <c r="E232" s="164" t="s">
        <v>19</v>
      </c>
      <c r="F232" s="165" t="s">
        <v>181</v>
      </c>
      <c r="H232" s="166">
        <v>16.420000000000002</v>
      </c>
      <c r="I232" s="167"/>
      <c r="L232" s="163"/>
      <c r="M232" s="168"/>
      <c r="T232" s="169"/>
      <c r="AT232" s="164" t="s">
        <v>177</v>
      </c>
      <c r="AU232" s="164" t="s">
        <v>83</v>
      </c>
      <c r="AV232" s="14" t="s">
        <v>173</v>
      </c>
      <c r="AW232" s="14" t="s">
        <v>34</v>
      </c>
      <c r="AX232" s="14" t="s">
        <v>81</v>
      </c>
      <c r="AY232" s="164" t="s">
        <v>166</v>
      </c>
    </row>
    <row r="233" spans="2:65" s="13" customFormat="1" ht="10.199999999999999">
      <c r="B233" s="156"/>
      <c r="D233" s="150" t="s">
        <v>177</v>
      </c>
      <c r="F233" s="158" t="s">
        <v>4823</v>
      </c>
      <c r="H233" s="159">
        <v>16.748000000000001</v>
      </c>
      <c r="I233" s="160"/>
      <c r="L233" s="156"/>
      <c r="M233" s="161"/>
      <c r="T233" s="162"/>
      <c r="AT233" s="157" t="s">
        <v>177</v>
      </c>
      <c r="AU233" s="157" t="s">
        <v>83</v>
      </c>
      <c r="AV233" s="13" t="s">
        <v>83</v>
      </c>
      <c r="AW233" s="13" t="s">
        <v>4</v>
      </c>
      <c r="AX233" s="13" t="s">
        <v>81</v>
      </c>
      <c r="AY233" s="157" t="s">
        <v>166</v>
      </c>
    </row>
    <row r="234" spans="2:65" s="1" customFormat="1" ht="16.5" customHeight="1">
      <c r="B234" s="33"/>
      <c r="C234" s="132" t="s">
        <v>349</v>
      </c>
      <c r="D234" s="132" t="s">
        <v>168</v>
      </c>
      <c r="E234" s="133" t="s">
        <v>4827</v>
      </c>
      <c r="F234" s="134" t="s">
        <v>4828</v>
      </c>
      <c r="G234" s="135" t="s">
        <v>244</v>
      </c>
      <c r="H234" s="136">
        <v>2.1</v>
      </c>
      <c r="I234" s="137"/>
      <c r="J234" s="138">
        <f>ROUND(I234*H234,2)</f>
        <v>0</v>
      </c>
      <c r="K234" s="134" t="s">
        <v>172</v>
      </c>
      <c r="L234" s="33"/>
      <c r="M234" s="139" t="s">
        <v>19</v>
      </c>
      <c r="N234" s="140" t="s">
        <v>45</v>
      </c>
      <c r="P234" s="141">
        <f>O234*H234</f>
        <v>0</v>
      </c>
      <c r="Q234" s="141">
        <v>2.9399999999999999E-3</v>
      </c>
      <c r="R234" s="141">
        <f>Q234*H234</f>
        <v>6.1739999999999998E-3</v>
      </c>
      <c r="S234" s="141">
        <v>0</v>
      </c>
      <c r="T234" s="142">
        <f>S234*H234</f>
        <v>0</v>
      </c>
      <c r="AR234" s="143" t="s">
        <v>173</v>
      </c>
      <c r="AT234" s="143" t="s">
        <v>168</v>
      </c>
      <c r="AU234" s="143" t="s">
        <v>83</v>
      </c>
      <c r="AY234" s="18" t="s">
        <v>166</v>
      </c>
      <c r="BE234" s="144">
        <f>IF(N234="základní",J234,0)</f>
        <v>0</v>
      </c>
      <c r="BF234" s="144">
        <f>IF(N234="snížená",J234,0)</f>
        <v>0</v>
      </c>
      <c r="BG234" s="144">
        <f>IF(N234="zákl. přenesená",J234,0)</f>
        <v>0</v>
      </c>
      <c r="BH234" s="144">
        <f>IF(N234="sníž. přenesená",J234,0)</f>
        <v>0</v>
      </c>
      <c r="BI234" s="144">
        <f>IF(N234="nulová",J234,0)</f>
        <v>0</v>
      </c>
      <c r="BJ234" s="18" t="s">
        <v>81</v>
      </c>
      <c r="BK234" s="144">
        <f>ROUND(I234*H234,2)</f>
        <v>0</v>
      </c>
      <c r="BL234" s="18" t="s">
        <v>173</v>
      </c>
      <c r="BM234" s="143" t="s">
        <v>4829</v>
      </c>
    </row>
    <row r="235" spans="2:65" s="1" customFormat="1" ht="10.199999999999999">
      <c r="B235" s="33"/>
      <c r="D235" s="145" t="s">
        <v>175</v>
      </c>
      <c r="F235" s="146" t="s">
        <v>4830</v>
      </c>
      <c r="I235" s="147"/>
      <c r="L235" s="33"/>
      <c r="M235" s="148"/>
      <c r="T235" s="54"/>
      <c r="AT235" s="18" t="s">
        <v>175</v>
      </c>
      <c r="AU235" s="18" t="s">
        <v>83</v>
      </c>
    </row>
    <row r="236" spans="2:65" s="12" customFormat="1" ht="10.199999999999999">
      <c r="B236" s="149"/>
      <c r="D236" s="150" t="s">
        <v>177</v>
      </c>
      <c r="E236" s="151" t="s">
        <v>19</v>
      </c>
      <c r="F236" s="152" t="s">
        <v>4831</v>
      </c>
      <c r="H236" s="151" t="s">
        <v>19</v>
      </c>
      <c r="I236" s="153"/>
      <c r="L236" s="149"/>
      <c r="M236" s="154"/>
      <c r="T236" s="155"/>
      <c r="AT236" s="151" t="s">
        <v>177</v>
      </c>
      <c r="AU236" s="151" t="s">
        <v>83</v>
      </c>
      <c r="AV236" s="12" t="s">
        <v>81</v>
      </c>
      <c r="AW236" s="12" t="s">
        <v>34</v>
      </c>
      <c r="AX236" s="12" t="s">
        <v>74</v>
      </c>
      <c r="AY236" s="151" t="s">
        <v>166</v>
      </c>
    </row>
    <row r="237" spans="2:65" s="13" customFormat="1" ht="10.199999999999999">
      <c r="B237" s="156"/>
      <c r="D237" s="150" t="s">
        <v>177</v>
      </c>
      <c r="E237" s="157" t="s">
        <v>19</v>
      </c>
      <c r="F237" s="158" t="s">
        <v>4832</v>
      </c>
      <c r="H237" s="159">
        <v>2.1</v>
      </c>
      <c r="I237" s="160"/>
      <c r="L237" s="156"/>
      <c r="M237" s="161"/>
      <c r="T237" s="162"/>
      <c r="AT237" s="157" t="s">
        <v>177</v>
      </c>
      <c r="AU237" s="157" t="s">
        <v>83</v>
      </c>
      <c r="AV237" s="13" t="s">
        <v>83</v>
      </c>
      <c r="AW237" s="13" t="s">
        <v>34</v>
      </c>
      <c r="AX237" s="13" t="s">
        <v>74</v>
      </c>
      <c r="AY237" s="157" t="s">
        <v>166</v>
      </c>
    </row>
    <row r="238" spans="2:65" s="14" customFormat="1" ht="10.199999999999999">
      <c r="B238" s="163"/>
      <c r="D238" s="150" t="s">
        <v>177</v>
      </c>
      <c r="E238" s="164" t="s">
        <v>19</v>
      </c>
      <c r="F238" s="165" t="s">
        <v>181</v>
      </c>
      <c r="H238" s="166">
        <v>2.1</v>
      </c>
      <c r="I238" s="167"/>
      <c r="L238" s="163"/>
      <c r="M238" s="168"/>
      <c r="T238" s="169"/>
      <c r="AT238" s="164" t="s">
        <v>177</v>
      </c>
      <c r="AU238" s="164" t="s">
        <v>83</v>
      </c>
      <c r="AV238" s="14" t="s">
        <v>173</v>
      </c>
      <c r="AW238" s="14" t="s">
        <v>34</v>
      </c>
      <c r="AX238" s="14" t="s">
        <v>81</v>
      </c>
      <c r="AY238" s="164" t="s">
        <v>166</v>
      </c>
    </row>
    <row r="239" spans="2:65" s="1" customFormat="1" ht="16.5" customHeight="1">
      <c r="B239" s="33"/>
      <c r="C239" s="132" t="s">
        <v>361</v>
      </c>
      <c r="D239" s="132" t="s">
        <v>168</v>
      </c>
      <c r="E239" s="133" t="s">
        <v>4833</v>
      </c>
      <c r="F239" s="134" t="s">
        <v>4834</v>
      </c>
      <c r="G239" s="135" t="s">
        <v>244</v>
      </c>
      <c r="H239" s="136">
        <v>2.1</v>
      </c>
      <c r="I239" s="137"/>
      <c r="J239" s="138">
        <f>ROUND(I239*H239,2)</f>
        <v>0</v>
      </c>
      <c r="K239" s="134" t="s">
        <v>172</v>
      </c>
      <c r="L239" s="33"/>
      <c r="M239" s="139" t="s">
        <v>19</v>
      </c>
      <c r="N239" s="140" t="s">
        <v>45</v>
      </c>
      <c r="P239" s="141">
        <f>O239*H239</f>
        <v>0</v>
      </c>
      <c r="Q239" s="141">
        <v>0</v>
      </c>
      <c r="R239" s="141">
        <f>Q239*H239</f>
        <v>0</v>
      </c>
      <c r="S239" s="141">
        <v>0</v>
      </c>
      <c r="T239" s="142">
        <f>S239*H239</f>
        <v>0</v>
      </c>
      <c r="AR239" s="143" t="s">
        <v>173</v>
      </c>
      <c r="AT239" s="143" t="s">
        <v>168</v>
      </c>
      <c r="AU239" s="143" t="s">
        <v>83</v>
      </c>
      <c r="AY239" s="18" t="s">
        <v>166</v>
      </c>
      <c r="BE239" s="144">
        <f>IF(N239="základní",J239,0)</f>
        <v>0</v>
      </c>
      <c r="BF239" s="144">
        <f>IF(N239="snížená",J239,0)</f>
        <v>0</v>
      </c>
      <c r="BG239" s="144">
        <f>IF(N239="zákl. přenesená",J239,0)</f>
        <v>0</v>
      </c>
      <c r="BH239" s="144">
        <f>IF(N239="sníž. přenesená",J239,0)</f>
        <v>0</v>
      </c>
      <c r="BI239" s="144">
        <f>IF(N239="nulová",J239,0)</f>
        <v>0</v>
      </c>
      <c r="BJ239" s="18" t="s">
        <v>81</v>
      </c>
      <c r="BK239" s="144">
        <f>ROUND(I239*H239,2)</f>
        <v>0</v>
      </c>
      <c r="BL239" s="18" t="s">
        <v>173</v>
      </c>
      <c r="BM239" s="143" t="s">
        <v>4835</v>
      </c>
    </row>
    <row r="240" spans="2:65" s="1" customFormat="1" ht="10.199999999999999">
      <c r="B240" s="33"/>
      <c r="D240" s="145" t="s">
        <v>175</v>
      </c>
      <c r="F240" s="146" t="s">
        <v>4836</v>
      </c>
      <c r="I240" s="147"/>
      <c r="L240" s="33"/>
      <c r="M240" s="148"/>
      <c r="T240" s="54"/>
      <c r="AT240" s="18" t="s">
        <v>175</v>
      </c>
      <c r="AU240" s="18" t="s">
        <v>83</v>
      </c>
    </row>
    <row r="241" spans="2:65" s="12" customFormat="1" ht="10.199999999999999">
      <c r="B241" s="149"/>
      <c r="D241" s="150" t="s">
        <v>177</v>
      </c>
      <c r="E241" s="151" t="s">
        <v>19</v>
      </c>
      <c r="F241" s="152" t="s">
        <v>4831</v>
      </c>
      <c r="H241" s="151" t="s">
        <v>19</v>
      </c>
      <c r="I241" s="153"/>
      <c r="L241" s="149"/>
      <c r="M241" s="154"/>
      <c r="T241" s="155"/>
      <c r="AT241" s="151" t="s">
        <v>177</v>
      </c>
      <c r="AU241" s="151" t="s">
        <v>83</v>
      </c>
      <c r="AV241" s="12" t="s">
        <v>81</v>
      </c>
      <c r="AW241" s="12" t="s">
        <v>34</v>
      </c>
      <c r="AX241" s="12" t="s">
        <v>74</v>
      </c>
      <c r="AY241" s="151" t="s">
        <v>166</v>
      </c>
    </row>
    <row r="242" spans="2:65" s="13" customFormat="1" ht="10.199999999999999">
      <c r="B242" s="156"/>
      <c r="D242" s="150" t="s">
        <v>177</v>
      </c>
      <c r="E242" s="157" t="s">
        <v>19</v>
      </c>
      <c r="F242" s="158" t="s">
        <v>4832</v>
      </c>
      <c r="H242" s="159">
        <v>2.1</v>
      </c>
      <c r="I242" s="160"/>
      <c r="L242" s="156"/>
      <c r="M242" s="161"/>
      <c r="T242" s="162"/>
      <c r="AT242" s="157" t="s">
        <v>177</v>
      </c>
      <c r="AU242" s="157" t="s">
        <v>83</v>
      </c>
      <c r="AV242" s="13" t="s">
        <v>83</v>
      </c>
      <c r="AW242" s="13" t="s">
        <v>34</v>
      </c>
      <c r="AX242" s="13" t="s">
        <v>74</v>
      </c>
      <c r="AY242" s="157" t="s">
        <v>166</v>
      </c>
    </row>
    <row r="243" spans="2:65" s="14" customFormat="1" ht="10.199999999999999">
      <c r="B243" s="163"/>
      <c r="D243" s="150" t="s">
        <v>177</v>
      </c>
      <c r="E243" s="164" t="s">
        <v>19</v>
      </c>
      <c r="F243" s="165" t="s">
        <v>181</v>
      </c>
      <c r="H243" s="166">
        <v>2.1</v>
      </c>
      <c r="I243" s="167"/>
      <c r="L243" s="163"/>
      <c r="M243" s="168"/>
      <c r="T243" s="169"/>
      <c r="AT243" s="164" t="s">
        <v>177</v>
      </c>
      <c r="AU243" s="164" t="s">
        <v>83</v>
      </c>
      <c r="AV243" s="14" t="s">
        <v>173</v>
      </c>
      <c r="AW243" s="14" t="s">
        <v>34</v>
      </c>
      <c r="AX243" s="14" t="s">
        <v>81</v>
      </c>
      <c r="AY243" s="164" t="s">
        <v>166</v>
      </c>
    </row>
    <row r="244" spans="2:65" s="1" customFormat="1" ht="16.5" customHeight="1">
      <c r="B244" s="33"/>
      <c r="C244" s="132" t="s">
        <v>371</v>
      </c>
      <c r="D244" s="132" t="s">
        <v>168</v>
      </c>
      <c r="E244" s="133" t="s">
        <v>4837</v>
      </c>
      <c r="F244" s="134" t="s">
        <v>4838</v>
      </c>
      <c r="G244" s="135" t="s">
        <v>293</v>
      </c>
      <c r="H244" s="136">
        <v>0.77900000000000003</v>
      </c>
      <c r="I244" s="137"/>
      <c r="J244" s="138">
        <f>ROUND(I244*H244,2)</f>
        <v>0</v>
      </c>
      <c r="K244" s="134" t="s">
        <v>172</v>
      </c>
      <c r="L244" s="33"/>
      <c r="M244" s="139" t="s">
        <v>19</v>
      </c>
      <c r="N244" s="140" t="s">
        <v>45</v>
      </c>
      <c r="P244" s="141">
        <f>O244*H244</f>
        <v>0</v>
      </c>
      <c r="Q244" s="141">
        <v>1.06277</v>
      </c>
      <c r="R244" s="141">
        <f>Q244*H244</f>
        <v>0.82789783000000006</v>
      </c>
      <c r="S244" s="141">
        <v>0</v>
      </c>
      <c r="T244" s="142">
        <f>S244*H244</f>
        <v>0</v>
      </c>
      <c r="AR244" s="143" t="s">
        <v>173</v>
      </c>
      <c r="AT244" s="143" t="s">
        <v>168</v>
      </c>
      <c r="AU244" s="143" t="s">
        <v>83</v>
      </c>
      <c r="AY244" s="18" t="s">
        <v>166</v>
      </c>
      <c r="BE244" s="144">
        <f>IF(N244="základní",J244,0)</f>
        <v>0</v>
      </c>
      <c r="BF244" s="144">
        <f>IF(N244="snížená",J244,0)</f>
        <v>0</v>
      </c>
      <c r="BG244" s="144">
        <f>IF(N244="zákl. přenesená",J244,0)</f>
        <v>0</v>
      </c>
      <c r="BH244" s="144">
        <f>IF(N244="sníž. přenesená",J244,0)</f>
        <v>0</v>
      </c>
      <c r="BI244" s="144">
        <f>IF(N244="nulová",J244,0)</f>
        <v>0</v>
      </c>
      <c r="BJ244" s="18" t="s">
        <v>81</v>
      </c>
      <c r="BK244" s="144">
        <f>ROUND(I244*H244,2)</f>
        <v>0</v>
      </c>
      <c r="BL244" s="18" t="s">
        <v>173</v>
      </c>
      <c r="BM244" s="143" t="s">
        <v>4839</v>
      </c>
    </row>
    <row r="245" spans="2:65" s="1" customFormat="1" ht="10.199999999999999">
      <c r="B245" s="33"/>
      <c r="D245" s="145" t="s">
        <v>175</v>
      </c>
      <c r="F245" s="146" t="s">
        <v>4840</v>
      </c>
      <c r="I245" s="147"/>
      <c r="L245" s="33"/>
      <c r="M245" s="148"/>
      <c r="T245" s="54"/>
      <c r="AT245" s="18" t="s">
        <v>175</v>
      </c>
      <c r="AU245" s="18" t="s">
        <v>83</v>
      </c>
    </row>
    <row r="246" spans="2:65" s="12" customFormat="1" ht="10.199999999999999">
      <c r="B246" s="149"/>
      <c r="D246" s="150" t="s">
        <v>177</v>
      </c>
      <c r="E246" s="151" t="s">
        <v>19</v>
      </c>
      <c r="F246" s="152" t="s">
        <v>4747</v>
      </c>
      <c r="H246" s="151" t="s">
        <v>19</v>
      </c>
      <c r="I246" s="153"/>
      <c r="L246" s="149"/>
      <c r="M246" s="154"/>
      <c r="T246" s="155"/>
      <c r="AT246" s="151" t="s">
        <v>177</v>
      </c>
      <c r="AU246" s="151" t="s">
        <v>83</v>
      </c>
      <c r="AV246" s="12" t="s">
        <v>81</v>
      </c>
      <c r="AW246" s="12" t="s">
        <v>34</v>
      </c>
      <c r="AX246" s="12" t="s">
        <v>74</v>
      </c>
      <c r="AY246" s="151" t="s">
        <v>166</v>
      </c>
    </row>
    <row r="247" spans="2:65" s="13" customFormat="1" ht="10.199999999999999">
      <c r="B247" s="156"/>
      <c r="D247" s="150" t="s">
        <v>177</v>
      </c>
      <c r="E247" s="157" t="s">
        <v>19</v>
      </c>
      <c r="F247" s="158" t="s">
        <v>4841</v>
      </c>
      <c r="H247" s="159">
        <v>0.64900000000000002</v>
      </c>
      <c r="I247" s="160"/>
      <c r="L247" s="156"/>
      <c r="M247" s="161"/>
      <c r="T247" s="162"/>
      <c r="AT247" s="157" t="s">
        <v>177</v>
      </c>
      <c r="AU247" s="157" t="s">
        <v>83</v>
      </c>
      <c r="AV247" s="13" t="s">
        <v>83</v>
      </c>
      <c r="AW247" s="13" t="s">
        <v>34</v>
      </c>
      <c r="AX247" s="13" t="s">
        <v>74</v>
      </c>
      <c r="AY247" s="157" t="s">
        <v>166</v>
      </c>
    </row>
    <row r="248" spans="2:65" s="14" customFormat="1" ht="10.199999999999999">
      <c r="B248" s="163"/>
      <c r="D248" s="150" t="s">
        <v>177</v>
      </c>
      <c r="E248" s="164" t="s">
        <v>19</v>
      </c>
      <c r="F248" s="165" t="s">
        <v>181</v>
      </c>
      <c r="H248" s="166">
        <v>0.64900000000000002</v>
      </c>
      <c r="I248" s="167"/>
      <c r="L248" s="163"/>
      <c r="M248" s="168"/>
      <c r="T248" s="169"/>
      <c r="AT248" s="164" t="s">
        <v>177</v>
      </c>
      <c r="AU248" s="164" t="s">
        <v>83</v>
      </c>
      <c r="AV248" s="14" t="s">
        <v>173</v>
      </c>
      <c r="AW248" s="14" t="s">
        <v>34</v>
      </c>
      <c r="AX248" s="14" t="s">
        <v>81</v>
      </c>
      <c r="AY248" s="164" t="s">
        <v>166</v>
      </c>
    </row>
    <row r="249" spans="2:65" s="13" customFormat="1" ht="10.199999999999999">
      <c r="B249" s="156"/>
      <c r="D249" s="150" t="s">
        <v>177</v>
      </c>
      <c r="F249" s="158" t="s">
        <v>4842</v>
      </c>
      <c r="H249" s="159">
        <v>0.77900000000000003</v>
      </c>
      <c r="I249" s="160"/>
      <c r="L249" s="156"/>
      <c r="M249" s="161"/>
      <c r="T249" s="162"/>
      <c r="AT249" s="157" t="s">
        <v>177</v>
      </c>
      <c r="AU249" s="157" t="s">
        <v>83</v>
      </c>
      <c r="AV249" s="13" t="s">
        <v>83</v>
      </c>
      <c r="AW249" s="13" t="s">
        <v>4</v>
      </c>
      <c r="AX249" s="13" t="s">
        <v>81</v>
      </c>
      <c r="AY249" s="157" t="s">
        <v>166</v>
      </c>
    </row>
    <row r="250" spans="2:65" s="1" customFormat="1" ht="16.5" customHeight="1">
      <c r="B250" s="33"/>
      <c r="C250" s="132" t="s">
        <v>384</v>
      </c>
      <c r="D250" s="132" t="s">
        <v>168</v>
      </c>
      <c r="E250" s="133" t="s">
        <v>1928</v>
      </c>
      <c r="F250" s="134" t="s">
        <v>1929</v>
      </c>
      <c r="G250" s="135" t="s">
        <v>171</v>
      </c>
      <c r="H250" s="136">
        <v>1.28</v>
      </c>
      <c r="I250" s="137"/>
      <c r="J250" s="138">
        <f>ROUND(I250*H250,2)</f>
        <v>0</v>
      </c>
      <c r="K250" s="134" t="s">
        <v>172</v>
      </c>
      <c r="L250" s="33"/>
      <c r="M250" s="139" t="s">
        <v>19</v>
      </c>
      <c r="N250" s="140" t="s">
        <v>45</v>
      </c>
      <c r="P250" s="141">
        <f>O250*H250</f>
        <v>0</v>
      </c>
      <c r="Q250" s="141">
        <v>2.5018699999999998</v>
      </c>
      <c r="R250" s="141">
        <f>Q250*H250</f>
        <v>3.2023935999999997</v>
      </c>
      <c r="S250" s="141">
        <v>0</v>
      </c>
      <c r="T250" s="142">
        <f>S250*H250</f>
        <v>0</v>
      </c>
      <c r="AR250" s="143" t="s">
        <v>173</v>
      </c>
      <c r="AT250" s="143" t="s">
        <v>168</v>
      </c>
      <c r="AU250" s="143" t="s">
        <v>83</v>
      </c>
      <c r="AY250" s="18" t="s">
        <v>166</v>
      </c>
      <c r="BE250" s="144">
        <f>IF(N250="základní",J250,0)</f>
        <v>0</v>
      </c>
      <c r="BF250" s="144">
        <f>IF(N250="snížená",J250,0)</f>
        <v>0</v>
      </c>
      <c r="BG250" s="144">
        <f>IF(N250="zákl. přenesená",J250,0)</f>
        <v>0</v>
      </c>
      <c r="BH250" s="144">
        <f>IF(N250="sníž. přenesená",J250,0)</f>
        <v>0</v>
      </c>
      <c r="BI250" s="144">
        <f>IF(N250="nulová",J250,0)</f>
        <v>0</v>
      </c>
      <c r="BJ250" s="18" t="s">
        <v>81</v>
      </c>
      <c r="BK250" s="144">
        <f>ROUND(I250*H250,2)</f>
        <v>0</v>
      </c>
      <c r="BL250" s="18" t="s">
        <v>173</v>
      </c>
      <c r="BM250" s="143" t="s">
        <v>4843</v>
      </c>
    </row>
    <row r="251" spans="2:65" s="1" customFormat="1" ht="10.199999999999999">
      <c r="B251" s="33"/>
      <c r="D251" s="145" t="s">
        <v>175</v>
      </c>
      <c r="F251" s="146" t="s">
        <v>1931</v>
      </c>
      <c r="I251" s="147"/>
      <c r="L251" s="33"/>
      <c r="M251" s="148"/>
      <c r="T251" s="54"/>
      <c r="AT251" s="18" t="s">
        <v>175</v>
      </c>
      <c r="AU251" s="18" t="s">
        <v>83</v>
      </c>
    </row>
    <row r="252" spans="2:65" s="12" customFormat="1" ht="10.199999999999999">
      <c r="B252" s="149"/>
      <c r="D252" s="150" t="s">
        <v>177</v>
      </c>
      <c r="E252" s="151" t="s">
        <v>19</v>
      </c>
      <c r="F252" s="152" t="s">
        <v>4753</v>
      </c>
      <c r="H252" s="151" t="s">
        <v>19</v>
      </c>
      <c r="I252" s="153"/>
      <c r="L252" s="149"/>
      <c r="M252" s="154"/>
      <c r="T252" s="155"/>
      <c r="AT252" s="151" t="s">
        <v>177</v>
      </c>
      <c r="AU252" s="151" t="s">
        <v>83</v>
      </c>
      <c r="AV252" s="12" t="s">
        <v>81</v>
      </c>
      <c r="AW252" s="12" t="s">
        <v>34</v>
      </c>
      <c r="AX252" s="12" t="s">
        <v>74</v>
      </c>
      <c r="AY252" s="151" t="s">
        <v>166</v>
      </c>
    </row>
    <row r="253" spans="2:65" s="13" customFormat="1" ht="10.199999999999999">
      <c r="B253" s="156"/>
      <c r="D253" s="150" t="s">
        <v>177</v>
      </c>
      <c r="E253" s="157" t="s">
        <v>19</v>
      </c>
      <c r="F253" s="158" t="s">
        <v>4754</v>
      </c>
      <c r="H253" s="159">
        <v>1.28</v>
      </c>
      <c r="I253" s="160"/>
      <c r="L253" s="156"/>
      <c r="M253" s="161"/>
      <c r="T253" s="162"/>
      <c r="AT253" s="157" t="s">
        <v>177</v>
      </c>
      <c r="AU253" s="157" t="s">
        <v>83</v>
      </c>
      <c r="AV253" s="13" t="s">
        <v>83</v>
      </c>
      <c r="AW253" s="13" t="s">
        <v>34</v>
      </c>
      <c r="AX253" s="13" t="s">
        <v>74</v>
      </c>
      <c r="AY253" s="157" t="s">
        <v>166</v>
      </c>
    </row>
    <row r="254" spans="2:65" s="14" customFormat="1" ht="10.199999999999999">
      <c r="B254" s="163"/>
      <c r="D254" s="150" t="s">
        <v>177</v>
      </c>
      <c r="E254" s="164" t="s">
        <v>19</v>
      </c>
      <c r="F254" s="165" t="s">
        <v>181</v>
      </c>
      <c r="H254" s="166">
        <v>1.28</v>
      </c>
      <c r="I254" s="167"/>
      <c r="L254" s="163"/>
      <c r="M254" s="168"/>
      <c r="T254" s="169"/>
      <c r="AT254" s="164" t="s">
        <v>177</v>
      </c>
      <c r="AU254" s="164" t="s">
        <v>83</v>
      </c>
      <c r="AV254" s="14" t="s">
        <v>173</v>
      </c>
      <c r="AW254" s="14" t="s">
        <v>34</v>
      </c>
      <c r="AX254" s="14" t="s">
        <v>81</v>
      </c>
      <c r="AY254" s="164" t="s">
        <v>166</v>
      </c>
    </row>
    <row r="255" spans="2:65" s="11" customFormat="1" ht="22.8" customHeight="1">
      <c r="B255" s="120"/>
      <c r="D255" s="121" t="s">
        <v>73</v>
      </c>
      <c r="E255" s="130" t="s">
        <v>190</v>
      </c>
      <c r="F255" s="130" t="s">
        <v>611</v>
      </c>
      <c r="I255" s="123"/>
      <c r="J255" s="131">
        <f>BK255</f>
        <v>0</v>
      </c>
      <c r="L255" s="120"/>
      <c r="M255" s="125"/>
      <c r="P255" s="126">
        <f>SUM(P256:P296)</f>
        <v>0</v>
      </c>
      <c r="R255" s="126">
        <f>SUM(R256:R296)</f>
        <v>3.1381068399999998</v>
      </c>
      <c r="T255" s="127">
        <f>SUM(T256:T296)</f>
        <v>0</v>
      </c>
      <c r="AR255" s="121" t="s">
        <v>81</v>
      </c>
      <c r="AT255" s="128" t="s">
        <v>73</v>
      </c>
      <c r="AU255" s="128" t="s">
        <v>81</v>
      </c>
      <c r="AY255" s="121" t="s">
        <v>166</v>
      </c>
      <c r="BK255" s="129">
        <f>SUM(BK256:BK296)</f>
        <v>0</v>
      </c>
    </row>
    <row r="256" spans="2:65" s="1" customFormat="1" ht="16.5" customHeight="1">
      <c r="B256" s="33"/>
      <c r="C256" s="132" t="s">
        <v>390</v>
      </c>
      <c r="D256" s="132" t="s">
        <v>168</v>
      </c>
      <c r="E256" s="133" t="s">
        <v>2020</v>
      </c>
      <c r="F256" s="134" t="s">
        <v>2021</v>
      </c>
      <c r="G256" s="135" t="s">
        <v>244</v>
      </c>
      <c r="H256" s="136">
        <v>121.49</v>
      </c>
      <c r="I256" s="137"/>
      <c r="J256" s="138">
        <f>ROUND(I256*H256,2)</f>
        <v>0</v>
      </c>
      <c r="K256" s="134" t="s">
        <v>172</v>
      </c>
      <c r="L256" s="33"/>
      <c r="M256" s="139" t="s">
        <v>19</v>
      </c>
      <c r="N256" s="140" t="s">
        <v>45</v>
      </c>
      <c r="P256" s="141">
        <f>O256*H256</f>
        <v>0</v>
      </c>
      <c r="Q256" s="141">
        <v>2.5000000000000001E-3</v>
      </c>
      <c r="R256" s="141">
        <f>Q256*H256</f>
        <v>0.30372499999999997</v>
      </c>
      <c r="S256" s="141">
        <v>0</v>
      </c>
      <c r="T256" s="142">
        <f>S256*H256</f>
        <v>0</v>
      </c>
      <c r="AR256" s="143" t="s">
        <v>173</v>
      </c>
      <c r="AT256" s="143" t="s">
        <v>168</v>
      </c>
      <c r="AU256" s="143" t="s">
        <v>83</v>
      </c>
      <c r="AY256" s="18" t="s">
        <v>166</v>
      </c>
      <c r="BE256" s="144">
        <f>IF(N256="základní",J256,0)</f>
        <v>0</v>
      </c>
      <c r="BF256" s="144">
        <f>IF(N256="snížená",J256,0)</f>
        <v>0</v>
      </c>
      <c r="BG256" s="144">
        <f>IF(N256="zákl. přenesená",J256,0)</f>
        <v>0</v>
      </c>
      <c r="BH256" s="144">
        <f>IF(N256="sníž. přenesená",J256,0)</f>
        <v>0</v>
      </c>
      <c r="BI256" s="144">
        <f>IF(N256="nulová",J256,0)</f>
        <v>0</v>
      </c>
      <c r="BJ256" s="18" t="s">
        <v>81</v>
      </c>
      <c r="BK256" s="144">
        <f>ROUND(I256*H256,2)</f>
        <v>0</v>
      </c>
      <c r="BL256" s="18" t="s">
        <v>173</v>
      </c>
      <c r="BM256" s="143" t="s">
        <v>4844</v>
      </c>
    </row>
    <row r="257" spans="2:65" s="1" customFormat="1" ht="10.199999999999999">
      <c r="B257" s="33"/>
      <c r="D257" s="145" t="s">
        <v>175</v>
      </c>
      <c r="F257" s="146" t="s">
        <v>2023</v>
      </c>
      <c r="I257" s="147"/>
      <c r="L257" s="33"/>
      <c r="M257" s="148"/>
      <c r="T257" s="54"/>
      <c r="AT257" s="18" t="s">
        <v>175</v>
      </c>
      <c r="AU257" s="18" t="s">
        <v>83</v>
      </c>
    </row>
    <row r="258" spans="2:65" s="12" customFormat="1" ht="10.199999999999999">
      <c r="B258" s="149"/>
      <c r="D258" s="150" t="s">
        <v>177</v>
      </c>
      <c r="E258" s="151" t="s">
        <v>19</v>
      </c>
      <c r="F258" s="152" t="s">
        <v>4845</v>
      </c>
      <c r="H258" s="151" t="s">
        <v>19</v>
      </c>
      <c r="I258" s="153"/>
      <c r="L258" s="149"/>
      <c r="M258" s="154"/>
      <c r="T258" s="155"/>
      <c r="AT258" s="151" t="s">
        <v>177</v>
      </c>
      <c r="AU258" s="151" t="s">
        <v>83</v>
      </c>
      <c r="AV258" s="12" t="s">
        <v>81</v>
      </c>
      <c r="AW258" s="12" t="s">
        <v>34</v>
      </c>
      <c r="AX258" s="12" t="s">
        <v>74</v>
      </c>
      <c r="AY258" s="151" t="s">
        <v>166</v>
      </c>
    </row>
    <row r="259" spans="2:65" s="13" customFormat="1" ht="10.199999999999999">
      <c r="B259" s="156"/>
      <c r="D259" s="150" t="s">
        <v>177</v>
      </c>
      <c r="E259" s="157" t="s">
        <v>19</v>
      </c>
      <c r="F259" s="158" t="s">
        <v>4846</v>
      </c>
      <c r="H259" s="159">
        <v>57.384999999999998</v>
      </c>
      <c r="I259" s="160"/>
      <c r="L259" s="156"/>
      <c r="M259" s="161"/>
      <c r="T259" s="162"/>
      <c r="AT259" s="157" t="s">
        <v>177</v>
      </c>
      <c r="AU259" s="157" t="s">
        <v>83</v>
      </c>
      <c r="AV259" s="13" t="s">
        <v>83</v>
      </c>
      <c r="AW259" s="13" t="s">
        <v>34</v>
      </c>
      <c r="AX259" s="13" t="s">
        <v>74</v>
      </c>
      <c r="AY259" s="157" t="s">
        <v>166</v>
      </c>
    </row>
    <row r="260" spans="2:65" s="13" customFormat="1" ht="10.199999999999999">
      <c r="B260" s="156"/>
      <c r="D260" s="150" t="s">
        <v>177</v>
      </c>
      <c r="E260" s="157" t="s">
        <v>19</v>
      </c>
      <c r="F260" s="158" t="s">
        <v>4847</v>
      </c>
      <c r="H260" s="159">
        <v>58.32</v>
      </c>
      <c r="I260" s="160"/>
      <c r="L260" s="156"/>
      <c r="M260" s="161"/>
      <c r="T260" s="162"/>
      <c r="AT260" s="157" t="s">
        <v>177</v>
      </c>
      <c r="AU260" s="157" t="s">
        <v>83</v>
      </c>
      <c r="AV260" s="13" t="s">
        <v>83</v>
      </c>
      <c r="AW260" s="13" t="s">
        <v>34</v>
      </c>
      <c r="AX260" s="13" t="s">
        <v>74</v>
      </c>
      <c r="AY260" s="157" t="s">
        <v>166</v>
      </c>
    </row>
    <row r="261" spans="2:65" s="14" customFormat="1" ht="10.199999999999999">
      <c r="B261" s="163"/>
      <c r="D261" s="150" t="s">
        <v>177</v>
      </c>
      <c r="E261" s="164" t="s">
        <v>19</v>
      </c>
      <c r="F261" s="165" t="s">
        <v>181</v>
      </c>
      <c r="H261" s="166">
        <v>115.705</v>
      </c>
      <c r="I261" s="167"/>
      <c r="L261" s="163"/>
      <c r="M261" s="168"/>
      <c r="T261" s="169"/>
      <c r="AT261" s="164" t="s">
        <v>177</v>
      </c>
      <c r="AU261" s="164" t="s">
        <v>83</v>
      </c>
      <c r="AV261" s="14" t="s">
        <v>173</v>
      </c>
      <c r="AW261" s="14" t="s">
        <v>34</v>
      </c>
      <c r="AX261" s="14" t="s">
        <v>81</v>
      </c>
      <c r="AY261" s="164" t="s">
        <v>166</v>
      </c>
    </row>
    <row r="262" spans="2:65" s="13" customFormat="1" ht="10.199999999999999">
      <c r="B262" s="156"/>
      <c r="D262" s="150" t="s">
        <v>177</v>
      </c>
      <c r="F262" s="158" t="s">
        <v>4848</v>
      </c>
      <c r="H262" s="159">
        <v>121.49</v>
      </c>
      <c r="I262" s="160"/>
      <c r="L262" s="156"/>
      <c r="M262" s="161"/>
      <c r="T262" s="162"/>
      <c r="AT262" s="157" t="s">
        <v>177</v>
      </c>
      <c r="AU262" s="157" t="s">
        <v>83</v>
      </c>
      <c r="AV262" s="13" t="s">
        <v>83</v>
      </c>
      <c r="AW262" s="13" t="s">
        <v>4</v>
      </c>
      <c r="AX262" s="13" t="s">
        <v>81</v>
      </c>
      <c r="AY262" s="157" t="s">
        <v>166</v>
      </c>
    </row>
    <row r="263" spans="2:65" s="1" customFormat="1" ht="16.5" customHeight="1">
      <c r="B263" s="33"/>
      <c r="C263" s="132" t="s">
        <v>397</v>
      </c>
      <c r="D263" s="132" t="s">
        <v>168</v>
      </c>
      <c r="E263" s="133" t="s">
        <v>4849</v>
      </c>
      <c r="F263" s="134" t="s">
        <v>4850</v>
      </c>
      <c r="G263" s="135" t="s">
        <v>171</v>
      </c>
      <c r="H263" s="136">
        <v>10.058999999999999</v>
      </c>
      <c r="I263" s="137"/>
      <c r="J263" s="138">
        <f>ROUND(I263*H263,2)</f>
        <v>0</v>
      </c>
      <c r="K263" s="134" t="s">
        <v>172</v>
      </c>
      <c r="L263" s="33"/>
      <c r="M263" s="139" t="s">
        <v>19</v>
      </c>
      <c r="N263" s="140" t="s">
        <v>45</v>
      </c>
      <c r="P263" s="141">
        <f>O263*H263</f>
        <v>0</v>
      </c>
      <c r="Q263" s="141">
        <v>0</v>
      </c>
      <c r="R263" s="141">
        <f>Q263*H263</f>
        <v>0</v>
      </c>
      <c r="S263" s="141">
        <v>0</v>
      </c>
      <c r="T263" s="142">
        <f>S263*H263</f>
        <v>0</v>
      </c>
      <c r="AR263" s="143" t="s">
        <v>173</v>
      </c>
      <c r="AT263" s="143" t="s">
        <v>168</v>
      </c>
      <c r="AU263" s="143" t="s">
        <v>83</v>
      </c>
      <c r="AY263" s="18" t="s">
        <v>166</v>
      </c>
      <c r="BE263" s="144">
        <f>IF(N263="základní",J263,0)</f>
        <v>0</v>
      </c>
      <c r="BF263" s="144">
        <f>IF(N263="snížená",J263,0)</f>
        <v>0</v>
      </c>
      <c r="BG263" s="144">
        <f>IF(N263="zákl. přenesená",J263,0)</f>
        <v>0</v>
      </c>
      <c r="BH263" s="144">
        <f>IF(N263="sníž. přenesená",J263,0)</f>
        <v>0</v>
      </c>
      <c r="BI263" s="144">
        <f>IF(N263="nulová",J263,0)</f>
        <v>0</v>
      </c>
      <c r="BJ263" s="18" t="s">
        <v>81</v>
      </c>
      <c r="BK263" s="144">
        <f>ROUND(I263*H263,2)</f>
        <v>0</v>
      </c>
      <c r="BL263" s="18" t="s">
        <v>173</v>
      </c>
      <c r="BM263" s="143" t="s">
        <v>4851</v>
      </c>
    </row>
    <row r="264" spans="2:65" s="1" customFormat="1" ht="10.199999999999999">
      <c r="B264" s="33"/>
      <c r="D264" s="145" t="s">
        <v>175</v>
      </c>
      <c r="F264" s="146" t="s">
        <v>4852</v>
      </c>
      <c r="I264" s="147"/>
      <c r="L264" s="33"/>
      <c r="M264" s="148"/>
      <c r="T264" s="54"/>
      <c r="AT264" s="18" t="s">
        <v>175</v>
      </c>
      <c r="AU264" s="18" t="s">
        <v>83</v>
      </c>
    </row>
    <row r="265" spans="2:65" s="12" customFormat="1" ht="10.199999999999999">
      <c r="B265" s="149"/>
      <c r="D265" s="150" t="s">
        <v>177</v>
      </c>
      <c r="E265" s="151" t="s">
        <v>19</v>
      </c>
      <c r="F265" s="152" t="s">
        <v>4845</v>
      </c>
      <c r="H265" s="151" t="s">
        <v>19</v>
      </c>
      <c r="I265" s="153"/>
      <c r="L265" s="149"/>
      <c r="M265" s="154"/>
      <c r="T265" s="155"/>
      <c r="AT265" s="151" t="s">
        <v>177</v>
      </c>
      <c r="AU265" s="151" t="s">
        <v>83</v>
      </c>
      <c r="AV265" s="12" t="s">
        <v>81</v>
      </c>
      <c r="AW265" s="12" t="s">
        <v>34</v>
      </c>
      <c r="AX265" s="12" t="s">
        <v>74</v>
      </c>
      <c r="AY265" s="151" t="s">
        <v>166</v>
      </c>
    </row>
    <row r="266" spans="2:65" s="13" customFormat="1" ht="10.199999999999999">
      <c r="B266" s="156"/>
      <c r="D266" s="150" t="s">
        <v>177</v>
      </c>
      <c r="E266" s="157" t="s">
        <v>19</v>
      </c>
      <c r="F266" s="158" t="s">
        <v>4853</v>
      </c>
      <c r="H266" s="159">
        <v>8.5579999999999998</v>
      </c>
      <c r="I266" s="160"/>
      <c r="L266" s="156"/>
      <c r="M266" s="161"/>
      <c r="T266" s="162"/>
      <c r="AT266" s="157" t="s">
        <v>177</v>
      </c>
      <c r="AU266" s="157" t="s">
        <v>83</v>
      </c>
      <c r="AV266" s="13" t="s">
        <v>83</v>
      </c>
      <c r="AW266" s="13" t="s">
        <v>34</v>
      </c>
      <c r="AX266" s="13" t="s">
        <v>74</v>
      </c>
      <c r="AY266" s="157" t="s">
        <v>166</v>
      </c>
    </row>
    <row r="267" spans="2:65" s="13" customFormat="1" ht="10.199999999999999">
      <c r="B267" s="156"/>
      <c r="D267" s="150" t="s">
        <v>177</v>
      </c>
      <c r="E267" s="157" t="s">
        <v>19</v>
      </c>
      <c r="F267" s="158" t="s">
        <v>4854</v>
      </c>
      <c r="H267" s="159">
        <v>1.022</v>
      </c>
      <c r="I267" s="160"/>
      <c r="L267" s="156"/>
      <c r="M267" s="161"/>
      <c r="T267" s="162"/>
      <c r="AT267" s="157" t="s">
        <v>177</v>
      </c>
      <c r="AU267" s="157" t="s">
        <v>83</v>
      </c>
      <c r="AV267" s="13" t="s">
        <v>83</v>
      </c>
      <c r="AW267" s="13" t="s">
        <v>34</v>
      </c>
      <c r="AX267" s="13" t="s">
        <v>74</v>
      </c>
      <c r="AY267" s="157" t="s">
        <v>166</v>
      </c>
    </row>
    <row r="268" spans="2:65" s="14" customFormat="1" ht="10.199999999999999">
      <c r="B268" s="163"/>
      <c r="D268" s="150" t="s">
        <v>177</v>
      </c>
      <c r="E268" s="164" t="s">
        <v>19</v>
      </c>
      <c r="F268" s="165" t="s">
        <v>181</v>
      </c>
      <c r="H268" s="166">
        <v>9.58</v>
      </c>
      <c r="I268" s="167"/>
      <c r="L268" s="163"/>
      <c r="M268" s="168"/>
      <c r="T268" s="169"/>
      <c r="AT268" s="164" t="s">
        <v>177</v>
      </c>
      <c r="AU268" s="164" t="s">
        <v>83</v>
      </c>
      <c r="AV268" s="14" t="s">
        <v>173</v>
      </c>
      <c r="AW268" s="14" t="s">
        <v>34</v>
      </c>
      <c r="AX268" s="14" t="s">
        <v>81</v>
      </c>
      <c r="AY268" s="164" t="s">
        <v>166</v>
      </c>
    </row>
    <row r="269" spans="2:65" s="13" customFormat="1" ht="10.199999999999999">
      <c r="B269" s="156"/>
      <c r="D269" s="150" t="s">
        <v>177</v>
      </c>
      <c r="F269" s="158" t="s">
        <v>4855</v>
      </c>
      <c r="H269" s="159">
        <v>10.058999999999999</v>
      </c>
      <c r="I269" s="160"/>
      <c r="L269" s="156"/>
      <c r="M269" s="161"/>
      <c r="T269" s="162"/>
      <c r="AT269" s="157" t="s">
        <v>177</v>
      </c>
      <c r="AU269" s="157" t="s">
        <v>83</v>
      </c>
      <c r="AV269" s="13" t="s">
        <v>83</v>
      </c>
      <c r="AW269" s="13" t="s">
        <v>4</v>
      </c>
      <c r="AX269" s="13" t="s">
        <v>81</v>
      </c>
      <c r="AY269" s="157" t="s">
        <v>166</v>
      </c>
    </row>
    <row r="270" spans="2:65" s="1" customFormat="1" ht="16.5" customHeight="1">
      <c r="B270" s="33"/>
      <c r="C270" s="132" t="s">
        <v>404</v>
      </c>
      <c r="D270" s="132" t="s">
        <v>168</v>
      </c>
      <c r="E270" s="133" t="s">
        <v>4856</v>
      </c>
      <c r="F270" s="134" t="s">
        <v>4857</v>
      </c>
      <c r="G270" s="135" t="s">
        <v>171</v>
      </c>
      <c r="H270" s="136">
        <v>18.510000000000002</v>
      </c>
      <c r="I270" s="137"/>
      <c r="J270" s="138">
        <f>ROUND(I270*H270,2)</f>
        <v>0</v>
      </c>
      <c r="K270" s="134" t="s">
        <v>172</v>
      </c>
      <c r="L270" s="33"/>
      <c r="M270" s="139" t="s">
        <v>19</v>
      </c>
      <c r="N270" s="140" t="s">
        <v>45</v>
      </c>
      <c r="P270" s="141">
        <f>O270*H270</f>
        <v>0</v>
      </c>
      <c r="Q270" s="141">
        <v>0</v>
      </c>
      <c r="R270" s="141">
        <f>Q270*H270</f>
        <v>0</v>
      </c>
      <c r="S270" s="141">
        <v>0</v>
      </c>
      <c r="T270" s="142">
        <f>S270*H270</f>
        <v>0</v>
      </c>
      <c r="AR270" s="143" t="s">
        <v>173</v>
      </c>
      <c r="AT270" s="143" t="s">
        <v>168</v>
      </c>
      <c r="AU270" s="143" t="s">
        <v>83</v>
      </c>
      <c r="AY270" s="18" t="s">
        <v>166</v>
      </c>
      <c r="BE270" s="144">
        <f>IF(N270="základní",J270,0)</f>
        <v>0</v>
      </c>
      <c r="BF270" s="144">
        <f>IF(N270="snížená",J270,0)</f>
        <v>0</v>
      </c>
      <c r="BG270" s="144">
        <f>IF(N270="zákl. přenesená",J270,0)</f>
        <v>0</v>
      </c>
      <c r="BH270" s="144">
        <f>IF(N270="sníž. přenesená",J270,0)</f>
        <v>0</v>
      </c>
      <c r="BI270" s="144">
        <f>IF(N270="nulová",J270,0)</f>
        <v>0</v>
      </c>
      <c r="BJ270" s="18" t="s">
        <v>81</v>
      </c>
      <c r="BK270" s="144">
        <f>ROUND(I270*H270,2)</f>
        <v>0</v>
      </c>
      <c r="BL270" s="18" t="s">
        <v>173</v>
      </c>
      <c r="BM270" s="143" t="s">
        <v>4858</v>
      </c>
    </row>
    <row r="271" spans="2:65" s="1" customFormat="1" ht="10.199999999999999">
      <c r="B271" s="33"/>
      <c r="D271" s="145" t="s">
        <v>175</v>
      </c>
      <c r="F271" s="146" t="s">
        <v>4859</v>
      </c>
      <c r="I271" s="147"/>
      <c r="L271" s="33"/>
      <c r="M271" s="148"/>
      <c r="T271" s="54"/>
      <c r="AT271" s="18" t="s">
        <v>175</v>
      </c>
      <c r="AU271" s="18" t="s">
        <v>83</v>
      </c>
    </row>
    <row r="272" spans="2:65" s="12" customFormat="1" ht="10.199999999999999">
      <c r="B272" s="149"/>
      <c r="D272" s="150" t="s">
        <v>177</v>
      </c>
      <c r="E272" s="151" t="s">
        <v>19</v>
      </c>
      <c r="F272" s="152" t="s">
        <v>4845</v>
      </c>
      <c r="H272" s="151" t="s">
        <v>19</v>
      </c>
      <c r="I272" s="153"/>
      <c r="L272" s="149"/>
      <c r="M272" s="154"/>
      <c r="T272" s="155"/>
      <c r="AT272" s="151" t="s">
        <v>177</v>
      </c>
      <c r="AU272" s="151" t="s">
        <v>83</v>
      </c>
      <c r="AV272" s="12" t="s">
        <v>81</v>
      </c>
      <c r="AW272" s="12" t="s">
        <v>34</v>
      </c>
      <c r="AX272" s="12" t="s">
        <v>74</v>
      </c>
      <c r="AY272" s="151" t="s">
        <v>166</v>
      </c>
    </row>
    <row r="273" spans="2:65" s="13" customFormat="1" ht="10.199999999999999">
      <c r="B273" s="156"/>
      <c r="D273" s="150" t="s">
        <v>177</v>
      </c>
      <c r="E273" s="157" t="s">
        <v>19</v>
      </c>
      <c r="F273" s="158" t="s">
        <v>4860</v>
      </c>
      <c r="H273" s="159">
        <v>14.058999999999999</v>
      </c>
      <c r="I273" s="160"/>
      <c r="L273" s="156"/>
      <c r="M273" s="161"/>
      <c r="T273" s="162"/>
      <c r="AT273" s="157" t="s">
        <v>177</v>
      </c>
      <c r="AU273" s="157" t="s">
        <v>83</v>
      </c>
      <c r="AV273" s="13" t="s">
        <v>83</v>
      </c>
      <c r="AW273" s="13" t="s">
        <v>34</v>
      </c>
      <c r="AX273" s="13" t="s">
        <v>74</v>
      </c>
      <c r="AY273" s="157" t="s">
        <v>166</v>
      </c>
    </row>
    <row r="274" spans="2:65" s="13" customFormat="1" ht="10.199999999999999">
      <c r="B274" s="156"/>
      <c r="D274" s="150" t="s">
        <v>177</v>
      </c>
      <c r="E274" s="157" t="s">
        <v>19</v>
      </c>
      <c r="F274" s="158" t="s">
        <v>4861</v>
      </c>
      <c r="H274" s="159">
        <v>3.57</v>
      </c>
      <c r="I274" s="160"/>
      <c r="L274" s="156"/>
      <c r="M274" s="161"/>
      <c r="T274" s="162"/>
      <c r="AT274" s="157" t="s">
        <v>177</v>
      </c>
      <c r="AU274" s="157" t="s">
        <v>83</v>
      </c>
      <c r="AV274" s="13" t="s">
        <v>83</v>
      </c>
      <c r="AW274" s="13" t="s">
        <v>34</v>
      </c>
      <c r="AX274" s="13" t="s">
        <v>74</v>
      </c>
      <c r="AY274" s="157" t="s">
        <v>166</v>
      </c>
    </row>
    <row r="275" spans="2:65" s="14" customFormat="1" ht="10.199999999999999">
      <c r="B275" s="163"/>
      <c r="D275" s="150" t="s">
        <v>177</v>
      </c>
      <c r="E275" s="164" t="s">
        <v>19</v>
      </c>
      <c r="F275" s="165" t="s">
        <v>181</v>
      </c>
      <c r="H275" s="166">
        <v>17.629000000000001</v>
      </c>
      <c r="I275" s="167"/>
      <c r="L275" s="163"/>
      <c r="M275" s="168"/>
      <c r="T275" s="169"/>
      <c r="AT275" s="164" t="s">
        <v>177</v>
      </c>
      <c r="AU275" s="164" t="s">
        <v>83</v>
      </c>
      <c r="AV275" s="14" t="s">
        <v>173</v>
      </c>
      <c r="AW275" s="14" t="s">
        <v>34</v>
      </c>
      <c r="AX275" s="14" t="s">
        <v>81</v>
      </c>
      <c r="AY275" s="164" t="s">
        <v>166</v>
      </c>
    </row>
    <row r="276" spans="2:65" s="13" customFormat="1" ht="10.199999999999999">
      <c r="B276" s="156"/>
      <c r="D276" s="150" t="s">
        <v>177</v>
      </c>
      <c r="F276" s="158" t="s">
        <v>4862</v>
      </c>
      <c r="H276" s="159">
        <v>18.510000000000002</v>
      </c>
      <c r="I276" s="160"/>
      <c r="L276" s="156"/>
      <c r="M276" s="161"/>
      <c r="T276" s="162"/>
      <c r="AT276" s="157" t="s">
        <v>177</v>
      </c>
      <c r="AU276" s="157" t="s">
        <v>83</v>
      </c>
      <c r="AV276" s="13" t="s">
        <v>83</v>
      </c>
      <c r="AW276" s="13" t="s">
        <v>4</v>
      </c>
      <c r="AX276" s="13" t="s">
        <v>81</v>
      </c>
      <c r="AY276" s="157" t="s">
        <v>166</v>
      </c>
    </row>
    <row r="277" spans="2:65" s="1" customFormat="1" ht="16.5" customHeight="1">
      <c r="B277" s="33"/>
      <c r="C277" s="132" t="s">
        <v>409</v>
      </c>
      <c r="D277" s="132" t="s">
        <v>168</v>
      </c>
      <c r="E277" s="133" t="s">
        <v>4863</v>
      </c>
      <c r="F277" s="134" t="s">
        <v>4864</v>
      </c>
      <c r="G277" s="135" t="s">
        <v>244</v>
      </c>
      <c r="H277" s="136">
        <v>121.49</v>
      </c>
      <c r="I277" s="137"/>
      <c r="J277" s="138">
        <f>ROUND(I277*H277,2)</f>
        <v>0</v>
      </c>
      <c r="K277" s="134" t="s">
        <v>172</v>
      </c>
      <c r="L277" s="33"/>
      <c r="M277" s="139" t="s">
        <v>19</v>
      </c>
      <c r="N277" s="140" t="s">
        <v>45</v>
      </c>
      <c r="P277" s="141">
        <f>O277*H277</f>
        <v>0</v>
      </c>
      <c r="Q277" s="141">
        <v>3.3500000000000001E-3</v>
      </c>
      <c r="R277" s="141">
        <f>Q277*H277</f>
        <v>0.40699150000000001</v>
      </c>
      <c r="S277" s="141">
        <v>0</v>
      </c>
      <c r="T277" s="142">
        <f>S277*H277</f>
        <v>0</v>
      </c>
      <c r="AR277" s="143" t="s">
        <v>173</v>
      </c>
      <c r="AT277" s="143" t="s">
        <v>168</v>
      </c>
      <c r="AU277" s="143" t="s">
        <v>83</v>
      </c>
      <c r="AY277" s="18" t="s">
        <v>166</v>
      </c>
      <c r="BE277" s="144">
        <f>IF(N277="základní",J277,0)</f>
        <v>0</v>
      </c>
      <c r="BF277" s="144">
        <f>IF(N277="snížená",J277,0)</f>
        <v>0</v>
      </c>
      <c r="BG277" s="144">
        <f>IF(N277="zákl. přenesená",J277,0)</f>
        <v>0</v>
      </c>
      <c r="BH277" s="144">
        <f>IF(N277="sníž. přenesená",J277,0)</f>
        <v>0</v>
      </c>
      <c r="BI277" s="144">
        <f>IF(N277="nulová",J277,0)</f>
        <v>0</v>
      </c>
      <c r="BJ277" s="18" t="s">
        <v>81</v>
      </c>
      <c r="BK277" s="144">
        <f>ROUND(I277*H277,2)</f>
        <v>0</v>
      </c>
      <c r="BL277" s="18" t="s">
        <v>173</v>
      </c>
      <c r="BM277" s="143" t="s">
        <v>4865</v>
      </c>
    </row>
    <row r="278" spans="2:65" s="1" customFormat="1" ht="10.199999999999999">
      <c r="B278" s="33"/>
      <c r="D278" s="145" t="s">
        <v>175</v>
      </c>
      <c r="F278" s="146" t="s">
        <v>4866</v>
      </c>
      <c r="I278" s="147"/>
      <c r="L278" s="33"/>
      <c r="M278" s="148"/>
      <c r="T278" s="54"/>
      <c r="AT278" s="18" t="s">
        <v>175</v>
      </c>
      <c r="AU278" s="18" t="s">
        <v>83</v>
      </c>
    </row>
    <row r="279" spans="2:65" s="12" customFormat="1" ht="10.199999999999999">
      <c r="B279" s="149"/>
      <c r="D279" s="150" t="s">
        <v>177</v>
      </c>
      <c r="E279" s="151" t="s">
        <v>19</v>
      </c>
      <c r="F279" s="152" t="s">
        <v>4845</v>
      </c>
      <c r="H279" s="151" t="s">
        <v>19</v>
      </c>
      <c r="I279" s="153"/>
      <c r="L279" s="149"/>
      <c r="M279" s="154"/>
      <c r="T279" s="155"/>
      <c r="AT279" s="151" t="s">
        <v>177</v>
      </c>
      <c r="AU279" s="151" t="s">
        <v>83</v>
      </c>
      <c r="AV279" s="12" t="s">
        <v>81</v>
      </c>
      <c r="AW279" s="12" t="s">
        <v>34</v>
      </c>
      <c r="AX279" s="12" t="s">
        <v>74</v>
      </c>
      <c r="AY279" s="151" t="s">
        <v>166</v>
      </c>
    </row>
    <row r="280" spans="2:65" s="13" customFormat="1" ht="10.199999999999999">
      <c r="B280" s="156"/>
      <c r="D280" s="150" t="s">
        <v>177</v>
      </c>
      <c r="E280" s="157" t="s">
        <v>19</v>
      </c>
      <c r="F280" s="158" t="s">
        <v>4846</v>
      </c>
      <c r="H280" s="159">
        <v>57.384999999999998</v>
      </c>
      <c r="I280" s="160"/>
      <c r="L280" s="156"/>
      <c r="M280" s="161"/>
      <c r="T280" s="162"/>
      <c r="AT280" s="157" t="s">
        <v>177</v>
      </c>
      <c r="AU280" s="157" t="s">
        <v>83</v>
      </c>
      <c r="AV280" s="13" t="s">
        <v>83</v>
      </c>
      <c r="AW280" s="13" t="s">
        <v>34</v>
      </c>
      <c r="AX280" s="13" t="s">
        <v>74</v>
      </c>
      <c r="AY280" s="157" t="s">
        <v>166</v>
      </c>
    </row>
    <row r="281" spans="2:65" s="13" customFormat="1" ht="10.199999999999999">
      <c r="B281" s="156"/>
      <c r="D281" s="150" t="s">
        <v>177</v>
      </c>
      <c r="E281" s="157" t="s">
        <v>19</v>
      </c>
      <c r="F281" s="158" t="s">
        <v>4847</v>
      </c>
      <c r="H281" s="159">
        <v>58.32</v>
      </c>
      <c r="I281" s="160"/>
      <c r="L281" s="156"/>
      <c r="M281" s="161"/>
      <c r="T281" s="162"/>
      <c r="AT281" s="157" t="s">
        <v>177</v>
      </c>
      <c r="AU281" s="157" t="s">
        <v>83</v>
      </c>
      <c r="AV281" s="13" t="s">
        <v>83</v>
      </c>
      <c r="AW281" s="13" t="s">
        <v>34</v>
      </c>
      <c r="AX281" s="13" t="s">
        <v>74</v>
      </c>
      <c r="AY281" s="157" t="s">
        <v>166</v>
      </c>
    </row>
    <row r="282" spans="2:65" s="14" customFormat="1" ht="10.199999999999999">
      <c r="B282" s="163"/>
      <c r="D282" s="150" t="s">
        <v>177</v>
      </c>
      <c r="E282" s="164" t="s">
        <v>19</v>
      </c>
      <c r="F282" s="165" t="s">
        <v>181</v>
      </c>
      <c r="H282" s="166">
        <v>115.705</v>
      </c>
      <c r="I282" s="167"/>
      <c r="L282" s="163"/>
      <c r="M282" s="168"/>
      <c r="T282" s="169"/>
      <c r="AT282" s="164" t="s">
        <v>177</v>
      </c>
      <c r="AU282" s="164" t="s">
        <v>83</v>
      </c>
      <c r="AV282" s="14" t="s">
        <v>173</v>
      </c>
      <c r="AW282" s="14" t="s">
        <v>34</v>
      </c>
      <c r="AX282" s="14" t="s">
        <v>81</v>
      </c>
      <c r="AY282" s="164" t="s">
        <v>166</v>
      </c>
    </row>
    <row r="283" spans="2:65" s="13" customFormat="1" ht="10.199999999999999">
      <c r="B283" s="156"/>
      <c r="D283" s="150" t="s">
        <v>177</v>
      </c>
      <c r="F283" s="158" t="s">
        <v>4848</v>
      </c>
      <c r="H283" s="159">
        <v>121.49</v>
      </c>
      <c r="I283" s="160"/>
      <c r="L283" s="156"/>
      <c r="M283" s="161"/>
      <c r="T283" s="162"/>
      <c r="AT283" s="157" t="s">
        <v>177</v>
      </c>
      <c r="AU283" s="157" t="s">
        <v>83</v>
      </c>
      <c r="AV283" s="13" t="s">
        <v>83</v>
      </c>
      <c r="AW283" s="13" t="s">
        <v>4</v>
      </c>
      <c r="AX283" s="13" t="s">
        <v>81</v>
      </c>
      <c r="AY283" s="157" t="s">
        <v>166</v>
      </c>
    </row>
    <row r="284" spans="2:65" s="1" customFormat="1" ht="16.5" customHeight="1">
      <c r="B284" s="33"/>
      <c r="C284" s="132" t="s">
        <v>414</v>
      </c>
      <c r="D284" s="132" t="s">
        <v>168</v>
      </c>
      <c r="E284" s="133" t="s">
        <v>4867</v>
      </c>
      <c r="F284" s="134" t="s">
        <v>4868</v>
      </c>
      <c r="G284" s="135" t="s">
        <v>244</v>
      </c>
      <c r="H284" s="136">
        <v>121.49</v>
      </c>
      <c r="I284" s="137"/>
      <c r="J284" s="138">
        <f>ROUND(I284*H284,2)</f>
        <v>0</v>
      </c>
      <c r="K284" s="134" t="s">
        <v>172</v>
      </c>
      <c r="L284" s="33"/>
      <c r="M284" s="139" t="s">
        <v>19</v>
      </c>
      <c r="N284" s="140" t="s">
        <v>45</v>
      </c>
      <c r="P284" s="141">
        <f>O284*H284</f>
        <v>0</v>
      </c>
      <c r="Q284" s="141">
        <v>0</v>
      </c>
      <c r="R284" s="141">
        <f>Q284*H284</f>
        <v>0</v>
      </c>
      <c r="S284" s="141">
        <v>0</v>
      </c>
      <c r="T284" s="142">
        <f>S284*H284</f>
        <v>0</v>
      </c>
      <c r="AR284" s="143" t="s">
        <v>173</v>
      </c>
      <c r="AT284" s="143" t="s">
        <v>168</v>
      </c>
      <c r="AU284" s="143" t="s">
        <v>83</v>
      </c>
      <c r="AY284" s="18" t="s">
        <v>166</v>
      </c>
      <c r="BE284" s="144">
        <f>IF(N284="základní",J284,0)</f>
        <v>0</v>
      </c>
      <c r="BF284" s="144">
        <f>IF(N284="snížená",J284,0)</f>
        <v>0</v>
      </c>
      <c r="BG284" s="144">
        <f>IF(N284="zákl. přenesená",J284,0)</f>
        <v>0</v>
      </c>
      <c r="BH284" s="144">
        <f>IF(N284="sníž. přenesená",J284,0)</f>
        <v>0</v>
      </c>
      <c r="BI284" s="144">
        <f>IF(N284="nulová",J284,0)</f>
        <v>0</v>
      </c>
      <c r="BJ284" s="18" t="s">
        <v>81</v>
      </c>
      <c r="BK284" s="144">
        <f>ROUND(I284*H284,2)</f>
        <v>0</v>
      </c>
      <c r="BL284" s="18" t="s">
        <v>173</v>
      </c>
      <c r="BM284" s="143" t="s">
        <v>4869</v>
      </c>
    </row>
    <row r="285" spans="2:65" s="1" customFormat="1" ht="10.199999999999999">
      <c r="B285" s="33"/>
      <c r="D285" s="145" t="s">
        <v>175</v>
      </c>
      <c r="F285" s="146" t="s">
        <v>4870</v>
      </c>
      <c r="I285" s="147"/>
      <c r="L285" s="33"/>
      <c r="M285" s="148"/>
      <c r="T285" s="54"/>
      <c r="AT285" s="18" t="s">
        <v>175</v>
      </c>
      <c r="AU285" s="18" t="s">
        <v>83</v>
      </c>
    </row>
    <row r="286" spans="2:65" s="12" customFormat="1" ht="10.199999999999999">
      <c r="B286" s="149"/>
      <c r="D286" s="150" t="s">
        <v>177</v>
      </c>
      <c r="E286" s="151" t="s">
        <v>19</v>
      </c>
      <c r="F286" s="152" t="s">
        <v>4845</v>
      </c>
      <c r="H286" s="151" t="s">
        <v>19</v>
      </c>
      <c r="I286" s="153"/>
      <c r="L286" s="149"/>
      <c r="M286" s="154"/>
      <c r="T286" s="155"/>
      <c r="AT286" s="151" t="s">
        <v>177</v>
      </c>
      <c r="AU286" s="151" t="s">
        <v>83</v>
      </c>
      <c r="AV286" s="12" t="s">
        <v>81</v>
      </c>
      <c r="AW286" s="12" t="s">
        <v>34</v>
      </c>
      <c r="AX286" s="12" t="s">
        <v>74</v>
      </c>
      <c r="AY286" s="151" t="s">
        <v>166</v>
      </c>
    </row>
    <row r="287" spans="2:65" s="13" customFormat="1" ht="10.199999999999999">
      <c r="B287" s="156"/>
      <c r="D287" s="150" t="s">
        <v>177</v>
      </c>
      <c r="E287" s="157" t="s">
        <v>19</v>
      </c>
      <c r="F287" s="158" t="s">
        <v>4846</v>
      </c>
      <c r="H287" s="159">
        <v>57.384999999999998</v>
      </c>
      <c r="I287" s="160"/>
      <c r="L287" s="156"/>
      <c r="M287" s="161"/>
      <c r="T287" s="162"/>
      <c r="AT287" s="157" t="s">
        <v>177</v>
      </c>
      <c r="AU287" s="157" t="s">
        <v>83</v>
      </c>
      <c r="AV287" s="13" t="s">
        <v>83</v>
      </c>
      <c r="AW287" s="13" t="s">
        <v>34</v>
      </c>
      <c r="AX287" s="13" t="s">
        <v>74</v>
      </c>
      <c r="AY287" s="157" t="s">
        <v>166</v>
      </c>
    </row>
    <row r="288" spans="2:65" s="13" customFormat="1" ht="10.199999999999999">
      <c r="B288" s="156"/>
      <c r="D288" s="150" t="s">
        <v>177</v>
      </c>
      <c r="E288" s="157" t="s">
        <v>19</v>
      </c>
      <c r="F288" s="158" t="s">
        <v>4847</v>
      </c>
      <c r="H288" s="159">
        <v>58.32</v>
      </c>
      <c r="I288" s="160"/>
      <c r="L288" s="156"/>
      <c r="M288" s="161"/>
      <c r="T288" s="162"/>
      <c r="AT288" s="157" t="s">
        <v>177</v>
      </c>
      <c r="AU288" s="157" t="s">
        <v>83</v>
      </c>
      <c r="AV288" s="13" t="s">
        <v>83</v>
      </c>
      <c r="AW288" s="13" t="s">
        <v>34</v>
      </c>
      <c r="AX288" s="13" t="s">
        <v>74</v>
      </c>
      <c r="AY288" s="157" t="s">
        <v>166</v>
      </c>
    </row>
    <row r="289" spans="2:65" s="14" customFormat="1" ht="10.199999999999999">
      <c r="B289" s="163"/>
      <c r="D289" s="150" t="s">
        <v>177</v>
      </c>
      <c r="E289" s="164" t="s">
        <v>19</v>
      </c>
      <c r="F289" s="165" t="s">
        <v>181</v>
      </c>
      <c r="H289" s="166">
        <v>115.705</v>
      </c>
      <c r="I289" s="167"/>
      <c r="L289" s="163"/>
      <c r="M289" s="168"/>
      <c r="T289" s="169"/>
      <c r="AT289" s="164" t="s">
        <v>177</v>
      </c>
      <c r="AU289" s="164" t="s">
        <v>83</v>
      </c>
      <c r="AV289" s="14" t="s">
        <v>173</v>
      </c>
      <c r="AW289" s="14" t="s">
        <v>34</v>
      </c>
      <c r="AX289" s="14" t="s">
        <v>81</v>
      </c>
      <c r="AY289" s="164" t="s">
        <v>166</v>
      </c>
    </row>
    <row r="290" spans="2:65" s="13" customFormat="1" ht="10.199999999999999">
      <c r="B290" s="156"/>
      <c r="D290" s="150" t="s">
        <v>177</v>
      </c>
      <c r="F290" s="158" t="s">
        <v>4848</v>
      </c>
      <c r="H290" s="159">
        <v>121.49</v>
      </c>
      <c r="I290" s="160"/>
      <c r="L290" s="156"/>
      <c r="M290" s="161"/>
      <c r="T290" s="162"/>
      <c r="AT290" s="157" t="s">
        <v>177</v>
      </c>
      <c r="AU290" s="157" t="s">
        <v>83</v>
      </c>
      <c r="AV290" s="13" t="s">
        <v>83</v>
      </c>
      <c r="AW290" s="13" t="s">
        <v>4</v>
      </c>
      <c r="AX290" s="13" t="s">
        <v>81</v>
      </c>
      <c r="AY290" s="157" t="s">
        <v>166</v>
      </c>
    </row>
    <row r="291" spans="2:65" s="1" customFormat="1" ht="16.5" customHeight="1">
      <c r="B291" s="33"/>
      <c r="C291" s="132" t="s">
        <v>420</v>
      </c>
      <c r="D291" s="132" t="s">
        <v>168</v>
      </c>
      <c r="E291" s="133" t="s">
        <v>4871</v>
      </c>
      <c r="F291" s="134" t="s">
        <v>4872</v>
      </c>
      <c r="G291" s="135" t="s">
        <v>293</v>
      </c>
      <c r="H291" s="136">
        <v>2.3260000000000001</v>
      </c>
      <c r="I291" s="137"/>
      <c r="J291" s="138">
        <f>ROUND(I291*H291,2)</f>
        <v>0</v>
      </c>
      <c r="K291" s="134" t="s">
        <v>172</v>
      </c>
      <c r="L291" s="33"/>
      <c r="M291" s="139" t="s">
        <v>19</v>
      </c>
      <c r="N291" s="140" t="s">
        <v>45</v>
      </c>
      <c r="P291" s="141">
        <f>O291*H291</f>
        <v>0</v>
      </c>
      <c r="Q291" s="141">
        <v>1.04359</v>
      </c>
      <c r="R291" s="141">
        <f>Q291*H291</f>
        <v>2.4273903400000001</v>
      </c>
      <c r="S291" s="141">
        <v>0</v>
      </c>
      <c r="T291" s="142">
        <f>S291*H291</f>
        <v>0</v>
      </c>
      <c r="AR291" s="143" t="s">
        <v>173</v>
      </c>
      <c r="AT291" s="143" t="s">
        <v>168</v>
      </c>
      <c r="AU291" s="143" t="s">
        <v>83</v>
      </c>
      <c r="AY291" s="18" t="s">
        <v>166</v>
      </c>
      <c r="BE291" s="144">
        <f>IF(N291="základní",J291,0)</f>
        <v>0</v>
      </c>
      <c r="BF291" s="144">
        <f>IF(N291="snížená",J291,0)</f>
        <v>0</v>
      </c>
      <c r="BG291" s="144">
        <f>IF(N291="zákl. přenesená",J291,0)</f>
        <v>0</v>
      </c>
      <c r="BH291" s="144">
        <f>IF(N291="sníž. přenesená",J291,0)</f>
        <v>0</v>
      </c>
      <c r="BI291" s="144">
        <f>IF(N291="nulová",J291,0)</f>
        <v>0</v>
      </c>
      <c r="BJ291" s="18" t="s">
        <v>81</v>
      </c>
      <c r="BK291" s="144">
        <f>ROUND(I291*H291,2)</f>
        <v>0</v>
      </c>
      <c r="BL291" s="18" t="s">
        <v>173</v>
      </c>
      <c r="BM291" s="143" t="s">
        <v>4873</v>
      </c>
    </row>
    <row r="292" spans="2:65" s="1" customFormat="1" ht="10.199999999999999">
      <c r="B292" s="33"/>
      <c r="D292" s="145" t="s">
        <v>175</v>
      </c>
      <c r="F292" s="146" t="s">
        <v>4874</v>
      </c>
      <c r="I292" s="147"/>
      <c r="L292" s="33"/>
      <c r="M292" s="148"/>
      <c r="T292" s="54"/>
      <c r="AT292" s="18" t="s">
        <v>175</v>
      </c>
      <c r="AU292" s="18" t="s">
        <v>83</v>
      </c>
    </row>
    <row r="293" spans="2:65" s="12" customFormat="1" ht="10.199999999999999">
      <c r="B293" s="149"/>
      <c r="D293" s="150" t="s">
        <v>177</v>
      </c>
      <c r="E293" s="151" t="s">
        <v>19</v>
      </c>
      <c r="F293" s="152" t="s">
        <v>4760</v>
      </c>
      <c r="H293" s="151" t="s">
        <v>19</v>
      </c>
      <c r="I293" s="153"/>
      <c r="L293" s="149"/>
      <c r="M293" s="154"/>
      <c r="T293" s="155"/>
      <c r="AT293" s="151" t="s">
        <v>177</v>
      </c>
      <c r="AU293" s="151" t="s">
        <v>83</v>
      </c>
      <c r="AV293" s="12" t="s">
        <v>81</v>
      </c>
      <c r="AW293" s="12" t="s">
        <v>34</v>
      </c>
      <c r="AX293" s="12" t="s">
        <v>74</v>
      </c>
      <c r="AY293" s="151" t="s">
        <v>166</v>
      </c>
    </row>
    <row r="294" spans="2:65" s="13" customFormat="1" ht="10.199999999999999">
      <c r="B294" s="156"/>
      <c r="D294" s="150" t="s">
        <v>177</v>
      </c>
      <c r="E294" s="157" t="s">
        <v>19</v>
      </c>
      <c r="F294" s="158" t="s">
        <v>4875</v>
      </c>
      <c r="H294" s="159">
        <v>2.2149999999999999</v>
      </c>
      <c r="I294" s="160"/>
      <c r="L294" s="156"/>
      <c r="M294" s="161"/>
      <c r="T294" s="162"/>
      <c r="AT294" s="157" t="s">
        <v>177</v>
      </c>
      <c r="AU294" s="157" t="s">
        <v>83</v>
      </c>
      <c r="AV294" s="13" t="s">
        <v>83</v>
      </c>
      <c r="AW294" s="13" t="s">
        <v>34</v>
      </c>
      <c r="AX294" s="13" t="s">
        <v>74</v>
      </c>
      <c r="AY294" s="157" t="s">
        <v>166</v>
      </c>
    </row>
    <row r="295" spans="2:65" s="14" customFormat="1" ht="10.199999999999999">
      <c r="B295" s="163"/>
      <c r="D295" s="150" t="s">
        <v>177</v>
      </c>
      <c r="E295" s="164" t="s">
        <v>19</v>
      </c>
      <c r="F295" s="165" t="s">
        <v>181</v>
      </c>
      <c r="H295" s="166">
        <v>2.2149999999999999</v>
      </c>
      <c r="I295" s="167"/>
      <c r="L295" s="163"/>
      <c r="M295" s="168"/>
      <c r="T295" s="169"/>
      <c r="AT295" s="164" t="s">
        <v>177</v>
      </c>
      <c r="AU295" s="164" t="s">
        <v>83</v>
      </c>
      <c r="AV295" s="14" t="s">
        <v>173</v>
      </c>
      <c r="AW295" s="14" t="s">
        <v>34</v>
      </c>
      <c r="AX295" s="14" t="s">
        <v>81</v>
      </c>
      <c r="AY295" s="164" t="s">
        <v>166</v>
      </c>
    </row>
    <row r="296" spans="2:65" s="13" customFormat="1" ht="10.199999999999999">
      <c r="B296" s="156"/>
      <c r="D296" s="150" t="s">
        <v>177</v>
      </c>
      <c r="F296" s="158" t="s">
        <v>4876</v>
      </c>
      <c r="H296" s="159">
        <v>2.3260000000000001</v>
      </c>
      <c r="I296" s="160"/>
      <c r="L296" s="156"/>
      <c r="M296" s="161"/>
      <c r="T296" s="162"/>
      <c r="AT296" s="157" t="s">
        <v>177</v>
      </c>
      <c r="AU296" s="157" t="s">
        <v>83</v>
      </c>
      <c r="AV296" s="13" t="s">
        <v>83</v>
      </c>
      <c r="AW296" s="13" t="s">
        <v>4</v>
      </c>
      <c r="AX296" s="13" t="s">
        <v>81</v>
      </c>
      <c r="AY296" s="157" t="s">
        <v>166</v>
      </c>
    </row>
    <row r="297" spans="2:65" s="11" customFormat="1" ht="22.8" customHeight="1">
      <c r="B297" s="120"/>
      <c r="D297" s="121" t="s">
        <v>73</v>
      </c>
      <c r="E297" s="130" t="s">
        <v>206</v>
      </c>
      <c r="F297" s="130" t="s">
        <v>676</v>
      </c>
      <c r="I297" s="123"/>
      <c r="J297" s="131">
        <f>BK297</f>
        <v>0</v>
      </c>
      <c r="L297" s="120"/>
      <c r="M297" s="125"/>
      <c r="P297" s="126">
        <f>SUM(P298:P341)</f>
        <v>0</v>
      </c>
      <c r="R297" s="126">
        <f>SUM(R298:R341)</f>
        <v>32.086621999999998</v>
      </c>
      <c r="T297" s="127">
        <f>SUM(T298:T341)</f>
        <v>0</v>
      </c>
      <c r="AR297" s="121" t="s">
        <v>81</v>
      </c>
      <c r="AT297" s="128" t="s">
        <v>73</v>
      </c>
      <c r="AU297" s="128" t="s">
        <v>81</v>
      </c>
      <c r="AY297" s="121" t="s">
        <v>166</v>
      </c>
      <c r="BK297" s="129">
        <f>SUM(BK298:BK341)</f>
        <v>0</v>
      </c>
    </row>
    <row r="298" spans="2:65" s="1" customFormat="1" ht="24.15" customHeight="1">
      <c r="B298" s="33"/>
      <c r="C298" s="132" t="s">
        <v>426</v>
      </c>
      <c r="D298" s="132" t="s">
        <v>168</v>
      </c>
      <c r="E298" s="133" t="s">
        <v>4877</v>
      </c>
      <c r="F298" s="134" t="s">
        <v>4878</v>
      </c>
      <c r="G298" s="135" t="s">
        <v>244</v>
      </c>
      <c r="H298" s="136">
        <v>144.9</v>
      </c>
      <c r="I298" s="137"/>
      <c r="J298" s="138">
        <f>ROUND(I298*H298,2)</f>
        <v>0</v>
      </c>
      <c r="K298" s="134" t="s">
        <v>172</v>
      </c>
      <c r="L298" s="33"/>
      <c r="M298" s="139" t="s">
        <v>19</v>
      </c>
      <c r="N298" s="140" t="s">
        <v>45</v>
      </c>
      <c r="P298" s="141">
        <f>O298*H298</f>
        <v>0</v>
      </c>
      <c r="Q298" s="141">
        <v>0</v>
      </c>
      <c r="R298" s="141">
        <f>Q298*H298</f>
        <v>0</v>
      </c>
      <c r="S298" s="141">
        <v>0</v>
      </c>
      <c r="T298" s="142">
        <f>S298*H298</f>
        <v>0</v>
      </c>
      <c r="AR298" s="143" t="s">
        <v>173</v>
      </c>
      <c r="AT298" s="143" t="s">
        <v>168</v>
      </c>
      <c r="AU298" s="143" t="s">
        <v>83</v>
      </c>
      <c r="AY298" s="18" t="s">
        <v>166</v>
      </c>
      <c r="BE298" s="144">
        <f>IF(N298="základní",J298,0)</f>
        <v>0</v>
      </c>
      <c r="BF298" s="144">
        <f>IF(N298="snížená",J298,0)</f>
        <v>0</v>
      </c>
      <c r="BG298" s="144">
        <f>IF(N298="zákl. přenesená",J298,0)</f>
        <v>0</v>
      </c>
      <c r="BH298" s="144">
        <f>IF(N298="sníž. přenesená",J298,0)</f>
        <v>0</v>
      </c>
      <c r="BI298" s="144">
        <f>IF(N298="nulová",J298,0)</f>
        <v>0</v>
      </c>
      <c r="BJ298" s="18" t="s">
        <v>81</v>
      </c>
      <c r="BK298" s="144">
        <f>ROUND(I298*H298,2)</f>
        <v>0</v>
      </c>
      <c r="BL298" s="18" t="s">
        <v>173</v>
      </c>
      <c r="BM298" s="143" t="s">
        <v>4879</v>
      </c>
    </row>
    <row r="299" spans="2:65" s="1" customFormat="1" ht="10.199999999999999">
      <c r="B299" s="33"/>
      <c r="D299" s="145" t="s">
        <v>175</v>
      </c>
      <c r="F299" s="146" t="s">
        <v>4880</v>
      </c>
      <c r="I299" s="147"/>
      <c r="L299" s="33"/>
      <c r="M299" s="148"/>
      <c r="T299" s="54"/>
      <c r="AT299" s="18" t="s">
        <v>175</v>
      </c>
      <c r="AU299" s="18" t="s">
        <v>83</v>
      </c>
    </row>
    <row r="300" spans="2:65" s="12" customFormat="1" ht="10.199999999999999">
      <c r="B300" s="149"/>
      <c r="D300" s="150" t="s">
        <v>177</v>
      </c>
      <c r="E300" s="151" t="s">
        <v>19</v>
      </c>
      <c r="F300" s="152" t="s">
        <v>4749</v>
      </c>
      <c r="H300" s="151" t="s">
        <v>19</v>
      </c>
      <c r="I300" s="153"/>
      <c r="L300" s="149"/>
      <c r="M300" s="154"/>
      <c r="T300" s="155"/>
      <c r="AT300" s="151" t="s">
        <v>177</v>
      </c>
      <c r="AU300" s="151" t="s">
        <v>83</v>
      </c>
      <c r="AV300" s="12" t="s">
        <v>81</v>
      </c>
      <c r="AW300" s="12" t="s">
        <v>34</v>
      </c>
      <c r="AX300" s="12" t="s">
        <v>74</v>
      </c>
      <c r="AY300" s="151" t="s">
        <v>166</v>
      </c>
    </row>
    <row r="301" spans="2:65" s="13" customFormat="1" ht="10.199999999999999">
      <c r="B301" s="156"/>
      <c r="D301" s="150" t="s">
        <v>177</v>
      </c>
      <c r="E301" s="157" t="s">
        <v>19</v>
      </c>
      <c r="F301" s="158" t="s">
        <v>1304</v>
      </c>
      <c r="H301" s="159">
        <v>138</v>
      </c>
      <c r="I301" s="160"/>
      <c r="L301" s="156"/>
      <c r="M301" s="161"/>
      <c r="T301" s="162"/>
      <c r="AT301" s="157" t="s">
        <v>177</v>
      </c>
      <c r="AU301" s="157" t="s">
        <v>83</v>
      </c>
      <c r="AV301" s="13" t="s">
        <v>83</v>
      </c>
      <c r="AW301" s="13" t="s">
        <v>34</v>
      </c>
      <c r="AX301" s="13" t="s">
        <v>74</v>
      </c>
      <c r="AY301" s="157" t="s">
        <v>166</v>
      </c>
    </row>
    <row r="302" spans="2:65" s="14" customFormat="1" ht="10.199999999999999">
      <c r="B302" s="163"/>
      <c r="D302" s="150" t="s">
        <v>177</v>
      </c>
      <c r="E302" s="164" t="s">
        <v>19</v>
      </c>
      <c r="F302" s="165" t="s">
        <v>181</v>
      </c>
      <c r="H302" s="166">
        <v>138</v>
      </c>
      <c r="I302" s="167"/>
      <c r="L302" s="163"/>
      <c r="M302" s="168"/>
      <c r="T302" s="169"/>
      <c r="AT302" s="164" t="s">
        <v>177</v>
      </c>
      <c r="AU302" s="164" t="s">
        <v>83</v>
      </c>
      <c r="AV302" s="14" t="s">
        <v>173</v>
      </c>
      <c r="AW302" s="14" t="s">
        <v>34</v>
      </c>
      <c r="AX302" s="14" t="s">
        <v>81</v>
      </c>
      <c r="AY302" s="164" t="s">
        <v>166</v>
      </c>
    </row>
    <row r="303" spans="2:65" s="13" customFormat="1" ht="10.199999999999999">
      <c r="B303" s="156"/>
      <c r="D303" s="150" t="s">
        <v>177</v>
      </c>
      <c r="F303" s="158" t="s">
        <v>4881</v>
      </c>
      <c r="H303" s="159">
        <v>144.9</v>
      </c>
      <c r="I303" s="160"/>
      <c r="L303" s="156"/>
      <c r="M303" s="161"/>
      <c r="T303" s="162"/>
      <c r="AT303" s="157" t="s">
        <v>177</v>
      </c>
      <c r="AU303" s="157" t="s">
        <v>83</v>
      </c>
      <c r="AV303" s="13" t="s">
        <v>83</v>
      </c>
      <c r="AW303" s="13" t="s">
        <v>4</v>
      </c>
      <c r="AX303" s="13" t="s">
        <v>81</v>
      </c>
      <c r="AY303" s="157" t="s">
        <v>166</v>
      </c>
    </row>
    <row r="304" spans="2:65" s="1" customFormat="1" ht="24.15" customHeight="1">
      <c r="B304" s="33"/>
      <c r="C304" s="132" t="s">
        <v>340</v>
      </c>
      <c r="D304" s="132" t="s">
        <v>168</v>
      </c>
      <c r="E304" s="133" t="s">
        <v>4882</v>
      </c>
      <c r="F304" s="134" t="s">
        <v>4883</v>
      </c>
      <c r="G304" s="135" t="s">
        <v>244</v>
      </c>
      <c r="H304" s="136">
        <v>89.207999999999998</v>
      </c>
      <c r="I304" s="137"/>
      <c r="J304" s="138">
        <f>ROUND(I304*H304,2)</f>
        <v>0</v>
      </c>
      <c r="K304" s="134" t="s">
        <v>172</v>
      </c>
      <c r="L304" s="33"/>
      <c r="M304" s="139" t="s">
        <v>19</v>
      </c>
      <c r="N304" s="140" t="s">
        <v>45</v>
      </c>
      <c r="P304" s="141">
        <f>O304*H304</f>
        <v>0</v>
      </c>
      <c r="Q304" s="141">
        <v>0</v>
      </c>
      <c r="R304" s="141">
        <f>Q304*H304</f>
        <v>0</v>
      </c>
      <c r="S304" s="141">
        <v>0</v>
      </c>
      <c r="T304" s="142">
        <f>S304*H304</f>
        <v>0</v>
      </c>
      <c r="AR304" s="143" t="s">
        <v>173</v>
      </c>
      <c r="AT304" s="143" t="s">
        <v>168</v>
      </c>
      <c r="AU304" s="143" t="s">
        <v>83</v>
      </c>
      <c r="AY304" s="18" t="s">
        <v>166</v>
      </c>
      <c r="BE304" s="144">
        <f>IF(N304="základní",J304,0)</f>
        <v>0</v>
      </c>
      <c r="BF304" s="144">
        <f>IF(N304="snížená",J304,0)</f>
        <v>0</v>
      </c>
      <c r="BG304" s="144">
        <f>IF(N304="zákl. přenesená",J304,0)</f>
        <v>0</v>
      </c>
      <c r="BH304" s="144">
        <f>IF(N304="sníž. přenesená",J304,0)</f>
        <v>0</v>
      </c>
      <c r="BI304" s="144">
        <f>IF(N304="nulová",J304,0)</f>
        <v>0</v>
      </c>
      <c r="BJ304" s="18" t="s">
        <v>81</v>
      </c>
      <c r="BK304" s="144">
        <f>ROUND(I304*H304,2)</f>
        <v>0</v>
      </c>
      <c r="BL304" s="18" t="s">
        <v>173</v>
      </c>
      <c r="BM304" s="143" t="s">
        <v>4884</v>
      </c>
    </row>
    <row r="305" spans="2:65" s="1" customFormat="1" ht="10.199999999999999">
      <c r="B305" s="33"/>
      <c r="D305" s="145" t="s">
        <v>175</v>
      </c>
      <c r="F305" s="146" t="s">
        <v>4885</v>
      </c>
      <c r="I305" s="147"/>
      <c r="L305" s="33"/>
      <c r="M305" s="148"/>
      <c r="T305" s="54"/>
      <c r="AT305" s="18" t="s">
        <v>175</v>
      </c>
      <c r="AU305" s="18" t="s">
        <v>83</v>
      </c>
    </row>
    <row r="306" spans="2:65" s="12" customFormat="1" ht="10.199999999999999">
      <c r="B306" s="149"/>
      <c r="D306" s="150" t="s">
        <v>177</v>
      </c>
      <c r="E306" s="151" t="s">
        <v>19</v>
      </c>
      <c r="F306" s="152" t="s">
        <v>4747</v>
      </c>
      <c r="H306" s="151" t="s">
        <v>19</v>
      </c>
      <c r="I306" s="153"/>
      <c r="L306" s="149"/>
      <c r="M306" s="154"/>
      <c r="T306" s="155"/>
      <c r="AT306" s="151" t="s">
        <v>177</v>
      </c>
      <c r="AU306" s="151" t="s">
        <v>83</v>
      </c>
      <c r="AV306" s="12" t="s">
        <v>81</v>
      </c>
      <c r="AW306" s="12" t="s">
        <v>34</v>
      </c>
      <c r="AX306" s="12" t="s">
        <v>74</v>
      </c>
      <c r="AY306" s="151" t="s">
        <v>166</v>
      </c>
    </row>
    <row r="307" spans="2:65" s="13" customFormat="1" ht="10.199999999999999">
      <c r="B307" s="156"/>
      <c r="D307" s="150" t="s">
        <v>177</v>
      </c>
      <c r="E307" s="157" t="s">
        <v>19</v>
      </c>
      <c r="F307" s="158" t="s">
        <v>4886</v>
      </c>
      <c r="H307" s="159">
        <v>84.96</v>
      </c>
      <c r="I307" s="160"/>
      <c r="L307" s="156"/>
      <c r="M307" s="161"/>
      <c r="T307" s="162"/>
      <c r="AT307" s="157" t="s">
        <v>177</v>
      </c>
      <c r="AU307" s="157" t="s">
        <v>83</v>
      </c>
      <c r="AV307" s="13" t="s">
        <v>83</v>
      </c>
      <c r="AW307" s="13" t="s">
        <v>34</v>
      </c>
      <c r="AX307" s="13" t="s">
        <v>74</v>
      </c>
      <c r="AY307" s="157" t="s">
        <v>166</v>
      </c>
    </row>
    <row r="308" spans="2:65" s="14" customFormat="1" ht="10.199999999999999">
      <c r="B308" s="163"/>
      <c r="D308" s="150" t="s">
        <v>177</v>
      </c>
      <c r="E308" s="164" t="s">
        <v>19</v>
      </c>
      <c r="F308" s="165" t="s">
        <v>181</v>
      </c>
      <c r="H308" s="166">
        <v>84.96</v>
      </c>
      <c r="I308" s="167"/>
      <c r="L308" s="163"/>
      <c r="M308" s="168"/>
      <c r="T308" s="169"/>
      <c r="AT308" s="164" t="s">
        <v>177</v>
      </c>
      <c r="AU308" s="164" t="s">
        <v>83</v>
      </c>
      <c r="AV308" s="14" t="s">
        <v>173</v>
      </c>
      <c r="AW308" s="14" t="s">
        <v>34</v>
      </c>
      <c r="AX308" s="14" t="s">
        <v>81</v>
      </c>
      <c r="AY308" s="164" t="s">
        <v>166</v>
      </c>
    </row>
    <row r="309" spans="2:65" s="13" customFormat="1" ht="10.199999999999999">
      <c r="B309" s="156"/>
      <c r="D309" s="150" t="s">
        <v>177</v>
      </c>
      <c r="F309" s="158" t="s">
        <v>4887</v>
      </c>
      <c r="H309" s="159">
        <v>89.207999999999998</v>
      </c>
      <c r="I309" s="160"/>
      <c r="L309" s="156"/>
      <c r="M309" s="161"/>
      <c r="T309" s="162"/>
      <c r="AT309" s="157" t="s">
        <v>177</v>
      </c>
      <c r="AU309" s="157" t="s">
        <v>83</v>
      </c>
      <c r="AV309" s="13" t="s">
        <v>83</v>
      </c>
      <c r="AW309" s="13" t="s">
        <v>4</v>
      </c>
      <c r="AX309" s="13" t="s">
        <v>81</v>
      </c>
      <c r="AY309" s="157" t="s">
        <v>166</v>
      </c>
    </row>
    <row r="310" spans="2:65" s="1" customFormat="1" ht="24.15" customHeight="1">
      <c r="B310" s="33"/>
      <c r="C310" s="132" t="s">
        <v>437</v>
      </c>
      <c r="D310" s="132" t="s">
        <v>168</v>
      </c>
      <c r="E310" s="133" t="s">
        <v>4888</v>
      </c>
      <c r="F310" s="134" t="s">
        <v>4889</v>
      </c>
      <c r="G310" s="135" t="s">
        <v>244</v>
      </c>
      <c r="H310" s="136">
        <v>144.9</v>
      </c>
      <c r="I310" s="137"/>
      <c r="J310" s="138">
        <f>ROUND(I310*H310,2)</f>
        <v>0</v>
      </c>
      <c r="K310" s="134" t="s">
        <v>172</v>
      </c>
      <c r="L310" s="33"/>
      <c r="M310" s="139" t="s">
        <v>19</v>
      </c>
      <c r="N310" s="140" t="s">
        <v>45</v>
      </c>
      <c r="P310" s="141">
        <f>O310*H310</f>
        <v>0</v>
      </c>
      <c r="Q310" s="141">
        <v>0</v>
      </c>
      <c r="R310" s="141">
        <f>Q310*H310</f>
        <v>0</v>
      </c>
      <c r="S310" s="141">
        <v>0</v>
      </c>
      <c r="T310" s="142">
        <f>S310*H310</f>
        <v>0</v>
      </c>
      <c r="AR310" s="143" t="s">
        <v>173</v>
      </c>
      <c r="AT310" s="143" t="s">
        <v>168</v>
      </c>
      <c r="AU310" s="143" t="s">
        <v>83</v>
      </c>
      <c r="AY310" s="18" t="s">
        <v>166</v>
      </c>
      <c r="BE310" s="144">
        <f>IF(N310="základní",J310,0)</f>
        <v>0</v>
      </c>
      <c r="BF310" s="144">
        <f>IF(N310="snížená",J310,0)</f>
        <v>0</v>
      </c>
      <c r="BG310" s="144">
        <f>IF(N310="zákl. přenesená",J310,0)</f>
        <v>0</v>
      </c>
      <c r="BH310" s="144">
        <f>IF(N310="sníž. přenesená",J310,0)</f>
        <v>0</v>
      </c>
      <c r="BI310" s="144">
        <f>IF(N310="nulová",J310,0)</f>
        <v>0</v>
      </c>
      <c r="BJ310" s="18" t="s">
        <v>81</v>
      </c>
      <c r="BK310" s="144">
        <f>ROUND(I310*H310,2)</f>
        <v>0</v>
      </c>
      <c r="BL310" s="18" t="s">
        <v>173</v>
      </c>
      <c r="BM310" s="143" t="s">
        <v>4890</v>
      </c>
    </row>
    <row r="311" spans="2:65" s="1" customFormat="1" ht="10.199999999999999">
      <c r="B311" s="33"/>
      <c r="D311" s="145" t="s">
        <v>175</v>
      </c>
      <c r="F311" s="146" t="s">
        <v>4891</v>
      </c>
      <c r="I311" s="147"/>
      <c r="L311" s="33"/>
      <c r="M311" s="148"/>
      <c r="T311" s="54"/>
      <c r="AT311" s="18" t="s">
        <v>175</v>
      </c>
      <c r="AU311" s="18" t="s">
        <v>83</v>
      </c>
    </row>
    <row r="312" spans="2:65" s="12" customFormat="1" ht="10.199999999999999">
      <c r="B312" s="149"/>
      <c r="D312" s="150" t="s">
        <v>177</v>
      </c>
      <c r="E312" s="151" t="s">
        <v>19</v>
      </c>
      <c r="F312" s="152" t="s">
        <v>4749</v>
      </c>
      <c r="H312" s="151" t="s">
        <v>19</v>
      </c>
      <c r="I312" s="153"/>
      <c r="L312" s="149"/>
      <c r="M312" s="154"/>
      <c r="T312" s="155"/>
      <c r="AT312" s="151" t="s">
        <v>177</v>
      </c>
      <c r="AU312" s="151" t="s">
        <v>83</v>
      </c>
      <c r="AV312" s="12" t="s">
        <v>81</v>
      </c>
      <c r="AW312" s="12" t="s">
        <v>34</v>
      </c>
      <c r="AX312" s="12" t="s">
        <v>74</v>
      </c>
      <c r="AY312" s="151" t="s">
        <v>166</v>
      </c>
    </row>
    <row r="313" spans="2:65" s="13" customFormat="1" ht="10.199999999999999">
      <c r="B313" s="156"/>
      <c r="D313" s="150" t="s">
        <v>177</v>
      </c>
      <c r="E313" s="157" t="s">
        <v>19</v>
      </c>
      <c r="F313" s="158" t="s">
        <v>1304</v>
      </c>
      <c r="H313" s="159">
        <v>138</v>
      </c>
      <c r="I313" s="160"/>
      <c r="L313" s="156"/>
      <c r="M313" s="161"/>
      <c r="T313" s="162"/>
      <c r="AT313" s="157" t="s">
        <v>177</v>
      </c>
      <c r="AU313" s="157" t="s">
        <v>83</v>
      </c>
      <c r="AV313" s="13" t="s">
        <v>83</v>
      </c>
      <c r="AW313" s="13" t="s">
        <v>34</v>
      </c>
      <c r="AX313" s="13" t="s">
        <v>74</v>
      </c>
      <c r="AY313" s="157" t="s">
        <v>166</v>
      </c>
    </row>
    <row r="314" spans="2:65" s="14" customFormat="1" ht="10.199999999999999">
      <c r="B314" s="163"/>
      <c r="D314" s="150" t="s">
        <v>177</v>
      </c>
      <c r="E314" s="164" t="s">
        <v>19</v>
      </c>
      <c r="F314" s="165" t="s">
        <v>181</v>
      </c>
      <c r="H314" s="166">
        <v>138</v>
      </c>
      <c r="I314" s="167"/>
      <c r="L314" s="163"/>
      <c r="M314" s="168"/>
      <c r="T314" s="169"/>
      <c r="AT314" s="164" t="s">
        <v>177</v>
      </c>
      <c r="AU314" s="164" t="s">
        <v>83</v>
      </c>
      <c r="AV314" s="14" t="s">
        <v>173</v>
      </c>
      <c r="AW314" s="14" t="s">
        <v>34</v>
      </c>
      <c r="AX314" s="14" t="s">
        <v>81</v>
      </c>
      <c r="AY314" s="164" t="s">
        <v>166</v>
      </c>
    </row>
    <row r="315" spans="2:65" s="13" customFormat="1" ht="10.199999999999999">
      <c r="B315" s="156"/>
      <c r="D315" s="150" t="s">
        <v>177</v>
      </c>
      <c r="F315" s="158" t="s">
        <v>4881</v>
      </c>
      <c r="H315" s="159">
        <v>144.9</v>
      </c>
      <c r="I315" s="160"/>
      <c r="L315" s="156"/>
      <c r="M315" s="161"/>
      <c r="T315" s="162"/>
      <c r="AT315" s="157" t="s">
        <v>177</v>
      </c>
      <c r="AU315" s="157" t="s">
        <v>83</v>
      </c>
      <c r="AV315" s="13" t="s">
        <v>83</v>
      </c>
      <c r="AW315" s="13" t="s">
        <v>4</v>
      </c>
      <c r="AX315" s="13" t="s">
        <v>81</v>
      </c>
      <c r="AY315" s="157" t="s">
        <v>166</v>
      </c>
    </row>
    <row r="316" spans="2:65" s="1" customFormat="1" ht="24.15" customHeight="1">
      <c r="B316" s="33"/>
      <c r="C316" s="132" t="s">
        <v>444</v>
      </c>
      <c r="D316" s="132" t="s">
        <v>168</v>
      </c>
      <c r="E316" s="133" t="s">
        <v>4892</v>
      </c>
      <c r="F316" s="134" t="s">
        <v>4893</v>
      </c>
      <c r="G316" s="135" t="s">
        <v>244</v>
      </c>
      <c r="H316" s="136">
        <v>144.9</v>
      </c>
      <c r="I316" s="137"/>
      <c r="J316" s="138">
        <f>ROUND(I316*H316,2)</f>
        <v>0</v>
      </c>
      <c r="K316" s="134" t="s">
        <v>172</v>
      </c>
      <c r="L316" s="33"/>
      <c r="M316" s="139" t="s">
        <v>19</v>
      </c>
      <c r="N316" s="140" t="s">
        <v>45</v>
      </c>
      <c r="P316" s="141">
        <f>O316*H316</f>
        <v>0</v>
      </c>
      <c r="Q316" s="141">
        <v>0</v>
      </c>
      <c r="R316" s="141">
        <f>Q316*H316</f>
        <v>0</v>
      </c>
      <c r="S316" s="141">
        <v>0</v>
      </c>
      <c r="T316" s="142">
        <f>S316*H316</f>
        <v>0</v>
      </c>
      <c r="AR316" s="143" t="s">
        <v>173</v>
      </c>
      <c r="AT316" s="143" t="s">
        <v>168</v>
      </c>
      <c r="AU316" s="143" t="s">
        <v>83</v>
      </c>
      <c r="AY316" s="18" t="s">
        <v>166</v>
      </c>
      <c r="BE316" s="144">
        <f>IF(N316="základní",J316,0)</f>
        <v>0</v>
      </c>
      <c r="BF316" s="144">
        <f>IF(N316="snížená",J316,0)</f>
        <v>0</v>
      </c>
      <c r="BG316" s="144">
        <f>IF(N316="zákl. přenesená",J316,0)</f>
        <v>0</v>
      </c>
      <c r="BH316" s="144">
        <f>IF(N316="sníž. přenesená",J316,0)</f>
        <v>0</v>
      </c>
      <c r="BI316" s="144">
        <f>IF(N316="nulová",J316,0)</f>
        <v>0</v>
      </c>
      <c r="BJ316" s="18" t="s">
        <v>81</v>
      </c>
      <c r="BK316" s="144">
        <f>ROUND(I316*H316,2)</f>
        <v>0</v>
      </c>
      <c r="BL316" s="18" t="s">
        <v>173</v>
      </c>
      <c r="BM316" s="143" t="s">
        <v>4894</v>
      </c>
    </row>
    <row r="317" spans="2:65" s="1" customFormat="1" ht="10.199999999999999">
      <c r="B317" s="33"/>
      <c r="D317" s="145" t="s">
        <v>175</v>
      </c>
      <c r="F317" s="146" t="s">
        <v>4895</v>
      </c>
      <c r="I317" s="147"/>
      <c r="L317" s="33"/>
      <c r="M317" s="148"/>
      <c r="T317" s="54"/>
      <c r="AT317" s="18" t="s">
        <v>175</v>
      </c>
      <c r="AU317" s="18" t="s">
        <v>83</v>
      </c>
    </row>
    <row r="318" spans="2:65" s="12" customFormat="1" ht="10.199999999999999">
      <c r="B318" s="149"/>
      <c r="D318" s="150" t="s">
        <v>177</v>
      </c>
      <c r="E318" s="151" t="s">
        <v>19</v>
      </c>
      <c r="F318" s="152" t="s">
        <v>4749</v>
      </c>
      <c r="H318" s="151" t="s">
        <v>19</v>
      </c>
      <c r="I318" s="153"/>
      <c r="L318" s="149"/>
      <c r="M318" s="154"/>
      <c r="T318" s="155"/>
      <c r="AT318" s="151" t="s">
        <v>177</v>
      </c>
      <c r="AU318" s="151" t="s">
        <v>83</v>
      </c>
      <c r="AV318" s="12" t="s">
        <v>81</v>
      </c>
      <c r="AW318" s="12" t="s">
        <v>34</v>
      </c>
      <c r="AX318" s="12" t="s">
        <v>74</v>
      </c>
      <c r="AY318" s="151" t="s">
        <v>166</v>
      </c>
    </row>
    <row r="319" spans="2:65" s="13" customFormat="1" ht="10.199999999999999">
      <c r="B319" s="156"/>
      <c r="D319" s="150" t="s">
        <v>177</v>
      </c>
      <c r="E319" s="157" t="s">
        <v>19</v>
      </c>
      <c r="F319" s="158" t="s">
        <v>1304</v>
      </c>
      <c r="H319" s="159">
        <v>138</v>
      </c>
      <c r="I319" s="160"/>
      <c r="L319" s="156"/>
      <c r="M319" s="161"/>
      <c r="T319" s="162"/>
      <c r="AT319" s="157" t="s">
        <v>177</v>
      </c>
      <c r="AU319" s="157" t="s">
        <v>83</v>
      </c>
      <c r="AV319" s="13" t="s">
        <v>83</v>
      </c>
      <c r="AW319" s="13" t="s">
        <v>34</v>
      </c>
      <c r="AX319" s="13" t="s">
        <v>74</v>
      </c>
      <c r="AY319" s="157" t="s">
        <v>166</v>
      </c>
    </row>
    <row r="320" spans="2:65" s="14" customFormat="1" ht="10.199999999999999">
      <c r="B320" s="163"/>
      <c r="D320" s="150" t="s">
        <v>177</v>
      </c>
      <c r="E320" s="164" t="s">
        <v>19</v>
      </c>
      <c r="F320" s="165" t="s">
        <v>181</v>
      </c>
      <c r="H320" s="166">
        <v>138</v>
      </c>
      <c r="I320" s="167"/>
      <c r="L320" s="163"/>
      <c r="M320" s="168"/>
      <c r="T320" s="169"/>
      <c r="AT320" s="164" t="s">
        <v>177</v>
      </c>
      <c r="AU320" s="164" t="s">
        <v>83</v>
      </c>
      <c r="AV320" s="14" t="s">
        <v>173</v>
      </c>
      <c r="AW320" s="14" t="s">
        <v>34</v>
      </c>
      <c r="AX320" s="14" t="s">
        <v>81</v>
      </c>
      <c r="AY320" s="164" t="s">
        <v>166</v>
      </c>
    </row>
    <row r="321" spans="2:65" s="13" customFormat="1" ht="10.199999999999999">
      <c r="B321" s="156"/>
      <c r="D321" s="150" t="s">
        <v>177</v>
      </c>
      <c r="F321" s="158" t="s">
        <v>4881</v>
      </c>
      <c r="H321" s="159">
        <v>144.9</v>
      </c>
      <c r="I321" s="160"/>
      <c r="L321" s="156"/>
      <c r="M321" s="161"/>
      <c r="T321" s="162"/>
      <c r="AT321" s="157" t="s">
        <v>177</v>
      </c>
      <c r="AU321" s="157" t="s">
        <v>83</v>
      </c>
      <c r="AV321" s="13" t="s">
        <v>83</v>
      </c>
      <c r="AW321" s="13" t="s">
        <v>4</v>
      </c>
      <c r="AX321" s="13" t="s">
        <v>81</v>
      </c>
      <c r="AY321" s="157" t="s">
        <v>166</v>
      </c>
    </row>
    <row r="322" spans="2:65" s="1" customFormat="1" ht="24.15" customHeight="1">
      <c r="B322" s="33"/>
      <c r="C322" s="132" t="s">
        <v>454</v>
      </c>
      <c r="D322" s="132" t="s">
        <v>168</v>
      </c>
      <c r="E322" s="133" t="s">
        <v>4896</v>
      </c>
      <c r="F322" s="134" t="s">
        <v>4897</v>
      </c>
      <c r="G322" s="135" t="s">
        <v>244</v>
      </c>
      <c r="H322" s="136">
        <v>89.207999999999998</v>
      </c>
      <c r="I322" s="137"/>
      <c r="J322" s="138">
        <f>ROUND(I322*H322,2)</f>
        <v>0</v>
      </c>
      <c r="K322" s="134" t="s">
        <v>19</v>
      </c>
      <c r="L322" s="33"/>
      <c r="M322" s="139" t="s">
        <v>19</v>
      </c>
      <c r="N322" s="140" t="s">
        <v>45</v>
      </c>
      <c r="P322" s="141">
        <f>O322*H322</f>
        <v>0</v>
      </c>
      <c r="Q322" s="141">
        <v>0</v>
      </c>
      <c r="R322" s="141">
        <f>Q322*H322</f>
        <v>0</v>
      </c>
      <c r="S322" s="141">
        <v>0</v>
      </c>
      <c r="T322" s="142">
        <f>S322*H322</f>
        <v>0</v>
      </c>
      <c r="AR322" s="143" t="s">
        <v>173</v>
      </c>
      <c r="AT322" s="143" t="s">
        <v>168</v>
      </c>
      <c r="AU322" s="143" t="s">
        <v>83</v>
      </c>
      <c r="AY322" s="18" t="s">
        <v>166</v>
      </c>
      <c r="BE322" s="144">
        <f>IF(N322="základní",J322,0)</f>
        <v>0</v>
      </c>
      <c r="BF322" s="144">
        <f>IF(N322="snížená",J322,0)</f>
        <v>0</v>
      </c>
      <c r="BG322" s="144">
        <f>IF(N322="zákl. přenesená",J322,0)</f>
        <v>0</v>
      </c>
      <c r="BH322" s="144">
        <f>IF(N322="sníž. přenesená",J322,0)</f>
        <v>0</v>
      </c>
      <c r="BI322" s="144">
        <f>IF(N322="nulová",J322,0)</f>
        <v>0</v>
      </c>
      <c r="BJ322" s="18" t="s">
        <v>81</v>
      </c>
      <c r="BK322" s="144">
        <f>ROUND(I322*H322,2)</f>
        <v>0</v>
      </c>
      <c r="BL322" s="18" t="s">
        <v>173</v>
      </c>
      <c r="BM322" s="143" t="s">
        <v>4898</v>
      </c>
    </row>
    <row r="323" spans="2:65" s="12" customFormat="1" ht="10.199999999999999">
      <c r="B323" s="149"/>
      <c r="D323" s="150" t="s">
        <v>177</v>
      </c>
      <c r="E323" s="151" t="s">
        <v>19</v>
      </c>
      <c r="F323" s="152" t="s">
        <v>4747</v>
      </c>
      <c r="H323" s="151" t="s">
        <v>19</v>
      </c>
      <c r="I323" s="153"/>
      <c r="L323" s="149"/>
      <c r="M323" s="154"/>
      <c r="T323" s="155"/>
      <c r="AT323" s="151" t="s">
        <v>177</v>
      </c>
      <c r="AU323" s="151" t="s">
        <v>83</v>
      </c>
      <c r="AV323" s="12" t="s">
        <v>81</v>
      </c>
      <c r="AW323" s="12" t="s">
        <v>34</v>
      </c>
      <c r="AX323" s="12" t="s">
        <v>74</v>
      </c>
      <c r="AY323" s="151" t="s">
        <v>166</v>
      </c>
    </row>
    <row r="324" spans="2:65" s="13" customFormat="1" ht="10.199999999999999">
      <c r="B324" s="156"/>
      <c r="D324" s="150" t="s">
        <v>177</v>
      </c>
      <c r="E324" s="157" t="s">
        <v>19</v>
      </c>
      <c r="F324" s="158" t="s">
        <v>4886</v>
      </c>
      <c r="H324" s="159">
        <v>84.96</v>
      </c>
      <c r="I324" s="160"/>
      <c r="L324" s="156"/>
      <c r="M324" s="161"/>
      <c r="T324" s="162"/>
      <c r="AT324" s="157" t="s">
        <v>177</v>
      </c>
      <c r="AU324" s="157" t="s">
        <v>83</v>
      </c>
      <c r="AV324" s="13" t="s">
        <v>83</v>
      </c>
      <c r="AW324" s="13" t="s">
        <v>34</v>
      </c>
      <c r="AX324" s="13" t="s">
        <v>74</v>
      </c>
      <c r="AY324" s="157" t="s">
        <v>166</v>
      </c>
    </row>
    <row r="325" spans="2:65" s="14" customFormat="1" ht="10.199999999999999">
      <c r="B325" s="163"/>
      <c r="D325" s="150" t="s">
        <v>177</v>
      </c>
      <c r="E325" s="164" t="s">
        <v>19</v>
      </c>
      <c r="F325" s="165" t="s">
        <v>181</v>
      </c>
      <c r="H325" s="166">
        <v>84.96</v>
      </c>
      <c r="I325" s="167"/>
      <c r="L325" s="163"/>
      <c r="M325" s="168"/>
      <c r="T325" s="169"/>
      <c r="AT325" s="164" t="s">
        <v>177</v>
      </c>
      <c r="AU325" s="164" t="s">
        <v>83</v>
      </c>
      <c r="AV325" s="14" t="s">
        <v>173</v>
      </c>
      <c r="AW325" s="14" t="s">
        <v>34</v>
      </c>
      <c r="AX325" s="14" t="s">
        <v>81</v>
      </c>
      <c r="AY325" s="164" t="s">
        <v>166</v>
      </c>
    </row>
    <row r="326" spans="2:65" s="13" customFormat="1" ht="10.199999999999999">
      <c r="B326" s="156"/>
      <c r="D326" s="150" t="s">
        <v>177</v>
      </c>
      <c r="F326" s="158" t="s">
        <v>4887</v>
      </c>
      <c r="H326" s="159">
        <v>89.207999999999998</v>
      </c>
      <c r="I326" s="160"/>
      <c r="L326" s="156"/>
      <c r="M326" s="161"/>
      <c r="T326" s="162"/>
      <c r="AT326" s="157" t="s">
        <v>177</v>
      </c>
      <c r="AU326" s="157" t="s">
        <v>83</v>
      </c>
      <c r="AV326" s="13" t="s">
        <v>83</v>
      </c>
      <c r="AW326" s="13" t="s">
        <v>4</v>
      </c>
      <c r="AX326" s="13" t="s">
        <v>81</v>
      </c>
      <c r="AY326" s="157" t="s">
        <v>166</v>
      </c>
    </row>
    <row r="327" spans="2:65" s="1" customFormat="1" ht="24.15" customHeight="1">
      <c r="B327" s="33"/>
      <c r="C327" s="132" t="s">
        <v>464</v>
      </c>
      <c r="D327" s="132" t="s">
        <v>168</v>
      </c>
      <c r="E327" s="133" t="s">
        <v>4899</v>
      </c>
      <c r="F327" s="134" t="s">
        <v>4900</v>
      </c>
      <c r="G327" s="135" t="s">
        <v>244</v>
      </c>
      <c r="H327" s="136">
        <v>3.56</v>
      </c>
      <c r="I327" s="137"/>
      <c r="J327" s="138">
        <f>ROUND(I327*H327,2)</f>
        <v>0</v>
      </c>
      <c r="K327" s="134" t="s">
        <v>172</v>
      </c>
      <c r="L327" s="33"/>
      <c r="M327" s="139" t="s">
        <v>19</v>
      </c>
      <c r="N327" s="140" t="s">
        <v>45</v>
      </c>
      <c r="P327" s="141">
        <f>O327*H327</f>
        <v>0</v>
      </c>
      <c r="Q327" s="141">
        <v>0.20745</v>
      </c>
      <c r="R327" s="141">
        <f>Q327*H327</f>
        <v>0.73852200000000001</v>
      </c>
      <c r="S327" s="141">
        <v>0</v>
      </c>
      <c r="T327" s="142">
        <f>S327*H327</f>
        <v>0</v>
      </c>
      <c r="AR327" s="143" t="s">
        <v>173</v>
      </c>
      <c r="AT327" s="143" t="s">
        <v>168</v>
      </c>
      <c r="AU327" s="143" t="s">
        <v>83</v>
      </c>
      <c r="AY327" s="18" t="s">
        <v>166</v>
      </c>
      <c r="BE327" s="144">
        <f>IF(N327="základní",J327,0)</f>
        <v>0</v>
      </c>
      <c r="BF327" s="144">
        <f>IF(N327="snížená",J327,0)</f>
        <v>0</v>
      </c>
      <c r="BG327" s="144">
        <f>IF(N327="zákl. přenesená",J327,0)</f>
        <v>0</v>
      </c>
      <c r="BH327" s="144">
        <f>IF(N327="sníž. přenesená",J327,0)</f>
        <v>0</v>
      </c>
      <c r="BI327" s="144">
        <f>IF(N327="nulová",J327,0)</f>
        <v>0</v>
      </c>
      <c r="BJ327" s="18" t="s">
        <v>81</v>
      </c>
      <c r="BK327" s="144">
        <f>ROUND(I327*H327,2)</f>
        <v>0</v>
      </c>
      <c r="BL327" s="18" t="s">
        <v>173</v>
      </c>
      <c r="BM327" s="143" t="s">
        <v>4901</v>
      </c>
    </row>
    <row r="328" spans="2:65" s="1" customFormat="1" ht="10.199999999999999">
      <c r="B328" s="33"/>
      <c r="D328" s="145" t="s">
        <v>175</v>
      </c>
      <c r="F328" s="146" t="s">
        <v>4902</v>
      </c>
      <c r="I328" s="147"/>
      <c r="L328" s="33"/>
      <c r="M328" s="148"/>
      <c r="T328" s="54"/>
      <c r="AT328" s="18" t="s">
        <v>175</v>
      </c>
      <c r="AU328" s="18" t="s">
        <v>83</v>
      </c>
    </row>
    <row r="329" spans="2:65" s="12" customFormat="1" ht="10.199999999999999">
      <c r="B329" s="149"/>
      <c r="D329" s="150" t="s">
        <v>177</v>
      </c>
      <c r="E329" s="151" t="s">
        <v>19</v>
      </c>
      <c r="F329" s="152" t="s">
        <v>4903</v>
      </c>
      <c r="H329" s="151" t="s">
        <v>19</v>
      </c>
      <c r="I329" s="153"/>
      <c r="L329" s="149"/>
      <c r="M329" s="154"/>
      <c r="T329" s="155"/>
      <c r="AT329" s="151" t="s">
        <v>177</v>
      </c>
      <c r="AU329" s="151" t="s">
        <v>83</v>
      </c>
      <c r="AV329" s="12" t="s">
        <v>81</v>
      </c>
      <c r="AW329" s="12" t="s">
        <v>34</v>
      </c>
      <c r="AX329" s="12" t="s">
        <v>74</v>
      </c>
      <c r="AY329" s="151" t="s">
        <v>166</v>
      </c>
    </row>
    <row r="330" spans="2:65" s="13" customFormat="1" ht="10.199999999999999">
      <c r="B330" s="156"/>
      <c r="D330" s="150" t="s">
        <v>177</v>
      </c>
      <c r="E330" s="157" t="s">
        <v>19</v>
      </c>
      <c r="F330" s="158" t="s">
        <v>4727</v>
      </c>
      <c r="H330" s="159">
        <v>3.56</v>
      </c>
      <c r="I330" s="160"/>
      <c r="L330" s="156"/>
      <c r="M330" s="161"/>
      <c r="T330" s="162"/>
      <c r="AT330" s="157" t="s">
        <v>177</v>
      </c>
      <c r="AU330" s="157" t="s">
        <v>83</v>
      </c>
      <c r="AV330" s="13" t="s">
        <v>83</v>
      </c>
      <c r="AW330" s="13" t="s">
        <v>34</v>
      </c>
      <c r="AX330" s="13" t="s">
        <v>74</v>
      </c>
      <c r="AY330" s="157" t="s">
        <v>166</v>
      </c>
    </row>
    <row r="331" spans="2:65" s="14" customFormat="1" ht="10.199999999999999">
      <c r="B331" s="163"/>
      <c r="D331" s="150" t="s">
        <v>177</v>
      </c>
      <c r="E331" s="164" t="s">
        <v>19</v>
      </c>
      <c r="F331" s="165" t="s">
        <v>181</v>
      </c>
      <c r="H331" s="166">
        <v>3.56</v>
      </c>
      <c r="I331" s="167"/>
      <c r="L331" s="163"/>
      <c r="M331" s="168"/>
      <c r="T331" s="169"/>
      <c r="AT331" s="164" t="s">
        <v>177</v>
      </c>
      <c r="AU331" s="164" t="s">
        <v>83</v>
      </c>
      <c r="AV331" s="14" t="s">
        <v>173</v>
      </c>
      <c r="AW331" s="14" t="s">
        <v>34</v>
      </c>
      <c r="AX331" s="14" t="s">
        <v>81</v>
      </c>
      <c r="AY331" s="164" t="s">
        <v>166</v>
      </c>
    </row>
    <row r="332" spans="2:65" s="1" customFormat="1" ht="37.799999999999997" customHeight="1">
      <c r="B332" s="33"/>
      <c r="C332" s="132" t="s">
        <v>473</v>
      </c>
      <c r="D332" s="132" t="s">
        <v>168</v>
      </c>
      <c r="E332" s="133" t="s">
        <v>4904</v>
      </c>
      <c r="F332" s="134" t="s">
        <v>4905</v>
      </c>
      <c r="G332" s="135" t="s">
        <v>244</v>
      </c>
      <c r="H332" s="136">
        <v>133</v>
      </c>
      <c r="I332" s="137"/>
      <c r="J332" s="138">
        <f>ROUND(I332*H332,2)</f>
        <v>0</v>
      </c>
      <c r="K332" s="134" t="s">
        <v>172</v>
      </c>
      <c r="L332" s="33"/>
      <c r="M332" s="139" t="s">
        <v>19</v>
      </c>
      <c r="N332" s="140" t="s">
        <v>45</v>
      </c>
      <c r="P332" s="141">
        <f>O332*H332</f>
        <v>0</v>
      </c>
      <c r="Q332" s="141">
        <v>9.8000000000000004E-2</v>
      </c>
      <c r="R332" s="141">
        <f>Q332*H332</f>
        <v>13.034000000000001</v>
      </c>
      <c r="S332" s="141">
        <v>0</v>
      </c>
      <c r="T332" s="142">
        <f>S332*H332</f>
        <v>0</v>
      </c>
      <c r="AR332" s="143" t="s">
        <v>173</v>
      </c>
      <c r="AT332" s="143" t="s">
        <v>168</v>
      </c>
      <c r="AU332" s="143" t="s">
        <v>83</v>
      </c>
      <c r="AY332" s="18" t="s">
        <v>166</v>
      </c>
      <c r="BE332" s="144">
        <f>IF(N332="základní",J332,0)</f>
        <v>0</v>
      </c>
      <c r="BF332" s="144">
        <f>IF(N332="snížená",J332,0)</f>
        <v>0</v>
      </c>
      <c r="BG332" s="144">
        <f>IF(N332="zákl. přenesená",J332,0)</f>
        <v>0</v>
      </c>
      <c r="BH332" s="144">
        <f>IF(N332="sníž. přenesená",J332,0)</f>
        <v>0</v>
      </c>
      <c r="BI332" s="144">
        <f>IF(N332="nulová",J332,0)</f>
        <v>0</v>
      </c>
      <c r="BJ332" s="18" t="s">
        <v>81</v>
      </c>
      <c r="BK332" s="144">
        <f>ROUND(I332*H332,2)</f>
        <v>0</v>
      </c>
      <c r="BL332" s="18" t="s">
        <v>173</v>
      </c>
      <c r="BM332" s="143" t="s">
        <v>4906</v>
      </c>
    </row>
    <row r="333" spans="2:65" s="1" customFormat="1" ht="10.199999999999999">
      <c r="B333" s="33"/>
      <c r="D333" s="145" t="s">
        <v>175</v>
      </c>
      <c r="F333" s="146" t="s">
        <v>4907</v>
      </c>
      <c r="I333" s="147"/>
      <c r="L333" s="33"/>
      <c r="M333" s="148"/>
      <c r="T333" s="54"/>
      <c r="AT333" s="18" t="s">
        <v>175</v>
      </c>
      <c r="AU333" s="18" t="s">
        <v>83</v>
      </c>
    </row>
    <row r="334" spans="2:65" s="12" customFormat="1" ht="10.199999999999999">
      <c r="B334" s="149"/>
      <c r="D334" s="150" t="s">
        <v>177</v>
      </c>
      <c r="E334" s="151" t="s">
        <v>19</v>
      </c>
      <c r="F334" s="152" t="s">
        <v>4749</v>
      </c>
      <c r="H334" s="151" t="s">
        <v>19</v>
      </c>
      <c r="I334" s="153"/>
      <c r="L334" s="149"/>
      <c r="M334" s="154"/>
      <c r="T334" s="155"/>
      <c r="AT334" s="151" t="s">
        <v>177</v>
      </c>
      <c r="AU334" s="151" t="s">
        <v>83</v>
      </c>
      <c r="AV334" s="12" t="s">
        <v>81</v>
      </c>
      <c r="AW334" s="12" t="s">
        <v>34</v>
      </c>
      <c r="AX334" s="12" t="s">
        <v>74</v>
      </c>
      <c r="AY334" s="151" t="s">
        <v>166</v>
      </c>
    </row>
    <row r="335" spans="2:65" s="13" customFormat="1" ht="10.199999999999999">
      <c r="B335" s="156"/>
      <c r="D335" s="150" t="s">
        <v>177</v>
      </c>
      <c r="E335" s="157" t="s">
        <v>19</v>
      </c>
      <c r="F335" s="158" t="s">
        <v>1279</v>
      </c>
      <c r="H335" s="159">
        <v>133</v>
      </c>
      <c r="I335" s="160"/>
      <c r="L335" s="156"/>
      <c r="M335" s="161"/>
      <c r="T335" s="162"/>
      <c r="AT335" s="157" t="s">
        <v>177</v>
      </c>
      <c r="AU335" s="157" t="s">
        <v>83</v>
      </c>
      <c r="AV335" s="13" t="s">
        <v>83</v>
      </c>
      <c r="AW335" s="13" t="s">
        <v>34</v>
      </c>
      <c r="AX335" s="13" t="s">
        <v>74</v>
      </c>
      <c r="AY335" s="157" t="s">
        <v>166</v>
      </c>
    </row>
    <row r="336" spans="2:65" s="14" customFormat="1" ht="10.199999999999999">
      <c r="B336" s="163"/>
      <c r="D336" s="150" t="s">
        <v>177</v>
      </c>
      <c r="E336" s="164" t="s">
        <v>19</v>
      </c>
      <c r="F336" s="165" t="s">
        <v>181</v>
      </c>
      <c r="H336" s="166">
        <v>133</v>
      </c>
      <c r="I336" s="167"/>
      <c r="L336" s="163"/>
      <c r="M336" s="168"/>
      <c r="T336" s="169"/>
      <c r="AT336" s="164" t="s">
        <v>177</v>
      </c>
      <c r="AU336" s="164" t="s">
        <v>83</v>
      </c>
      <c r="AV336" s="14" t="s">
        <v>173</v>
      </c>
      <c r="AW336" s="14" t="s">
        <v>34</v>
      </c>
      <c r="AX336" s="14" t="s">
        <v>81</v>
      </c>
      <c r="AY336" s="164" t="s">
        <v>166</v>
      </c>
    </row>
    <row r="337" spans="2:65" s="1" customFormat="1" ht="16.5" customHeight="1">
      <c r="B337" s="33"/>
      <c r="C337" s="175" t="s">
        <v>481</v>
      </c>
      <c r="D337" s="175" t="s">
        <v>561</v>
      </c>
      <c r="E337" s="176" t="s">
        <v>4908</v>
      </c>
      <c r="F337" s="177" t="s">
        <v>4909</v>
      </c>
      <c r="G337" s="178" t="s">
        <v>244</v>
      </c>
      <c r="H337" s="179">
        <v>135.66</v>
      </c>
      <c r="I337" s="180"/>
      <c r="J337" s="181">
        <f>ROUND(I337*H337,2)</f>
        <v>0</v>
      </c>
      <c r="K337" s="177" t="s">
        <v>19</v>
      </c>
      <c r="L337" s="182"/>
      <c r="M337" s="183" t="s">
        <v>19</v>
      </c>
      <c r="N337" s="184" t="s">
        <v>45</v>
      </c>
      <c r="P337" s="141">
        <f>O337*H337</f>
        <v>0</v>
      </c>
      <c r="Q337" s="141">
        <v>0.13500000000000001</v>
      </c>
      <c r="R337" s="141">
        <f>Q337*H337</f>
        <v>18.3141</v>
      </c>
      <c r="S337" s="141">
        <v>0</v>
      </c>
      <c r="T337" s="142">
        <f>S337*H337</f>
        <v>0</v>
      </c>
      <c r="AR337" s="143" t="s">
        <v>229</v>
      </c>
      <c r="AT337" s="143" t="s">
        <v>561</v>
      </c>
      <c r="AU337" s="143" t="s">
        <v>83</v>
      </c>
      <c r="AY337" s="18" t="s">
        <v>166</v>
      </c>
      <c r="BE337" s="144">
        <f>IF(N337="základní",J337,0)</f>
        <v>0</v>
      </c>
      <c r="BF337" s="144">
        <f>IF(N337="snížená",J337,0)</f>
        <v>0</v>
      </c>
      <c r="BG337" s="144">
        <f>IF(N337="zákl. přenesená",J337,0)</f>
        <v>0</v>
      </c>
      <c r="BH337" s="144">
        <f>IF(N337="sníž. přenesená",J337,0)</f>
        <v>0</v>
      </c>
      <c r="BI337" s="144">
        <f>IF(N337="nulová",J337,0)</f>
        <v>0</v>
      </c>
      <c r="BJ337" s="18" t="s">
        <v>81</v>
      </c>
      <c r="BK337" s="144">
        <f>ROUND(I337*H337,2)</f>
        <v>0</v>
      </c>
      <c r="BL337" s="18" t="s">
        <v>173</v>
      </c>
      <c r="BM337" s="143" t="s">
        <v>4910</v>
      </c>
    </row>
    <row r="338" spans="2:65" s="12" customFormat="1" ht="10.199999999999999">
      <c r="B338" s="149"/>
      <c r="D338" s="150" t="s">
        <v>177</v>
      </c>
      <c r="E338" s="151" t="s">
        <v>19</v>
      </c>
      <c r="F338" s="152" t="s">
        <v>4749</v>
      </c>
      <c r="H338" s="151" t="s">
        <v>19</v>
      </c>
      <c r="I338" s="153"/>
      <c r="L338" s="149"/>
      <c r="M338" s="154"/>
      <c r="T338" s="155"/>
      <c r="AT338" s="151" t="s">
        <v>177</v>
      </c>
      <c r="AU338" s="151" t="s">
        <v>83</v>
      </c>
      <c r="AV338" s="12" t="s">
        <v>81</v>
      </c>
      <c r="AW338" s="12" t="s">
        <v>34</v>
      </c>
      <c r="AX338" s="12" t="s">
        <v>74</v>
      </c>
      <c r="AY338" s="151" t="s">
        <v>166</v>
      </c>
    </row>
    <row r="339" spans="2:65" s="13" customFormat="1" ht="10.199999999999999">
      <c r="B339" s="156"/>
      <c r="D339" s="150" t="s">
        <v>177</v>
      </c>
      <c r="E339" s="157" t="s">
        <v>19</v>
      </c>
      <c r="F339" s="158" t="s">
        <v>1279</v>
      </c>
      <c r="H339" s="159">
        <v>133</v>
      </c>
      <c r="I339" s="160"/>
      <c r="L339" s="156"/>
      <c r="M339" s="161"/>
      <c r="T339" s="162"/>
      <c r="AT339" s="157" t="s">
        <v>177</v>
      </c>
      <c r="AU339" s="157" t="s">
        <v>83</v>
      </c>
      <c r="AV339" s="13" t="s">
        <v>83</v>
      </c>
      <c r="AW339" s="13" t="s">
        <v>34</v>
      </c>
      <c r="AX339" s="13" t="s">
        <v>74</v>
      </c>
      <c r="AY339" s="157" t="s">
        <v>166</v>
      </c>
    </row>
    <row r="340" spans="2:65" s="14" customFormat="1" ht="10.199999999999999">
      <c r="B340" s="163"/>
      <c r="D340" s="150" t="s">
        <v>177</v>
      </c>
      <c r="E340" s="164" t="s">
        <v>19</v>
      </c>
      <c r="F340" s="165" t="s">
        <v>181</v>
      </c>
      <c r="H340" s="166">
        <v>133</v>
      </c>
      <c r="I340" s="167"/>
      <c r="L340" s="163"/>
      <c r="M340" s="168"/>
      <c r="T340" s="169"/>
      <c r="AT340" s="164" t="s">
        <v>177</v>
      </c>
      <c r="AU340" s="164" t="s">
        <v>83</v>
      </c>
      <c r="AV340" s="14" t="s">
        <v>173</v>
      </c>
      <c r="AW340" s="14" t="s">
        <v>34</v>
      </c>
      <c r="AX340" s="14" t="s">
        <v>81</v>
      </c>
      <c r="AY340" s="164" t="s">
        <v>166</v>
      </c>
    </row>
    <row r="341" spans="2:65" s="13" customFormat="1" ht="10.199999999999999">
      <c r="B341" s="156"/>
      <c r="D341" s="150" t="s">
        <v>177</v>
      </c>
      <c r="F341" s="158" t="s">
        <v>4911</v>
      </c>
      <c r="H341" s="159">
        <v>135.66</v>
      </c>
      <c r="I341" s="160"/>
      <c r="L341" s="156"/>
      <c r="M341" s="161"/>
      <c r="T341" s="162"/>
      <c r="AT341" s="157" t="s">
        <v>177</v>
      </c>
      <c r="AU341" s="157" t="s">
        <v>83</v>
      </c>
      <c r="AV341" s="13" t="s">
        <v>83</v>
      </c>
      <c r="AW341" s="13" t="s">
        <v>4</v>
      </c>
      <c r="AX341" s="13" t="s">
        <v>81</v>
      </c>
      <c r="AY341" s="157" t="s">
        <v>166</v>
      </c>
    </row>
    <row r="342" spans="2:65" s="11" customFormat="1" ht="22.8" customHeight="1">
      <c r="B342" s="120"/>
      <c r="D342" s="121" t="s">
        <v>73</v>
      </c>
      <c r="E342" s="130" t="s">
        <v>215</v>
      </c>
      <c r="F342" s="130" t="s">
        <v>691</v>
      </c>
      <c r="I342" s="123"/>
      <c r="J342" s="131">
        <f>BK342</f>
        <v>0</v>
      </c>
      <c r="L342" s="120"/>
      <c r="M342" s="125"/>
      <c r="P342" s="126">
        <f>SUM(P343:P352)</f>
        <v>0</v>
      </c>
      <c r="R342" s="126">
        <f>SUM(R343:R352)</f>
        <v>3.0839999999999999E-3</v>
      </c>
      <c r="T342" s="127">
        <f>SUM(T343:T352)</f>
        <v>0</v>
      </c>
      <c r="AR342" s="121" t="s">
        <v>81</v>
      </c>
      <c r="AT342" s="128" t="s">
        <v>73</v>
      </c>
      <c r="AU342" s="128" t="s">
        <v>81</v>
      </c>
      <c r="AY342" s="121" t="s">
        <v>166</v>
      </c>
      <c r="BK342" s="129">
        <f>SUM(BK343:BK352)</f>
        <v>0</v>
      </c>
    </row>
    <row r="343" spans="2:65" s="1" customFormat="1" ht="16.5" customHeight="1">
      <c r="B343" s="33"/>
      <c r="C343" s="132" t="s">
        <v>489</v>
      </c>
      <c r="D343" s="132" t="s">
        <v>168</v>
      </c>
      <c r="E343" s="133" t="s">
        <v>4912</v>
      </c>
      <c r="F343" s="134" t="s">
        <v>4913</v>
      </c>
      <c r="G343" s="135" t="s">
        <v>276</v>
      </c>
      <c r="H343" s="136">
        <v>12.85</v>
      </c>
      <c r="I343" s="137"/>
      <c r="J343" s="138">
        <f>ROUND(I343*H343,2)</f>
        <v>0</v>
      </c>
      <c r="K343" s="134" t="s">
        <v>172</v>
      </c>
      <c r="L343" s="33"/>
      <c r="M343" s="139" t="s">
        <v>19</v>
      </c>
      <c r="N343" s="140" t="s">
        <v>45</v>
      </c>
      <c r="P343" s="141">
        <f>O343*H343</f>
        <v>0</v>
      </c>
      <c r="Q343" s="141">
        <v>2.3000000000000001E-4</v>
      </c>
      <c r="R343" s="141">
        <f>Q343*H343</f>
        <v>2.9554999999999998E-3</v>
      </c>
      <c r="S343" s="141">
        <v>0</v>
      </c>
      <c r="T343" s="142">
        <f>S343*H343</f>
        <v>0</v>
      </c>
      <c r="AR343" s="143" t="s">
        <v>173</v>
      </c>
      <c r="AT343" s="143" t="s">
        <v>168</v>
      </c>
      <c r="AU343" s="143" t="s">
        <v>83</v>
      </c>
      <c r="AY343" s="18" t="s">
        <v>166</v>
      </c>
      <c r="BE343" s="144">
        <f>IF(N343="základní",J343,0)</f>
        <v>0</v>
      </c>
      <c r="BF343" s="144">
        <f>IF(N343="snížená",J343,0)</f>
        <v>0</v>
      </c>
      <c r="BG343" s="144">
        <f>IF(N343="zákl. přenesená",J343,0)</f>
        <v>0</v>
      </c>
      <c r="BH343" s="144">
        <f>IF(N343="sníž. přenesená",J343,0)</f>
        <v>0</v>
      </c>
      <c r="BI343" s="144">
        <f>IF(N343="nulová",J343,0)</f>
        <v>0</v>
      </c>
      <c r="BJ343" s="18" t="s">
        <v>81</v>
      </c>
      <c r="BK343" s="144">
        <f>ROUND(I343*H343,2)</f>
        <v>0</v>
      </c>
      <c r="BL343" s="18" t="s">
        <v>173</v>
      </c>
      <c r="BM343" s="143" t="s">
        <v>4914</v>
      </c>
    </row>
    <row r="344" spans="2:65" s="1" customFormat="1" ht="10.199999999999999">
      <c r="B344" s="33"/>
      <c r="D344" s="145" t="s">
        <v>175</v>
      </c>
      <c r="F344" s="146" t="s">
        <v>4915</v>
      </c>
      <c r="I344" s="147"/>
      <c r="L344" s="33"/>
      <c r="M344" s="148"/>
      <c r="T344" s="54"/>
      <c r="AT344" s="18" t="s">
        <v>175</v>
      </c>
      <c r="AU344" s="18" t="s">
        <v>83</v>
      </c>
    </row>
    <row r="345" spans="2:65" s="12" customFormat="1" ht="10.199999999999999">
      <c r="B345" s="149"/>
      <c r="D345" s="150" t="s">
        <v>177</v>
      </c>
      <c r="E345" s="151" t="s">
        <v>19</v>
      </c>
      <c r="F345" s="152" t="s">
        <v>4747</v>
      </c>
      <c r="H345" s="151" t="s">
        <v>19</v>
      </c>
      <c r="I345" s="153"/>
      <c r="L345" s="149"/>
      <c r="M345" s="154"/>
      <c r="T345" s="155"/>
      <c r="AT345" s="151" t="s">
        <v>177</v>
      </c>
      <c r="AU345" s="151" t="s">
        <v>83</v>
      </c>
      <c r="AV345" s="12" t="s">
        <v>81</v>
      </c>
      <c r="AW345" s="12" t="s">
        <v>34</v>
      </c>
      <c r="AX345" s="12" t="s">
        <v>74</v>
      </c>
      <c r="AY345" s="151" t="s">
        <v>166</v>
      </c>
    </row>
    <row r="346" spans="2:65" s="13" customFormat="1" ht="10.199999999999999">
      <c r="B346" s="156"/>
      <c r="D346" s="150" t="s">
        <v>177</v>
      </c>
      <c r="E346" s="157" t="s">
        <v>19</v>
      </c>
      <c r="F346" s="158" t="s">
        <v>4916</v>
      </c>
      <c r="H346" s="159">
        <v>12.85</v>
      </c>
      <c r="I346" s="160"/>
      <c r="L346" s="156"/>
      <c r="M346" s="161"/>
      <c r="T346" s="162"/>
      <c r="AT346" s="157" t="s">
        <v>177</v>
      </c>
      <c r="AU346" s="157" t="s">
        <v>83</v>
      </c>
      <c r="AV346" s="13" t="s">
        <v>83</v>
      </c>
      <c r="AW346" s="13" t="s">
        <v>34</v>
      </c>
      <c r="AX346" s="13" t="s">
        <v>74</v>
      </c>
      <c r="AY346" s="157" t="s">
        <v>166</v>
      </c>
    </row>
    <row r="347" spans="2:65" s="14" customFormat="1" ht="10.199999999999999">
      <c r="B347" s="163"/>
      <c r="D347" s="150" t="s">
        <v>177</v>
      </c>
      <c r="E347" s="164" t="s">
        <v>19</v>
      </c>
      <c r="F347" s="165" t="s">
        <v>181</v>
      </c>
      <c r="H347" s="166">
        <v>12.85</v>
      </c>
      <c r="I347" s="167"/>
      <c r="L347" s="163"/>
      <c r="M347" s="168"/>
      <c r="T347" s="169"/>
      <c r="AT347" s="164" t="s">
        <v>177</v>
      </c>
      <c r="AU347" s="164" t="s">
        <v>83</v>
      </c>
      <c r="AV347" s="14" t="s">
        <v>173</v>
      </c>
      <c r="AW347" s="14" t="s">
        <v>34</v>
      </c>
      <c r="AX347" s="14" t="s">
        <v>81</v>
      </c>
      <c r="AY347" s="164" t="s">
        <v>166</v>
      </c>
    </row>
    <row r="348" spans="2:65" s="1" customFormat="1" ht="24.15" customHeight="1">
      <c r="B348" s="33"/>
      <c r="C348" s="132" t="s">
        <v>496</v>
      </c>
      <c r="D348" s="132" t="s">
        <v>168</v>
      </c>
      <c r="E348" s="133" t="s">
        <v>4917</v>
      </c>
      <c r="F348" s="134" t="s">
        <v>4918</v>
      </c>
      <c r="G348" s="135" t="s">
        <v>276</v>
      </c>
      <c r="H348" s="136">
        <v>12.85</v>
      </c>
      <c r="I348" s="137"/>
      <c r="J348" s="138">
        <f>ROUND(I348*H348,2)</f>
        <v>0</v>
      </c>
      <c r="K348" s="134" t="s">
        <v>172</v>
      </c>
      <c r="L348" s="33"/>
      <c r="M348" s="139" t="s">
        <v>19</v>
      </c>
      <c r="N348" s="140" t="s">
        <v>45</v>
      </c>
      <c r="P348" s="141">
        <f>O348*H348</f>
        <v>0</v>
      </c>
      <c r="Q348" s="141">
        <v>1.0000000000000001E-5</v>
      </c>
      <c r="R348" s="141">
        <f>Q348*H348</f>
        <v>1.2850000000000001E-4</v>
      </c>
      <c r="S348" s="141">
        <v>0</v>
      </c>
      <c r="T348" s="142">
        <f>S348*H348</f>
        <v>0</v>
      </c>
      <c r="AR348" s="143" t="s">
        <v>173</v>
      </c>
      <c r="AT348" s="143" t="s">
        <v>168</v>
      </c>
      <c r="AU348" s="143" t="s">
        <v>83</v>
      </c>
      <c r="AY348" s="18" t="s">
        <v>166</v>
      </c>
      <c r="BE348" s="144">
        <f>IF(N348="základní",J348,0)</f>
        <v>0</v>
      </c>
      <c r="BF348" s="144">
        <f>IF(N348="snížená",J348,0)</f>
        <v>0</v>
      </c>
      <c r="BG348" s="144">
        <f>IF(N348="zákl. přenesená",J348,0)</f>
        <v>0</v>
      </c>
      <c r="BH348" s="144">
        <f>IF(N348="sníž. přenesená",J348,0)</f>
        <v>0</v>
      </c>
      <c r="BI348" s="144">
        <f>IF(N348="nulová",J348,0)</f>
        <v>0</v>
      </c>
      <c r="BJ348" s="18" t="s">
        <v>81</v>
      </c>
      <c r="BK348" s="144">
        <f>ROUND(I348*H348,2)</f>
        <v>0</v>
      </c>
      <c r="BL348" s="18" t="s">
        <v>173</v>
      </c>
      <c r="BM348" s="143" t="s">
        <v>4919</v>
      </c>
    </row>
    <row r="349" spans="2:65" s="1" customFormat="1" ht="10.199999999999999">
      <c r="B349" s="33"/>
      <c r="D349" s="145" t="s">
        <v>175</v>
      </c>
      <c r="F349" s="146" t="s">
        <v>4920</v>
      </c>
      <c r="I349" s="147"/>
      <c r="L349" s="33"/>
      <c r="M349" s="148"/>
      <c r="T349" s="54"/>
      <c r="AT349" s="18" t="s">
        <v>175</v>
      </c>
      <c r="AU349" s="18" t="s">
        <v>83</v>
      </c>
    </row>
    <row r="350" spans="2:65" s="12" customFormat="1" ht="10.199999999999999">
      <c r="B350" s="149"/>
      <c r="D350" s="150" t="s">
        <v>177</v>
      </c>
      <c r="E350" s="151" t="s">
        <v>19</v>
      </c>
      <c r="F350" s="152" t="s">
        <v>4747</v>
      </c>
      <c r="H350" s="151" t="s">
        <v>19</v>
      </c>
      <c r="I350" s="153"/>
      <c r="L350" s="149"/>
      <c r="M350" s="154"/>
      <c r="T350" s="155"/>
      <c r="AT350" s="151" t="s">
        <v>177</v>
      </c>
      <c r="AU350" s="151" t="s">
        <v>83</v>
      </c>
      <c r="AV350" s="12" t="s">
        <v>81</v>
      </c>
      <c r="AW350" s="12" t="s">
        <v>34</v>
      </c>
      <c r="AX350" s="12" t="s">
        <v>74</v>
      </c>
      <c r="AY350" s="151" t="s">
        <v>166</v>
      </c>
    </row>
    <row r="351" spans="2:65" s="13" customFormat="1" ht="10.199999999999999">
      <c r="B351" s="156"/>
      <c r="D351" s="150" t="s">
        <v>177</v>
      </c>
      <c r="E351" s="157" t="s">
        <v>19</v>
      </c>
      <c r="F351" s="158" t="s">
        <v>4916</v>
      </c>
      <c r="H351" s="159">
        <v>12.85</v>
      </c>
      <c r="I351" s="160"/>
      <c r="L351" s="156"/>
      <c r="M351" s="161"/>
      <c r="T351" s="162"/>
      <c r="AT351" s="157" t="s">
        <v>177</v>
      </c>
      <c r="AU351" s="157" t="s">
        <v>83</v>
      </c>
      <c r="AV351" s="13" t="s">
        <v>83</v>
      </c>
      <c r="AW351" s="13" t="s">
        <v>34</v>
      </c>
      <c r="AX351" s="13" t="s">
        <v>74</v>
      </c>
      <c r="AY351" s="157" t="s">
        <v>166</v>
      </c>
    </row>
    <row r="352" spans="2:65" s="14" customFormat="1" ht="10.199999999999999">
      <c r="B352" s="163"/>
      <c r="D352" s="150" t="s">
        <v>177</v>
      </c>
      <c r="E352" s="164" t="s">
        <v>19</v>
      </c>
      <c r="F352" s="165" t="s">
        <v>181</v>
      </c>
      <c r="H352" s="166">
        <v>12.85</v>
      </c>
      <c r="I352" s="167"/>
      <c r="L352" s="163"/>
      <c r="M352" s="168"/>
      <c r="T352" s="169"/>
      <c r="AT352" s="164" t="s">
        <v>177</v>
      </c>
      <c r="AU352" s="164" t="s">
        <v>83</v>
      </c>
      <c r="AV352" s="14" t="s">
        <v>173</v>
      </c>
      <c r="AW352" s="14" t="s">
        <v>34</v>
      </c>
      <c r="AX352" s="14" t="s">
        <v>81</v>
      </c>
      <c r="AY352" s="164" t="s">
        <v>166</v>
      </c>
    </row>
    <row r="353" spans="2:65" s="11" customFormat="1" ht="22.8" customHeight="1">
      <c r="B353" s="120"/>
      <c r="D353" s="121" t="s">
        <v>73</v>
      </c>
      <c r="E353" s="130" t="s">
        <v>234</v>
      </c>
      <c r="F353" s="130" t="s">
        <v>240</v>
      </c>
      <c r="I353" s="123"/>
      <c r="J353" s="131">
        <f>BK353</f>
        <v>0</v>
      </c>
      <c r="L353" s="120"/>
      <c r="M353" s="125"/>
      <c r="P353" s="126">
        <f>SUM(P354:P422)</f>
        <v>0</v>
      </c>
      <c r="R353" s="126">
        <f>SUM(R354:R422)</f>
        <v>15.949944260000002</v>
      </c>
      <c r="T353" s="127">
        <f>SUM(T354:T422)</f>
        <v>0</v>
      </c>
      <c r="AR353" s="121" t="s">
        <v>81</v>
      </c>
      <c r="AT353" s="128" t="s">
        <v>73</v>
      </c>
      <c r="AU353" s="128" t="s">
        <v>81</v>
      </c>
      <c r="AY353" s="121" t="s">
        <v>166</v>
      </c>
      <c r="BK353" s="129">
        <f>SUM(BK354:BK422)</f>
        <v>0</v>
      </c>
    </row>
    <row r="354" spans="2:65" s="1" customFormat="1" ht="24.15" customHeight="1">
      <c r="B354" s="33"/>
      <c r="C354" s="132" t="s">
        <v>502</v>
      </c>
      <c r="D354" s="132" t="s">
        <v>168</v>
      </c>
      <c r="E354" s="133" t="s">
        <v>4921</v>
      </c>
      <c r="F354" s="134" t="s">
        <v>4922</v>
      </c>
      <c r="G354" s="135" t="s">
        <v>276</v>
      </c>
      <c r="H354" s="136">
        <v>84.177000000000007</v>
      </c>
      <c r="I354" s="137"/>
      <c r="J354" s="138">
        <f>ROUND(I354*H354,2)</f>
        <v>0</v>
      </c>
      <c r="K354" s="134" t="s">
        <v>172</v>
      </c>
      <c r="L354" s="33"/>
      <c r="M354" s="139" t="s">
        <v>19</v>
      </c>
      <c r="N354" s="140" t="s">
        <v>45</v>
      </c>
      <c r="P354" s="141">
        <f>O354*H354</f>
        <v>0</v>
      </c>
      <c r="Q354" s="141">
        <v>0.1295</v>
      </c>
      <c r="R354" s="141">
        <f>Q354*H354</f>
        <v>10.900921500000001</v>
      </c>
      <c r="S354" s="141">
        <v>0</v>
      </c>
      <c r="T354" s="142">
        <f>S354*H354</f>
        <v>0</v>
      </c>
      <c r="AR354" s="143" t="s">
        <v>173</v>
      </c>
      <c r="AT354" s="143" t="s">
        <v>168</v>
      </c>
      <c r="AU354" s="143" t="s">
        <v>83</v>
      </c>
      <c r="AY354" s="18" t="s">
        <v>166</v>
      </c>
      <c r="BE354" s="144">
        <f>IF(N354="základní",J354,0)</f>
        <v>0</v>
      </c>
      <c r="BF354" s="144">
        <f>IF(N354="snížená",J354,0)</f>
        <v>0</v>
      </c>
      <c r="BG354" s="144">
        <f>IF(N354="zákl. přenesená",J354,0)</f>
        <v>0</v>
      </c>
      <c r="BH354" s="144">
        <f>IF(N354="sníž. přenesená",J354,0)</f>
        <v>0</v>
      </c>
      <c r="BI354" s="144">
        <f>IF(N354="nulová",J354,0)</f>
        <v>0</v>
      </c>
      <c r="BJ354" s="18" t="s">
        <v>81</v>
      </c>
      <c r="BK354" s="144">
        <f>ROUND(I354*H354,2)</f>
        <v>0</v>
      </c>
      <c r="BL354" s="18" t="s">
        <v>173</v>
      </c>
      <c r="BM354" s="143" t="s">
        <v>4923</v>
      </c>
    </row>
    <row r="355" spans="2:65" s="1" customFormat="1" ht="10.199999999999999">
      <c r="B355" s="33"/>
      <c r="D355" s="145" t="s">
        <v>175</v>
      </c>
      <c r="F355" s="146" t="s">
        <v>4924</v>
      </c>
      <c r="I355" s="147"/>
      <c r="L355" s="33"/>
      <c r="M355" s="148"/>
      <c r="T355" s="54"/>
      <c r="AT355" s="18" t="s">
        <v>175</v>
      </c>
      <c r="AU355" s="18" t="s">
        <v>83</v>
      </c>
    </row>
    <row r="356" spans="2:65" s="12" customFormat="1" ht="10.199999999999999">
      <c r="B356" s="149"/>
      <c r="D356" s="150" t="s">
        <v>177</v>
      </c>
      <c r="E356" s="151" t="s">
        <v>19</v>
      </c>
      <c r="F356" s="152" t="s">
        <v>4925</v>
      </c>
      <c r="H356" s="151" t="s">
        <v>19</v>
      </c>
      <c r="I356" s="153"/>
      <c r="L356" s="149"/>
      <c r="M356" s="154"/>
      <c r="T356" s="155"/>
      <c r="AT356" s="151" t="s">
        <v>177</v>
      </c>
      <c r="AU356" s="151" t="s">
        <v>83</v>
      </c>
      <c r="AV356" s="12" t="s">
        <v>81</v>
      </c>
      <c r="AW356" s="12" t="s">
        <v>34</v>
      </c>
      <c r="AX356" s="12" t="s">
        <v>74</v>
      </c>
      <c r="AY356" s="151" t="s">
        <v>166</v>
      </c>
    </row>
    <row r="357" spans="2:65" s="13" customFormat="1" ht="10.199999999999999">
      <c r="B357" s="156"/>
      <c r="D357" s="150" t="s">
        <v>177</v>
      </c>
      <c r="E357" s="157" t="s">
        <v>19</v>
      </c>
      <c r="F357" s="158" t="s">
        <v>4926</v>
      </c>
      <c r="H357" s="159">
        <v>35.725000000000001</v>
      </c>
      <c r="I357" s="160"/>
      <c r="L357" s="156"/>
      <c r="M357" s="161"/>
      <c r="T357" s="162"/>
      <c r="AT357" s="157" t="s">
        <v>177</v>
      </c>
      <c r="AU357" s="157" t="s">
        <v>83</v>
      </c>
      <c r="AV357" s="13" t="s">
        <v>83</v>
      </c>
      <c r="AW357" s="13" t="s">
        <v>34</v>
      </c>
      <c r="AX357" s="13" t="s">
        <v>74</v>
      </c>
      <c r="AY357" s="157" t="s">
        <v>166</v>
      </c>
    </row>
    <row r="358" spans="2:65" s="12" customFormat="1" ht="10.199999999999999">
      <c r="B358" s="149"/>
      <c r="D358" s="150" t="s">
        <v>177</v>
      </c>
      <c r="E358" s="151" t="s">
        <v>19</v>
      </c>
      <c r="F358" s="152" t="s">
        <v>4749</v>
      </c>
      <c r="H358" s="151" t="s">
        <v>19</v>
      </c>
      <c r="I358" s="153"/>
      <c r="L358" s="149"/>
      <c r="M358" s="154"/>
      <c r="T358" s="155"/>
      <c r="AT358" s="151" t="s">
        <v>177</v>
      </c>
      <c r="AU358" s="151" t="s">
        <v>83</v>
      </c>
      <c r="AV358" s="12" t="s">
        <v>81</v>
      </c>
      <c r="AW358" s="12" t="s">
        <v>34</v>
      </c>
      <c r="AX358" s="12" t="s">
        <v>74</v>
      </c>
      <c r="AY358" s="151" t="s">
        <v>166</v>
      </c>
    </row>
    <row r="359" spans="2:65" s="13" customFormat="1" ht="10.199999999999999">
      <c r="B359" s="156"/>
      <c r="D359" s="150" t="s">
        <v>177</v>
      </c>
      <c r="E359" s="157" t="s">
        <v>19</v>
      </c>
      <c r="F359" s="158" t="s">
        <v>4927</v>
      </c>
      <c r="H359" s="159">
        <v>48.451999999999998</v>
      </c>
      <c r="I359" s="160"/>
      <c r="L359" s="156"/>
      <c r="M359" s="161"/>
      <c r="T359" s="162"/>
      <c r="AT359" s="157" t="s">
        <v>177</v>
      </c>
      <c r="AU359" s="157" t="s">
        <v>83</v>
      </c>
      <c r="AV359" s="13" t="s">
        <v>83</v>
      </c>
      <c r="AW359" s="13" t="s">
        <v>34</v>
      </c>
      <c r="AX359" s="13" t="s">
        <v>74</v>
      </c>
      <c r="AY359" s="157" t="s">
        <v>166</v>
      </c>
    </row>
    <row r="360" spans="2:65" s="14" customFormat="1" ht="10.199999999999999">
      <c r="B360" s="163"/>
      <c r="D360" s="150" t="s">
        <v>177</v>
      </c>
      <c r="E360" s="164" t="s">
        <v>19</v>
      </c>
      <c r="F360" s="165" t="s">
        <v>181</v>
      </c>
      <c r="H360" s="166">
        <v>84.177000000000007</v>
      </c>
      <c r="I360" s="167"/>
      <c r="L360" s="163"/>
      <c r="M360" s="168"/>
      <c r="T360" s="169"/>
      <c r="AT360" s="164" t="s">
        <v>177</v>
      </c>
      <c r="AU360" s="164" t="s">
        <v>83</v>
      </c>
      <c r="AV360" s="14" t="s">
        <v>173</v>
      </c>
      <c r="AW360" s="14" t="s">
        <v>34</v>
      </c>
      <c r="AX360" s="14" t="s">
        <v>81</v>
      </c>
      <c r="AY360" s="164" t="s">
        <v>166</v>
      </c>
    </row>
    <row r="361" spans="2:65" s="1" customFormat="1" ht="16.5" customHeight="1">
      <c r="B361" s="33"/>
      <c r="C361" s="175" t="s">
        <v>511</v>
      </c>
      <c r="D361" s="175" t="s">
        <v>561</v>
      </c>
      <c r="E361" s="176" t="s">
        <v>4928</v>
      </c>
      <c r="F361" s="177" t="s">
        <v>4929</v>
      </c>
      <c r="G361" s="178" t="s">
        <v>276</v>
      </c>
      <c r="H361" s="179">
        <v>85.861000000000004</v>
      </c>
      <c r="I361" s="180"/>
      <c r="J361" s="181">
        <f>ROUND(I361*H361,2)</f>
        <v>0</v>
      </c>
      <c r="K361" s="177" t="s">
        <v>172</v>
      </c>
      <c r="L361" s="182"/>
      <c r="M361" s="183" t="s">
        <v>19</v>
      </c>
      <c r="N361" s="184" t="s">
        <v>45</v>
      </c>
      <c r="P361" s="141">
        <f>O361*H361</f>
        <v>0</v>
      </c>
      <c r="Q361" s="141">
        <v>4.8000000000000001E-2</v>
      </c>
      <c r="R361" s="141">
        <f>Q361*H361</f>
        <v>4.1213280000000001</v>
      </c>
      <c r="S361" s="141">
        <v>0</v>
      </c>
      <c r="T361" s="142">
        <f>S361*H361</f>
        <v>0</v>
      </c>
      <c r="AR361" s="143" t="s">
        <v>229</v>
      </c>
      <c r="AT361" s="143" t="s">
        <v>561</v>
      </c>
      <c r="AU361" s="143" t="s">
        <v>83</v>
      </c>
      <c r="AY361" s="18" t="s">
        <v>166</v>
      </c>
      <c r="BE361" s="144">
        <f>IF(N361="základní",J361,0)</f>
        <v>0</v>
      </c>
      <c r="BF361" s="144">
        <f>IF(N361="snížená",J361,0)</f>
        <v>0</v>
      </c>
      <c r="BG361" s="144">
        <f>IF(N361="zákl. přenesená",J361,0)</f>
        <v>0</v>
      </c>
      <c r="BH361" s="144">
        <f>IF(N361="sníž. přenesená",J361,0)</f>
        <v>0</v>
      </c>
      <c r="BI361" s="144">
        <f>IF(N361="nulová",J361,0)</f>
        <v>0</v>
      </c>
      <c r="BJ361" s="18" t="s">
        <v>81</v>
      </c>
      <c r="BK361" s="144">
        <f>ROUND(I361*H361,2)</f>
        <v>0</v>
      </c>
      <c r="BL361" s="18" t="s">
        <v>173</v>
      </c>
      <c r="BM361" s="143" t="s">
        <v>4930</v>
      </c>
    </row>
    <row r="362" spans="2:65" s="12" customFormat="1" ht="10.199999999999999">
      <c r="B362" s="149"/>
      <c r="D362" s="150" t="s">
        <v>177</v>
      </c>
      <c r="E362" s="151" t="s">
        <v>19</v>
      </c>
      <c r="F362" s="152" t="s">
        <v>4925</v>
      </c>
      <c r="H362" s="151" t="s">
        <v>19</v>
      </c>
      <c r="I362" s="153"/>
      <c r="L362" s="149"/>
      <c r="M362" s="154"/>
      <c r="T362" s="155"/>
      <c r="AT362" s="151" t="s">
        <v>177</v>
      </c>
      <c r="AU362" s="151" t="s">
        <v>83</v>
      </c>
      <c r="AV362" s="12" t="s">
        <v>81</v>
      </c>
      <c r="AW362" s="12" t="s">
        <v>34</v>
      </c>
      <c r="AX362" s="12" t="s">
        <v>74</v>
      </c>
      <c r="AY362" s="151" t="s">
        <v>166</v>
      </c>
    </row>
    <row r="363" spans="2:65" s="13" customFormat="1" ht="10.199999999999999">
      <c r="B363" s="156"/>
      <c r="D363" s="150" t="s">
        <v>177</v>
      </c>
      <c r="E363" s="157" t="s">
        <v>19</v>
      </c>
      <c r="F363" s="158" t="s">
        <v>4926</v>
      </c>
      <c r="H363" s="159">
        <v>35.725000000000001</v>
      </c>
      <c r="I363" s="160"/>
      <c r="L363" s="156"/>
      <c r="M363" s="161"/>
      <c r="T363" s="162"/>
      <c r="AT363" s="157" t="s">
        <v>177</v>
      </c>
      <c r="AU363" s="157" t="s">
        <v>83</v>
      </c>
      <c r="AV363" s="13" t="s">
        <v>83</v>
      </c>
      <c r="AW363" s="13" t="s">
        <v>34</v>
      </c>
      <c r="AX363" s="13" t="s">
        <v>74</v>
      </c>
      <c r="AY363" s="157" t="s">
        <v>166</v>
      </c>
    </row>
    <row r="364" spans="2:65" s="12" customFormat="1" ht="10.199999999999999">
      <c r="B364" s="149"/>
      <c r="D364" s="150" t="s">
        <v>177</v>
      </c>
      <c r="E364" s="151" t="s">
        <v>19</v>
      </c>
      <c r="F364" s="152" t="s">
        <v>4749</v>
      </c>
      <c r="H364" s="151" t="s">
        <v>19</v>
      </c>
      <c r="I364" s="153"/>
      <c r="L364" s="149"/>
      <c r="M364" s="154"/>
      <c r="T364" s="155"/>
      <c r="AT364" s="151" t="s">
        <v>177</v>
      </c>
      <c r="AU364" s="151" t="s">
        <v>83</v>
      </c>
      <c r="AV364" s="12" t="s">
        <v>81</v>
      </c>
      <c r="AW364" s="12" t="s">
        <v>34</v>
      </c>
      <c r="AX364" s="12" t="s">
        <v>74</v>
      </c>
      <c r="AY364" s="151" t="s">
        <v>166</v>
      </c>
    </row>
    <row r="365" spans="2:65" s="13" customFormat="1" ht="10.199999999999999">
      <c r="B365" s="156"/>
      <c r="D365" s="150" t="s">
        <v>177</v>
      </c>
      <c r="E365" s="157" t="s">
        <v>19</v>
      </c>
      <c r="F365" s="158" t="s">
        <v>4927</v>
      </c>
      <c r="H365" s="159">
        <v>48.451999999999998</v>
      </c>
      <c r="I365" s="160"/>
      <c r="L365" s="156"/>
      <c r="M365" s="161"/>
      <c r="T365" s="162"/>
      <c r="AT365" s="157" t="s">
        <v>177</v>
      </c>
      <c r="AU365" s="157" t="s">
        <v>83</v>
      </c>
      <c r="AV365" s="13" t="s">
        <v>83</v>
      </c>
      <c r="AW365" s="13" t="s">
        <v>34</v>
      </c>
      <c r="AX365" s="13" t="s">
        <v>74</v>
      </c>
      <c r="AY365" s="157" t="s">
        <v>166</v>
      </c>
    </row>
    <row r="366" spans="2:65" s="14" customFormat="1" ht="10.199999999999999">
      <c r="B366" s="163"/>
      <c r="D366" s="150" t="s">
        <v>177</v>
      </c>
      <c r="E366" s="164" t="s">
        <v>19</v>
      </c>
      <c r="F366" s="165" t="s">
        <v>181</v>
      </c>
      <c r="H366" s="166">
        <v>84.177000000000007</v>
      </c>
      <c r="I366" s="167"/>
      <c r="L366" s="163"/>
      <c r="M366" s="168"/>
      <c r="T366" s="169"/>
      <c r="AT366" s="164" t="s">
        <v>177</v>
      </c>
      <c r="AU366" s="164" t="s">
        <v>83</v>
      </c>
      <c r="AV366" s="14" t="s">
        <v>173</v>
      </c>
      <c r="AW366" s="14" t="s">
        <v>34</v>
      </c>
      <c r="AX366" s="14" t="s">
        <v>81</v>
      </c>
      <c r="AY366" s="164" t="s">
        <v>166</v>
      </c>
    </row>
    <row r="367" spans="2:65" s="13" customFormat="1" ht="10.199999999999999">
      <c r="B367" s="156"/>
      <c r="D367" s="150" t="s">
        <v>177</v>
      </c>
      <c r="F367" s="158" t="s">
        <v>4931</v>
      </c>
      <c r="H367" s="159">
        <v>85.861000000000004</v>
      </c>
      <c r="I367" s="160"/>
      <c r="L367" s="156"/>
      <c r="M367" s="161"/>
      <c r="T367" s="162"/>
      <c r="AT367" s="157" t="s">
        <v>177</v>
      </c>
      <c r="AU367" s="157" t="s">
        <v>83</v>
      </c>
      <c r="AV367" s="13" t="s">
        <v>83</v>
      </c>
      <c r="AW367" s="13" t="s">
        <v>4</v>
      </c>
      <c r="AX367" s="13" t="s">
        <v>81</v>
      </c>
      <c r="AY367" s="157" t="s">
        <v>166</v>
      </c>
    </row>
    <row r="368" spans="2:65" s="1" customFormat="1" ht="16.5" customHeight="1">
      <c r="B368" s="33"/>
      <c r="C368" s="132" t="s">
        <v>518</v>
      </c>
      <c r="D368" s="132" t="s">
        <v>168</v>
      </c>
      <c r="E368" s="133" t="s">
        <v>4932</v>
      </c>
      <c r="F368" s="134" t="s">
        <v>4933</v>
      </c>
      <c r="G368" s="135" t="s">
        <v>244</v>
      </c>
      <c r="H368" s="136">
        <v>354.108</v>
      </c>
      <c r="I368" s="137"/>
      <c r="J368" s="138">
        <f>ROUND(I368*H368,2)</f>
        <v>0</v>
      </c>
      <c r="K368" s="134" t="s">
        <v>172</v>
      </c>
      <c r="L368" s="33"/>
      <c r="M368" s="139" t="s">
        <v>19</v>
      </c>
      <c r="N368" s="140" t="s">
        <v>45</v>
      </c>
      <c r="P368" s="141">
        <f>O368*H368</f>
        <v>0</v>
      </c>
      <c r="Q368" s="141">
        <v>4.6999999999999999E-4</v>
      </c>
      <c r="R368" s="141">
        <f>Q368*H368</f>
        <v>0.16643075999999998</v>
      </c>
      <c r="S368" s="141">
        <v>0</v>
      </c>
      <c r="T368" s="142">
        <f>S368*H368</f>
        <v>0</v>
      </c>
      <c r="AR368" s="143" t="s">
        <v>173</v>
      </c>
      <c r="AT368" s="143" t="s">
        <v>168</v>
      </c>
      <c r="AU368" s="143" t="s">
        <v>83</v>
      </c>
      <c r="AY368" s="18" t="s">
        <v>166</v>
      </c>
      <c r="BE368" s="144">
        <f>IF(N368="základní",J368,0)</f>
        <v>0</v>
      </c>
      <c r="BF368" s="144">
        <f>IF(N368="snížená",J368,0)</f>
        <v>0</v>
      </c>
      <c r="BG368" s="144">
        <f>IF(N368="zákl. přenesená",J368,0)</f>
        <v>0</v>
      </c>
      <c r="BH368" s="144">
        <f>IF(N368="sníž. přenesená",J368,0)</f>
        <v>0</v>
      </c>
      <c r="BI368" s="144">
        <f>IF(N368="nulová",J368,0)</f>
        <v>0</v>
      </c>
      <c r="BJ368" s="18" t="s">
        <v>81</v>
      </c>
      <c r="BK368" s="144">
        <f>ROUND(I368*H368,2)</f>
        <v>0</v>
      </c>
      <c r="BL368" s="18" t="s">
        <v>173</v>
      </c>
      <c r="BM368" s="143" t="s">
        <v>4934</v>
      </c>
    </row>
    <row r="369" spans="2:65" s="1" customFormat="1" ht="10.199999999999999">
      <c r="B369" s="33"/>
      <c r="D369" s="145" t="s">
        <v>175</v>
      </c>
      <c r="F369" s="146" t="s">
        <v>4935</v>
      </c>
      <c r="I369" s="147"/>
      <c r="L369" s="33"/>
      <c r="M369" s="148"/>
      <c r="T369" s="54"/>
      <c r="AT369" s="18" t="s">
        <v>175</v>
      </c>
      <c r="AU369" s="18" t="s">
        <v>83</v>
      </c>
    </row>
    <row r="370" spans="2:65" s="12" customFormat="1" ht="10.199999999999999">
      <c r="B370" s="149"/>
      <c r="D370" s="150" t="s">
        <v>177</v>
      </c>
      <c r="E370" s="151" t="s">
        <v>19</v>
      </c>
      <c r="F370" s="152" t="s">
        <v>4747</v>
      </c>
      <c r="H370" s="151" t="s">
        <v>19</v>
      </c>
      <c r="I370" s="153"/>
      <c r="L370" s="149"/>
      <c r="M370" s="154"/>
      <c r="T370" s="155"/>
      <c r="AT370" s="151" t="s">
        <v>177</v>
      </c>
      <c r="AU370" s="151" t="s">
        <v>83</v>
      </c>
      <c r="AV370" s="12" t="s">
        <v>81</v>
      </c>
      <c r="AW370" s="12" t="s">
        <v>34</v>
      </c>
      <c r="AX370" s="12" t="s">
        <v>74</v>
      </c>
      <c r="AY370" s="151" t="s">
        <v>166</v>
      </c>
    </row>
    <row r="371" spans="2:65" s="13" customFormat="1" ht="10.199999999999999">
      <c r="B371" s="156"/>
      <c r="D371" s="150" t="s">
        <v>177</v>
      </c>
      <c r="E371" s="157" t="s">
        <v>19</v>
      </c>
      <c r="F371" s="158" t="s">
        <v>4936</v>
      </c>
      <c r="H371" s="159">
        <v>169.92</v>
      </c>
      <c r="I371" s="160"/>
      <c r="L371" s="156"/>
      <c r="M371" s="161"/>
      <c r="T371" s="162"/>
      <c r="AT371" s="157" t="s">
        <v>177</v>
      </c>
      <c r="AU371" s="157" t="s">
        <v>83</v>
      </c>
      <c r="AV371" s="13" t="s">
        <v>83</v>
      </c>
      <c r="AW371" s="13" t="s">
        <v>34</v>
      </c>
      <c r="AX371" s="13" t="s">
        <v>74</v>
      </c>
      <c r="AY371" s="157" t="s">
        <v>166</v>
      </c>
    </row>
    <row r="372" spans="2:65" s="12" customFormat="1" ht="10.199999999999999">
      <c r="B372" s="149"/>
      <c r="D372" s="150" t="s">
        <v>177</v>
      </c>
      <c r="E372" s="151" t="s">
        <v>19</v>
      </c>
      <c r="F372" s="152" t="s">
        <v>4749</v>
      </c>
      <c r="H372" s="151" t="s">
        <v>19</v>
      </c>
      <c r="I372" s="153"/>
      <c r="L372" s="149"/>
      <c r="M372" s="154"/>
      <c r="T372" s="155"/>
      <c r="AT372" s="151" t="s">
        <v>177</v>
      </c>
      <c r="AU372" s="151" t="s">
        <v>83</v>
      </c>
      <c r="AV372" s="12" t="s">
        <v>81</v>
      </c>
      <c r="AW372" s="12" t="s">
        <v>34</v>
      </c>
      <c r="AX372" s="12" t="s">
        <v>74</v>
      </c>
      <c r="AY372" s="151" t="s">
        <v>166</v>
      </c>
    </row>
    <row r="373" spans="2:65" s="13" customFormat="1" ht="10.199999999999999">
      <c r="B373" s="156"/>
      <c r="D373" s="150" t="s">
        <v>177</v>
      </c>
      <c r="E373" s="157" t="s">
        <v>19</v>
      </c>
      <c r="F373" s="158" t="s">
        <v>1304</v>
      </c>
      <c r="H373" s="159">
        <v>138</v>
      </c>
      <c r="I373" s="160"/>
      <c r="L373" s="156"/>
      <c r="M373" s="161"/>
      <c r="T373" s="162"/>
      <c r="AT373" s="157" t="s">
        <v>177</v>
      </c>
      <c r="AU373" s="157" t="s">
        <v>83</v>
      </c>
      <c r="AV373" s="13" t="s">
        <v>83</v>
      </c>
      <c r="AW373" s="13" t="s">
        <v>34</v>
      </c>
      <c r="AX373" s="13" t="s">
        <v>74</v>
      </c>
      <c r="AY373" s="157" t="s">
        <v>166</v>
      </c>
    </row>
    <row r="374" spans="2:65" s="14" customFormat="1" ht="10.199999999999999">
      <c r="B374" s="163"/>
      <c r="D374" s="150" t="s">
        <v>177</v>
      </c>
      <c r="E374" s="164" t="s">
        <v>19</v>
      </c>
      <c r="F374" s="165" t="s">
        <v>181</v>
      </c>
      <c r="H374" s="166">
        <v>307.92</v>
      </c>
      <c r="I374" s="167"/>
      <c r="L374" s="163"/>
      <c r="M374" s="168"/>
      <c r="T374" s="169"/>
      <c r="AT374" s="164" t="s">
        <v>177</v>
      </c>
      <c r="AU374" s="164" t="s">
        <v>83</v>
      </c>
      <c r="AV374" s="14" t="s">
        <v>173</v>
      </c>
      <c r="AW374" s="14" t="s">
        <v>34</v>
      </c>
      <c r="AX374" s="14" t="s">
        <v>81</v>
      </c>
      <c r="AY374" s="164" t="s">
        <v>166</v>
      </c>
    </row>
    <row r="375" spans="2:65" s="13" customFormat="1" ht="10.199999999999999">
      <c r="B375" s="156"/>
      <c r="D375" s="150" t="s">
        <v>177</v>
      </c>
      <c r="F375" s="158" t="s">
        <v>4937</v>
      </c>
      <c r="H375" s="159">
        <v>354.108</v>
      </c>
      <c r="I375" s="160"/>
      <c r="L375" s="156"/>
      <c r="M375" s="161"/>
      <c r="T375" s="162"/>
      <c r="AT375" s="157" t="s">
        <v>177</v>
      </c>
      <c r="AU375" s="157" t="s">
        <v>83</v>
      </c>
      <c r="AV375" s="13" t="s">
        <v>83</v>
      </c>
      <c r="AW375" s="13" t="s">
        <v>4</v>
      </c>
      <c r="AX375" s="13" t="s">
        <v>81</v>
      </c>
      <c r="AY375" s="157" t="s">
        <v>166</v>
      </c>
    </row>
    <row r="376" spans="2:65" s="1" customFormat="1" ht="16.5" customHeight="1">
      <c r="B376" s="33"/>
      <c r="C376" s="132" t="s">
        <v>526</v>
      </c>
      <c r="D376" s="132" t="s">
        <v>168</v>
      </c>
      <c r="E376" s="133" t="s">
        <v>4938</v>
      </c>
      <c r="F376" s="134" t="s">
        <v>4939</v>
      </c>
      <c r="G376" s="135" t="s">
        <v>276</v>
      </c>
      <c r="H376" s="136">
        <v>44.5</v>
      </c>
      <c r="I376" s="137"/>
      <c r="J376" s="138">
        <f>ROUND(I376*H376,2)</f>
        <v>0</v>
      </c>
      <c r="K376" s="134" t="s">
        <v>172</v>
      </c>
      <c r="L376" s="33"/>
      <c r="M376" s="139" t="s">
        <v>19</v>
      </c>
      <c r="N376" s="140" t="s">
        <v>45</v>
      </c>
      <c r="P376" s="141">
        <f>O376*H376</f>
        <v>0</v>
      </c>
      <c r="Q376" s="141">
        <v>0</v>
      </c>
      <c r="R376" s="141">
        <f>Q376*H376</f>
        <v>0</v>
      </c>
      <c r="S376" s="141">
        <v>0</v>
      </c>
      <c r="T376" s="142">
        <f>S376*H376</f>
        <v>0</v>
      </c>
      <c r="AR376" s="143" t="s">
        <v>173</v>
      </c>
      <c r="AT376" s="143" t="s">
        <v>168</v>
      </c>
      <c r="AU376" s="143" t="s">
        <v>83</v>
      </c>
      <c r="AY376" s="18" t="s">
        <v>166</v>
      </c>
      <c r="BE376" s="144">
        <f>IF(N376="základní",J376,0)</f>
        <v>0</v>
      </c>
      <c r="BF376" s="144">
        <f>IF(N376="snížená",J376,0)</f>
        <v>0</v>
      </c>
      <c r="BG376" s="144">
        <f>IF(N376="zákl. přenesená",J376,0)</f>
        <v>0</v>
      </c>
      <c r="BH376" s="144">
        <f>IF(N376="sníž. přenesená",J376,0)</f>
        <v>0</v>
      </c>
      <c r="BI376" s="144">
        <f>IF(N376="nulová",J376,0)</f>
        <v>0</v>
      </c>
      <c r="BJ376" s="18" t="s">
        <v>81</v>
      </c>
      <c r="BK376" s="144">
        <f>ROUND(I376*H376,2)</f>
        <v>0</v>
      </c>
      <c r="BL376" s="18" t="s">
        <v>173</v>
      </c>
      <c r="BM376" s="143" t="s">
        <v>4940</v>
      </c>
    </row>
    <row r="377" spans="2:65" s="1" customFormat="1" ht="10.199999999999999">
      <c r="B377" s="33"/>
      <c r="D377" s="145" t="s">
        <v>175</v>
      </c>
      <c r="F377" s="146" t="s">
        <v>4941</v>
      </c>
      <c r="I377" s="147"/>
      <c r="L377" s="33"/>
      <c r="M377" s="148"/>
      <c r="T377" s="54"/>
      <c r="AT377" s="18" t="s">
        <v>175</v>
      </c>
      <c r="AU377" s="18" t="s">
        <v>83</v>
      </c>
    </row>
    <row r="378" spans="2:65" s="12" customFormat="1" ht="10.199999999999999">
      <c r="B378" s="149"/>
      <c r="D378" s="150" t="s">
        <v>177</v>
      </c>
      <c r="E378" s="151" t="s">
        <v>19</v>
      </c>
      <c r="F378" s="152" t="s">
        <v>4726</v>
      </c>
      <c r="H378" s="151" t="s">
        <v>19</v>
      </c>
      <c r="I378" s="153"/>
      <c r="L378" s="149"/>
      <c r="M378" s="154"/>
      <c r="T378" s="155"/>
      <c r="AT378" s="151" t="s">
        <v>177</v>
      </c>
      <c r="AU378" s="151" t="s">
        <v>83</v>
      </c>
      <c r="AV378" s="12" t="s">
        <v>81</v>
      </c>
      <c r="AW378" s="12" t="s">
        <v>34</v>
      </c>
      <c r="AX378" s="12" t="s">
        <v>74</v>
      </c>
      <c r="AY378" s="151" t="s">
        <v>166</v>
      </c>
    </row>
    <row r="379" spans="2:65" s="13" customFormat="1" ht="10.199999999999999">
      <c r="B379" s="156"/>
      <c r="D379" s="150" t="s">
        <v>177</v>
      </c>
      <c r="E379" s="157" t="s">
        <v>19</v>
      </c>
      <c r="F379" s="158" t="s">
        <v>4942</v>
      </c>
      <c r="H379" s="159">
        <v>44.5</v>
      </c>
      <c r="I379" s="160"/>
      <c r="L379" s="156"/>
      <c r="M379" s="161"/>
      <c r="T379" s="162"/>
      <c r="AT379" s="157" t="s">
        <v>177</v>
      </c>
      <c r="AU379" s="157" t="s">
        <v>83</v>
      </c>
      <c r="AV379" s="13" t="s">
        <v>83</v>
      </c>
      <c r="AW379" s="13" t="s">
        <v>34</v>
      </c>
      <c r="AX379" s="13" t="s">
        <v>74</v>
      </c>
      <c r="AY379" s="157" t="s">
        <v>166</v>
      </c>
    </row>
    <row r="380" spans="2:65" s="14" customFormat="1" ht="10.199999999999999">
      <c r="B380" s="163"/>
      <c r="D380" s="150" t="s">
        <v>177</v>
      </c>
      <c r="E380" s="164" t="s">
        <v>19</v>
      </c>
      <c r="F380" s="165" t="s">
        <v>181</v>
      </c>
      <c r="H380" s="166">
        <v>44.5</v>
      </c>
      <c r="I380" s="167"/>
      <c r="L380" s="163"/>
      <c r="M380" s="168"/>
      <c r="T380" s="169"/>
      <c r="AT380" s="164" t="s">
        <v>177</v>
      </c>
      <c r="AU380" s="164" t="s">
        <v>83</v>
      </c>
      <c r="AV380" s="14" t="s">
        <v>173</v>
      </c>
      <c r="AW380" s="14" t="s">
        <v>34</v>
      </c>
      <c r="AX380" s="14" t="s">
        <v>81</v>
      </c>
      <c r="AY380" s="164" t="s">
        <v>166</v>
      </c>
    </row>
    <row r="381" spans="2:65" s="1" customFormat="1" ht="16.5" customHeight="1">
      <c r="B381" s="33"/>
      <c r="C381" s="132" t="s">
        <v>530</v>
      </c>
      <c r="D381" s="132" t="s">
        <v>168</v>
      </c>
      <c r="E381" s="133" t="s">
        <v>4943</v>
      </c>
      <c r="F381" s="134" t="s">
        <v>4944</v>
      </c>
      <c r="G381" s="135" t="s">
        <v>318</v>
      </c>
      <c r="H381" s="136">
        <v>1</v>
      </c>
      <c r="I381" s="137"/>
      <c r="J381" s="138">
        <f>ROUND(I381*H381,2)</f>
        <v>0</v>
      </c>
      <c r="K381" s="134" t="s">
        <v>172</v>
      </c>
      <c r="L381" s="33"/>
      <c r="M381" s="139" t="s">
        <v>19</v>
      </c>
      <c r="N381" s="140" t="s">
        <v>45</v>
      </c>
      <c r="P381" s="141">
        <f>O381*H381</f>
        <v>0</v>
      </c>
      <c r="Q381" s="141">
        <v>0</v>
      </c>
      <c r="R381" s="141">
        <f>Q381*H381</f>
        <v>0</v>
      </c>
      <c r="S381" s="141">
        <v>0</v>
      </c>
      <c r="T381" s="142">
        <f>S381*H381</f>
        <v>0</v>
      </c>
      <c r="AR381" s="143" t="s">
        <v>173</v>
      </c>
      <c r="AT381" s="143" t="s">
        <v>168</v>
      </c>
      <c r="AU381" s="143" t="s">
        <v>83</v>
      </c>
      <c r="AY381" s="18" t="s">
        <v>166</v>
      </c>
      <c r="BE381" s="144">
        <f>IF(N381="základní",J381,0)</f>
        <v>0</v>
      </c>
      <c r="BF381" s="144">
        <f>IF(N381="snížená",J381,0)</f>
        <v>0</v>
      </c>
      <c r="BG381" s="144">
        <f>IF(N381="zákl. přenesená",J381,0)</f>
        <v>0</v>
      </c>
      <c r="BH381" s="144">
        <f>IF(N381="sníž. přenesená",J381,0)</f>
        <v>0</v>
      </c>
      <c r="BI381" s="144">
        <f>IF(N381="nulová",J381,0)</f>
        <v>0</v>
      </c>
      <c r="BJ381" s="18" t="s">
        <v>81</v>
      </c>
      <c r="BK381" s="144">
        <f>ROUND(I381*H381,2)</f>
        <v>0</v>
      </c>
      <c r="BL381" s="18" t="s">
        <v>173</v>
      </c>
      <c r="BM381" s="143" t="s">
        <v>4945</v>
      </c>
    </row>
    <row r="382" spans="2:65" s="1" customFormat="1" ht="10.199999999999999">
      <c r="B382" s="33"/>
      <c r="D382" s="145" t="s">
        <v>175</v>
      </c>
      <c r="F382" s="146" t="s">
        <v>4946</v>
      </c>
      <c r="I382" s="147"/>
      <c r="L382" s="33"/>
      <c r="M382" s="148"/>
      <c r="T382" s="54"/>
      <c r="AT382" s="18" t="s">
        <v>175</v>
      </c>
      <c r="AU382" s="18" t="s">
        <v>83</v>
      </c>
    </row>
    <row r="383" spans="2:65" s="12" customFormat="1" ht="10.199999999999999">
      <c r="B383" s="149"/>
      <c r="D383" s="150" t="s">
        <v>177</v>
      </c>
      <c r="E383" s="151" t="s">
        <v>19</v>
      </c>
      <c r="F383" s="152" t="s">
        <v>4947</v>
      </c>
      <c r="H383" s="151" t="s">
        <v>19</v>
      </c>
      <c r="I383" s="153"/>
      <c r="L383" s="149"/>
      <c r="M383" s="154"/>
      <c r="T383" s="155"/>
      <c r="AT383" s="151" t="s">
        <v>177</v>
      </c>
      <c r="AU383" s="151" t="s">
        <v>83</v>
      </c>
      <c r="AV383" s="12" t="s">
        <v>81</v>
      </c>
      <c r="AW383" s="12" t="s">
        <v>34</v>
      </c>
      <c r="AX383" s="12" t="s">
        <v>74</v>
      </c>
      <c r="AY383" s="151" t="s">
        <v>166</v>
      </c>
    </row>
    <row r="384" spans="2:65" s="13" customFormat="1" ht="10.199999999999999">
      <c r="B384" s="156"/>
      <c r="D384" s="150" t="s">
        <v>177</v>
      </c>
      <c r="E384" s="157" t="s">
        <v>19</v>
      </c>
      <c r="F384" s="158" t="s">
        <v>81</v>
      </c>
      <c r="H384" s="159">
        <v>1</v>
      </c>
      <c r="I384" s="160"/>
      <c r="L384" s="156"/>
      <c r="M384" s="161"/>
      <c r="T384" s="162"/>
      <c r="AT384" s="157" t="s">
        <v>177</v>
      </c>
      <c r="AU384" s="157" t="s">
        <v>83</v>
      </c>
      <c r="AV384" s="13" t="s">
        <v>83</v>
      </c>
      <c r="AW384" s="13" t="s">
        <v>34</v>
      </c>
      <c r="AX384" s="13" t="s">
        <v>74</v>
      </c>
      <c r="AY384" s="157" t="s">
        <v>166</v>
      </c>
    </row>
    <row r="385" spans="2:65" s="14" customFormat="1" ht="10.199999999999999">
      <c r="B385" s="163"/>
      <c r="D385" s="150" t="s">
        <v>177</v>
      </c>
      <c r="E385" s="164" t="s">
        <v>19</v>
      </c>
      <c r="F385" s="165" t="s">
        <v>181</v>
      </c>
      <c r="H385" s="166">
        <v>1</v>
      </c>
      <c r="I385" s="167"/>
      <c r="L385" s="163"/>
      <c r="M385" s="168"/>
      <c r="T385" s="169"/>
      <c r="AT385" s="164" t="s">
        <v>177</v>
      </c>
      <c r="AU385" s="164" t="s">
        <v>83</v>
      </c>
      <c r="AV385" s="14" t="s">
        <v>173</v>
      </c>
      <c r="AW385" s="14" t="s">
        <v>34</v>
      </c>
      <c r="AX385" s="14" t="s">
        <v>81</v>
      </c>
      <c r="AY385" s="164" t="s">
        <v>166</v>
      </c>
    </row>
    <row r="386" spans="2:65" s="1" customFormat="1" ht="16.5" customHeight="1">
      <c r="B386" s="33"/>
      <c r="C386" s="175" t="s">
        <v>539</v>
      </c>
      <c r="D386" s="175" t="s">
        <v>561</v>
      </c>
      <c r="E386" s="176" t="s">
        <v>4948</v>
      </c>
      <c r="F386" s="177" t="s">
        <v>4949</v>
      </c>
      <c r="G386" s="178" t="s">
        <v>318</v>
      </c>
      <c r="H386" s="179">
        <v>1</v>
      </c>
      <c r="I386" s="180"/>
      <c r="J386" s="181">
        <f>ROUND(I386*H386,2)</f>
        <v>0</v>
      </c>
      <c r="K386" s="177" t="s">
        <v>19</v>
      </c>
      <c r="L386" s="182"/>
      <c r="M386" s="183" t="s">
        <v>19</v>
      </c>
      <c r="N386" s="184" t="s">
        <v>45</v>
      </c>
      <c r="P386" s="141">
        <f>O386*H386</f>
        <v>0</v>
      </c>
      <c r="Q386" s="141">
        <v>0.16</v>
      </c>
      <c r="R386" s="141">
        <f>Q386*H386</f>
        <v>0.16</v>
      </c>
      <c r="S386" s="141">
        <v>0</v>
      </c>
      <c r="T386" s="142">
        <f>S386*H386</f>
        <v>0</v>
      </c>
      <c r="AR386" s="143" t="s">
        <v>229</v>
      </c>
      <c r="AT386" s="143" t="s">
        <v>561</v>
      </c>
      <c r="AU386" s="143" t="s">
        <v>83</v>
      </c>
      <c r="AY386" s="18" t="s">
        <v>166</v>
      </c>
      <c r="BE386" s="144">
        <f>IF(N386="základní",J386,0)</f>
        <v>0</v>
      </c>
      <c r="BF386" s="144">
        <f>IF(N386="snížená",J386,0)</f>
        <v>0</v>
      </c>
      <c r="BG386" s="144">
        <f>IF(N386="zákl. přenesená",J386,0)</f>
        <v>0</v>
      </c>
      <c r="BH386" s="144">
        <f>IF(N386="sníž. přenesená",J386,0)</f>
        <v>0</v>
      </c>
      <c r="BI386" s="144">
        <f>IF(N386="nulová",J386,0)</f>
        <v>0</v>
      </c>
      <c r="BJ386" s="18" t="s">
        <v>81</v>
      </c>
      <c r="BK386" s="144">
        <f>ROUND(I386*H386,2)</f>
        <v>0</v>
      </c>
      <c r="BL386" s="18" t="s">
        <v>173</v>
      </c>
      <c r="BM386" s="143" t="s">
        <v>4950</v>
      </c>
    </row>
    <row r="387" spans="2:65" s="12" customFormat="1" ht="10.199999999999999">
      <c r="B387" s="149"/>
      <c r="D387" s="150" t="s">
        <v>177</v>
      </c>
      <c r="E387" s="151" t="s">
        <v>19</v>
      </c>
      <c r="F387" s="152" t="s">
        <v>4947</v>
      </c>
      <c r="H387" s="151" t="s">
        <v>19</v>
      </c>
      <c r="I387" s="153"/>
      <c r="L387" s="149"/>
      <c r="M387" s="154"/>
      <c r="T387" s="155"/>
      <c r="AT387" s="151" t="s">
        <v>177</v>
      </c>
      <c r="AU387" s="151" t="s">
        <v>83</v>
      </c>
      <c r="AV387" s="12" t="s">
        <v>81</v>
      </c>
      <c r="AW387" s="12" t="s">
        <v>34</v>
      </c>
      <c r="AX387" s="12" t="s">
        <v>74</v>
      </c>
      <c r="AY387" s="151" t="s">
        <v>166</v>
      </c>
    </row>
    <row r="388" spans="2:65" s="13" customFormat="1" ht="10.199999999999999">
      <c r="B388" s="156"/>
      <c r="D388" s="150" t="s">
        <v>177</v>
      </c>
      <c r="E388" s="157" t="s">
        <v>19</v>
      </c>
      <c r="F388" s="158" t="s">
        <v>81</v>
      </c>
      <c r="H388" s="159">
        <v>1</v>
      </c>
      <c r="I388" s="160"/>
      <c r="L388" s="156"/>
      <c r="M388" s="161"/>
      <c r="T388" s="162"/>
      <c r="AT388" s="157" t="s">
        <v>177</v>
      </c>
      <c r="AU388" s="157" t="s">
        <v>83</v>
      </c>
      <c r="AV388" s="13" t="s">
        <v>83</v>
      </c>
      <c r="AW388" s="13" t="s">
        <v>34</v>
      </c>
      <c r="AX388" s="13" t="s">
        <v>74</v>
      </c>
      <c r="AY388" s="157" t="s">
        <v>166</v>
      </c>
    </row>
    <row r="389" spans="2:65" s="14" customFormat="1" ht="10.199999999999999">
      <c r="B389" s="163"/>
      <c r="D389" s="150" t="s">
        <v>177</v>
      </c>
      <c r="E389" s="164" t="s">
        <v>19</v>
      </c>
      <c r="F389" s="165" t="s">
        <v>181</v>
      </c>
      <c r="H389" s="166">
        <v>1</v>
      </c>
      <c r="I389" s="167"/>
      <c r="L389" s="163"/>
      <c r="M389" s="168"/>
      <c r="T389" s="169"/>
      <c r="AT389" s="164" t="s">
        <v>177</v>
      </c>
      <c r="AU389" s="164" t="s">
        <v>83</v>
      </c>
      <c r="AV389" s="14" t="s">
        <v>173</v>
      </c>
      <c r="AW389" s="14" t="s">
        <v>34</v>
      </c>
      <c r="AX389" s="14" t="s">
        <v>81</v>
      </c>
      <c r="AY389" s="164" t="s">
        <v>166</v>
      </c>
    </row>
    <row r="390" spans="2:65" s="1" customFormat="1" ht="16.5" customHeight="1">
      <c r="B390" s="33"/>
      <c r="C390" s="132" t="s">
        <v>544</v>
      </c>
      <c r="D390" s="132" t="s">
        <v>168</v>
      </c>
      <c r="E390" s="133" t="s">
        <v>4951</v>
      </c>
      <c r="F390" s="134" t="s">
        <v>4952</v>
      </c>
      <c r="G390" s="135" t="s">
        <v>318</v>
      </c>
      <c r="H390" s="136">
        <v>2</v>
      </c>
      <c r="I390" s="137"/>
      <c r="J390" s="138">
        <f>ROUND(I390*H390,2)</f>
        <v>0</v>
      </c>
      <c r="K390" s="134" t="s">
        <v>172</v>
      </c>
      <c r="L390" s="33"/>
      <c r="M390" s="139" t="s">
        <v>19</v>
      </c>
      <c r="N390" s="140" t="s">
        <v>45</v>
      </c>
      <c r="P390" s="141">
        <f>O390*H390</f>
        <v>0</v>
      </c>
      <c r="Q390" s="141">
        <v>0</v>
      </c>
      <c r="R390" s="141">
        <f>Q390*H390</f>
        <v>0</v>
      </c>
      <c r="S390" s="141">
        <v>0</v>
      </c>
      <c r="T390" s="142">
        <f>S390*H390</f>
        <v>0</v>
      </c>
      <c r="AR390" s="143" t="s">
        <v>173</v>
      </c>
      <c r="AT390" s="143" t="s">
        <v>168</v>
      </c>
      <c r="AU390" s="143" t="s">
        <v>83</v>
      </c>
      <c r="AY390" s="18" t="s">
        <v>166</v>
      </c>
      <c r="BE390" s="144">
        <f>IF(N390="základní",J390,0)</f>
        <v>0</v>
      </c>
      <c r="BF390" s="144">
        <f>IF(N390="snížená",J390,0)</f>
        <v>0</v>
      </c>
      <c r="BG390" s="144">
        <f>IF(N390="zákl. přenesená",J390,0)</f>
        <v>0</v>
      </c>
      <c r="BH390" s="144">
        <f>IF(N390="sníž. přenesená",J390,0)</f>
        <v>0</v>
      </c>
      <c r="BI390" s="144">
        <f>IF(N390="nulová",J390,0)</f>
        <v>0</v>
      </c>
      <c r="BJ390" s="18" t="s">
        <v>81</v>
      </c>
      <c r="BK390" s="144">
        <f>ROUND(I390*H390,2)</f>
        <v>0</v>
      </c>
      <c r="BL390" s="18" t="s">
        <v>173</v>
      </c>
      <c r="BM390" s="143" t="s">
        <v>4953</v>
      </c>
    </row>
    <row r="391" spans="2:65" s="1" customFormat="1" ht="10.199999999999999">
      <c r="B391" s="33"/>
      <c r="D391" s="145" t="s">
        <v>175</v>
      </c>
      <c r="F391" s="146" t="s">
        <v>4954</v>
      </c>
      <c r="I391" s="147"/>
      <c r="L391" s="33"/>
      <c r="M391" s="148"/>
      <c r="T391" s="54"/>
      <c r="AT391" s="18" t="s">
        <v>175</v>
      </c>
      <c r="AU391" s="18" t="s">
        <v>83</v>
      </c>
    </row>
    <row r="392" spans="2:65" s="12" customFormat="1" ht="10.199999999999999">
      <c r="B392" s="149"/>
      <c r="D392" s="150" t="s">
        <v>177</v>
      </c>
      <c r="E392" s="151" t="s">
        <v>19</v>
      </c>
      <c r="F392" s="152" t="s">
        <v>4955</v>
      </c>
      <c r="H392" s="151" t="s">
        <v>19</v>
      </c>
      <c r="I392" s="153"/>
      <c r="L392" s="149"/>
      <c r="M392" s="154"/>
      <c r="T392" s="155"/>
      <c r="AT392" s="151" t="s">
        <v>177</v>
      </c>
      <c r="AU392" s="151" t="s">
        <v>83</v>
      </c>
      <c r="AV392" s="12" t="s">
        <v>81</v>
      </c>
      <c r="AW392" s="12" t="s">
        <v>34</v>
      </c>
      <c r="AX392" s="12" t="s">
        <v>74</v>
      </c>
      <c r="AY392" s="151" t="s">
        <v>166</v>
      </c>
    </row>
    <row r="393" spans="2:65" s="13" customFormat="1" ht="10.199999999999999">
      <c r="B393" s="156"/>
      <c r="D393" s="150" t="s">
        <v>177</v>
      </c>
      <c r="E393" s="157" t="s">
        <v>19</v>
      </c>
      <c r="F393" s="158" t="s">
        <v>83</v>
      </c>
      <c r="H393" s="159">
        <v>2</v>
      </c>
      <c r="I393" s="160"/>
      <c r="L393" s="156"/>
      <c r="M393" s="161"/>
      <c r="T393" s="162"/>
      <c r="AT393" s="157" t="s">
        <v>177</v>
      </c>
      <c r="AU393" s="157" t="s">
        <v>83</v>
      </c>
      <c r="AV393" s="13" t="s">
        <v>83</v>
      </c>
      <c r="AW393" s="13" t="s">
        <v>34</v>
      </c>
      <c r="AX393" s="13" t="s">
        <v>74</v>
      </c>
      <c r="AY393" s="157" t="s">
        <v>166</v>
      </c>
    </row>
    <row r="394" spans="2:65" s="14" customFormat="1" ht="10.199999999999999">
      <c r="B394" s="163"/>
      <c r="D394" s="150" t="s">
        <v>177</v>
      </c>
      <c r="E394" s="164" t="s">
        <v>19</v>
      </c>
      <c r="F394" s="165" t="s">
        <v>181</v>
      </c>
      <c r="H394" s="166">
        <v>2</v>
      </c>
      <c r="I394" s="167"/>
      <c r="L394" s="163"/>
      <c r="M394" s="168"/>
      <c r="T394" s="169"/>
      <c r="AT394" s="164" t="s">
        <v>177</v>
      </c>
      <c r="AU394" s="164" t="s">
        <v>83</v>
      </c>
      <c r="AV394" s="14" t="s">
        <v>173</v>
      </c>
      <c r="AW394" s="14" t="s">
        <v>34</v>
      </c>
      <c r="AX394" s="14" t="s">
        <v>81</v>
      </c>
      <c r="AY394" s="164" t="s">
        <v>166</v>
      </c>
    </row>
    <row r="395" spans="2:65" s="1" customFormat="1" ht="24.15" customHeight="1">
      <c r="B395" s="33"/>
      <c r="C395" s="175" t="s">
        <v>553</v>
      </c>
      <c r="D395" s="175" t="s">
        <v>561</v>
      </c>
      <c r="E395" s="176" t="s">
        <v>4956</v>
      </c>
      <c r="F395" s="177" t="s">
        <v>4957</v>
      </c>
      <c r="G395" s="178" t="s">
        <v>318</v>
      </c>
      <c r="H395" s="179">
        <v>2</v>
      </c>
      <c r="I395" s="180"/>
      <c r="J395" s="181">
        <f>ROUND(I395*H395,2)</f>
        <v>0</v>
      </c>
      <c r="K395" s="177" t="s">
        <v>19</v>
      </c>
      <c r="L395" s="182"/>
      <c r="M395" s="183" t="s">
        <v>19</v>
      </c>
      <c r="N395" s="184" t="s">
        <v>45</v>
      </c>
      <c r="P395" s="141">
        <f>O395*H395</f>
        <v>0</v>
      </c>
      <c r="Q395" s="141">
        <v>0.28999999999999998</v>
      </c>
      <c r="R395" s="141">
        <f>Q395*H395</f>
        <v>0.57999999999999996</v>
      </c>
      <c r="S395" s="141">
        <v>0</v>
      </c>
      <c r="T395" s="142">
        <f>S395*H395</f>
        <v>0</v>
      </c>
      <c r="AR395" s="143" t="s">
        <v>229</v>
      </c>
      <c r="AT395" s="143" t="s">
        <v>561</v>
      </c>
      <c r="AU395" s="143" t="s">
        <v>83</v>
      </c>
      <c r="AY395" s="18" t="s">
        <v>166</v>
      </c>
      <c r="BE395" s="144">
        <f>IF(N395="základní",J395,0)</f>
        <v>0</v>
      </c>
      <c r="BF395" s="144">
        <f>IF(N395="snížená",J395,0)</f>
        <v>0</v>
      </c>
      <c r="BG395" s="144">
        <f>IF(N395="zákl. přenesená",J395,0)</f>
        <v>0</v>
      </c>
      <c r="BH395" s="144">
        <f>IF(N395="sníž. přenesená",J395,0)</f>
        <v>0</v>
      </c>
      <c r="BI395" s="144">
        <f>IF(N395="nulová",J395,0)</f>
        <v>0</v>
      </c>
      <c r="BJ395" s="18" t="s">
        <v>81</v>
      </c>
      <c r="BK395" s="144">
        <f>ROUND(I395*H395,2)</f>
        <v>0</v>
      </c>
      <c r="BL395" s="18" t="s">
        <v>173</v>
      </c>
      <c r="BM395" s="143" t="s">
        <v>4958</v>
      </c>
    </row>
    <row r="396" spans="2:65" s="12" customFormat="1" ht="10.199999999999999">
      <c r="B396" s="149"/>
      <c r="D396" s="150" t="s">
        <v>177</v>
      </c>
      <c r="E396" s="151" t="s">
        <v>19</v>
      </c>
      <c r="F396" s="152" t="s">
        <v>4955</v>
      </c>
      <c r="H396" s="151" t="s">
        <v>19</v>
      </c>
      <c r="I396" s="153"/>
      <c r="L396" s="149"/>
      <c r="M396" s="154"/>
      <c r="T396" s="155"/>
      <c r="AT396" s="151" t="s">
        <v>177</v>
      </c>
      <c r="AU396" s="151" t="s">
        <v>83</v>
      </c>
      <c r="AV396" s="12" t="s">
        <v>81</v>
      </c>
      <c r="AW396" s="12" t="s">
        <v>34</v>
      </c>
      <c r="AX396" s="12" t="s">
        <v>74</v>
      </c>
      <c r="AY396" s="151" t="s">
        <v>166</v>
      </c>
    </row>
    <row r="397" spans="2:65" s="13" customFormat="1" ht="10.199999999999999">
      <c r="B397" s="156"/>
      <c r="D397" s="150" t="s">
        <v>177</v>
      </c>
      <c r="E397" s="157" t="s">
        <v>19</v>
      </c>
      <c r="F397" s="158" t="s">
        <v>83</v>
      </c>
      <c r="H397" s="159">
        <v>2</v>
      </c>
      <c r="I397" s="160"/>
      <c r="L397" s="156"/>
      <c r="M397" s="161"/>
      <c r="T397" s="162"/>
      <c r="AT397" s="157" t="s">
        <v>177</v>
      </c>
      <c r="AU397" s="157" t="s">
        <v>83</v>
      </c>
      <c r="AV397" s="13" t="s">
        <v>83</v>
      </c>
      <c r="AW397" s="13" t="s">
        <v>34</v>
      </c>
      <c r="AX397" s="13" t="s">
        <v>74</v>
      </c>
      <c r="AY397" s="157" t="s">
        <v>166</v>
      </c>
    </row>
    <row r="398" spans="2:65" s="14" customFormat="1" ht="10.199999999999999">
      <c r="B398" s="163"/>
      <c r="D398" s="150" t="s">
        <v>177</v>
      </c>
      <c r="E398" s="164" t="s">
        <v>19</v>
      </c>
      <c r="F398" s="165" t="s">
        <v>181</v>
      </c>
      <c r="H398" s="166">
        <v>2</v>
      </c>
      <c r="I398" s="167"/>
      <c r="L398" s="163"/>
      <c r="M398" s="168"/>
      <c r="T398" s="169"/>
      <c r="AT398" s="164" t="s">
        <v>177</v>
      </c>
      <c r="AU398" s="164" t="s">
        <v>83</v>
      </c>
      <c r="AV398" s="14" t="s">
        <v>173</v>
      </c>
      <c r="AW398" s="14" t="s">
        <v>34</v>
      </c>
      <c r="AX398" s="14" t="s">
        <v>81</v>
      </c>
      <c r="AY398" s="164" t="s">
        <v>166</v>
      </c>
    </row>
    <row r="399" spans="2:65" s="1" customFormat="1" ht="24.15" customHeight="1">
      <c r="B399" s="33"/>
      <c r="C399" s="132" t="s">
        <v>565</v>
      </c>
      <c r="D399" s="132" t="s">
        <v>168</v>
      </c>
      <c r="E399" s="133" t="s">
        <v>4959</v>
      </c>
      <c r="F399" s="134" t="s">
        <v>4960</v>
      </c>
      <c r="G399" s="135" t="s">
        <v>318</v>
      </c>
      <c r="H399" s="136">
        <v>26.984999999999999</v>
      </c>
      <c r="I399" s="137"/>
      <c r="J399" s="138">
        <f>ROUND(I399*H399,2)</f>
        <v>0</v>
      </c>
      <c r="K399" s="134" t="s">
        <v>172</v>
      </c>
      <c r="L399" s="33"/>
      <c r="M399" s="139" t="s">
        <v>19</v>
      </c>
      <c r="N399" s="140" t="s">
        <v>45</v>
      </c>
      <c r="P399" s="141">
        <f>O399*H399</f>
        <v>0</v>
      </c>
      <c r="Q399" s="141">
        <v>0</v>
      </c>
      <c r="R399" s="141">
        <f>Q399*H399</f>
        <v>0</v>
      </c>
      <c r="S399" s="141">
        <v>0</v>
      </c>
      <c r="T399" s="142">
        <f>S399*H399</f>
        <v>0</v>
      </c>
      <c r="AR399" s="143" t="s">
        <v>173</v>
      </c>
      <c r="AT399" s="143" t="s">
        <v>168</v>
      </c>
      <c r="AU399" s="143" t="s">
        <v>83</v>
      </c>
      <c r="AY399" s="18" t="s">
        <v>166</v>
      </c>
      <c r="BE399" s="144">
        <f>IF(N399="základní",J399,0)</f>
        <v>0</v>
      </c>
      <c r="BF399" s="144">
        <f>IF(N399="snížená",J399,0)</f>
        <v>0</v>
      </c>
      <c r="BG399" s="144">
        <f>IF(N399="zákl. přenesená",J399,0)</f>
        <v>0</v>
      </c>
      <c r="BH399" s="144">
        <f>IF(N399="sníž. přenesená",J399,0)</f>
        <v>0</v>
      </c>
      <c r="BI399" s="144">
        <f>IF(N399="nulová",J399,0)</f>
        <v>0</v>
      </c>
      <c r="BJ399" s="18" t="s">
        <v>81</v>
      </c>
      <c r="BK399" s="144">
        <f>ROUND(I399*H399,2)</f>
        <v>0</v>
      </c>
      <c r="BL399" s="18" t="s">
        <v>173</v>
      </c>
      <c r="BM399" s="143" t="s">
        <v>4961</v>
      </c>
    </row>
    <row r="400" spans="2:65" s="1" customFormat="1" ht="10.199999999999999">
      <c r="B400" s="33"/>
      <c r="D400" s="145" t="s">
        <v>175</v>
      </c>
      <c r="F400" s="146" t="s">
        <v>4962</v>
      </c>
      <c r="I400" s="147"/>
      <c r="L400" s="33"/>
      <c r="M400" s="148"/>
      <c r="T400" s="54"/>
      <c r="AT400" s="18" t="s">
        <v>175</v>
      </c>
      <c r="AU400" s="18" t="s">
        <v>83</v>
      </c>
    </row>
    <row r="401" spans="2:65" s="12" customFormat="1" ht="10.199999999999999">
      <c r="B401" s="149"/>
      <c r="D401" s="150" t="s">
        <v>177</v>
      </c>
      <c r="E401" s="151" t="s">
        <v>19</v>
      </c>
      <c r="F401" s="152" t="s">
        <v>4747</v>
      </c>
      <c r="H401" s="151" t="s">
        <v>19</v>
      </c>
      <c r="I401" s="153"/>
      <c r="L401" s="149"/>
      <c r="M401" s="154"/>
      <c r="T401" s="155"/>
      <c r="AT401" s="151" t="s">
        <v>177</v>
      </c>
      <c r="AU401" s="151" t="s">
        <v>83</v>
      </c>
      <c r="AV401" s="12" t="s">
        <v>81</v>
      </c>
      <c r="AW401" s="12" t="s">
        <v>34</v>
      </c>
      <c r="AX401" s="12" t="s">
        <v>74</v>
      </c>
      <c r="AY401" s="151" t="s">
        <v>166</v>
      </c>
    </row>
    <row r="402" spans="2:65" s="13" customFormat="1" ht="10.199999999999999">
      <c r="B402" s="156"/>
      <c r="D402" s="150" t="s">
        <v>177</v>
      </c>
      <c r="E402" s="157" t="s">
        <v>19</v>
      </c>
      <c r="F402" s="158" t="s">
        <v>4963</v>
      </c>
      <c r="H402" s="159">
        <v>25.7</v>
      </c>
      <c r="I402" s="160"/>
      <c r="L402" s="156"/>
      <c r="M402" s="161"/>
      <c r="T402" s="162"/>
      <c r="AT402" s="157" t="s">
        <v>177</v>
      </c>
      <c r="AU402" s="157" t="s">
        <v>83</v>
      </c>
      <c r="AV402" s="13" t="s">
        <v>83</v>
      </c>
      <c r="AW402" s="13" t="s">
        <v>34</v>
      </c>
      <c r="AX402" s="13" t="s">
        <v>74</v>
      </c>
      <c r="AY402" s="157" t="s">
        <v>166</v>
      </c>
    </row>
    <row r="403" spans="2:65" s="14" customFormat="1" ht="10.199999999999999">
      <c r="B403" s="163"/>
      <c r="D403" s="150" t="s">
        <v>177</v>
      </c>
      <c r="E403" s="164" t="s">
        <v>19</v>
      </c>
      <c r="F403" s="165" t="s">
        <v>181</v>
      </c>
      <c r="H403" s="166">
        <v>25.7</v>
      </c>
      <c r="I403" s="167"/>
      <c r="L403" s="163"/>
      <c r="M403" s="168"/>
      <c r="T403" s="169"/>
      <c r="AT403" s="164" t="s">
        <v>177</v>
      </c>
      <c r="AU403" s="164" t="s">
        <v>83</v>
      </c>
      <c r="AV403" s="14" t="s">
        <v>173</v>
      </c>
      <c r="AW403" s="14" t="s">
        <v>34</v>
      </c>
      <c r="AX403" s="14" t="s">
        <v>81</v>
      </c>
      <c r="AY403" s="164" t="s">
        <v>166</v>
      </c>
    </row>
    <row r="404" spans="2:65" s="13" customFormat="1" ht="10.199999999999999">
      <c r="B404" s="156"/>
      <c r="D404" s="150" t="s">
        <v>177</v>
      </c>
      <c r="F404" s="158" t="s">
        <v>4964</v>
      </c>
      <c r="H404" s="159">
        <v>26.984999999999999</v>
      </c>
      <c r="I404" s="160"/>
      <c r="L404" s="156"/>
      <c r="M404" s="161"/>
      <c r="T404" s="162"/>
      <c r="AT404" s="157" t="s">
        <v>177</v>
      </c>
      <c r="AU404" s="157" t="s">
        <v>83</v>
      </c>
      <c r="AV404" s="13" t="s">
        <v>83</v>
      </c>
      <c r="AW404" s="13" t="s">
        <v>4</v>
      </c>
      <c r="AX404" s="13" t="s">
        <v>81</v>
      </c>
      <c r="AY404" s="157" t="s">
        <v>166</v>
      </c>
    </row>
    <row r="405" spans="2:65" s="1" customFormat="1" ht="24.15" customHeight="1">
      <c r="B405" s="33"/>
      <c r="C405" s="175" t="s">
        <v>860</v>
      </c>
      <c r="D405" s="175" t="s">
        <v>561</v>
      </c>
      <c r="E405" s="176" t="s">
        <v>4965</v>
      </c>
      <c r="F405" s="177" t="s">
        <v>4966</v>
      </c>
      <c r="G405" s="178" t="s">
        <v>318</v>
      </c>
      <c r="H405" s="179">
        <v>26.984999999999999</v>
      </c>
      <c r="I405" s="180"/>
      <c r="J405" s="181">
        <f>ROUND(I405*H405,2)</f>
        <v>0</v>
      </c>
      <c r="K405" s="177" t="s">
        <v>172</v>
      </c>
      <c r="L405" s="182"/>
      <c r="M405" s="183" t="s">
        <v>19</v>
      </c>
      <c r="N405" s="184" t="s">
        <v>45</v>
      </c>
      <c r="P405" s="141">
        <f>O405*H405</f>
        <v>0</v>
      </c>
      <c r="Q405" s="141">
        <v>2.0000000000000001E-4</v>
      </c>
      <c r="R405" s="141">
        <f>Q405*H405</f>
        <v>5.3969999999999999E-3</v>
      </c>
      <c r="S405" s="141">
        <v>0</v>
      </c>
      <c r="T405" s="142">
        <f>S405*H405</f>
        <v>0</v>
      </c>
      <c r="AR405" s="143" t="s">
        <v>229</v>
      </c>
      <c r="AT405" s="143" t="s">
        <v>561</v>
      </c>
      <c r="AU405" s="143" t="s">
        <v>83</v>
      </c>
      <c r="AY405" s="18" t="s">
        <v>166</v>
      </c>
      <c r="BE405" s="144">
        <f>IF(N405="základní",J405,0)</f>
        <v>0</v>
      </c>
      <c r="BF405" s="144">
        <f>IF(N405="snížená",J405,0)</f>
        <v>0</v>
      </c>
      <c r="BG405" s="144">
        <f>IF(N405="zákl. přenesená",J405,0)</f>
        <v>0</v>
      </c>
      <c r="BH405" s="144">
        <f>IF(N405="sníž. přenesená",J405,0)</f>
        <v>0</v>
      </c>
      <c r="BI405" s="144">
        <f>IF(N405="nulová",J405,0)</f>
        <v>0</v>
      </c>
      <c r="BJ405" s="18" t="s">
        <v>81</v>
      </c>
      <c r="BK405" s="144">
        <f>ROUND(I405*H405,2)</f>
        <v>0</v>
      </c>
      <c r="BL405" s="18" t="s">
        <v>173</v>
      </c>
      <c r="BM405" s="143" t="s">
        <v>4967</v>
      </c>
    </row>
    <row r="406" spans="2:65" s="12" customFormat="1" ht="10.199999999999999">
      <c r="B406" s="149"/>
      <c r="D406" s="150" t="s">
        <v>177</v>
      </c>
      <c r="E406" s="151" t="s">
        <v>19</v>
      </c>
      <c r="F406" s="152" t="s">
        <v>4747</v>
      </c>
      <c r="H406" s="151" t="s">
        <v>19</v>
      </c>
      <c r="I406" s="153"/>
      <c r="L406" s="149"/>
      <c r="M406" s="154"/>
      <c r="T406" s="155"/>
      <c r="AT406" s="151" t="s">
        <v>177</v>
      </c>
      <c r="AU406" s="151" t="s">
        <v>83</v>
      </c>
      <c r="AV406" s="12" t="s">
        <v>81</v>
      </c>
      <c r="AW406" s="12" t="s">
        <v>34</v>
      </c>
      <c r="AX406" s="12" t="s">
        <v>74</v>
      </c>
      <c r="AY406" s="151" t="s">
        <v>166</v>
      </c>
    </row>
    <row r="407" spans="2:65" s="13" customFormat="1" ht="10.199999999999999">
      <c r="B407" s="156"/>
      <c r="D407" s="150" t="s">
        <v>177</v>
      </c>
      <c r="E407" s="157" t="s">
        <v>19</v>
      </c>
      <c r="F407" s="158" t="s">
        <v>4963</v>
      </c>
      <c r="H407" s="159">
        <v>25.7</v>
      </c>
      <c r="I407" s="160"/>
      <c r="L407" s="156"/>
      <c r="M407" s="161"/>
      <c r="T407" s="162"/>
      <c r="AT407" s="157" t="s">
        <v>177</v>
      </c>
      <c r="AU407" s="157" t="s">
        <v>83</v>
      </c>
      <c r="AV407" s="13" t="s">
        <v>83</v>
      </c>
      <c r="AW407" s="13" t="s">
        <v>34</v>
      </c>
      <c r="AX407" s="13" t="s">
        <v>74</v>
      </c>
      <c r="AY407" s="157" t="s">
        <v>166</v>
      </c>
    </row>
    <row r="408" spans="2:65" s="14" customFormat="1" ht="10.199999999999999">
      <c r="B408" s="163"/>
      <c r="D408" s="150" t="s">
        <v>177</v>
      </c>
      <c r="E408" s="164" t="s">
        <v>19</v>
      </c>
      <c r="F408" s="165" t="s">
        <v>181</v>
      </c>
      <c r="H408" s="166">
        <v>25.7</v>
      </c>
      <c r="I408" s="167"/>
      <c r="L408" s="163"/>
      <c r="M408" s="168"/>
      <c r="T408" s="169"/>
      <c r="AT408" s="164" t="s">
        <v>177</v>
      </c>
      <c r="AU408" s="164" t="s">
        <v>83</v>
      </c>
      <c r="AV408" s="14" t="s">
        <v>173</v>
      </c>
      <c r="AW408" s="14" t="s">
        <v>34</v>
      </c>
      <c r="AX408" s="14" t="s">
        <v>81</v>
      </c>
      <c r="AY408" s="164" t="s">
        <v>166</v>
      </c>
    </row>
    <row r="409" spans="2:65" s="13" customFormat="1" ht="10.199999999999999">
      <c r="B409" s="156"/>
      <c r="D409" s="150" t="s">
        <v>177</v>
      </c>
      <c r="F409" s="158" t="s">
        <v>4964</v>
      </c>
      <c r="H409" s="159">
        <v>26.984999999999999</v>
      </c>
      <c r="I409" s="160"/>
      <c r="L409" s="156"/>
      <c r="M409" s="161"/>
      <c r="T409" s="162"/>
      <c r="AT409" s="157" t="s">
        <v>177</v>
      </c>
      <c r="AU409" s="157" t="s">
        <v>83</v>
      </c>
      <c r="AV409" s="13" t="s">
        <v>83</v>
      </c>
      <c r="AW409" s="13" t="s">
        <v>4</v>
      </c>
      <c r="AX409" s="13" t="s">
        <v>81</v>
      </c>
      <c r="AY409" s="157" t="s">
        <v>166</v>
      </c>
    </row>
    <row r="410" spans="2:65" s="1" customFormat="1" ht="24.15" customHeight="1">
      <c r="B410" s="33"/>
      <c r="C410" s="132" t="s">
        <v>867</v>
      </c>
      <c r="D410" s="132" t="s">
        <v>168</v>
      </c>
      <c r="E410" s="133" t="s">
        <v>4968</v>
      </c>
      <c r="F410" s="134" t="s">
        <v>4969</v>
      </c>
      <c r="G410" s="135" t="s">
        <v>318</v>
      </c>
      <c r="H410" s="136">
        <v>20</v>
      </c>
      <c r="I410" s="137"/>
      <c r="J410" s="138">
        <f>ROUND(I410*H410,2)</f>
        <v>0</v>
      </c>
      <c r="K410" s="134" t="s">
        <v>172</v>
      </c>
      <c r="L410" s="33"/>
      <c r="M410" s="139" t="s">
        <v>19</v>
      </c>
      <c r="N410" s="140" t="s">
        <v>45</v>
      </c>
      <c r="P410" s="141">
        <f>O410*H410</f>
        <v>0</v>
      </c>
      <c r="Q410" s="141">
        <v>0</v>
      </c>
      <c r="R410" s="141">
        <f>Q410*H410</f>
        <v>0</v>
      </c>
      <c r="S410" s="141">
        <v>0</v>
      </c>
      <c r="T410" s="142">
        <f>S410*H410</f>
        <v>0</v>
      </c>
      <c r="AR410" s="143" t="s">
        <v>173</v>
      </c>
      <c r="AT410" s="143" t="s">
        <v>168</v>
      </c>
      <c r="AU410" s="143" t="s">
        <v>83</v>
      </c>
      <c r="AY410" s="18" t="s">
        <v>166</v>
      </c>
      <c r="BE410" s="144">
        <f>IF(N410="základní",J410,0)</f>
        <v>0</v>
      </c>
      <c r="BF410" s="144">
        <f>IF(N410="snížená",J410,0)</f>
        <v>0</v>
      </c>
      <c r="BG410" s="144">
        <f>IF(N410="zákl. přenesená",J410,0)</f>
        <v>0</v>
      </c>
      <c r="BH410" s="144">
        <f>IF(N410="sníž. přenesená",J410,0)</f>
        <v>0</v>
      </c>
      <c r="BI410" s="144">
        <f>IF(N410="nulová",J410,0)</f>
        <v>0</v>
      </c>
      <c r="BJ410" s="18" t="s">
        <v>81</v>
      </c>
      <c r="BK410" s="144">
        <f>ROUND(I410*H410,2)</f>
        <v>0</v>
      </c>
      <c r="BL410" s="18" t="s">
        <v>173</v>
      </c>
      <c r="BM410" s="143" t="s">
        <v>4970</v>
      </c>
    </row>
    <row r="411" spans="2:65" s="1" customFormat="1" ht="10.199999999999999">
      <c r="B411" s="33"/>
      <c r="D411" s="145" t="s">
        <v>175</v>
      </c>
      <c r="F411" s="146" t="s">
        <v>4971</v>
      </c>
      <c r="I411" s="147"/>
      <c r="L411" s="33"/>
      <c r="M411" s="148"/>
      <c r="T411" s="54"/>
      <c r="AT411" s="18" t="s">
        <v>175</v>
      </c>
      <c r="AU411" s="18" t="s">
        <v>83</v>
      </c>
    </row>
    <row r="412" spans="2:65" s="12" customFormat="1" ht="10.199999999999999">
      <c r="B412" s="149"/>
      <c r="D412" s="150" t="s">
        <v>177</v>
      </c>
      <c r="E412" s="151" t="s">
        <v>19</v>
      </c>
      <c r="F412" s="152" t="s">
        <v>4760</v>
      </c>
      <c r="H412" s="151" t="s">
        <v>19</v>
      </c>
      <c r="I412" s="153"/>
      <c r="L412" s="149"/>
      <c r="M412" s="154"/>
      <c r="T412" s="155"/>
      <c r="AT412" s="151" t="s">
        <v>177</v>
      </c>
      <c r="AU412" s="151" t="s">
        <v>83</v>
      </c>
      <c r="AV412" s="12" t="s">
        <v>81</v>
      </c>
      <c r="AW412" s="12" t="s">
        <v>34</v>
      </c>
      <c r="AX412" s="12" t="s">
        <v>74</v>
      </c>
      <c r="AY412" s="151" t="s">
        <v>166</v>
      </c>
    </row>
    <row r="413" spans="2:65" s="13" customFormat="1" ht="10.199999999999999">
      <c r="B413" s="156"/>
      <c r="D413" s="150" t="s">
        <v>177</v>
      </c>
      <c r="E413" s="157" t="s">
        <v>19</v>
      </c>
      <c r="F413" s="158" t="s">
        <v>4972</v>
      </c>
      <c r="H413" s="159">
        <v>20</v>
      </c>
      <c r="I413" s="160"/>
      <c r="L413" s="156"/>
      <c r="M413" s="161"/>
      <c r="T413" s="162"/>
      <c r="AT413" s="157" t="s">
        <v>177</v>
      </c>
      <c r="AU413" s="157" t="s">
        <v>83</v>
      </c>
      <c r="AV413" s="13" t="s">
        <v>83</v>
      </c>
      <c r="AW413" s="13" t="s">
        <v>34</v>
      </c>
      <c r="AX413" s="13" t="s">
        <v>74</v>
      </c>
      <c r="AY413" s="157" t="s">
        <v>166</v>
      </c>
    </row>
    <row r="414" spans="2:65" s="14" customFormat="1" ht="10.199999999999999">
      <c r="B414" s="163"/>
      <c r="D414" s="150" t="s">
        <v>177</v>
      </c>
      <c r="E414" s="164" t="s">
        <v>19</v>
      </c>
      <c r="F414" s="165" t="s">
        <v>181</v>
      </c>
      <c r="H414" s="166">
        <v>20</v>
      </c>
      <c r="I414" s="167"/>
      <c r="L414" s="163"/>
      <c r="M414" s="168"/>
      <c r="T414" s="169"/>
      <c r="AT414" s="164" t="s">
        <v>177</v>
      </c>
      <c r="AU414" s="164" t="s">
        <v>83</v>
      </c>
      <c r="AV414" s="14" t="s">
        <v>173</v>
      </c>
      <c r="AW414" s="14" t="s">
        <v>34</v>
      </c>
      <c r="AX414" s="14" t="s">
        <v>81</v>
      </c>
      <c r="AY414" s="164" t="s">
        <v>166</v>
      </c>
    </row>
    <row r="415" spans="2:65" s="1" customFormat="1" ht="21.75" customHeight="1">
      <c r="B415" s="33"/>
      <c r="C415" s="175" t="s">
        <v>874</v>
      </c>
      <c r="D415" s="175" t="s">
        <v>561</v>
      </c>
      <c r="E415" s="176" t="s">
        <v>4973</v>
      </c>
      <c r="F415" s="177" t="s">
        <v>4974</v>
      </c>
      <c r="G415" s="178" t="s">
        <v>318</v>
      </c>
      <c r="H415" s="179">
        <v>20</v>
      </c>
      <c r="I415" s="180"/>
      <c r="J415" s="181">
        <f>ROUND(I415*H415,2)</f>
        <v>0</v>
      </c>
      <c r="K415" s="177" t="s">
        <v>172</v>
      </c>
      <c r="L415" s="182"/>
      <c r="M415" s="183" t="s">
        <v>19</v>
      </c>
      <c r="N415" s="184" t="s">
        <v>45</v>
      </c>
      <c r="P415" s="141">
        <f>O415*H415</f>
        <v>0</v>
      </c>
      <c r="Q415" s="141">
        <v>7.6000000000000004E-4</v>
      </c>
      <c r="R415" s="141">
        <f>Q415*H415</f>
        <v>1.5200000000000002E-2</v>
      </c>
      <c r="S415" s="141">
        <v>0</v>
      </c>
      <c r="T415" s="142">
        <f>S415*H415</f>
        <v>0</v>
      </c>
      <c r="AR415" s="143" t="s">
        <v>229</v>
      </c>
      <c r="AT415" s="143" t="s">
        <v>561</v>
      </c>
      <c r="AU415" s="143" t="s">
        <v>83</v>
      </c>
      <c r="AY415" s="18" t="s">
        <v>166</v>
      </c>
      <c r="BE415" s="144">
        <f>IF(N415="základní",J415,0)</f>
        <v>0</v>
      </c>
      <c r="BF415" s="144">
        <f>IF(N415="snížená",J415,0)</f>
        <v>0</v>
      </c>
      <c r="BG415" s="144">
        <f>IF(N415="zákl. přenesená",J415,0)</f>
        <v>0</v>
      </c>
      <c r="BH415" s="144">
        <f>IF(N415="sníž. přenesená",J415,0)</f>
        <v>0</v>
      </c>
      <c r="BI415" s="144">
        <f>IF(N415="nulová",J415,0)</f>
        <v>0</v>
      </c>
      <c r="BJ415" s="18" t="s">
        <v>81</v>
      </c>
      <c r="BK415" s="144">
        <f>ROUND(I415*H415,2)</f>
        <v>0</v>
      </c>
      <c r="BL415" s="18" t="s">
        <v>173</v>
      </c>
      <c r="BM415" s="143" t="s">
        <v>4975</v>
      </c>
    </row>
    <row r="416" spans="2:65" s="12" customFormat="1" ht="10.199999999999999">
      <c r="B416" s="149"/>
      <c r="D416" s="150" t="s">
        <v>177</v>
      </c>
      <c r="E416" s="151" t="s">
        <v>19</v>
      </c>
      <c r="F416" s="152" t="s">
        <v>4760</v>
      </c>
      <c r="H416" s="151" t="s">
        <v>19</v>
      </c>
      <c r="I416" s="153"/>
      <c r="L416" s="149"/>
      <c r="M416" s="154"/>
      <c r="T416" s="155"/>
      <c r="AT416" s="151" t="s">
        <v>177</v>
      </c>
      <c r="AU416" s="151" t="s">
        <v>83</v>
      </c>
      <c r="AV416" s="12" t="s">
        <v>81</v>
      </c>
      <c r="AW416" s="12" t="s">
        <v>34</v>
      </c>
      <c r="AX416" s="12" t="s">
        <v>74</v>
      </c>
      <c r="AY416" s="151" t="s">
        <v>166</v>
      </c>
    </row>
    <row r="417" spans="2:65" s="13" customFormat="1" ht="10.199999999999999">
      <c r="B417" s="156"/>
      <c r="D417" s="150" t="s">
        <v>177</v>
      </c>
      <c r="E417" s="157" t="s">
        <v>19</v>
      </c>
      <c r="F417" s="158" t="s">
        <v>4972</v>
      </c>
      <c r="H417" s="159">
        <v>20</v>
      </c>
      <c r="I417" s="160"/>
      <c r="L417" s="156"/>
      <c r="M417" s="161"/>
      <c r="T417" s="162"/>
      <c r="AT417" s="157" t="s">
        <v>177</v>
      </c>
      <c r="AU417" s="157" t="s">
        <v>83</v>
      </c>
      <c r="AV417" s="13" t="s">
        <v>83</v>
      </c>
      <c r="AW417" s="13" t="s">
        <v>34</v>
      </c>
      <c r="AX417" s="13" t="s">
        <v>74</v>
      </c>
      <c r="AY417" s="157" t="s">
        <v>166</v>
      </c>
    </row>
    <row r="418" spans="2:65" s="14" customFormat="1" ht="10.199999999999999">
      <c r="B418" s="163"/>
      <c r="D418" s="150" t="s">
        <v>177</v>
      </c>
      <c r="E418" s="164" t="s">
        <v>19</v>
      </c>
      <c r="F418" s="165" t="s">
        <v>181</v>
      </c>
      <c r="H418" s="166">
        <v>20</v>
      </c>
      <c r="I418" s="167"/>
      <c r="L418" s="163"/>
      <c r="M418" s="168"/>
      <c r="T418" s="169"/>
      <c r="AT418" s="164" t="s">
        <v>177</v>
      </c>
      <c r="AU418" s="164" t="s">
        <v>83</v>
      </c>
      <c r="AV418" s="14" t="s">
        <v>173</v>
      </c>
      <c r="AW418" s="14" t="s">
        <v>34</v>
      </c>
      <c r="AX418" s="14" t="s">
        <v>81</v>
      </c>
      <c r="AY418" s="164" t="s">
        <v>166</v>
      </c>
    </row>
    <row r="419" spans="2:65" s="1" customFormat="1" ht="24.15" customHeight="1">
      <c r="B419" s="33"/>
      <c r="C419" s="132" t="s">
        <v>880</v>
      </c>
      <c r="D419" s="132" t="s">
        <v>168</v>
      </c>
      <c r="E419" s="133" t="s">
        <v>4976</v>
      </c>
      <c r="F419" s="134" t="s">
        <v>4977</v>
      </c>
      <c r="G419" s="135" t="s">
        <v>244</v>
      </c>
      <c r="H419" s="136">
        <v>2.2999999999999998</v>
      </c>
      <c r="I419" s="137"/>
      <c r="J419" s="138">
        <f>ROUND(I419*H419,2)</f>
        <v>0</v>
      </c>
      <c r="K419" s="134" t="s">
        <v>19</v>
      </c>
      <c r="L419" s="33"/>
      <c r="M419" s="139" t="s">
        <v>19</v>
      </c>
      <c r="N419" s="140" t="s">
        <v>45</v>
      </c>
      <c r="P419" s="141">
        <f>O419*H419</f>
        <v>0</v>
      </c>
      <c r="Q419" s="141">
        <v>2.9E-4</v>
      </c>
      <c r="R419" s="141">
        <f>Q419*H419</f>
        <v>6.6699999999999995E-4</v>
      </c>
      <c r="S419" s="141">
        <v>0</v>
      </c>
      <c r="T419" s="142">
        <f>S419*H419</f>
        <v>0</v>
      </c>
      <c r="AR419" s="143" t="s">
        <v>173</v>
      </c>
      <c r="AT419" s="143" t="s">
        <v>168</v>
      </c>
      <c r="AU419" s="143" t="s">
        <v>83</v>
      </c>
      <c r="AY419" s="18" t="s">
        <v>166</v>
      </c>
      <c r="BE419" s="144">
        <f>IF(N419="základní",J419,0)</f>
        <v>0</v>
      </c>
      <c r="BF419" s="144">
        <f>IF(N419="snížená",J419,0)</f>
        <v>0</v>
      </c>
      <c r="BG419" s="144">
        <f>IF(N419="zákl. přenesená",J419,0)</f>
        <v>0</v>
      </c>
      <c r="BH419" s="144">
        <f>IF(N419="sníž. přenesená",J419,0)</f>
        <v>0</v>
      </c>
      <c r="BI419" s="144">
        <f>IF(N419="nulová",J419,0)</f>
        <v>0</v>
      </c>
      <c r="BJ419" s="18" t="s">
        <v>81</v>
      </c>
      <c r="BK419" s="144">
        <f>ROUND(I419*H419,2)</f>
        <v>0</v>
      </c>
      <c r="BL419" s="18" t="s">
        <v>173</v>
      </c>
      <c r="BM419" s="143" t="s">
        <v>4978</v>
      </c>
    </row>
    <row r="420" spans="2:65" s="12" customFormat="1" ht="10.199999999999999">
      <c r="B420" s="149"/>
      <c r="D420" s="150" t="s">
        <v>177</v>
      </c>
      <c r="E420" s="151" t="s">
        <v>19</v>
      </c>
      <c r="F420" s="152" t="s">
        <v>4760</v>
      </c>
      <c r="H420" s="151" t="s">
        <v>19</v>
      </c>
      <c r="I420" s="153"/>
      <c r="L420" s="149"/>
      <c r="M420" s="154"/>
      <c r="T420" s="155"/>
      <c r="AT420" s="151" t="s">
        <v>177</v>
      </c>
      <c r="AU420" s="151" t="s">
        <v>83</v>
      </c>
      <c r="AV420" s="12" t="s">
        <v>81</v>
      </c>
      <c r="AW420" s="12" t="s">
        <v>34</v>
      </c>
      <c r="AX420" s="12" t="s">
        <v>74</v>
      </c>
      <c r="AY420" s="151" t="s">
        <v>166</v>
      </c>
    </row>
    <row r="421" spans="2:65" s="13" customFormat="1" ht="10.199999999999999">
      <c r="B421" s="156"/>
      <c r="D421" s="150" t="s">
        <v>177</v>
      </c>
      <c r="E421" s="157" t="s">
        <v>19</v>
      </c>
      <c r="F421" s="158" t="s">
        <v>4979</v>
      </c>
      <c r="H421" s="159">
        <v>2.2999999999999998</v>
      </c>
      <c r="I421" s="160"/>
      <c r="L421" s="156"/>
      <c r="M421" s="161"/>
      <c r="T421" s="162"/>
      <c r="AT421" s="157" t="s">
        <v>177</v>
      </c>
      <c r="AU421" s="157" t="s">
        <v>83</v>
      </c>
      <c r="AV421" s="13" t="s">
        <v>83</v>
      </c>
      <c r="AW421" s="13" t="s">
        <v>34</v>
      </c>
      <c r="AX421" s="13" t="s">
        <v>74</v>
      </c>
      <c r="AY421" s="157" t="s">
        <v>166</v>
      </c>
    </row>
    <row r="422" spans="2:65" s="14" customFormat="1" ht="10.199999999999999">
      <c r="B422" s="163"/>
      <c r="D422" s="150" t="s">
        <v>177</v>
      </c>
      <c r="E422" s="164" t="s">
        <v>19</v>
      </c>
      <c r="F422" s="165" t="s">
        <v>181</v>
      </c>
      <c r="H422" s="166">
        <v>2.2999999999999998</v>
      </c>
      <c r="I422" s="167"/>
      <c r="L422" s="163"/>
      <c r="M422" s="168"/>
      <c r="T422" s="169"/>
      <c r="AT422" s="164" t="s">
        <v>177</v>
      </c>
      <c r="AU422" s="164" t="s">
        <v>83</v>
      </c>
      <c r="AV422" s="14" t="s">
        <v>173</v>
      </c>
      <c r="AW422" s="14" t="s">
        <v>34</v>
      </c>
      <c r="AX422" s="14" t="s">
        <v>81</v>
      </c>
      <c r="AY422" s="164" t="s">
        <v>166</v>
      </c>
    </row>
    <row r="423" spans="2:65" s="11" customFormat="1" ht="22.8" customHeight="1">
      <c r="B423" s="120"/>
      <c r="D423" s="121" t="s">
        <v>73</v>
      </c>
      <c r="E423" s="130" t="s">
        <v>402</v>
      </c>
      <c r="F423" s="130" t="s">
        <v>403</v>
      </c>
      <c r="I423" s="123"/>
      <c r="J423" s="131">
        <f>BK423</f>
        <v>0</v>
      </c>
      <c r="L423" s="120"/>
      <c r="M423" s="125"/>
      <c r="P423" s="126">
        <f>SUM(P424:P434)</f>
        <v>0</v>
      </c>
      <c r="R423" s="126">
        <f>SUM(R424:R434)</f>
        <v>0</v>
      </c>
      <c r="T423" s="127">
        <f>SUM(T424:T434)</f>
        <v>0</v>
      </c>
      <c r="AR423" s="121" t="s">
        <v>81</v>
      </c>
      <c r="AT423" s="128" t="s">
        <v>73</v>
      </c>
      <c r="AU423" s="128" t="s">
        <v>81</v>
      </c>
      <c r="AY423" s="121" t="s">
        <v>166</v>
      </c>
      <c r="BK423" s="129">
        <f>SUM(BK424:BK434)</f>
        <v>0</v>
      </c>
    </row>
    <row r="424" spans="2:65" s="1" customFormat="1" ht="24.15" customHeight="1">
      <c r="B424" s="33"/>
      <c r="C424" s="132" t="s">
        <v>885</v>
      </c>
      <c r="D424" s="132" t="s">
        <v>168</v>
      </c>
      <c r="E424" s="133" t="s">
        <v>4980</v>
      </c>
      <c r="F424" s="134" t="s">
        <v>4981</v>
      </c>
      <c r="G424" s="135" t="s">
        <v>293</v>
      </c>
      <c r="H424" s="136">
        <v>29.241</v>
      </c>
      <c r="I424" s="137"/>
      <c r="J424" s="138">
        <f>ROUND(I424*H424,2)</f>
        <v>0</v>
      </c>
      <c r="K424" s="134" t="s">
        <v>172</v>
      </c>
      <c r="L424" s="33"/>
      <c r="M424" s="139" t="s">
        <v>19</v>
      </c>
      <c r="N424" s="140" t="s">
        <v>45</v>
      </c>
      <c r="P424" s="141">
        <f>O424*H424</f>
        <v>0</v>
      </c>
      <c r="Q424" s="141">
        <v>0</v>
      </c>
      <c r="R424" s="141">
        <f>Q424*H424</f>
        <v>0</v>
      </c>
      <c r="S424" s="141">
        <v>0</v>
      </c>
      <c r="T424" s="142">
        <f>S424*H424</f>
        <v>0</v>
      </c>
      <c r="AR424" s="143" t="s">
        <v>173</v>
      </c>
      <c r="AT424" s="143" t="s">
        <v>168</v>
      </c>
      <c r="AU424" s="143" t="s">
        <v>83</v>
      </c>
      <c r="AY424" s="18" t="s">
        <v>166</v>
      </c>
      <c r="BE424" s="144">
        <f>IF(N424="základní",J424,0)</f>
        <v>0</v>
      </c>
      <c r="BF424" s="144">
        <f>IF(N424="snížená",J424,0)</f>
        <v>0</v>
      </c>
      <c r="BG424" s="144">
        <f>IF(N424="zákl. přenesená",J424,0)</f>
        <v>0</v>
      </c>
      <c r="BH424" s="144">
        <f>IF(N424="sníž. přenesená",J424,0)</f>
        <v>0</v>
      </c>
      <c r="BI424" s="144">
        <f>IF(N424="nulová",J424,0)</f>
        <v>0</v>
      </c>
      <c r="BJ424" s="18" t="s">
        <v>81</v>
      </c>
      <c r="BK424" s="144">
        <f>ROUND(I424*H424,2)</f>
        <v>0</v>
      </c>
      <c r="BL424" s="18" t="s">
        <v>173</v>
      </c>
      <c r="BM424" s="143" t="s">
        <v>4982</v>
      </c>
    </row>
    <row r="425" spans="2:65" s="1" customFormat="1" ht="10.199999999999999">
      <c r="B425" s="33"/>
      <c r="D425" s="145" t="s">
        <v>175</v>
      </c>
      <c r="F425" s="146" t="s">
        <v>4983</v>
      </c>
      <c r="I425" s="147"/>
      <c r="L425" s="33"/>
      <c r="M425" s="148"/>
      <c r="T425" s="54"/>
      <c r="AT425" s="18" t="s">
        <v>175</v>
      </c>
      <c r="AU425" s="18" t="s">
        <v>83</v>
      </c>
    </row>
    <row r="426" spans="2:65" s="1" customFormat="1" ht="24.15" customHeight="1">
      <c r="B426" s="33"/>
      <c r="C426" s="132" t="s">
        <v>892</v>
      </c>
      <c r="D426" s="132" t="s">
        <v>168</v>
      </c>
      <c r="E426" s="133" t="s">
        <v>4984</v>
      </c>
      <c r="F426" s="134" t="s">
        <v>4985</v>
      </c>
      <c r="G426" s="135" t="s">
        <v>293</v>
      </c>
      <c r="H426" s="136">
        <v>409.37400000000002</v>
      </c>
      <c r="I426" s="137"/>
      <c r="J426" s="138">
        <f>ROUND(I426*H426,2)</f>
        <v>0</v>
      </c>
      <c r="K426" s="134" t="s">
        <v>172</v>
      </c>
      <c r="L426" s="33"/>
      <c r="M426" s="139" t="s">
        <v>19</v>
      </c>
      <c r="N426" s="140" t="s">
        <v>45</v>
      </c>
      <c r="P426" s="141">
        <f>O426*H426</f>
        <v>0</v>
      </c>
      <c r="Q426" s="141">
        <v>0</v>
      </c>
      <c r="R426" s="141">
        <f>Q426*H426</f>
        <v>0</v>
      </c>
      <c r="S426" s="141">
        <v>0</v>
      </c>
      <c r="T426" s="142">
        <f>S426*H426</f>
        <v>0</v>
      </c>
      <c r="AR426" s="143" t="s">
        <v>173</v>
      </c>
      <c r="AT426" s="143" t="s">
        <v>168</v>
      </c>
      <c r="AU426" s="143" t="s">
        <v>83</v>
      </c>
      <c r="AY426" s="18" t="s">
        <v>166</v>
      </c>
      <c r="BE426" s="144">
        <f>IF(N426="základní",J426,0)</f>
        <v>0</v>
      </c>
      <c r="BF426" s="144">
        <f>IF(N426="snížená",J426,0)</f>
        <v>0</v>
      </c>
      <c r="BG426" s="144">
        <f>IF(N426="zákl. přenesená",J426,0)</f>
        <v>0</v>
      </c>
      <c r="BH426" s="144">
        <f>IF(N426="sníž. přenesená",J426,0)</f>
        <v>0</v>
      </c>
      <c r="BI426" s="144">
        <f>IF(N426="nulová",J426,0)</f>
        <v>0</v>
      </c>
      <c r="BJ426" s="18" t="s">
        <v>81</v>
      </c>
      <c r="BK426" s="144">
        <f>ROUND(I426*H426,2)</f>
        <v>0</v>
      </c>
      <c r="BL426" s="18" t="s">
        <v>173</v>
      </c>
      <c r="BM426" s="143" t="s">
        <v>4986</v>
      </c>
    </row>
    <row r="427" spans="2:65" s="1" customFormat="1" ht="10.199999999999999">
      <c r="B427" s="33"/>
      <c r="D427" s="145" t="s">
        <v>175</v>
      </c>
      <c r="F427" s="146" t="s">
        <v>4987</v>
      </c>
      <c r="I427" s="147"/>
      <c r="L427" s="33"/>
      <c r="M427" s="148"/>
      <c r="T427" s="54"/>
      <c r="AT427" s="18" t="s">
        <v>175</v>
      </c>
      <c r="AU427" s="18" t="s">
        <v>83</v>
      </c>
    </row>
    <row r="428" spans="2:65" s="13" customFormat="1" ht="10.199999999999999">
      <c r="B428" s="156"/>
      <c r="D428" s="150" t="s">
        <v>177</v>
      </c>
      <c r="F428" s="158" t="s">
        <v>4988</v>
      </c>
      <c r="H428" s="159">
        <v>409.37400000000002</v>
      </c>
      <c r="I428" s="160"/>
      <c r="L428" s="156"/>
      <c r="M428" s="161"/>
      <c r="T428" s="162"/>
      <c r="AT428" s="157" t="s">
        <v>177</v>
      </c>
      <c r="AU428" s="157" t="s">
        <v>83</v>
      </c>
      <c r="AV428" s="13" t="s">
        <v>83</v>
      </c>
      <c r="AW428" s="13" t="s">
        <v>4</v>
      </c>
      <c r="AX428" s="13" t="s">
        <v>81</v>
      </c>
      <c r="AY428" s="157" t="s">
        <v>166</v>
      </c>
    </row>
    <row r="429" spans="2:65" s="1" customFormat="1" ht="16.5" customHeight="1">
      <c r="B429" s="33"/>
      <c r="C429" s="132" t="s">
        <v>897</v>
      </c>
      <c r="D429" s="132" t="s">
        <v>168</v>
      </c>
      <c r="E429" s="133" t="s">
        <v>4989</v>
      </c>
      <c r="F429" s="134" t="s">
        <v>4990</v>
      </c>
      <c r="G429" s="135" t="s">
        <v>293</v>
      </c>
      <c r="H429" s="136">
        <v>29.241</v>
      </c>
      <c r="I429" s="137"/>
      <c r="J429" s="138">
        <f>ROUND(I429*H429,2)</f>
        <v>0</v>
      </c>
      <c r="K429" s="134" t="s">
        <v>172</v>
      </c>
      <c r="L429" s="33"/>
      <c r="M429" s="139" t="s">
        <v>19</v>
      </c>
      <c r="N429" s="140" t="s">
        <v>45</v>
      </c>
      <c r="P429" s="141">
        <f>O429*H429</f>
        <v>0</v>
      </c>
      <c r="Q429" s="141">
        <v>0</v>
      </c>
      <c r="R429" s="141">
        <f>Q429*H429</f>
        <v>0</v>
      </c>
      <c r="S429" s="141">
        <v>0</v>
      </c>
      <c r="T429" s="142">
        <f>S429*H429</f>
        <v>0</v>
      </c>
      <c r="AR429" s="143" t="s">
        <v>173</v>
      </c>
      <c r="AT429" s="143" t="s">
        <v>168</v>
      </c>
      <c r="AU429" s="143" t="s">
        <v>83</v>
      </c>
      <c r="AY429" s="18" t="s">
        <v>166</v>
      </c>
      <c r="BE429" s="144">
        <f>IF(N429="základní",J429,0)</f>
        <v>0</v>
      </c>
      <c r="BF429" s="144">
        <f>IF(N429="snížená",J429,0)</f>
        <v>0</v>
      </c>
      <c r="BG429" s="144">
        <f>IF(N429="zákl. přenesená",J429,0)</f>
        <v>0</v>
      </c>
      <c r="BH429" s="144">
        <f>IF(N429="sníž. přenesená",J429,0)</f>
        <v>0</v>
      </c>
      <c r="BI429" s="144">
        <f>IF(N429="nulová",J429,0)</f>
        <v>0</v>
      </c>
      <c r="BJ429" s="18" t="s">
        <v>81</v>
      </c>
      <c r="BK429" s="144">
        <f>ROUND(I429*H429,2)</f>
        <v>0</v>
      </c>
      <c r="BL429" s="18" t="s">
        <v>173</v>
      </c>
      <c r="BM429" s="143" t="s">
        <v>4991</v>
      </c>
    </row>
    <row r="430" spans="2:65" s="1" customFormat="1" ht="10.199999999999999">
      <c r="B430" s="33"/>
      <c r="D430" s="145" t="s">
        <v>175</v>
      </c>
      <c r="F430" s="146" t="s">
        <v>4992</v>
      </c>
      <c r="I430" s="147"/>
      <c r="L430" s="33"/>
      <c r="M430" s="148"/>
      <c r="T430" s="54"/>
      <c r="AT430" s="18" t="s">
        <v>175</v>
      </c>
      <c r="AU430" s="18" t="s">
        <v>83</v>
      </c>
    </row>
    <row r="431" spans="2:65" s="1" customFormat="1" ht="24.15" customHeight="1">
      <c r="B431" s="33"/>
      <c r="C431" s="132" t="s">
        <v>904</v>
      </c>
      <c r="D431" s="132" t="s">
        <v>168</v>
      </c>
      <c r="E431" s="133" t="s">
        <v>4993</v>
      </c>
      <c r="F431" s="134" t="s">
        <v>428</v>
      </c>
      <c r="G431" s="135" t="s">
        <v>293</v>
      </c>
      <c r="H431" s="136">
        <v>28.457999999999998</v>
      </c>
      <c r="I431" s="137"/>
      <c r="J431" s="138">
        <f>ROUND(I431*H431,2)</f>
        <v>0</v>
      </c>
      <c r="K431" s="134" t="s">
        <v>172</v>
      </c>
      <c r="L431" s="33"/>
      <c r="M431" s="139" t="s">
        <v>19</v>
      </c>
      <c r="N431" s="140" t="s">
        <v>45</v>
      </c>
      <c r="P431" s="141">
        <f>O431*H431</f>
        <v>0</v>
      </c>
      <c r="Q431" s="141">
        <v>0</v>
      </c>
      <c r="R431" s="141">
        <f>Q431*H431</f>
        <v>0</v>
      </c>
      <c r="S431" s="141">
        <v>0</v>
      </c>
      <c r="T431" s="142">
        <f>S431*H431</f>
        <v>0</v>
      </c>
      <c r="AR431" s="143" t="s">
        <v>173</v>
      </c>
      <c r="AT431" s="143" t="s">
        <v>168</v>
      </c>
      <c r="AU431" s="143" t="s">
        <v>83</v>
      </c>
      <c r="AY431" s="18" t="s">
        <v>166</v>
      </c>
      <c r="BE431" s="144">
        <f>IF(N431="základní",J431,0)</f>
        <v>0</v>
      </c>
      <c r="BF431" s="144">
        <f>IF(N431="snížená",J431,0)</f>
        <v>0</v>
      </c>
      <c r="BG431" s="144">
        <f>IF(N431="zákl. přenesená",J431,0)</f>
        <v>0</v>
      </c>
      <c r="BH431" s="144">
        <f>IF(N431="sníž. přenesená",J431,0)</f>
        <v>0</v>
      </c>
      <c r="BI431" s="144">
        <f>IF(N431="nulová",J431,0)</f>
        <v>0</v>
      </c>
      <c r="BJ431" s="18" t="s">
        <v>81</v>
      </c>
      <c r="BK431" s="144">
        <f>ROUND(I431*H431,2)</f>
        <v>0</v>
      </c>
      <c r="BL431" s="18" t="s">
        <v>173</v>
      </c>
      <c r="BM431" s="143" t="s">
        <v>4994</v>
      </c>
    </row>
    <row r="432" spans="2:65" s="1" customFormat="1" ht="10.199999999999999">
      <c r="B432" s="33"/>
      <c r="D432" s="145" t="s">
        <v>175</v>
      </c>
      <c r="F432" s="146" t="s">
        <v>4995</v>
      </c>
      <c r="I432" s="147"/>
      <c r="L432" s="33"/>
      <c r="M432" s="148"/>
      <c r="T432" s="54"/>
      <c r="AT432" s="18" t="s">
        <v>175</v>
      </c>
      <c r="AU432" s="18" t="s">
        <v>83</v>
      </c>
    </row>
    <row r="433" spans="2:65" s="1" customFormat="1" ht="24.15" customHeight="1">
      <c r="B433" s="33"/>
      <c r="C433" s="132" t="s">
        <v>912</v>
      </c>
      <c r="D433" s="132" t="s">
        <v>168</v>
      </c>
      <c r="E433" s="133" t="s">
        <v>4996</v>
      </c>
      <c r="F433" s="134" t="s">
        <v>446</v>
      </c>
      <c r="G433" s="135" t="s">
        <v>293</v>
      </c>
      <c r="H433" s="136">
        <v>0.78300000000000003</v>
      </c>
      <c r="I433" s="137"/>
      <c r="J433" s="138">
        <f>ROUND(I433*H433,2)</f>
        <v>0</v>
      </c>
      <c r="K433" s="134" t="s">
        <v>172</v>
      </c>
      <c r="L433" s="33"/>
      <c r="M433" s="139" t="s">
        <v>19</v>
      </c>
      <c r="N433" s="140" t="s">
        <v>45</v>
      </c>
      <c r="P433" s="141">
        <f>O433*H433</f>
        <v>0</v>
      </c>
      <c r="Q433" s="141">
        <v>0</v>
      </c>
      <c r="R433" s="141">
        <f>Q433*H433</f>
        <v>0</v>
      </c>
      <c r="S433" s="141">
        <v>0</v>
      </c>
      <c r="T433" s="142">
        <f>S433*H433</f>
        <v>0</v>
      </c>
      <c r="AR433" s="143" t="s">
        <v>173</v>
      </c>
      <c r="AT433" s="143" t="s">
        <v>168</v>
      </c>
      <c r="AU433" s="143" t="s">
        <v>83</v>
      </c>
      <c r="AY433" s="18" t="s">
        <v>166</v>
      </c>
      <c r="BE433" s="144">
        <f>IF(N433="základní",J433,0)</f>
        <v>0</v>
      </c>
      <c r="BF433" s="144">
        <f>IF(N433="snížená",J433,0)</f>
        <v>0</v>
      </c>
      <c r="BG433" s="144">
        <f>IF(N433="zákl. přenesená",J433,0)</f>
        <v>0</v>
      </c>
      <c r="BH433" s="144">
        <f>IF(N433="sníž. přenesená",J433,0)</f>
        <v>0</v>
      </c>
      <c r="BI433" s="144">
        <f>IF(N433="nulová",J433,0)</f>
        <v>0</v>
      </c>
      <c r="BJ433" s="18" t="s">
        <v>81</v>
      </c>
      <c r="BK433" s="144">
        <f>ROUND(I433*H433,2)</f>
        <v>0</v>
      </c>
      <c r="BL433" s="18" t="s">
        <v>173</v>
      </c>
      <c r="BM433" s="143" t="s">
        <v>4997</v>
      </c>
    </row>
    <row r="434" spans="2:65" s="1" customFormat="1" ht="10.199999999999999">
      <c r="B434" s="33"/>
      <c r="D434" s="145" t="s">
        <v>175</v>
      </c>
      <c r="F434" s="146" t="s">
        <v>4998</v>
      </c>
      <c r="I434" s="147"/>
      <c r="L434" s="33"/>
      <c r="M434" s="148"/>
      <c r="T434" s="54"/>
      <c r="AT434" s="18" t="s">
        <v>175</v>
      </c>
      <c r="AU434" s="18" t="s">
        <v>83</v>
      </c>
    </row>
    <row r="435" spans="2:65" s="11" customFormat="1" ht="22.8" customHeight="1">
      <c r="B435" s="120"/>
      <c r="D435" s="121" t="s">
        <v>73</v>
      </c>
      <c r="E435" s="130" t="s">
        <v>865</v>
      </c>
      <c r="F435" s="130" t="s">
        <v>866</v>
      </c>
      <c r="I435" s="123"/>
      <c r="J435" s="131">
        <f>BK435</f>
        <v>0</v>
      </c>
      <c r="L435" s="120"/>
      <c r="M435" s="125"/>
      <c r="P435" s="126">
        <f>SUM(P436:P437)</f>
        <v>0</v>
      </c>
      <c r="R435" s="126">
        <f>SUM(R436:R437)</f>
        <v>0</v>
      </c>
      <c r="T435" s="127">
        <f>SUM(T436:T437)</f>
        <v>0</v>
      </c>
      <c r="AR435" s="121" t="s">
        <v>81</v>
      </c>
      <c r="AT435" s="128" t="s">
        <v>73</v>
      </c>
      <c r="AU435" s="128" t="s">
        <v>81</v>
      </c>
      <c r="AY435" s="121" t="s">
        <v>166</v>
      </c>
      <c r="BK435" s="129">
        <f>SUM(BK436:BK437)</f>
        <v>0</v>
      </c>
    </row>
    <row r="436" spans="2:65" s="1" customFormat="1" ht="24.15" customHeight="1">
      <c r="B436" s="33"/>
      <c r="C436" s="132" t="s">
        <v>918</v>
      </c>
      <c r="D436" s="132" t="s">
        <v>168</v>
      </c>
      <c r="E436" s="133" t="s">
        <v>4999</v>
      </c>
      <c r="F436" s="134" t="s">
        <v>5000</v>
      </c>
      <c r="G436" s="135" t="s">
        <v>293</v>
      </c>
      <c r="H436" s="136">
        <v>108.16800000000001</v>
      </c>
      <c r="I436" s="137"/>
      <c r="J436" s="138">
        <f>ROUND(I436*H436,2)</f>
        <v>0</v>
      </c>
      <c r="K436" s="134" t="s">
        <v>172</v>
      </c>
      <c r="L436" s="33"/>
      <c r="M436" s="139" t="s">
        <v>19</v>
      </c>
      <c r="N436" s="140" t="s">
        <v>45</v>
      </c>
      <c r="P436" s="141">
        <f>O436*H436</f>
        <v>0</v>
      </c>
      <c r="Q436" s="141">
        <v>0</v>
      </c>
      <c r="R436" s="141">
        <f>Q436*H436</f>
        <v>0</v>
      </c>
      <c r="S436" s="141">
        <v>0</v>
      </c>
      <c r="T436" s="142">
        <f>S436*H436</f>
        <v>0</v>
      </c>
      <c r="AR436" s="143" t="s">
        <v>173</v>
      </c>
      <c r="AT436" s="143" t="s">
        <v>168</v>
      </c>
      <c r="AU436" s="143" t="s">
        <v>83</v>
      </c>
      <c r="AY436" s="18" t="s">
        <v>166</v>
      </c>
      <c r="BE436" s="144">
        <f>IF(N436="základní",J436,0)</f>
        <v>0</v>
      </c>
      <c r="BF436" s="144">
        <f>IF(N436="snížená",J436,0)</f>
        <v>0</v>
      </c>
      <c r="BG436" s="144">
        <f>IF(N436="zákl. přenesená",J436,0)</f>
        <v>0</v>
      </c>
      <c r="BH436" s="144">
        <f>IF(N436="sníž. přenesená",J436,0)</f>
        <v>0</v>
      </c>
      <c r="BI436" s="144">
        <f>IF(N436="nulová",J436,0)</f>
        <v>0</v>
      </c>
      <c r="BJ436" s="18" t="s">
        <v>81</v>
      </c>
      <c r="BK436" s="144">
        <f>ROUND(I436*H436,2)</f>
        <v>0</v>
      </c>
      <c r="BL436" s="18" t="s">
        <v>173</v>
      </c>
      <c r="BM436" s="143" t="s">
        <v>5001</v>
      </c>
    </row>
    <row r="437" spans="2:65" s="1" customFormat="1" ht="10.199999999999999">
      <c r="B437" s="33"/>
      <c r="D437" s="145" t="s">
        <v>175</v>
      </c>
      <c r="F437" s="146" t="s">
        <v>5002</v>
      </c>
      <c r="I437" s="147"/>
      <c r="L437" s="33"/>
      <c r="M437" s="199"/>
      <c r="N437" s="172"/>
      <c r="O437" s="172"/>
      <c r="P437" s="172"/>
      <c r="Q437" s="172"/>
      <c r="R437" s="172"/>
      <c r="S437" s="172"/>
      <c r="T437" s="200"/>
      <c r="AT437" s="18" t="s">
        <v>175</v>
      </c>
      <c r="AU437" s="18" t="s">
        <v>83</v>
      </c>
    </row>
    <row r="438" spans="2:65" s="1" customFormat="1" ht="6.9" customHeight="1">
      <c r="B438" s="42"/>
      <c r="C438" s="43"/>
      <c r="D438" s="43"/>
      <c r="E438" s="43"/>
      <c r="F438" s="43"/>
      <c r="G438" s="43"/>
      <c r="H438" s="43"/>
      <c r="I438" s="43"/>
      <c r="J438" s="43"/>
      <c r="K438" s="43"/>
      <c r="L438" s="33"/>
    </row>
  </sheetData>
  <sheetProtection algorithmName="SHA-512" hashValue="D9a79XFHkcAhoLByASyMPgb00qKV6kZyqgskpLLDsrzunLcIgP6y9WkAApiqzIvEQpsx48rlRKaICypYScOHBg==" saltValue="+/tls9kq6vDxB8LIvPn94bXYeZDccbk+uYa55SXgCLr63Ustd/xegirkO661mWYcZ+L50KojWchahnUeSr7P1Q==" spinCount="100000" sheet="1" objects="1" scenarios="1" formatColumns="0" formatRows="0" autoFilter="0"/>
  <autoFilter ref="C87:K437" xr:uid="{00000000-0009-0000-0000-00000E000000}"/>
  <mergeCells count="9">
    <mergeCell ref="E50:H50"/>
    <mergeCell ref="E78:H78"/>
    <mergeCell ref="E80:H80"/>
    <mergeCell ref="L2:V2"/>
    <mergeCell ref="E7:H7"/>
    <mergeCell ref="E9:H9"/>
    <mergeCell ref="E18:H18"/>
    <mergeCell ref="E27:H27"/>
    <mergeCell ref="E48:H48"/>
  </mergeCells>
  <hyperlinks>
    <hyperlink ref="F92" r:id="rId1" xr:uid="{00000000-0004-0000-0E00-000000000000}"/>
    <hyperlink ref="F97" r:id="rId2" xr:uid="{00000000-0004-0000-0E00-000001000000}"/>
    <hyperlink ref="F103" r:id="rId3" xr:uid="{00000000-0004-0000-0E00-000002000000}"/>
    <hyperlink ref="F111" r:id="rId4" xr:uid="{00000000-0004-0000-0E00-000003000000}"/>
    <hyperlink ref="F119" r:id="rId5" xr:uid="{00000000-0004-0000-0E00-000004000000}"/>
    <hyperlink ref="F125" r:id="rId6" xr:uid="{00000000-0004-0000-0E00-000005000000}"/>
    <hyperlink ref="F132" r:id="rId7" xr:uid="{00000000-0004-0000-0E00-000006000000}"/>
    <hyperlink ref="F139" r:id="rId8" xr:uid="{00000000-0004-0000-0E00-000007000000}"/>
    <hyperlink ref="F146" r:id="rId9" xr:uid="{00000000-0004-0000-0E00-000008000000}"/>
    <hyperlink ref="F153" r:id="rId10" xr:uid="{00000000-0004-0000-0E00-000009000000}"/>
    <hyperlink ref="F161" r:id="rId11" xr:uid="{00000000-0004-0000-0E00-00000A000000}"/>
    <hyperlink ref="F168" r:id="rId12" xr:uid="{00000000-0004-0000-0E00-00000B000000}"/>
    <hyperlink ref="F174" r:id="rId13" xr:uid="{00000000-0004-0000-0E00-00000C000000}"/>
    <hyperlink ref="F184" r:id="rId14" xr:uid="{00000000-0004-0000-0E00-00000D000000}"/>
    <hyperlink ref="F189" r:id="rId15" xr:uid="{00000000-0004-0000-0E00-00000E000000}"/>
    <hyperlink ref="F206" r:id="rId16" xr:uid="{00000000-0004-0000-0E00-00000F000000}"/>
    <hyperlink ref="F218" r:id="rId17" xr:uid="{00000000-0004-0000-0E00-000010000000}"/>
    <hyperlink ref="F224" r:id="rId18" xr:uid="{00000000-0004-0000-0E00-000011000000}"/>
    <hyperlink ref="F235" r:id="rId19" xr:uid="{00000000-0004-0000-0E00-000012000000}"/>
    <hyperlink ref="F240" r:id="rId20" xr:uid="{00000000-0004-0000-0E00-000013000000}"/>
    <hyperlink ref="F245" r:id="rId21" xr:uid="{00000000-0004-0000-0E00-000014000000}"/>
    <hyperlink ref="F251" r:id="rId22" xr:uid="{00000000-0004-0000-0E00-000015000000}"/>
    <hyperlink ref="F257" r:id="rId23" xr:uid="{00000000-0004-0000-0E00-000016000000}"/>
    <hyperlink ref="F264" r:id="rId24" xr:uid="{00000000-0004-0000-0E00-000017000000}"/>
    <hyperlink ref="F271" r:id="rId25" xr:uid="{00000000-0004-0000-0E00-000018000000}"/>
    <hyperlink ref="F278" r:id="rId26" xr:uid="{00000000-0004-0000-0E00-000019000000}"/>
    <hyperlink ref="F285" r:id="rId27" xr:uid="{00000000-0004-0000-0E00-00001A000000}"/>
    <hyperlink ref="F292" r:id="rId28" xr:uid="{00000000-0004-0000-0E00-00001B000000}"/>
    <hyperlink ref="F299" r:id="rId29" xr:uid="{00000000-0004-0000-0E00-00001C000000}"/>
    <hyperlink ref="F305" r:id="rId30" xr:uid="{00000000-0004-0000-0E00-00001D000000}"/>
    <hyperlink ref="F311" r:id="rId31" xr:uid="{00000000-0004-0000-0E00-00001E000000}"/>
    <hyperlink ref="F317" r:id="rId32" xr:uid="{00000000-0004-0000-0E00-00001F000000}"/>
    <hyperlink ref="F328" r:id="rId33" xr:uid="{00000000-0004-0000-0E00-000020000000}"/>
    <hyperlink ref="F333" r:id="rId34" xr:uid="{00000000-0004-0000-0E00-000021000000}"/>
    <hyperlink ref="F344" r:id="rId35" xr:uid="{00000000-0004-0000-0E00-000022000000}"/>
    <hyperlink ref="F349" r:id="rId36" xr:uid="{00000000-0004-0000-0E00-000023000000}"/>
    <hyperlink ref="F355" r:id="rId37" xr:uid="{00000000-0004-0000-0E00-000024000000}"/>
    <hyperlink ref="F369" r:id="rId38" xr:uid="{00000000-0004-0000-0E00-000025000000}"/>
    <hyperlink ref="F377" r:id="rId39" xr:uid="{00000000-0004-0000-0E00-000026000000}"/>
    <hyperlink ref="F382" r:id="rId40" xr:uid="{00000000-0004-0000-0E00-000027000000}"/>
    <hyperlink ref="F391" r:id="rId41" xr:uid="{00000000-0004-0000-0E00-000028000000}"/>
    <hyperlink ref="F400" r:id="rId42" xr:uid="{00000000-0004-0000-0E00-000029000000}"/>
    <hyperlink ref="F411" r:id="rId43" xr:uid="{00000000-0004-0000-0E00-00002A000000}"/>
    <hyperlink ref="F425" r:id="rId44" xr:uid="{00000000-0004-0000-0E00-00002B000000}"/>
    <hyperlink ref="F427" r:id="rId45" xr:uid="{00000000-0004-0000-0E00-00002C000000}"/>
    <hyperlink ref="F430" r:id="rId46" xr:uid="{00000000-0004-0000-0E00-00002D000000}"/>
    <hyperlink ref="F432" r:id="rId47" xr:uid="{00000000-0004-0000-0E00-00002E000000}"/>
    <hyperlink ref="F434" r:id="rId48" xr:uid="{00000000-0004-0000-0E00-00002F000000}"/>
    <hyperlink ref="F437" r:id="rId49" xr:uid="{00000000-0004-0000-0E00-000030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5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B2:BM116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127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s="1" customFormat="1" ht="12" customHeight="1">
      <c r="B8" s="33"/>
      <c r="D8" s="28" t="s">
        <v>132</v>
      </c>
      <c r="L8" s="33"/>
    </row>
    <row r="9" spans="2:46" s="1" customFormat="1" ht="16.5" customHeight="1">
      <c r="B9" s="33"/>
      <c r="E9" s="291" t="s">
        <v>5003</v>
      </c>
      <c r="F9" s="329"/>
      <c r="G9" s="329"/>
      <c r="H9" s="329"/>
      <c r="L9" s="33"/>
    </row>
    <row r="10" spans="2:46" s="1" customFormat="1" ht="10.199999999999999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19</v>
      </c>
      <c r="L11" s="33"/>
    </row>
    <row r="12" spans="2:46" s="1" customFormat="1" ht="12" customHeight="1">
      <c r="B12" s="33"/>
      <c r="D12" s="28" t="s">
        <v>21</v>
      </c>
      <c r="F12" s="26" t="s">
        <v>22</v>
      </c>
      <c r="I12" s="28" t="s">
        <v>23</v>
      </c>
      <c r="J12" s="50" t="str">
        <f>'Rekapitulace stavby'!AN8</f>
        <v>5. 11. 2024</v>
      </c>
      <c r="L12" s="33"/>
    </row>
    <row r="13" spans="2:46" s="1" customFormat="1" ht="10.8" customHeight="1">
      <c r="B13" s="33"/>
      <c r="L13" s="33"/>
    </row>
    <row r="14" spans="2:46" s="1" customFormat="1" ht="12" customHeight="1">
      <c r="B14" s="33"/>
      <c r="D14" s="28" t="s">
        <v>25</v>
      </c>
      <c r="I14" s="28" t="s">
        <v>26</v>
      </c>
      <c r="J14" s="26" t="s">
        <v>27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19</v>
      </c>
      <c r="L15" s="33"/>
    </row>
    <row r="16" spans="2:46" s="1" customFormat="1" ht="6.9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26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30" t="str">
        <f>'Rekapitulace stavby'!E14</f>
        <v>Vyplň údaj</v>
      </c>
      <c r="F18" s="297"/>
      <c r="G18" s="297"/>
      <c r="H18" s="297"/>
      <c r="I18" s="28" t="s">
        <v>29</v>
      </c>
      <c r="J18" s="29" t="str">
        <f>'Rekapitulace stavby'!AN14</f>
        <v>Vyplň údaj</v>
      </c>
      <c r="L18" s="33"/>
    </row>
    <row r="19" spans="2:12" s="1" customFormat="1" ht="6.9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26</v>
      </c>
      <c r="J20" s="26" t="s">
        <v>1449</v>
      </c>
      <c r="L20" s="33"/>
    </row>
    <row r="21" spans="2:12" s="1" customFormat="1" ht="18" customHeight="1">
      <c r="B21" s="33"/>
      <c r="E21" s="26" t="s">
        <v>1450</v>
      </c>
      <c r="I21" s="28" t="s">
        <v>29</v>
      </c>
      <c r="J21" s="26" t="s">
        <v>19</v>
      </c>
      <c r="L21" s="33"/>
    </row>
    <row r="22" spans="2:12" s="1" customFormat="1" ht="6.9" customHeight="1">
      <c r="B22" s="33"/>
      <c r="L22" s="33"/>
    </row>
    <row r="23" spans="2:12" s="1" customFormat="1" ht="12" customHeight="1">
      <c r="B23" s="33"/>
      <c r="D23" s="28" t="s">
        <v>35</v>
      </c>
      <c r="I23" s="28" t="s">
        <v>26</v>
      </c>
      <c r="J23" s="26" t="s">
        <v>36</v>
      </c>
      <c r="L23" s="33"/>
    </row>
    <row r="24" spans="2:12" s="1" customFormat="1" ht="18" customHeight="1">
      <c r="B24" s="33"/>
      <c r="E24" s="26" t="s">
        <v>37</v>
      </c>
      <c r="I24" s="28" t="s">
        <v>29</v>
      </c>
      <c r="J24" s="26" t="s">
        <v>19</v>
      </c>
      <c r="L24" s="33"/>
    </row>
    <row r="25" spans="2:12" s="1" customFormat="1" ht="6.9" customHeight="1">
      <c r="B25" s="33"/>
      <c r="L25" s="33"/>
    </row>
    <row r="26" spans="2:12" s="1" customFormat="1" ht="12" customHeight="1">
      <c r="B26" s="33"/>
      <c r="D26" s="28" t="s">
        <v>38</v>
      </c>
      <c r="L26" s="33"/>
    </row>
    <row r="27" spans="2:12" s="7" customFormat="1" ht="16.5" customHeight="1">
      <c r="B27" s="92"/>
      <c r="E27" s="302" t="s">
        <v>19</v>
      </c>
      <c r="F27" s="302"/>
      <c r="G27" s="302"/>
      <c r="H27" s="302"/>
      <c r="L27" s="92"/>
    </row>
    <row r="28" spans="2:12" s="1" customFormat="1" ht="6.9" customHeight="1">
      <c r="B28" s="33"/>
      <c r="L28" s="33"/>
    </row>
    <row r="29" spans="2:12" s="1" customFormat="1" ht="6.9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40</v>
      </c>
      <c r="J30" s="64">
        <f>ROUND(J85, 2)</f>
        <v>0</v>
      </c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" customHeight="1">
      <c r="B32" s="33"/>
      <c r="F32" s="36" t="s">
        <v>42</v>
      </c>
      <c r="I32" s="36" t="s">
        <v>41</v>
      </c>
      <c r="J32" s="36" t="s">
        <v>43</v>
      </c>
      <c r="L32" s="33"/>
    </row>
    <row r="33" spans="2:12" s="1" customFormat="1" ht="14.4" customHeight="1">
      <c r="B33" s="33"/>
      <c r="D33" s="53" t="s">
        <v>44</v>
      </c>
      <c r="E33" s="28" t="s">
        <v>45</v>
      </c>
      <c r="F33" s="84">
        <f>ROUND((SUM(BE85:BE115)),  2)</f>
        <v>0</v>
      </c>
      <c r="I33" s="94">
        <v>0.21</v>
      </c>
      <c r="J33" s="84">
        <f>ROUND(((SUM(BE85:BE115))*I33),  2)</f>
        <v>0</v>
      </c>
      <c r="L33" s="33"/>
    </row>
    <row r="34" spans="2:12" s="1" customFormat="1" ht="14.4" customHeight="1">
      <c r="B34" s="33"/>
      <c r="E34" s="28" t="s">
        <v>46</v>
      </c>
      <c r="F34" s="84">
        <f>ROUND((SUM(BF85:BF115)),  2)</f>
        <v>0</v>
      </c>
      <c r="I34" s="94">
        <v>0.12</v>
      </c>
      <c r="J34" s="84">
        <f>ROUND(((SUM(BF85:BF115))*I34),  2)</f>
        <v>0</v>
      </c>
      <c r="L34" s="33"/>
    </row>
    <row r="35" spans="2:12" s="1" customFormat="1" ht="14.4" hidden="1" customHeight="1">
      <c r="B35" s="33"/>
      <c r="E35" s="28" t="s">
        <v>47</v>
      </c>
      <c r="F35" s="84">
        <f>ROUND((SUM(BG85:BG115)),  2)</f>
        <v>0</v>
      </c>
      <c r="I35" s="94">
        <v>0.21</v>
      </c>
      <c r="J35" s="84">
        <f>0</f>
        <v>0</v>
      </c>
      <c r="L35" s="33"/>
    </row>
    <row r="36" spans="2:12" s="1" customFormat="1" ht="14.4" hidden="1" customHeight="1">
      <c r="B36" s="33"/>
      <c r="E36" s="28" t="s">
        <v>48</v>
      </c>
      <c r="F36" s="84">
        <f>ROUND((SUM(BH85:BH115)),  2)</f>
        <v>0</v>
      </c>
      <c r="I36" s="94">
        <v>0.12</v>
      </c>
      <c r="J36" s="84">
        <f>0</f>
        <v>0</v>
      </c>
      <c r="L36" s="33"/>
    </row>
    <row r="37" spans="2:12" s="1" customFormat="1" ht="14.4" hidden="1" customHeight="1">
      <c r="B37" s="33"/>
      <c r="E37" s="28" t="s">
        <v>49</v>
      </c>
      <c r="F37" s="84">
        <f>ROUND((SUM(BI85:BI115)),  2)</f>
        <v>0</v>
      </c>
      <c r="I37" s="94">
        <v>0</v>
      </c>
      <c r="J37" s="84">
        <f>0</f>
        <v>0</v>
      </c>
      <c r="L37" s="33"/>
    </row>
    <row r="38" spans="2:12" s="1" customFormat="1" ht="6.9" customHeight="1">
      <c r="B38" s="33"/>
      <c r="L38" s="33"/>
    </row>
    <row r="39" spans="2:12" s="1" customFormat="1" ht="25.35" customHeight="1">
      <c r="B39" s="33"/>
      <c r="C39" s="95"/>
      <c r="D39" s="96" t="s">
        <v>50</v>
      </c>
      <c r="E39" s="55"/>
      <c r="F39" s="55"/>
      <c r="G39" s="97" t="s">
        <v>51</v>
      </c>
      <c r="H39" s="98" t="s">
        <v>52</v>
      </c>
      <c r="I39" s="55"/>
      <c r="J39" s="99">
        <f>SUM(J30:J37)</f>
        <v>0</v>
      </c>
      <c r="K39" s="100"/>
      <c r="L39" s="33"/>
    </row>
    <row r="40" spans="2:12" s="1" customFormat="1" ht="14.4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" customHeight="1">
      <c r="B45" s="33"/>
      <c r="C45" s="22" t="s">
        <v>136</v>
      </c>
      <c r="L45" s="33"/>
    </row>
    <row r="46" spans="2:12" s="1" customFormat="1" ht="6.9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27" t="str">
        <f>E7</f>
        <v>ÚPRAVY STÁVAJÍCÍHO VODOJEMU KOZINEC I a II</v>
      </c>
      <c r="F48" s="328"/>
      <c r="G48" s="328"/>
      <c r="H48" s="328"/>
      <c r="L48" s="33"/>
    </row>
    <row r="49" spans="2:47" s="1" customFormat="1" ht="12" customHeight="1">
      <c r="B49" s="33"/>
      <c r="C49" s="28" t="s">
        <v>132</v>
      </c>
      <c r="L49" s="33"/>
    </row>
    <row r="50" spans="2:47" s="1" customFormat="1" ht="16.5" customHeight="1">
      <c r="B50" s="33"/>
      <c r="E50" s="291" t="str">
        <f>E9</f>
        <v>VRN - Vedlejší rozpočtové náklady</v>
      </c>
      <c r="F50" s="329"/>
      <c r="G50" s="329"/>
      <c r="H50" s="329"/>
      <c r="L50" s="33"/>
    </row>
    <row r="51" spans="2:47" s="1" customFormat="1" ht="6.9" customHeight="1">
      <c r="B51" s="33"/>
      <c r="L51" s="33"/>
    </row>
    <row r="52" spans="2:47" s="1" customFormat="1" ht="12" customHeight="1">
      <c r="B52" s="33"/>
      <c r="C52" s="28" t="s">
        <v>21</v>
      </c>
      <c r="F52" s="26" t="str">
        <f>F12</f>
        <v>Jilemnice</v>
      </c>
      <c r="I52" s="28" t="s">
        <v>23</v>
      </c>
      <c r="J52" s="50" t="str">
        <f>IF(J12="","",J12)</f>
        <v>5. 11. 2024</v>
      </c>
      <c r="L52" s="33"/>
    </row>
    <row r="53" spans="2:47" s="1" customFormat="1" ht="6.9" customHeight="1">
      <c r="B53" s="33"/>
      <c r="L53" s="33"/>
    </row>
    <row r="54" spans="2:47" s="1" customFormat="1" ht="25.65" customHeight="1">
      <c r="B54" s="33"/>
      <c r="C54" s="28" t="s">
        <v>25</v>
      </c>
      <c r="F54" s="26" t="str">
        <f>E15</f>
        <v>Vodohospodářské sdružení Turnov</v>
      </c>
      <c r="I54" s="28" t="s">
        <v>32</v>
      </c>
      <c r="J54" s="31" t="str">
        <f>E21</f>
        <v>PECKA ATELIÉR s.r.o.</v>
      </c>
      <c r="L54" s="33"/>
    </row>
    <row r="55" spans="2:47" s="1" customFormat="1" ht="15.15" customHeight="1">
      <c r="B55" s="33"/>
      <c r="C55" s="28" t="s">
        <v>30</v>
      </c>
      <c r="F55" s="26" t="str">
        <f>IF(E18="","",E18)</f>
        <v>Vyplň údaj</v>
      </c>
      <c r="I55" s="28" t="s">
        <v>35</v>
      </c>
      <c r="J55" s="31" t="str">
        <f>E24</f>
        <v>Michael Štěpán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137</v>
      </c>
      <c r="D57" s="95"/>
      <c r="E57" s="95"/>
      <c r="F57" s="95"/>
      <c r="G57" s="95"/>
      <c r="H57" s="95"/>
      <c r="I57" s="95"/>
      <c r="J57" s="102" t="s">
        <v>138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8" customHeight="1">
      <c r="B59" s="33"/>
      <c r="C59" s="103" t="s">
        <v>72</v>
      </c>
      <c r="J59" s="64">
        <f>J85</f>
        <v>0</v>
      </c>
      <c r="L59" s="33"/>
      <c r="AU59" s="18" t="s">
        <v>139</v>
      </c>
    </row>
    <row r="60" spans="2:47" s="8" customFormat="1" ht="24.9" customHeight="1">
      <c r="B60" s="104"/>
      <c r="D60" s="105" t="s">
        <v>5003</v>
      </c>
      <c r="E60" s="106"/>
      <c r="F60" s="106"/>
      <c r="G60" s="106"/>
      <c r="H60" s="106"/>
      <c r="I60" s="106"/>
      <c r="J60" s="107">
        <f>J86</f>
        <v>0</v>
      </c>
      <c r="L60" s="104"/>
    </row>
    <row r="61" spans="2:47" s="9" customFormat="1" ht="19.95" customHeight="1">
      <c r="B61" s="108"/>
      <c r="D61" s="109" t="s">
        <v>5004</v>
      </c>
      <c r="E61" s="110"/>
      <c r="F61" s="110"/>
      <c r="G61" s="110"/>
      <c r="H61" s="110"/>
      <c r="I61" s="110"/>
      <c r="J61" s="111">
        <f>J87</f>
        <v>0</v>
      </c>
      <c r="L61" s="108"/>
    </row>
    <row r="62" spans="2:47" s="9" customFormat="1" ht="19.95" customHeight="1">
      <c r="B62" s="108"/>
      <c r="D62" s="109" t="s">
        <v>5005</v>
      </c>
      <c r="E62" s="110"/>
      <c r="F62" s="110"/>
      <c r="G62" s="110"/>
      <c r="H62" s="110"/>
      <c r="I62" s="110"/>
      <c r="J62" s="111">
        <f>J96</f>
        <v>0</v>
      </c>
      <c r="L62" s="108"/>
    </row>
    <row r="63" spans="2:47" s="9" customFormat="1" ht="19.95" customHeight="1">
      <c r="B63" s="108"/>
      <c r="D63" s="109" t="s">
        <v>5006</v>
      </c>
      <c r="E63" s="110"/>
      <c r="F63" s="110"/>
      <c r="G63" s="110"/>
      <c r="H63" s="110"/>
      <c r="I63" s="110"/>
      <c r="J63" s="111">
        <f>J99</f>
        <v>0</v>
      </c>
      <c r="L63" s="108"/>
    </row>
    <row r="64" spans="2:47" s="9" customFormat="1" ht="19.95" customHeight="1">
      <c r="B64" s="108"/>
      <c r="D64" s="109" t="s">
        <v>5007</v>
      </c>
      <c r="E64" s="110"/>
      <c r="F64" s="110"/>
      <c r="G64" s="110"/>
      <c r="H64" s="110"/>
      <c r="I64" s="110"/>
      <c r="J64" s="111">
        <f>J104</f>
        <v>0</v>
      </c>
      <c r="L64" s="108"/>
    </row>
    <row r="65" spans="2:12" s="9" customFormat="1" ht="19.95" customHeight="1">
      <c r="B65" s="108"/>
      <c r="D65" s="109" t="s">
        <v>5008</v>
      </c>
      <c r="E65" s="110"/>
      <c r="F65" s="110"/>
      <c r="G65" s="110"/>
      <c r="H65" s="110"/>
      <c r="I65" s="110"/>
      <c r="J65" s="111">
        <f>J113</f>
        <v>0</v>
      </c>
      <c r="L65" s="108"/>
    </row>
    <row r="66" spans="2:12" s="1" customFormat="1" ht="21.75" customHeight="1">
      <c r="B66" s="33"/>
      <c r="L66" s="33"/>
    </row>
    <row r="67" spans="2:12" s="1" customFormat="1" ht="6.9" customHeight="1"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33"/>
    </row>
    <row r="71" spans="2:12" s="1" customFormat="1" ht="6.9" customHeight="1">
      <c r="B71" s="44"/>
      <c r="C71" s="45"/>
      <c r="D71" s="45"/>
      <c r="E71" s="45"/>
      <c r="F71" s="45"/>
      <c r="G71" s="45"/>
      <c r="H71" s="45"/>
      <c r="I71" s="45"/>
      <c r="J71" s="45"/>
      <c r="K71" s="45"/>
      <c r="L71" s="33"/>
    </row>
    <row r="72" spans="2:12" s="1" customFormat="1" ht="24.9" customHeight="1">
      <c r="B72" s="33"/>
      <c r="C72" s="22" t="s">
        <v>151</v>
      </c>
      <c r="L72" s="33"/>
    </row>
    <row r="73" spans="2:12" s="1" customFormat="1" ht="6.9" customHeight="1">
      <c r="B73" s="33"/>
      <c r="L73" s="33"/>
    </row>
    <row r="74" spans="2:12" s="1" customFormat="1" ht="12" customHeight="1">
      <c r="B74" s="33"/>
      <c r="C74" s="28" t="s">
        <v>16</v>
      </c>
      <c r="L74" s="33"/>
    </row>
    <row r="75" spans="2:12" s="1" customFormat="1" ht="16.5" customHeight="1">
      <c r="B75" s="33"/>
      <c r="E75" s="327" t="str">
        <f>E7</f>
        <v>ÚPRAVY STÁVAJÍCÍHO VODOJEMU KOZINEC I a II</v>
      </c>
      <c r="F75" s="328"/>
      <c r="G75" s="328"/>
      <c r="H75" s="328"/>
      <c r="L75" s="33"/>
    </row>
    <row r="76" spans="2:12" s="1" customFormat="1" ht="12" customHeight="1">
      <c r="B76" s="33"/>
      <c r="C76" s="28" t="s">
        <v>132</v>
      </c>
      <c r="L76" s="33"/>
    </row>
    <row r="77" spans="2:12" s="1" customFormat="1" ht="16.5" customHeight="1">
      <c r="B77" s="33"/>
      <c r="E77" s="291" t="str">
        <f>E9</f>
        <v>VRN - Vedlejší rozpočtové náklady</v>
      </c>
      <c r="F77" s="329"/>
      <c r="G77" s="329"/>
      <c r="H77" s="329"/>
      <c r="L77" s="33"/>
    </row>
    <row r="78" spans="2:12" s="1" customFormat="1" ht="6.9" customHeight="1">
      <c r="B78" s="33"/>
      <c r="L78" s="33"/>
    </row>
    <row r="79" spans="2:12" s="1" customFormat="1" ht="12" customHeight="1">
      <c r="B79" s="33"/>
      <c r="C79" s="28" t="s">
        <v>21</v>
      </c>
      <c r="F79" s="26" t="str">
        <f>F12</f>
        <v>Jilemnice</v>
      </c>
      <c r="I79" s="28" t="s">
        <v>23</v>
      </c>
      <c r="J79" s="50" t="str">
        <f>IF(J12="","",J12)</f>
        <v>5. 11. 2024</v>
      </c>
      <c r="L79" s="33"/>
    </row>
    <row r="80" spans="2:12" s="1" customFormat="1" ht="6.9" customHeight="1">
      <c r="B80" s="33"/>
      <c r="L80" s="33"/>
    </row>
    <row r="81" spans="2:65" s="1" customFormat="1" ht="25.65" customHeight="1">
      <c r="B81" s="33"/>
      <c r="C81" s="28" t="s">
        <v>25</v>
      </c>
      <c r="F81" s="26" t="str">
        <f>E15</f>
        <v>Vodohospodářské sdružení Turnov</v>
      </c>
      <c r="I81" s="28" t="s">
        <v>32</v>
      </c>
      <c r="J81" s="31" t="str">
        <f>E21</f>
        <v>PECKA ATELIÉR s.r.o.</v>
      </c>
      <c r="L81" s="33"/>
    </row>
    <row r="82" spans="2:65" s="1" customFormat="1" ht="15.15" customHeight="1">
      <c r="B82" s="33"/>
      <c r="C82" s="28" t="s">
        <v>30</v>
      </c>
      <c r="F82" s="26" t="str">
        <f>IF(E18="","",E18)</f>
        <v>Vyplň údaj</v>
      </c>
      <c r="I82" s="28" t="s">
        <v>35</v>
      </c>
      <c r="J82" s="31" t="str">
        <f>E24</f>
        <v>Michael Štěpán</v>
      </c>
      <c r="L82" s="33"/>
    </row>
    <row r="83" spans="2:65" s="1" customFormat="1" ht="10.35" customHeight="1">
      <c r="B83" s="33"/>
      <c r="L83" s="33"/>
    </row>
    <row r="84" spans="2:65" s="10" customFormat="1" ht="29.25" customHeight="1">
      <c r="B84" s="112"/>
      <c r="C84" s="113" t="s">
        <v>152</v>
      </c>
      <c r="D84" s="114" t="s">
        <v>59</v>
      </c>
      <c r="E84" s="114" t="s">
        <v>55</v>
      </c>
      <c r="F84" s="114" t="s">
        <v>56</v>
      </c>
      <c r="G84" s="114" t="s">
        <v>153</v>
      </c>
      <c r="H84" s="114" t="s">
        <v>154</v>
      </c>
      <c r="I84" s="114" t="s">
        <v>155</v>
      </c>
      <c r="J84" s="114" t="s">
        <v>138</v>
      </c>
      <c r="K84" s="115" t="s">
        <v>156</v>
      </c>
      <c r="L84" s="112"/>
      <c r="M84" s="57" t="s">
        <v>19</v>
      </c>
      <c r="N84" s="58" t="s">
        <v>44</v>
      </c>
      <c r="O84" s="58" t="s">
        <v>157</v>
      </c>
      <c r="P84" s="58" t="s">
        <v>158</v>
      </c>
      <c r="Q84" s="58" t="s">
        <v>159</v>
      </c>
      <c r="R84" s="58" t="s">
        <v>160</v>
      </c>
      <c r="S84" s="58" t="s">
        <v>161</v>
      </c>
      <c r="T84" s="59" t="s">
        <v>162</v>
      </c>
    </row>
    <row r="85" spans="2:65" s="1" customFormat="1" ht="22.8" customHeight="1">
      <c r="B85" s="33"/>
      <c r="C85" s="62" t="s">
        <v>163</v>
      </c>
      <c r="J85" s="116">
        <f>BK85</f>
        <v>0</v>
      </c>
      <c r="L85" s="33"/>
      <c r="M85" s="60"/>
      <c r="N85" s="51"/>
      <c r="O85" s="51"/>
      <c r="P85" s="117">
        <f>P86</f>
        <v>0</v>
      </c>
      <c r="Q85" s="51"/>
      <c r="R85" s="117">
        <f>R86</f>
        <v>0</v>
      </c>
      <c r="S85" s="51"/>
      <c r="T85" s="118">
        <f>T86</f>
        <v>0</v>
      </c>
      <c r="AT85" s="18" t="s">
        <v>73</v>
      </c>
      <c r="AU85" s="18" t="s">
        <v>139</v>
      </c>
      <c r="BK85" s="119">
        <f>BK86</f>
        <v>0</v>
      </c>
    </row>
    <row r="86" spans="2:65" s="11" customFormat="1" ht="25.95" customHeight="1">
      <c r="B86" s="120"/>
      <c r="D86" s="121" t="s">
        <v>73</v>
      </c>
      <c r="E86" s="122" t="s">
        <v>125</v>
      </c>
      <c r="F86" s="122" t="s">
        <v>126</v>
      </c>
      <c r="I86" s="123"/>
      <c r="J86" s="124">
        <f>BK86</f>
        <v>0</v>
      </c>
      <c r="L86" s="120"/>
      <c r="M86" s="125"/>
      <c r="P86" s="126">
        <f>P87+P96+P99+P104+P113</f>
        <v>0</v>
      </c>
      <c r="R86" s="126">
        <f>R87+R96+R99+R104+R113</f>
        <v>0</v>
      </c>
      <c r="T86" s="127">
        <f>T87+T96+T99+T104+T113</f>
        <v>0</v>
      </c>
      <c r="AR86" s="121" t="s">
        <v>206</v>
      </c>
      <c r="AT86" s="128" t="s">
        <v>73</v>
      </c>
      <c r="AU86" s="128" t="s">
        <v>74</v>
      </c>
      <c r="AY86" s="121" t="s">
        <v>166</v>
      </c>
      <c r="BK86" s="129">
        <f>BK87+BK96+BK99+BK104+BK113</f>
        <v>0</v>
      </c>
    </row>
    <row r="87" spans="2:65" s="11" customFormat="1" ht="22.8" customHeight="1">
      <c r="B87" s="120"/>
      <c r="D87" s="121" t="s">
        <v>73</v>
      </c>
      <c r="E87" s="130" t="s">
        <v>5009</v>
      </c>
      <c r="F87" s="130" t="s">
        <v>5010</v>
      </c>
      <c r="I87" s="123"/>
      <c r="J87" s="131">
        <f>BK87</f>
        <v>0</v>
      </c>
      <c r="L87" s="120"/>
      <c r="M87" s="125"/>
      <c r="P87" s="126">
        <f>SUM(P88:P95)</f>
        <v>0</v>
      </c>
      <c r="R87" s="126">
        <f>SUM(R88:R95)</f>
        <v>0</v>
      </c>
      <c r="T87" s="127">
        <f>SUM(T88:T95)</f>
        <v>0</v>
      </c>
      <c r="AR87" s="121" t="s">
        <v>206</v>
      </c>
      <c r="AT87" s="128" t="s">
        <v>73</v>
      </c>
      <c r="AU87" s="128" t="s">
        <v>81</v>
      </c>
      <c r="AY87" s="121" t="s">
        <v>166</v>
      </c>
      <c r="BK87" s="129">
        <f>SUM(BK88:BK95)</f>
        <v>0</v>
      </c>
    </row>
    <row r="88" spans="2:65" s="1" customFormat="1" ht="16.5" customHeight="1">
      <c r="B88" s="33"/>
      <c r="C88" s="132" t="s">
        <v>81</v>
      </c>
      <c r="D88" s="132" t="s">
        <v>168</v>
      </c>
      <c r="E88" s="133" t="s">
        <v>5011</v>
      </c>
      <c r="F88" s="134" t="s">
        <v>5012</v>
      </c>
      <c r="G88" s="135" t="s">
        <v>1402</v>
      </c>
      <c r="H88" s="136">
        <v>1</v>
      </c>
      <c r="I88" s="137"/>
      <c r="J88" s="138">
        <f>ROUND(I88*H88,2)</f>
        <v>0</v>
      </c>
      <c r="K88" s="134" t="s">
        <v>172</v>
      </c>
      <c r="L88" s="33"/>
      <c r="M88" s="139" t="s">
        <v>19</v>
      </c>
      <c r="N88" s="140" t="s">
        <v>45</v>
      </c>
      <c r="P88" s="141">
        <f>O88*H88</f>
        <v>0</v>
      </c>
      <c r="Q88" s="141">
        <v>0</v>
      </c>
      <c r="R88" s="141">
        <f>Q88*H88</f>
        <v>0</v>
      </c>
      <c r="S88" s="141">
        <v>0</v>
      </c>
      <c r="T88" s="142">
        <f>S88*H88</f>
        <v>0</v>
      </c>
      <c r="AR88" s="143" t="s">
        <v>5013</v>
      </c>
      <c r="AT88" s="143" t="s">
        <v>168</v>
      </c>
      <c r="AU88" s="143" t="s">
        <v>83</v>
      </c>
      <c r="AY88" s="18" t="s">
        <v>166</v>
      </c>
      <c r="BE88" s="144">
        <f>IF(N88="základní",J88,0)</f>
        <v>0</v>
      </c>
      <c r="BF88" s="144">
        <f>IF(N88="snížená",J88,0)</f>
        <v>0</v>
      </c>
      <c r="BG88" s="144">
        <f>IF(N88="zákl. přenesená",J88,0)</f>
        <v>0</v>
      </c>
      <c r="BH88" s="144">
        <f>IF(N88="sníž. přenesená",J88,0)</f>
        <v>0</v>
      </c>
      <c r="BI88" s="144">
        <f>IF(N88="nulová",J88,0)</f>
        <v>0</v>
      </c>
      <c r="BJ88" s="18" t="s">
        <v>81</v>
      </c>
      <c r="BK88" s="144">
        <f>ROUND(I88*H88,2)</f>
        <v>0</v>
      </c>
      <c r="BL88" s="18" t="s">
        <v>5013</v>
      </c>
      <c r="BM88" s="143" t="s">
        <v>5014</v>
      </c>
    </row>
    <row r="89" spans="2:65" s="1" customFormat="1" ht="10.199999999999999">
      <c r="B89" s="33"/>
      <c r="D89" s="145" t="s">
        <v>175</v>
      </c>
      <c r="F89" s="146" t="s">
        <v>5015</v>
      </c>
      <c r="I89" s="147"/>
      <c r="L89" s="33"/>
      <c r="M89" s="148"/>
      <c r="T89" s="54"/>
      <c r="AT89" s="18" t="s">
        <v>175</v>
      </c>
      <c r="AU89" s="18" t="s">
        <v>83</v>
      </c>
    </row>
    <row r="90" spans="2:65" s="1" customFormat="1" ht="16.5" customHeight="1">
      <c r="B90" s="33"/>
      <c r="C90" s="132" t="s">
        <v>83</v>
      </c>
      <c r="D90" s="132" t="s">
        <v>168</v>
      </c>
      <c r="E90" s="133" t="s">
        <v>5016</v>
      </c>
      <c r="F90" s="134" t="s">
        <v>5017</v>
      </c>
      <c r="G90" s="135" t="s">
        <v>1402</v>
      </c>
      <c r="H90" s="136">
        <v>3</v>
      </c>
      <c r="I90" s="137"/>
      <c r="J90" s="138">
        <f>ROUND(I90*H90,2)</f>
        <v>0</v>
      </c>
      <c r="K90" s="134" t="s">
        <v>172</v>
      </c>
      <c r="L90" s="33"/>
      <c r="M90" s="139" t="s">
        <v>19</v>
      </c>
      <c r="N90" s="140" t="s">
        <v>45</v>
      </c>
      <c r="P90" s="141">
        <f>O90*H90</f>
        <v>0</v>
      </c>
      <c r="Q90" s="141">
        <v>0</v>
      </c>
      <c r="R90" s="141">
        <f>Q90*H90</f>
        <v>0</v>
      </c>
      <c r="S90" s="141">
        <v>0</v>
      </c>
      <c r="T90" s="142">
        <f>S90*H90</f>
        <v>0</v>
      </c>
      <c r="AR90" s="143" t="s">
        <v>5013</v>
      </c>
      <c r="AT90" s="143" t="s">
        <v>168</v>
      </c>
      <c r="AU90" s="143" t="s">
        <v>83</v>
      </c>
      <c r="AY90" s="18" t="s">
        <v>166</v>
      </c>
      <c r="BE90" s="144">
        <f>IF(N90="základní",J90,0)</f>
        <v>0</v>
      </c>
      <c r="BF90" s="144">
        <f>IF(N90="snížená",J90,0)</f>
        <v>0</v>
      </c>
      <c r="BG90" s="144">
        <f>IF(N90="zákl. přenesená",J90,0)</f>
        <v>0</v>
      </c>
      <c r="BH90" s="144">
        <f>IF(N90="sníž. přenesená",J90,0)</f>
        <v>0</v>
      </c>
      <c r="BI90" s="144">
        <f>IF(N90="nulová",J90,0)</f>
        <v>0</v>
      </c>
      <c r="BJ90" s="18" t="s">
        <v>81</v>
      </c>
      <c r="BK90" s="144">
        <f>ROUND(I90*H90,2)</f>
        <v>0</v>
      </c>
      <c r="BL90" s="18" t="s">
        <v>5013</v>
      </c>
      <c r="BM90" s="143" t="s">
        <v>5018</v>
      </c>
    </row>
    <row r="91" spans="2:65" s="1" customFormat="1" ht="10.199999999999999">
      <c r="B91" s="33"/>
      <c r="D91" s="145" t="s">
        <v>175</v>
      </c>
      <c r="F91" s="146" t="s">
        <v>5019</v>
      </c>
      <c r="I91" s="147"/>
      <c r="L91" s="33"/>
      <c r="M91" s="148"/>
      <c r="T91" s="54"/>
      <c r="AT91" s="18" t="s">
        <v>175</v>
      </c>
      <c r="AU91" s="18" t="s">
        <v>83</v>
      </c>
    </row>
    <row r="92" spans="2:65" s="1" customFormat="1" ht="16.5" customHeight="1">
      <c r="B92" s="33"/>
      <c r="C92" s="132" t="s">
        <v>190</v>
      </c>
      <c r="D92" s="132" t="s">
        <v>168</v>
      </c>
      <c r="E92" s="133" t="s">
        <v>5020</v>
      </c>
      <c r="F92" s="134" t="s">
        <v>5021</v>
      </c>
      <c r="G92" s="135" t="s">
        <v>1402</v>
      </c>
      <c r="H92" s="136">
        <v>1</v>
      </c>
      <c r="I92" s="137"/>
      <c r="J92" s="138">
        <f>ROUND(I92*H92,2)</f>
        <v>0</v>
      </c>
      <c r="K92" s="134" t="s">
        <v>172</v>
      </c>
      <c r="L92" s="33"/>
      <c r="M92" s="139" t="s">
        <v>19</v>
      </c>
      <c r="N92" s="140" t="s">
        <v>45</v>
      </c>
      <c r="P92" s="141">
        <f>O92*H92</f>
        <v>0</v>
      </c>
      <c r="Q92" s="141">
        <v>0</v>
      </c>
      <c r="R92" s="141">
        <f>Q92*H92</f>
        <v>0</v>
      </c>
      <c r="S92" s="141">
        <v>0</v>
      </c>
      <c r="T92" s="142">
        <f>S92*H92</f>
        <v>0</v>
      </c>
      <c r="AR92" s="143" t="s">
        <v>5013</v>
      </c>
      <c r="AT92" s="143" t="s">
        <v>168</v>
      </c>
      <c r="AU92" s="143" t="s">
        <v>83</v>
      </c>
      <c r="AY92" s="18" t="s">
        <v>166</v>
      </c>
      <c r="BE92" s="144">
        <f>IF(N92="základní",J92,0)</f>
        <v>0</v>
      </c>
      <c r="BF92" s="144">
        <f>IF(N92="snížená",J92,0)</f>
        <v>0</v>
      </c>
      <c r="BG92" s="144">
        <f>IF(N92="zákl. přenesená",J92,0)</f>
        <v>0</v>
      </c>
      <c r="BH92" s="144">
        <f>IF(N92="sníž. přenesená",J92,0)</f>
        <v>0</v>
      </c>
      <c r="BI92" s="144">
        <f>IF(N92="nulová",J92,0)</f>
        <v>0</v>
      </c>
      <c r="BJ92" s="18" t="s">
        <v>81</v>
      </c>
      <c r="BK92" s="144">
        <f>ROUND(I92*H92,2)</f>
        <v>0</v>
      </c>
      <c r="BL92" s="18" t="s">
        <v>5013</v>
      </c>
      <c r="BM92" s="143" t="s">
        <v>5022</v>
      </c>
    </row>
    <row r="93" spans="2:65" s="1" customFormat="1" ht="10.199999999999999">
      <c r="B93" s="33"/>
      <c r="D93" s="145" t="s">
        <v>175</v>
      </c>
      <c r="F93" s="146" t="s">
        <v>5023</v>
      </c>
      <c r="I93" s="147"/>
      <c r="L93" s="33"/>
      <c r="M93" s="148"/>
      <c r="T93" s="54"/>
      <c r="AT93" s="18" t="s">
        <v>175</v>
      </c>
      <c r="AU93" s="18" t="s">
        <v>83</v>
      </c>
    </row>
    <row r="94" spans="2:65" s="1" customFormat="1" ht="16.5" customHeight="1">
      <c r="B94" s="33"/>
      <c r="C94" s="132" t="s">
        <v>173</v>
      </c>
      <c r="D94" s="132" t="s">
        <v>168</v>
      </c>
      <c r="E94" s="133" t="s">
        <v>5024</v>
      </c>
      <c r="F94" s="134" t="s">
        <v>5025</v>
      </c>
      <c r="G94" s="135" t="s">
        <v>1402</v>
      </c>
      <c r="H94" s="136">
        <v>1</v>
      </c>
      <c r="I94" s="137"/>
      <c r="J94" s="138">
        <f>ROUND(I94*H94,2)</f>
        <v>0</v>
      </c>
      <c r="K94" s="134" t="s">
        <v>172</v>
      </c>
      <c r="L94" s="33"/>
      <c r="M94" s="139" t="s">
        <v>19</v>
      </c>
      <c r="N94" s="140" t="s">
        <v>45</v>
      </c>
      <c r="P94" s="141">
        <f>O94*H94</f>
        <v>0</v>
      </c>
      <c r="Q94" s="141">
        <v>0</v>
      </c>
      <c r="R94" s="141">
        <f>Q94*H94</f>
        <v>0</v>
      </c>
      <c r="S94" s="141">
        <v>0</v>
      </c>
      <c r="T94" s="142">
        <f>S94*H94</f>
        <v>0</v>
      </c>
      <c r="AR94" s="143" t="s">
        <v>5013</v>
      </c>
      <c r="AT94" s="143" t="s">
        <v>168</v>
      </c>
      <c r="AU94" s="143" t="s">
        <v>83</v>
      </c>
      <c r="AY94" s="18" t="s">
        <v>166</v>
      </c>
      <c r="BE94" s="144">
        <f>IF(N94="základní",J94,0)</f>
        <v>0</v>
      </c>
      <c r="BF94" s="144">
        <f>IF(N94="snížená",J94,0)</f>
        <v>0</v>
      </c>
      <c r="BG94" s="144">
        <f>IF(N94="zákl. přenesená",J94,0)</f>
        <v>0</v>
      </c>
      <c r="BH94" s="144">
        <f>IF(N94="sníž. přenesená",J94,0)</f>
        <v>0</v>
      </c>
      <c r="BI94" s="144">
        <f>IF(N94="nulová",J94,0)</f>
        <v>0</v>
      </c>
      <c r="BJ94" s="18" t="s">
        <v>81</v>
      </c>
      <c r="BK94" s="144">
        <f>ROUND(I94*H94,2)</f>
        <v>0</v>
      </c>
      <c r="BL94" s="18" t="s">
        <v>5013</v>
      </c>
      <c r="BM94" s="143" t="s">
        <v>5026</v>
      </c>
    </row>
    <row r="95" spans="2:65" s="1" customFormat="1" ht="10.199999999999999">
      <c r="B95" s="33"/>
      <c r="D95" s="145" t="s">
        <v>175</v>
      </c>
      <c r="F95" s="146" t="s">
        <v>5027</v>
      </c>
      <c r="I95" s="147"/>
      <c r="L95" s="33"/>
      <c r="M95" s="148"/>
      <c r="T95" s="54"/>
      <c r="AT95" s="18" t="s">
        <v>175</v>
      </c>
      <c r="AU95" s="18" t="s">
        <v>83</v>
      </c>
    </row>
    <row r="96" spans="2:65" s="11" customFormat="1" ht="22.8" customHeight="1">
      <c r="B96" s="120"/>
      <c r="D96" s="121" t="s">
        <v>73</v>
      </c>
      <c r="E96" s="130" t="s">
        <v>5028</v>
      </c>
      <c r="F96" s="130" t="s">
        <v>5029</v>
      </c>
      <c r="I96" s="123"/>
      <c r="J96" s="131">
        <f>BK96</f>
        <v>0</v>
      </c>
      <c r="L96" s="120"/>
      <c r="M96" s="125"/>
      <c r="P96" s="126">
        <f>SUM(P97:P98)</f>
        <v>0</v>
      </c>
      <c r="R96" s="126">
        <f>SUM(R97:R98)</f>
        <v>0</v>
      </c>
      <c r="T96" s="127">
        <f>SUM(T97:T98)</f>
        <v>0</v>
      </c>
      <c r="AR96" s="121" t="s">
        <v>206</v>
      </c>
      <c r="AT96" s="128" t="s">
        <v>73</v>
      </c>
      <c r="AU96" s="128" t="s">
        <v>81</v>
      </c>
      <c r="AY96" s="121" t="s">
        <v>166</v>
      </c>
      <c r="BK96" s="129">
        <f>SUM(BK97:BK98)</f>
        <v>0</v>
      </c>
    </row>
    <row r="97" spans="2:65" s="1" customFormat="1" ht="16.5" customHeight="1">
      <c r="B97" s="33"/>
      <c r="C97" s="132" t="s">
        <v>206</v>
      </c>
      <c r="D97" s="132" t="s">
        <v>168</v>
      </c>
      <c r="E97" s="133" t="s">
        <v>5030</v>
      </c>
      <c r="F97" s="134" t="s">
        <v>5029</v>
      </c>
      <c r="G97" s="135" t="s">
        <v>1402</v>
      </c>
      <c r="H97" s="136">
        <v>1</v>
      </c>
      <c r="I97" s="137"/>
      <c r="J97" s="138">
        <f>ROUND(I97*H97,2)</f>
        <v>0</v>
      </c>
      <c r="K97" s="134" t="s">
        <v>172</v>
      </c>
      <c r="L97" s="33"/>
      <c r="M97" s="139" t="s">
        <v>19</v>
      </c>
      <c r="N97" s="140" t="s">
        <v>45</v>
      </c>
      <c r="P97" s="141">
        <f>O97*H97</f>
        <v>0</v>
      </c>
      <c r="Q97" s="141">
        <v>0</v>
      </c>
      <c r="R97" s="141">
        <f>Q97*H97</f>
        <v>0</v>
      </c>
      <c r="S97" s="141">
        <v>0</v>
      </c>
      <c r="T97" s="142">
        <f>S97*H97</f>
        <v>0</v>
      </c>
      <c r="AR97" s="143" t="s">
        <v>5013</v>
      </c>
      <c r="AT97" s="143" t="s">
        <v>168</v>
      </c>
      <c r="AU97" s="143" t="s">
        <v>83</v>
      </c>
      <c r="AY97" s="18" t="s">
        <v>166</v>
      </c>
      <c r="BE97" s="144">
        <f>IF(N97="základní",J97,0)</f>
        <v>0</v>
      </c>
      <c r="BF97" s="144">
        <f>IF(N97="snížená",J97,0)</f>
        <v>0</v>
      </c>
      <c r="BG97" s="144">
        <f>IF(N97="zákl. přenesená",J97,0)</f>
        <v>0</v>
      </c>
      <c r="BH97" s="144">
        <f>IF(N97="sníž. přenesená",J97,0)</f>
        <v>0</v>
      </c>
      <c r="BI97" s="144">
        <f>IF(N97="nulová",J97,0)</f>
        <v>0</v>
      </c>
      <c r="BJ97" s="18" t="s">
        <v>81</v>
      </c>
      <c r="BK97" s="144">
        <f>ROUND(I97*H97,2)</f>
        <v>0</v>
      </c>
      <c r="BL97" s="18" t="s">
        <v>5013</v>
      </c>
      <c r="BM97" s="143" t="s">
        <v>5031</v>
      </c>
    </row>
    <row r="98" spans="2:65" s="1" customFormat="1" ht="10.199999999999999">
      <c r="B98" s="33"/>
      <c r="D98" s="145" t="s">
        <v>175</v>
      </c>
      <c r="F98" s="146" t="s">
        <v>5032</v>
      </c>
      <c r="I98" s="147"/>
      <c r="L98" s="33"/>
      <c r="M98" s="148"/>
      <c r="T98" s="54"/>
      <c r="AT98" s="18" t="s">
        <v>175</v>
      </c>
      <c r="AU98" s="18" t="s">
        <v>83</v>
      </c>
    </row>
    <row r="99" spans="2:65" s="11" customFormat="1" ht="22.8" customHeight="1">
      <c r="B99" s="120"/>
      <c r="D99" s="121" t="s">
        <v>73</v>
      </c>
      <c r="E99" s="130" t="s">
        <v>5033</v>
      </c>
      <c r="F99" s="130" t="s">
        <v>5034</v>
      </c>
      <c r="I99" s="123"/>
      <c r="J99" s="131">
        <f>BK99</f>
        <v>0</v>
      </c>
      <c r="L99" s="120"/>
      <c r="M99" s="125"/>
      <c r="P99" s="126">
        <f>SUM(P100:P103)</f>
        <v>0</v>
      </c>
      <c r="R99" s="126">
        <f>SUM(R100:R103)</f>
        <v>0</v>
      </c>
      <c r="T99" s="127">
        <f>SUM(T100:T103)</f>
        <v>0</v>
      </c>
      <c r="AR99" s="121" t="s">
        <v>206</v>
      </c>
      <c r="AT99" s="128" t="s">
        <v>73</v>
      </c>
      <c r="AU99" s="128" t="s">
        <v>81</v>
      </c>
      <c r="AY99" s="121" t="s">
        <v>166</v>
      </c>
      <c r="BK99" s="129">
        <f>SUM(BK100:BK103)</f>
        <v>0</v>
      </c>
    </row>
    <row r="100" spans="2:65" s="1" customFormat="1" ht="16.5" customHeight="1">
      <c r="B100" s="33"/>
      <c r="C100" s="132" t="s">
        <v>215</v>
      </c>
      <c r="D100" s="132" t="s">
        <v>168</v>
      </c>
      <c r="E100" s="133" t="s">
        <v>5035</v>
      </c>
      <c r="F100" s="134" t="s">
        <v>5034</v>
      </c>
      <c r="G100" s="135" t="s">
        <v>1402</v>
      </c>
      <c r="H100" s="136">
        <v>1</v>
      </c>
      <c r="I100" s="137"/>
      <c r="J100" s="138">
        <f>ROUND(I100*H100,2)</f>
        <v>0</v>
      </c>
      <c r="K100" s="134" t="s">
        <v>172</v>
      </c>
      <c r="L100" s="33"/>
      <c r="M100" s="139" t="s">
        <v>19</v>
      </c>
      <c r="N100" s="140" t="s">
        <v>45</v>
      </c>
      <c r="P100" s="141">
        <f>O100*H100</f>
        <v>0</v>
      </c>
      <c r="Q100" s="141">
        <v>0</v>
      </c>
      <c r="R100" s="141">
        <f>Q100*H100</f>
        <v>0</v>
      </c>
      <c r="S100" s="141">
        <v>0</v>
      </c>
      <c r="T100" s="142">
        <f>S100*H100</f>
        <v>0</v>
      </c>
      <c r="AR100" s="143" t="s">
        <v>5013</v>
      </c>
      <c r="AT100" s="143" t="s">
        <v>168</v>
      </c>
      <c r="AU100" s="143" t="s">
        <v>83</v>
      </c>
      <c r="AY100" s="18" t="s">
        <v>166</v>
      </c>
      <c r="BE100" s="144">
        <f>IF(N100="základní",J100,0)</f>
        <v>0</v>
      </c>
      <c r="BF100" s="144">
        <f>IF(N100="snížená",J100,0)</f>
        <v>0</v>
      </c>
      <c r="BG100" s="144">
        <f>IF(N100="zákl. přenesená",J100,0)</f>
        <v>0</v>
      </c>
      <c r="BH100" s="144">
        <f>IF(N100="sníž. přenesená",J100,0)</f>
        <v>0</v>
      </c>
      <c r="BI100" s="144">
        <f>IF(N100="nulová",J100,0)</f>
        <v>0</v>
      </c>
      <c r="BJ100" s="18" t="s">
        <v>81</v>
      </c>
      <c r="BK100" s="144">
        <f>ROUND(I100*H100,2)</f>
        <v>0</v>
      </c>
      <c r="BL100" s="18" t="s">
        <v>5013</v>
      </c>
      <c r="BM100" s="143" t="s">
        <v>5036</v>
      </c>
    </row>
    <row r="101" spans="2:65" s="1" customFormat="1" ht="10.199999999999999">
      <c r="B101" s="33"/>
      <c r="D101" s="145" t="s">
        <v>175</v>
      </c>
      <c r="F101" s="146" t="s">
        <v>5037</v>
      </c>
      <c r="I101" s="147"/>
      <c r="L101" s="33"/>
      <c r="M101" s="148"/>
      <c r="T101" s="54"/>
      <c r="AT101" s="18" t="s">
        <v>175</v>
      </c>
      <c r="AU101" s="18" t="s">
        <v>83</v>
      </c>
    </row>
    <row r="102" spans="2:65" s="1" customFormat="1" ht="16.5" customHeight="1">
      <c r="B102" s="33"/>
      <c r="C102" s="132" t="s">
        <v>223</v>
      </c>
      <c r="D102" s="132" t="s">
        <v>168</v>
      </c>
      <c r="E102" s="133" t="s">
        <v>5038</v>
      </c>
      <c r="F102" s="134" t="s">
        <v>5039</v>
      </c>
      <c r="G102" s="135" t="s">
        <v>1402</v>
      </c>
      <c r="H102" s="136">
        <v>1</v>
      </c>
      <c r="I102" s="137"/>
      <c r="J102" s="138">
        <f>ROUND(I102*H102,2)</f>
        <v>0</v>
      </c>
      <c r="K102" s="134" t="s">
        <v>172</v>
      </c>
      <c r="L102" s="33"/>
      <c r="M102" s="139" t="s">
        <v>19</v>
      </c>
      <c r="N102" s="140" t="s">
        <v>45</v>
      </c>
      <c r="P102" s="141">
        <f>O102*H102</f>
        <v>0</v>
      </c>
      <c r="Q102" s="141">
        <v>0</v>
      </c>
      <c r="R102" s="141">
        <f>Q102*H102</f>
        <v>0</v>
      </c>
      <c r="S102" s="141">
        <v>0</v>
      </c>
      <c r="T102" s="142">
        <f>S102*H102</f>
        <v>0</v>
      </c>
      <c r="AR102" s="143" t="s">
        <v>5013</v>
      </c>
      <c r="AT102" s="143" t="s">
        <v>168</v>
      </c>
      <c r="AU102" s="143" t="s">
        <v>83</v>
      </c>
      <c r="AY102" s="18" t="s">
        <v>166</v>
      </c>
      <c r="BE102" s="144">
        <f>IF(N102="základní",J102,0)</f>
        <v>0</v>
      </c>
      <c r="BF102" s="144">
        <f>IF(N102="snížená",J102,0)</f>
        <v>0</v>
      </c>
      <c r="BG102" s="144">
        <f>IF(N102="zákl. přenesená",J102,0)</f>
        <v>0</v>
      </c>
      <c r="BH102" s="144">
        <f>IF(N102="sníž. přenesená",J102,0)</f>
        <v>0</v>
      </c>
      <c r="BI102" s="144">
        <f>IF(N102="nulová",J102,0)</f>
        <v>0</v>
      </c>
      <c r="BJ102" s="18" t="s">
        <v>81</v>
      </c>
      <c r="BK102" s="144">
        <f>ROUND(I102*H102,2)</f>
        <v>0</v>
      </c>
      <c r="BL102" s="18" t="s">
        <v>5013</v>
      </c>
      <c r="BM102" s="143" t="s">
        <v>5040</v>
      </c>
    </row>
    <row r="103" spans="2:65" s="1" customFormat="1" ht="10.199999999999999">
      <c r="B103" s="33"/>
      <c r="D103" s="145" t="s">
        <v>175</v>
      </c>
      <c r="F103" s="146" t="s">
        <v>5041</v>
      </c>
      <c r="I103" s="147"/>
      <c r="L103" s="33"/>
      <c r="M103" s="148"/>
      <c r="T103" s="54"/>
      <c r="AT103" s="18" t="s">
        <v>175</v>
      </c>
      <c r="AU103" s="18" t="s">
        <v>83</v>
      </c>
    </row>
    <row r="104" spans="2:65" s="11" customFormat="1" ht="22.8" customHeight="1">
      <c r="B104" s="120"/>
      <c r="D104" s="121" t="s">
        <v>73</v>
      </c>
      <c r="E104" s="130" t="s">
        <v>5042</v>
      </c>
      <c r="F104" s="130" t="s">
        <v>5043</v>
      </c>
      <c r="I104" s="123"/>
      <c r="J104" s="131">
        <f>BK104</f>
        <v>0</v>
      </c>
      <c r="L104" s="120"/>
      <c r="M104" s="125"/>
      <c r="P104" s="126">
        <f>SUM(P105:P112)</f>
        <v>0</v>
      </c>
      <c r="R104" s="126">
        <f>SUM(R105:R112)</f>
        <v>0</v>
      </c>
      <c r="T104" s="127">
        <f>SUM(T105:T112)</f>
        <v>0</v>
      </c>
      <c r="AR104" s="121" t="s">
        <v>206</v>
      </c>
      <c r="AT104" s="128" t="s">
        <v>73</v>
      </c>
      <c r="AU104" s="128" t="s">
        <v>81</v>
      </c>
      <c r="AY104" s="121" t="s">
        <v>166</v>
      </c>
      <c r="BK104" s="129">
        <f>SUM(BK105:BK112)</f>
        <v>0</v>
      </c>
    </row>
    <row r="105" spans="2:65" s="1" customFormat="1" ht="16.5" customHeight="1">
      <c r="B105" s="33"/>
      <c r="C105" s="132" t="s">
        <v>229</v>
      </c>
      <c r="D105" s="132" t="s">
        <v>168</v>
      </c>
      <c r="E105" s="133" t="s">
        <v>5044</v>
      </c>
      <c r="F105" s="134" t="s">
        <v>5043</v>
      </c>
      <c r="G105" s="135" t="s">
        <v>1402</v>
      </c>
      <c r="H105" s="136">
        <v>1</v>
      </c>
      <c r="I105" s="137"/>
      <c r="J105" s="138">
        <f>ROUND(I105*H105,2)</f>
        <v>0</v>
      </c>
      <c r="K105" s="134" t="s">
        <v>172</v>
      </c>
      <c r="L105" s="33"/>
      <c r="M105" s="139" t="s">
        <v>19</v>
      </c>
      <c r="N105" s="140" t="s">
        <v>45</v>
      </c>
      <c r="P105" s="141">
        <f>O105*H105</f>
        <v>0</v>
      </c>
      <c r="Q105" s="141">
        <v>0</v>
      </c>
      <c r="R105" s="141">
        <f>Q105*H105</f>
        <v>0</v>
      </c>
      <c r="S105" s="141">
        <v>0</v>
      </c>
      <c r="T105" s="142">
        <f>S105*H105</f>
        <v>0</v>
      </c>
      <c r="AR105" s="143" t="s">
        <v>5013</v>
      </c>
      <c r="AT105" s="143" t="s">
        <v>168</v>
      </c>
      <c r="AU105" s="143" t="s">
        <v>83</v>
      </c>
      <c r="AY105" s="18" t="s">
        <v>166</v>
      </c>
      <c r="BE105" s="144">
        <f>IF(N105="základní",J105,0)</f>
        <v>0</v>
      </c>
      <c r="BF105" s="144">
        <f>IF(N105="snížená",J105,0)</f>
        <v>0</v>
      </c>
      <c r="BG105" s="144">
        <f>IF(N105="zákl. přenesená",J105,0)</f>
        <v>0</v>
      </c>
      <c r="BH105" s="144">
        <f>IF(N105="sníž. přenesená",J105,0)</f>
        <v>0</v>
      </c>
      <c r="BI105" s="144">
        <f>IF(N105="nulová",J105,0)</f>
        <v>0</v>
      </c>
      <c r="BJ105" s="18" t="s">
        <v>81</v>
      </c>
      <c r="BK105" s="144">
        <f>ROUND(I105*H105,2)</f>
        <v>0</v>
      </c>
      <c r="BL105" s="18" t="s">
        <v>5013</v>
      </c>
      <c r="BM105" s="143" t="s">
        <v>5045</v>
      </c>
    </row>
    <row r="106" spans="2:65" s="1" customFormat="1" ht="10.199999999999999">
      <c r="B106" s="33"/>
      <c r="D106" s="145" t="s">
        <v>175</v>
      </c>
      <c r="F106" s="146" t="s">
        <v>5046</v>
      </c>
      <c r="I106" s="147"/>
      <c r="L106" s="33"/>
      <c r="M106" s="148"/>
      <c r="T106" s="54"/>
      <c r="AT106" s="18" t="s">
        <v>175</v>
      </c>
      <c r="AU106" s="18" t="s">
        <v>83</v>
      </c>
    </row>
    <row r="107" spans="2:65" s="1" customFormat="1" ht="16.5" customHeight="1">
      <c r="B107" s="33"/>
      <c r="C107" s="132" t="s">
        <v>234</v>
      </c>
      <c r="D107" s="132" t="s">
        <v>168</v>
      </c>
      <c r="E107" s="133" t="s">
        <v>5047</v>
      </c>
      <c r="F107" s="134" t="s">
        <v>5048</v>
      </c>
      <c r="G107" s="135" t="s">
        <v>1402</v>
      </c>
      <c r="H107" s="136">
        <v>1</v>
      </c>
      <c r="I107" s="137"/>
      <c r="J107" s="138">
        <f>ROUND(I107*H107,2)</f>
        <v>0</v>
      </c>
      <c r="K107" s="134" t="s">
        <v>172</v>
      </c>
      <c r="L107" s="33"/>
      <c r="M107" s="139" t="s">
        <v>19</v>
      </c>
      <c r="N107" s="140" t="s">
        <v>45</v>
      </c>
      <c r="P107" s="141">
        <f>O107*H107</f>
        <v>0</v>
      </c>
      <c r="Q107" s="141">
        <v>0</v>
      </c>
      <c r="R107" s="141">
        <f>Q107*H107</f>
        <v>0</v>
      </c>
      <c r="S107" s="141">
        <v>0</v>
      </c>
      <c r="T107" s="142">
        <f>S107*H107</f>
        <v>0</v>
      </c>
      <c r="AR107" s="143" t="s">
        <v>5013</v>
      </c>
      <c r="AT107" s="143" t="s">
        <v>168</v>
      </c>
      <c r="AU107" s="143" t="s">
        <v>83</v>
      </c>
      <c r="AY107" s="18" t="s">
        <v>166</v>
      </c>
      <c r="BE107" s="144">
        <f>IF(N107="základní",J107,0)</f>
        <v>0</v>
      </c>
      <c r="BF107" s="144">
        <f>IF(N107="snížená",J107,0)</f>
        <v>0</v>
      </c>
      <c r="BG107" s="144">
        <f>IF(N107="zákl. přenesená",J107,0)</f>
        <v>0</v>
      </c>
      <c r="BH107" s="144">
        <f>IF(N107="sníž. přenesená",J107,0)</f>
        <v>0</v>
      </c>
      <c r="BI107" s="144">
        <f>IF(N107="nulová",J107,0)</f>
        <v>0</v>
      </c>
      <c r="BJ107" s="18" t="s">
        <v>81</v>
      </c>
      <c r="BK107" s="144">
        <f>ROUND(I107*H107,2)</f>
        <v>0</v>
      </c>
      <c r="BL107" s="18" t="s">
        <v>5013</v>
      </c>
      <c r="BM107" s="143" t="s">
        <v>5049</v>
      </c>
    </row>
    <row r="108" spans="2:65" s="1" customFormat="1" ht="10.199999999999999">
      <c r="B108" s="33"/>
      <c r="D108" s="145" t="s">
        <v>175</v>
      </c>
      <c r="F108" s="146" t="s">
        <v>5050</v>
      </c>
      <c r="I108" s="147"/>
      <c r="L108" s="33"/>
      <c r="M108" s="148"/>
      <c r="T108" s="54"/>
      <c r="AT108" s="18" t="s">
        <v>175</v>
      </c>
      <c r="AU108" s="18" t="s">
        <v>83</v>
      </c>
    </row>
    <row r="109" spans="2:65" s="1" customFormat="1" ht="16.5" customHeight="1">
      <c r="B109" s="33"/>
      <c r="C109" s="132" t="s">
        <v>241</v>
      </c>
      <c r="D109" s="132" t="s">
        <v>168</v>
      </c>
      <c r="E109" s="133" t="s">
        <v>5051</v>
      </c>
      <c r="F109" s="134" t="s">
        <v>5052</v>
      </c>
      <c r="G109" s="135" t="s">
        <v>1402</v>
      </c>
      <c r="H109" s="136">
        <v>3</v>
      </c>
      <c r="I109" s="137"/>
      <c r="J109" s="138">
        <f>ROUND(I109*H109,2)</f>
        <v>0</v>
      </c>
      <c r="K109" s="134" t="s">
        <v>172</v>
      </c>
      <c r="L109" s="33"/>
      <c r="M109" s="139" t="s">
        <v>19</v>
      </c>
      <c r="N109" s="140" t="s">
        <v>45</v>
      </c>
      <c r="P109" s="141">
        <f>O109*H109</f>
        <v>0</v>
      </c>
      <c r="Q109" s="141">
        <v>0</v>
      </c>
      <c r="R109" s="141">
        <f>Q109*H109</f>
        <v>0</v>
      </c>
      <c r="S109" s="141">
        <v>0</v>
      </c>
      <c r="T109" s="142">
        <f>S109*H109</f>
        <v>0</v>
      </c>
      <c r="AR109" s="143" t="s">
        <v>5013</v>
      </c>
      <c r="AT109" s="143" t="s">
        <v>168</v>
      </c>
      <c r="AU109" s="143" t="s">
        <v>83</v>
      </c>
      <c r="AY109" s="18" t="s">
        <v>166</v>
      </c>
      <c r="BE109" s="144">
        <f>IF(N109="základní",J109,0)</f>
        <v>0</v>
      </c>
      <c r="BF109" s="144">
        <f>IF(N109="snížená",J109,0)</f>
        <v>0</v>
      </c>
      <c r="BG109" s="144">
        <f>IF(N109="zákl. přenesená",J109,0)</f>
        <v>0</v>
      </c>
      <c r="BH109" s="144">
        <f>IF(N109="sníž. přenesená",J109,0)</f>
        <v>0</v>
      </c>
      <c r="BI109" s="144">
        <f>IF(N109="nulová",J109,0)</f>
        <v>0</v>
      </c>
      <c r="BJ109" s="18" t="s">
        <v>81</v>
      </c>
      <c r="BK109" s="144">
        <f>ROUND(I109*H109,2)</f>
        <v>0</v>
      </c>
      <c r="BL109" s="18" t="s">
        <v>5013</v>
      </c>
      <c r="BM109" s="143" t="s">
        <v>5053</v>
      </c>
    </row>
    <row r="110" spans="2:65" s="1" customFormat="1" ht="10.199999999999999">
      <c r="B110" s="33"/>
      <c r="D110" s="145" t="s">
        <v>175</v>
      </c>
      <c r="F110" s="146" t="s">
        <v>5054</v>
      </c>
      <c r="I110" s="147"/>
      <c r="L110" s="33"/>
      <c r="M110" s="148"/>
      <c r="T110" s="54"/>
      <c r="AT110" s="18" t="s">
        <v>175</v>
      </c>
      <c r="AU110" s="18" t="s">
        <v>83</v>
      </c>
    </row>
    <row r="111" spans="2:65" s="1" customFormat="1" ht="16.5" customHeight="1">
      <c r="B111" s="33"/>
      <c r="C111" s="132" t="s">
        <v>251</v>
      </c>
      <c r="D111" s="132" t="s">
        <v>168</v>
      </c>
      <c r="E111" s="133" t="s">
        <v>5055</v>
      </c>
      <c r="F111" s="134" t="s">
        <v>5056</v>
      </c>
      <c r="G111" s="135" t="s">
        <v>1402</v>
      </c>
      <c r="H111" s="136">
        <v>1</v>
      </c>
      <c r="I111" s="137"/>
      <c r="J111" s="138">
        <f>ROUND(I111*H111,2)</f>
        <v>0</v>
      </c>
      <c r="K111" s="134" t="s">
        <v>172</v>
      </c>
      <c r="L111" s="33"/>
      <c r="M111" s="139" t="s">
        <v>19</v>
      </c>
      <c r="N111" s="140" t="s">
        <v>45</v>
      </c>
      <c r="P111" s="141">
        <f>O111*H111</f>
        <v>0</v>
      </c>
      <c r="Q111" s="141">
        <v>0</v>
      </c>
      <c r="R111" s="141">
        <f>Q111*H111</f>
        <v>0</v>
      </c>
      <c r="S111" s="141">
        <v>0</v>
      </c>
      <c r="T111" s="142">
        <f>S111*H111</f>
        <v>0</v>
      </c>
      <c r="AR111" s="143" t="s">
        <v>5013</v>
      </c>
      <c r="AT111" s="143" t="s">
        <v>168</v>
      </c>
      <c r="AU111" s="143" t="s">
        <v>83</v>
      </c>
      <c r="AY111" s="18" t="s">
        <v>166</v>
      </c>
      <c r="BE111" s="144">
        <f>IF(N111="základní",J111,0)</f>
        <v>0</v>
      </c>
      <c r="BF111" s="144">
        <f>IF(N111="snížená",J111,0)</f>
        <v>0</v>
      </c>
      <c r="BG111" s="144">
        <f>IF(N111="zákl. přenesená",J111,0)</f>
        <v>0</v>
      </c>
      <c r="BH111" s="144">
        <f>IF(N111="sníž. přenesená",J111,0)</f>
        <v>0</v>
      </c>
      <c r="BI111" s="144">
        <f>IF(N111="nulová",J111,0)</f>
        <v>0</v>
      </c>
      <c r="BJ111" s="18" t="s">
        <v>81</v>
      </c>
      <c r="BK111" s="144">
        <f>ROUND(I111*H111,2)</f>
        <v>0</v>
      </c>
      <c r="BL111" s="18" t="s">
        <v>5013</v>
      </c>
      <c r="BM111" s="143" t="s">
        <v>5057</v>
      </c>
    </row>
    <row r="112" spans="2:65" s="1" customFormat="1" ht="10.199999999999999">
      <c r="B112" s="33"/>
      <c r="D112" s="145" t="s">
        <v>175</v>
      </c>
      <c r="F112" s="146" t="s">
        <v>5058</v>
      </c>
      <c r="I112" s="147"/>
      <c r="L112" s="33"/>
      <c r="M112" s="148"/>
      <c r="T112" s="54"/>
      <c r="AT112" s="18" t="s">
        <v>175</v>
      </c>
      <c r="AU112" s="18" t="s">
        <v>83</v>
      </c>
    </row>
    <row r="113" spans="2:65" s="11" customFormat="1" ht="22.8" customHeight="1">
      <c r="B113" s="120"/>
      <c r="D113" s="121" t="s">
        <v>73</v>
      </c>
      <c r="E113" s="130" t="s">
        <v>5059</v>
      </c>
      <c r="F113" s="130" t="s">
        <v>4238</v>
      </c>
      <c r="I113" s="123"/>
      <c r="J113" s="131">
        <f>BK113</f>
        <v>0</v>
      </c>
      <c r="L113" s="120"/>
      <c r="M113" s="125"/>
      <c r="P113" s="126">
        <f>SUM(P114:P115)</f>
        <v>0</v>
      </c>
      <c r="R113" s="126">
        <f>SUM(R114:R115)</f>
        <v>0</v>
      </c>
      <c r="T113" s="127">
        <f>SUM(T114:T115)</f>
        <v>0</v>
      </c>
      <c r="AR113" s="121" t="s">
        <v>206</v>
      </c>
      <c r="AT113" s="128" t="s">
        <v>73</v>
      </c>
      <c r="AU113" s="128" t="s">
        <v>81</v>
      </c>
      <c r="AY113" s="121" t="s">
        <v>166</v>
      </c>
      <c r="BK113" s="129">
        <f>SUM(BK114:BK115)</f>
        <v>0</v>
      </c>
    </row>
    <row r="114" spans="2:65" s="1" customFormat="1" ht="24.15" customHeight="1">
      <c r="B114" s="33"/>
      <c r="C114" s="132" t="s">
        <v>8</v>
      </c>
      <c r="D114" s="132" t="s">
        <v>168</v>
      </c>
      <c r="E114" s="133" t="s">
        <v>5060</v>
      </c>
      <c r="F114" s="134" t="s">
        <v>5061</v>
      </c>
      <c r="G114" s="135" t="s">
        <v>1402</v>
      </c>
      <c r="H114" s="136">
        <v>1</v>
      </c>
      <c r="I114" s="137"/>
      <c r="J114" s="138">
        <f>ROUND(I114*H114,2)</f>
        <v>0</v>
      </c>
      <c r="K114" s="134" t="s">
        <v>172</v>
      </c>
      <c r="L114" s="33"/>
      <c r="M114" s="139" t="s">
        <v>19</v>
      </c>
      <c r="N114" s="140" t="s">
        <v>45</v>
      </c>
      <c r="P114" s="141">
        <f>O114*H114</f>
        <v>0</v>
      </c>
      <c r="Q114" s="141">
        <v>0</v>
      </c>
      <c r="R114" s="141">
        <f>Q114*H114</f>
        <v>0</v>
      </c>
      <c r="S114" s="141">
        <v>0</v>
      </c>
      <c r="T114" s="142">
        <f>S114*H114</f>
        <v>0</v>
      </c>
      <c r="AR114" s="143" t="s">
        <v>5013</v>
      </c>
      <c r="AT114" s="143" t="s">
        <v>168</v>
      </c>
      <c r="AU114" s="143" t="s">
        <v>83</v>
      </c>
      <c r="AY114" s="18" t="s">
        <v>166</v>
      </c>
      <c r="BE114" s="144">
        <f>IF(N114="základní",J114,0)</f>
        <v>0</v>
      </c>
      <c r="BF114" s="144">
        <f>IF(N114="snížená",J114,0)</f>
        <v>0</v>
      </c>
      <c r="BG114" s="144">
        <f>IF(N114="zákl. přenesená",J114,0)</f>
        <v>0</v>
      </c>
      <c r="BH114" s="144">
        <f>IF(N114="sníž. přenesená",J114,0)</f>
        <v>0</v>
      </c>
      <c r="BI114" s="144">
        <f>IF(N114="nulová",J114,0)</f>
        <v>0</v>
      </c>
      <c r="BJ114" s="18" t="s">
        <v>81</v>
      </c>
      <c r="BK114" s="144">
        <f>ROUND(I114*H114,2)</f>
        <v>0</v>
      </c>
      <c r="BL114" s="18" t="s">
        <v>5013</v>
      </c>
      <c r="BM114" s="143" t="s">
        <v>5062</v>
      </c>
    </row>
    <row r="115" spans="2:65" s="1" customFormat="1" ht="10.199999999999999">
      <c r="B115" s="33"/>
      <c r="D115" s="145" t="s">
        <v>175</v>
      </c>
      <c r="F115" s="146" t="s">
        <v>5063</v>
      </c>
      <c r="I115" s="147"/>
      <c r="L115" s="33"/>
      <c r="M115" s="199"/>
      <c r="N115" s="172"/>
      <c r="O115" s="172"/>
      <c r="P115" s="172"/>
      <c r="Q115" s="172"/>
      <c r="R115" s="172"/>
      <c r="S115" s="172"/>
      <c r="T115" s="200"/>
      <c r="AT115" s="18" t="s">
        <v>175</v>
      </c>
      <c r="AU115" s="18" t="s">
        <v>83</v>
      </c>
    </row>
    <row r="116" spans="2:65" s="1" customFormat="1" ht="6.9" customHeight="1">
      <c r="B116" s="42"/>
      <c r="C116" s="43"/>
      <c r="D116" s="43"/>
      <c r="E116" s="43"/>
      <c r="F116" s="43"/>
      <c r="G116" s="43"/>
      <c r="H116" s="43"/>
      <c r="I116" s="43"/>
      <c r="J116" s="43"/>
      <c r="K116" s="43"/>
      <c r="L116" s="33"/>
    </row>
  </sheetData>
  <sheetProtection algorithmName="SHA-512" hashValue="Sd4UOWXZdlmJex5qK2eO0TWyGsYnFFA1udfZ2kOWE+DGETtxWhzEvGaP5tRAx01en7nupJ2NUx6KOJ7EO1t8DQ==" saltValue="VxGQ16eimhdVwVdUlM/po7p+yj8gd/qzuweH3Ud8Sx9TPU/G7CkcSDl/FpBhPHJZVBBX7eSzalmnG/d2afVKdw==" spinCount="100000" sheet="1" objects="1" scenarios="1" formatColumns="0" formatRows="0" autoFilter="0"/>
  <autoFilter ref="C84:K115" xr:uid="{00000000-0009-0000-0000-00000F000000}"/>
  <mergeCells count="9">
    <mergeCell ref="E50:H50"/>
    <mergeCell ref="E75:H75"/>
    <mergeCell ref="E77:H77"/>
    <mergeCell ref="L2:V2"/>
    <mergeCell ref="E7:H7"/>
    <mergeCell ref="E9:H9"/>
    <mergeCell ref="E18:H18"/>
    <mergeCell ref="E27:H27"/>
    <mergeCell ref="E48:H48"/>
  </mergeCells>
  <hyperlinks>
    <hyperlink ref="F89" r:id="rId1" xr:uid="{00000000-0004-0000-0F00-000000000000}"/>
    <hyperlink ref="F91" r:id="rId2" xr:uid="{00000000-0004-0000-0F00-000001000000}"/>
    <hyperlink ref="F93" r:id="rId3" xr:uid="{00000000-0004-0000-0F00-000002000000}"/>
    <hyperlink ref="F95" r:id="rId4" xr:uid="{00000000-0004-0000-0F00-000003000000}"/>
    <hyperlink ref="F98" r:id="rId5" xr:uid="{00000000-0004-0000-0F00-000004000000}"/>
    <hyperlink ref="F101" r:id="rId6" xr:uid="{00000000-0004-0000-0F00-000005000000}"/>
    <hyperlink ref="F103" r:id="rId7" xr:uid="{00000000-0004-0000-0F00-000006000000}"/>
    <hyperlink ref="F106" r:id="rId8" xr:uid="{00000000-0004-0000-0F00-000007000000}"/>
    <hyperlink ref="F108" r:id="rId9" xr:uid="{00000000-0004-0000-0F00-000008000000}"/>
    <hyperlink ref="F110" r:id="rId10" xr:uid="{00000000-0004-0000-0F00-000009000000}"/>
    <hyperlink ref="F112" r:id="rId11" xr:uid="{00000000-0004-0000-0F00-00000A000000}"/>
    <hyperlink ref="F115" r:id="rId12" xr:uid="{00000000-0004-0000-0F00-00000B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B2:BM86"/>
  <sheetViews>
    <sheetView showGridLines="0" topLeftCell="A48" workbookViewId="0">
      <selection activeCell="F84" sqref="F84"/>
    </sheetView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130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s="1" customFormat="1" ht="12" customHeight="1">
      <c r="B8" s="33"/>
      <c r="D8" s="28" t="s">
        <v>132</v>
      </c>
      <c r="L8" s="33"/>
    </row>
    <row r="9" spans="2:46" s="1" customFormat="1" ht="16.5" customHeight="1">
      <c r="B9" s="33"/>
      <c r="E9" s="291" t="s">
        <v>5064</v>
      </c>
      <c r="F9" s="329"/>
      <c r="G9" s="329"/>
      <c r="H9" s="329"/>
      <c r="L9" s="33"/>
    </row>
    <row r="10" spans="2:46" s="1" customFormat="1" ht="10.199999999999999">
      <c r="B10" s="33"/>
      <c r="L10" s="33"/>
    </row>
    <row r="11" spans="2:46" s="1" customFormat="1" ht="12" customHeight="1">
      <c r="B11" s="33"/>
      <c r="D11" s="28" t="s">
        <v>18</v>
      </c>
      <c r="F11" s="26" t="s">
        <v>19</v>
      </c>
      <c r="I11" s="28" t="s">
        <v>20</v>
      </c>
      <c r="J11" s="26" t="s">
        <v>19</v>
      </c>
      <c r="L11" s="33"/>
    </row>
    <row r="12" spans="2:46" s="1" customFormat="1" ht="12" customHeight="1">
      <c r="B12" s="33"/>
      <c r="D12" s="28" t="s">
        <v>21</v>
      </c>
      <c r="F12" s="26" t="s">
        <v>22</v>
      </c>
      <c r="I12" s="28" t="s">
        <v>23</v>
      </c>
      <c r="J12" s="50" t="str">
        <f>'Rekapitulace stavby'!AN8</f>
        <v>5. 11. 2024</v>
      </c>
      <c r="L12" s="33"/>
    </row>
    <row r="13" spans="2:46" s="1" customFormat="1" ht="10.8" customHeight="1">
      <c r="B13" s="33"/>
      <c r="L13" s="33"/>
    </row>
    <row r="14" spans="2:46" s="1" customFormat="1" ht="12" customHeight="1">
      <c r="B14" s="33"/>
      <c r="D14" s="28" t="s">
        <v>25</v>
      </c>
      <c r="I14" s="28" t="s">
        <v>26</v>
      </c>
      <c r="J14" s="26" t="s">
        <v>27</v>
      </c>
      <c r="L14" s="33"/>
    </row>
    <row r="15" spans="2:46" s="1" customFormat="1" ht="18" customHeight="1">
      <c r="B15" s="33"/>
      <c r="E15" s="26" t="s">
        <v>28</v>
      </c>
      <c r="I15" s="28" t="s">
        <v>29</v>
      </c>
      <c r="J15" s="26" t="s">
        <v>19</v>
      </c>
      <c r="L15" s="33"/>
    </row>
    <row r="16" spans="2:46" s="1" customFormat="1" ht="6.9" customHeight="1">
      <c r="B16" s="33"/>
      <c r="L16" s="33"/>
    </row>
    <row r="17" spans="2:12" s="1" customFormat="1" ht="12" customHeight="1">
      <c r="B17" s="33"/>
      <c r="D17" s="28" t="s">
        <v>30</v>
      </c>
      <c r="I17" s="28" t="s">
        <v>26</v>
      </c>
      <c r="J17" s="29" t="str">
        <f>'Rekapitulace stavby'!AN13</f>
        <v>Vyplň údaj</v>
      </c>
      <c r="L17" s="33"/>
    </row>
    <row r="18" spans="2:12" s="1" customFormat="1" ht="18" customHeight="1">
      <c r="B18" s="33"/>
      <c r="E18" s="330" t="str">
        <f>'Rekapitulace stavby'!E14</f>
        <v>Vyplň údaj</v>
      </c>
      <c r="F18" s="297"/>
      <c r="G18" s="297"/>
      <c r="H18" s="297"/>
      <c r="I18" s="28" t="s">
        <v>29</v>
      </c>
      <c r="J18" s="29" t="str">
        <f>'Rekapitulace stavby'!AN14</f>
        <v>Vyplň údaj</v>
      </c>
      <c r="L18" s="33"/>
    </row>
    <row r="19" spans="2:12" s="1" customFormat="1" ht="6.9" customHeight="1">
      <c r="B19" s="33"/>
      <c r="L19" s="33"/>
    </row>
    <row r="20" spans="2:12" s="1" customFormat="1" ht="12" customHeight="1">
      <c r="B20" s="33"/>
      <c r="D20" s="28" t="s">
        <v>32</v>
      </c>
      <c r="I20" s="28" t="s">
        <v>26</v>
      </c>
      <c r="J20" s="26" t="s">
        <v>1449</v>
      </c>
      <c r="L20" s="33"/>
    </row>
    <row r="21" spans="2:12" s="1" customFormat="1" ht="18" customHeight="1">
      <c r="B21" s="33"/>
      <c r="E21" s="26" t="s">
        <v>1450</v>
      </c>
      <c r="I21" s="28" t="s">
        <v>29</v>
      </c>
      <c r="J21" s="26" t="s">
        <v>19</v>
      </c>
      <c r="L21" s="33"/>
    </row>
    <row r="22" spans="2:12" s="1" customFormat="1" ht="6.9" customHeight="1">
      <c r="B22" s="33"/>
      <c r="L22" s="33"/>
    </row>
    <row r="23" spans="2:12" s="1" customFormat="1" ht="12" customHeight="1">
      <c r="B23" s="33"/>
      <c r="D23" s="28" t="s">
        <v>35</v>
      </c>
      <c r="I23" s="28" t="s">
        <v>26</v>
      </c>
      <c r="J23" s="26" t="s">
        <v>36</v>
      </c>
      <c r="L23" s="33"/>
    </row>
    <row r="24" spans="2:12" s="1" customFormat="1" ht="18" customHeight="1">
      <c r="B24" s="33"/>
      <c r="E24" s="26" t="s">
        <v>37</v>
      </c>
      <c r="I24" s="28" t="s">
        <v>29</v>
      </c>
      <c r="J24" s="26" t="s">
        <v>19</v>
      </c>
      <c r="L24" s="33"/>
    </row>
    <row r="25" spans="2:12" s="1" customFormat="1" ht="6.9" customHeight="1">
      <c r="B25" s="33"/>
      <c r="L25" s="33"/>
    </row>
    <row r="26" spans="2:12" s="1" customFormat="1" ht="12" customHeight="1">
      <c r="B26" s="33"/>
      <c r="D26" s="28" t="s">
        <v>38</v>
      </c>
      <c r="L26" s="33"/>
    </row>
    <row r="27" spans="2:12" s="7" customFormat="1" ht="16.5" customHeight="1">
      <c r="B27" s="92"/>
      <c r="E27" s="302" t="s">
        <v>19</v>
      </c>
      <c r="F27" s="302"/>
      <c r="G27" s="302"/>
      <c r="H27" s="302"/>
      <c r="L27" s="92"/>
    </row>
    <row r="28" spans="2:12" s="1" customFormat="1" ht="6.9" customHeight="1">
      <c r="B28" s="33"/>
      <c r="L28" s="33"/>
    </row>
    <row r="29" spans="2:12" s="1" customFormat="1" ht="6.9" customHeight="1">
      <c r="B29" s="33"/>
      <c r="D29" s="51"/>
      <c r="E29" s="51"/>
      <c r="F29" s="51"/>
      <c r="G29" s="51"/>
      <c r="H29" s="51"/>
      <c r="I29" s="51"/>
      <c r="J29" s="51"/>
      <c r="K29" s="51"/>
      <c r="L29" s="33"/>
    </row>
    <row r="30" spans="2:12" s="1" customFormat="1" ht="25.35" customHeight="1">
      <c r="B30" s="33"/>
      <c r="D30" s="93" t="s">
        <v>40</v>
      </c>
      <c r="J30" s="64">
        <f>ROUND(J81, 2)</f>
        <v>1500000</v>
      </c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14.4" customHeight="1">
      <c r="B32" s="33"/>
      <c r="F32" s="36" t="s">
        <v>42</v>
      </c>
      <c r="I32" s="36" t="s">
        <v>41</v>
      </c>
      <c r="J32" s="36" t="s">
        <v>43</v>
      </c>
      <c r="L32" s="33"/>
    </row>
    <row r="33" spans="2:12" s="1" customFormat="1" ht="14.4" customHeight="1">
      <c r="B33" s="33"/>
      <c r="D33" s="53" t="s">
        <v>44</v>
      </c>
      <c r="E33" s="28" t="s">
        <v>45</v>
      </c>
      <c r="F33" s="84">
        <f>ROUND((SUM(BE81:BE85)),  2)</f>
        <v>1500000</v>
      </c>
      <c r="I33" s="94">
        <v>0.21</v>
      </c>
      <c r="J33" s="84">
        <f>ROUND(((SUM(BE81:BE85))*I33),  2)</f>
        <v>315000</v>
      </c>
      <c r="L33" s="33"/>
    </row>
    <row r="34" spans="2:12" s="1" customFormat="1" ht="14.4" customHeight="1">
      <c r="B34" s="33"/>
      <c r="E34" s="28" t="s">
        <v>46</v>
      </c>
      <c r="F34" s="84">
        <f>ROUND((SUM(BF81:BF85)),  2)</f>
        <v>0</v>
      </c>
      <c r="I34" s="94">
        <v>0.12</v>
      </c>
      <c r="J34" s="84">
        <f>ROUND(((SUM(BF81:BF85))*I34),  2)</f>
        <v>0</v>
      </c>
      <c r="L34" s="33"/>
    </row>
    <row r="35" spans="2:12" s="1" customFormat="1" ht="14.4" hidden="1" customHeight="1">
      <c r="B35" s="33"/>
      <c r="E35" s="28" t="s">
        <v>47</v>
      </c>
      <c r="F35" s="84">
        <f>ROUND((SUM(BG81:BG85)),  2)</f>
        <v>0</v>
      </c>
      <c r="I35" s="94">
        <v>0.21</v>
      </c>
      <c r="J35" s="84">
        <f>0</f>
        <v>0</v>
      </c>
      <c r="L35" s="33"/>
    </row>
    <row r="36" spans="2:12" s="1" customFormat="1" ht="14.4" hidden="1" customHeight="1">
      <c r="B36" s="33"/>
      <c r="E36" s="28" t="s">
        <v>48</v>
      </c>
      <c r="F36" s="84">
        <f>ROUND((SUM(BH81:BH85)),  2)</f>
        <v>0</v>
      </c>
      <c r="I36" s="94">
        <v>0.12</v>
      </c>
      <c r="J36" s="84">
        <f>0</f>
        <v>0</v>
      </c>
      <c r="L36" s="33"/>
    </row>
    <row r="37" spans="2:12" s="1" customFormat="1" ht="14.4" hidden="1" customHeight="1">
      <c r="B37" s="33"/>
      <c r="E37" s="28" t="s">
        <v>49</v>
      </c>
      <c r="F37" s="84">
        <f>ROUND((SUM(BI81:BI85)),  2)</f>
        <v>0</v>
      </c>
      <c r="I37" s="94">
        <v>0</v>
      </c>
      <c r="J37" s="84">
        <f>0</f>
        <v>0</v>
      </c>
      <c r="L37" s="33"/>
    </row>
    <row r="38" spans="2:12" s="1" customFormat="1" ht="6.9" customHeight="1">
      <c r="B38" s="33"/>
      <c r="L38" s="33"/>
    </row>
    <row r="39" spans="2:12" s="1" customFormat="1" ht="25.35" customHeight="1">
      <c r="B39" s="33"/>
      <c r="C39" s="95"/>
      <c r="D39" s="96" t="s">
        <v>50</v>
      </c>
      <c r="E39" s="55"/>
      <c r="F39" s="55"/>
      <c r="G39" s="97" t="s">
        <v>51</v>
      </c>
      <c r="H39" s="98" t="s">
        <v>52</v>
      </c>
      <c r="I39" s="55"/>
      <c r="J39" s="99">
        <f>SUM(J30:J37)</f>
        <v>1815000</v>
      </c>
      <c r="K39" s="100"/>
      <c r="L39" s="33"/>
    </row>
    <row r="40" spans="2:12" s="1" customFormat="1" ht="14.4" customHeight="1">
      <c r="B40" s="42"/>
      <c r="C40" s="43"/>
      <c r="D40" s="43"/>
      <c r="E40" s="43"/>
      <c r="F40" s="43"/>
      <c r="G40" s="43"/>
      <c r="H40" s="43"/>
      <c r="I40" s="43"/>
      <c r="J40" s="43"/>
      <c r="K40" s="43"/>
      <c r="L40" s="33"/>
    </row>
    <row r="44" spans="2:12" s="1" customFormat="1" ht="6.9" customHeight="1">
      <c r="B44" s="44"/>
      <c r="C44" s="45"/>
      <c r="D44" s="45"/>
      <c r="E44" s="45"/>
      <c r="F44" s="45"/>
      <c r="G44" s="45"/>
      <c r="H44" s="45"/>
      <c r="I44" s="45"/>
      <c r="J44" s="45"/>
      <c r="K44" s="45"/>
      <c r="L44" s="33"/>
    </row>
    <row r="45" spans="2:12" s="1" customFormat="1" ht="24.9" customHeight="1">
      <c r="B45" s="33"/>
      <c r="C45" s="22" t="s">
        <v>136</v>
      </c>
      <c r="L45" s="33"/>
    </row>
    <row r="46" spans="2:12" s="1" customFormat="1" ht="6.9" customHeight="1">
      <c r="B46" s="33"/>
      <c r="L46" s="33"/>
    </row>
    <row r="47" spans="2:12" s="1" customFormat="1" ht="12" customHeight="1">
      <c r="B47" s="33"/>
      <c r="C47" s="28" t="s">
        <v>16</v>
      </c>
      <c r="L47" s="33"/>
    </row>
    <row r="48" spans="2:12" s="1" customFormat="1" ht="16.5" customHeight="1">
      <c r="B48" s="33"/>
      <c r="E48" s="327" t="str">
        <f>E7</f>
        <v>ÚPRAVY STÁVAJÍCÍHO VODOJEMU KOZINEC I a II</v>
      </c>
      <c r="F48" s="328"/>
      <c r="G48" s="328"/>
      <c r="H48" s="328"/>
      <c r="L48" s="33"/>
    </row>
    <row r="49" spans="2:47" s="1" customFormat="1" ht="12" customHeight="1">
      <c r="B49" s="33"/>
      <c r="C49" s="28" t="s">
        <v>132</v>
      </c>
      <c r="L49" s="33"/>
    </row>
    <row r="50" spans="2:47" s="1" customFormat="1" ht="16.5" customHeight="1">
      <c r="B50" s="33"/>
      <c r="E50" s="291" t="str">
        <f>E9</f>
        <v>FR - Finanční rezerva</v>
      </c>
      <c r="F50" s="329"/>
      <c r="G50" s="329"/>
      <c r="H50" s="329"/>
      <c r="L50" s="33"/>
    </row>
    <row r="51" spans="2:47" s="1" customFormat="1" ht="6.9" customHeight="1">
      <c r="B51" s="33"/>
      <c r="L51" s="33"/>
    </row>
    <row r="52" spans="2:47" s="1" customFormat="1" ht="12" customHeight="1">
      <c r="B52" s="33"/>
      <c r="C52" s="28" t="s">
        <v>21</v>
      </c>
      <c r="F52" s="26" t="str">
        <f>F12</f>
        <v>Jilemnice</v>
      </c>
      <c r="I52" s="28" t="s">
        <v>23</v>
      </c>
      <c r="J52" s="50" t="str">
        <f>IF(J12="","",J12)</f>
        <v>5. 11. 2024</v>
      </c>
      <c r="L52" s="33"/>
    </row>
    <row r="53" spans="2:47" s="1" customFormat="1" ht="6.9" customHeight="1">
      <c r="B53" s="33"/>
      <c r="L53" s="33"/>
    </row>
    <row r="54" spans="2:47" s="1" customFormat="1" ht="25.65" customHeight="1">
      <c r="B54" s="33"/>
      <c r="C54" s="28" t="s">
        <v>25</v>
      </c>
      <c r="F54" s="26" t="str">
        <f>E15</f>
        <v>Vodohospodářské sdružení Turnov</v>
      </c>
      <c r="I54" s="28" t="s">
        <v>32</v>
      </c>
      <c r="J54" s="31" t="str">
        <f>E21</f>
        <v>PECKA ATELIÉR s.r.o.</v>
      </c>
      <c r="L54" s="33"/>
    </row>
    <row r="55" spans="2:47" s="1" customFormat="1" ht="15.15" customHeight="1">
      <c r="B55" s="33"/>
      <c r="C55" s="28" t="s">
        <v>30</v>
      </c>
      <c r="F55" s="26" t="str">
        <f>IF(E18="","",E18)</f>
        <v>Vyplň údaj</v>
      </c>
      <c r="I55" s="28" t="s">
        <v>35</v>
      </c>
      <c r="J55" s="31" t="str">
        <f>E24</f>
        <v>Michael Štěpán</v>
      </c>
      <c r="L55" s="33"/>
    </row>
    <row r="56" spans="2:47" s="1" customFormat="1" ht="10.35" customHeight="1">
      <c r="B56" s="33"/>
      <c r="L56" s="33"/>
    </row>
    <row r="57" spans="2:47" s="1" customFormat="1" ht="29.25" customHeight="1">
      <c r="B57" s="33"/>
      <c r="C57" s="101" t="s">
        <v>137</v>
      </c>
      <c r="D57" s="95"/>
      <c r="E57" s="95"/>
      <c r="F57" s="95"/>
      <c r="G57" s="95"/>
      <c r="H57" s="95"/>
      <c r="I57" s="95"/>
      <c r="J57" s="102" t="s">
        <v>138</v>
      </c>
      <c r="K57" s="95"/>
      <c r="L57" s="33"/>
    </row>
    <row r="58" spans="2:47" s="1" customFormat="1" ht="10.35" customHeight="1">
      <c r="B58" s="33"/>
      <c r="L58" s="33"/>
    </row>
    <row r="59" spans="2:47" s="1" customFormat="1" ht="22.8" customHeight="1">
      <c r="B59" s="33"/>
      <c r="C59" s="103" t="s">
        <v>72</v>
      </c>
      <c r="J59" s="64">
        <f>J81</f>
        <v>1500000</v>
      </c>
      <c r="L59" s="33"/>
      <c r="AU59" s="18" t="s">
        <v>139</v>
      </c>
    </row>
    <row r="60" spans="2:47" s="8" customFormat="1" ht="24.9" customHeight="1">
      <c r="B60" s="104"/>
      <c r="D60" s="105" t="s">
        <v>5003</v>
      </c>
      <c r="E60" s="106"/>
      <c r="F60" s="106"/>
      <c r="G60" s="106"/>
      <c r="H60" s="106"/>
      <c r="I60" s="106"/>
      <c r="J60" s="107">
        <f>J82</f>
        <v>1500000</v>
      </c>
      <c r="L60" s="104"/>
    </row>
    <row r="61" spans="2:47" s="9" customFormat="1" ht="19.95" customHeight="1">
      <c r="B61" s="108"/>
      <c r="D61" s="109" t="s">
        <v>5065</v>
      </c>
      <c r="E61" s="110"/>
      <c r="F61" s="110"/>
      <c r="G61" s="110"/>
      <c r="H61" s="110"/>
      <c r="I61" s="110"/>
      <c r="J61" s="111">
        <f>J83</f>
        <v>1500000</v>
      </c>
      <c r="L61" s="108"/>
    </row>
    <row r="62" spans="2:47" s="1" customFormat="1" ht="21.75" customHeight="1">
      <c r="B62" s="33"/>
      <c r="L62" s="33"/>
    </row>
    <row r="63" spans="2:47" s="1" customFormat="1" ht="6.9" customHeight="1"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33"/>
    </row>
    <row r="67" spans="2:20" s="1" customFormat="1" ht="6.9" customHeight="1">
      <c r="B67" s="44"/>
      <c r="C67" s="45"/>
      <c r="D67" s="45"/>
      <c r="E67" s="45"/>
      <c r="F67" s="45"/>
      <c r="G67" s="45"/>
      <c r="H67" s="45"/>
      <c r="I67" s="45"/>
      <c r="J67" s="45"/>
      <c r="K67" s="45"/>
      <c r="L67" s="33"/>
    </row>
    <row r="68" spans="2:20" s="1" customFormat="1" ht="24.9" customHeight="1">
      <c r="B68" s="33"/>
      <c r="C68" s="22" t="s">
        <v>151</v>
      </c>
      <c r="L68" s="33"/>
    </row>
    <row r="69" spans="2:20" s="1" customFormat="1" ht="6.9" customHeight="1">
      <c r="B69" s="33"/>
      <c r="L69" s="33"/>
    </row>
    <row r="70" spans="2:20" s="1" customFormat="1" ht="12" customHeight="1">
      <c r="B70" s="33"/>
      <c r="C70" s="28" t="s">
        <v>16</v>
      </c>
      <c r="L70" s="33"/>
    </row>
    <row r="71" spans="2:20" s="1" customFormat="1" ht="16.5" customHeight="1">
      <c r="B71" s="33"/>
      <c r="E71" s="327" t="str">
        <f>E7</f>
        <v>ÚPRAVY STÁVAJÍCÍHO VODOJEMU KOZINEC I a II</v>
      </c>
      <c r="F71" s="328"/>
      <c r="G71" s="328"/>
      <c r="H71" s="328"/>
      <c r="L71" s="33"/>
    </row>
    <row r="72" spans="2:20" s="1" customFormat="1" ht="12" customHeight="1">
      <c r="B72" s="33"/>
      <c r="C72" s="28" t="s">
        <v>132</v>
      </c>
      <c r="L72" s="33"/>
    </row>
    <row r="73" spans="2:20" s="1" customFormat="1" ht="16.5" customHeight="1">
      <c r="B73" s="33"/>
      <c r="E73" s="291" t="str">
        <f>E9</f>
        <v>FR - Finanční rezerva</v>
      </c>
      <c r="F73" s="329"/>
      <c r="G73" s="329"/>
      <c r="H73" s="329"/>
      <c r="L73" s="33"/>
    </row>
    <row r="74" spans="2:20" s="1" customFormat="1" ht="6.9" customHeight="1">
      <c r="B74" s="33"/>
      <c r="L74" s="33"/>
    </row>
    <row r="75" spans="2:20" s="1" customFormat="1" ht="12" customHeight="1">
      <c r="B75" s="33"/>
      <c r="C75" s="28" t="s">
        <v>21</v>
      </c>
      <c r="F75" s="26" t="str">
        <f>F12</f>
        <v>Jilemnice</v>
      </c>
      <c r="I75" s="28" t="s">
        <v>23</v>
      </c>
      <c r="J75" s="50" t="str">
        <f>IF(J12="","",J12)</f>
        <v>5. 11. 2024</v>
      </c>
      <c r="L75" s="33"/>
    </row>
    <row r="76" spans="2:20" s="1" customFormat="1" ht="6.9" customHeight="1">
      <c r="B76" s="33"/>
      <c r="L76" s="33"/>
    </row>
    <row r="77" spans="2:20" s="1" customFormat="1" ht="25.65" customHeight="1">
      <c r="B77" s="33"/>
      <c r="C77" s="28" t="s">
        <v>25</v>
      </c>
      <c r="F77" s="26" t="str">
        <f>E15</f>
        <v>Vodohospodářské sdružení Turnov</v>
      </c>
      <c r="I77" s="28" t="s">
        <v>32</v>
      </c>
      <c r="J77" s="31" t="str">
        <f>E21</f>
        <v>PECKA ATELIÉR s.r.o.</v>
      </c>
      <c r="L77" s="33"/>
    </row>
    <row r="78" spans="2:20" s="1" customFormat="1" ht="15.15" customHeight="1">
      <c r="B78" s="33"/>
      <c r="C78" s="28" t="s">
        <v>30</v>
      </c>
      <c r="F78" s="26" t="str">
        <f>IF(E18="","",E18)</f>
        <v>Vyplň údaj</v>
      </c>
      <c r="I78" s="28" t="s">
        <v>35</v>
      </c>
      <c r="J78" s="31" t="str">
        <f>E24</f>
        <v>Michael Štěpán</v>
      </c>
      <c r="L78" s="33"/>
    </row>
    <row r="79" spans="2:20" s="1" customFormat="1" ht="10.35" customHeight="1">
      <c r="B79" s="33"/>
      <c r="L79" s="33"/>
    </row>
    <row r="80" spans="2:20" s="10" customFormat="1" ht="29.25" customHeight="1">
      <c r="B80" s="112"/>
      <c r="C80" s="113" t="s">
        <v>152</v>
      </c>
      <c r="D80" s="114" t="s">
        <v>59</v>
      </c>
      <c r="E80" s="114" t="s">
        <v>55</v>
      </c>
      <c r="F80" s="114" t="s">
        <v>56</v>
      </c>
      <c r="G80" s="114" t="s">
        <v>153</v>
      </c>
      <c r="H80" s="114" t="s">
        <v>154</v>
      </c>
      <c r="I80" s="114" t="s">
        <v>155</v>
      </c>
      <c r="J80" s="114" t="s">
        <v>138</v>
      </c>
      <c r="K80" s="115" t="s">
        <v>156</v>
      </c>
      <c r="L80" s="112"/>
      <c r="M80" s="57" t="s">
        <v>19</v>
      </c>
      <c r="N80" s="58" t="s">
        <v>44</v>
      </c>
      <c r="O80" s="58" t="s">
        <v>157</v>
      </c>
      <c r="P80" s="58" t="s">
        <v>158</v>
      </c>
      <c r="Q80" s="58" t="s">
        <v>159</v>
      </c>
      <c r="R80" s="58" t="s">
        <v>160</v>
      </c>
      <c r="S80" s="58" t="s">
        <v>161</v>
      </c>
      <c r="T80" s="59" t="s">
        <v>162</v>
      </c>
    </row>
    <row r="81" spans="2:65" s="1" customFormat="1" ht="22.8" customHeight="1">
      <c r="B81" s="33"/>
      <c r="C81" s="62" t="s">
        <v>163</v>
      </c>
      <c r="J81" s="116">
        <f>BK81</f>
        <v>1500000</v>
      </c>
      <c r="L81" s="33"/>
      <c r="M81" s="60"/>
      <c r="N81" s="51"/>
      <c r="O81" s="51"/>
      <c r="P81" s="117">
        <f>P82</f>
        <v>0</v>
      </c>
      <c r="Q81" s="51"/>
      <c r="R81" s="117">
        <f>R82</f>
        <v>0</v>
      </c>
      <c r="S81" s="51"/>
      <c r="T81" s="118">
        <f>T82</f>
        <v>0</v>
      </c>
      <c r="AT81" s="18" t="s">
        <v>73</v>
      </c>
      <c r="AU81" s="18" t="s">
        <v>139</v>
      </c>
      <c r="BK81" s="119">
        <f>BK82</f>
        <v>1500000</v>
      </c>
    </row>
    <row r="82" spans="2:65" s="11" customFormat="1" ht="25.95" customHeight="1">
      <c r="B82" s="120"/>
      <c r="D82" s="121" t="s">
        <v>73</v>
      </c>
      <c r="E82" s="122" t="s">
        <v>125</v>
      </c>
      <c r="F82" s="122" t="s">
        <v>126</v>
      </c>
      <c r="I82" s="123"/>
      <c r="J82" s="124">
        <f>BK82</f>
        <v>1500000</v>
      </c>
      <c r="L82" s="120"/>
      <c r="M82" s="125"/>
      <c r="P82" s="126">
        <f>P83</f>
        <v>0</v>
      </c>
      <c r="R82" s="126">
        <f>R83</f>
        <v>0</v>
      </c>
      <c r="T82" s="127">
        <f>T83</f>
        <v>0</v>
      </c>
      <c r="AR82" s="121" t="s">
        <v>206</v>
      </c>
      <c r="AT82" s="128" t="s">
        <v>73</v>
      </c>
      <c r="AU82" s="128" t="s">
        <v>74</v>
      </c>
      <c r="AY82" s="121" t="s">
        <v>166</v>
      </c>
      <c r="BK82" s="129">
        <f>BK83</f>
        <v>1500000</v>
      </c>
    </row>
    <row r="83" spans="2:65" s="11" customFormat="1" ht="22.8" customHeight="1">
      <c r="B83" s="120"/>
      <c r="D83" s="121" t="s">
        <v>73</v>
      </c>
      <c r="E83" s="130" t="s">
        <v>5066</v>
      </c>
      <c r="F83" s="130" t="s">
        <v>5067</v>
      </c>
      <c r="I83" s="123"/>
      <c r="J83" s="131">
        <f>BK83</f>
        <v>1500000</v>
      </c>
      <c r="L83" s="120"/>
      <c r="M83" s="125"/>
      <c r="P83" s="126">
        <f>SUM(P84:P85)</f>
        <v>0</v>
      </c>
      <c r="R83" s="126">
        <f>SUM(R84:R85)</f>
        <v>0</v>
      </c>
      <c r="T83" s="127">
        <f>SUM(T84:T85)</f>
        <v>0</v>
      </c>
      <c r="AR83" s="121" t="s">
        <v>206</v>
      </c>
      <c r="AT83" s="128" t="s">
        <v>73</v>
      </c>
      <c r="AU83" s="128" t="s">
        <v>81</v>
      </c>
      <c r="AY83" s="121" t="s">
        <v>166</v>
      </c>
      <c r="BK83" s="129">
        <f>SUM(BK84:BK85)</f>
        <v>1500000</v>
      </c>
    </row>
    <row r="84" spans="2:65" s="1" customFormat="1" ht="24.15" customHeight="1">
      <c r="B84" s="33"/>
      <c r="C84" s="132" t="s">
        <v>81</v>
      </c>
      <c r="D84" s="132" t="s">
        <v>168</v>
      </c>
      <c r="E84" s="133" t="s">
        <v>5068</v>
      </c>
      <c r="F84" s="134" t="s">
        <v>5069</v>
      </c>
      <c r="G84" s="135" t="s">
        <v>1402</v>
      </c>
      <c r="H84" s="136">
        <v>1</v>
      </c>
      <c r="I84" s="137">
        <v>1500000</v>
      </c>
      <c r="J84" s="138">
        <f>ROUND(I84*H84,2)</f>
        <v>1500000</v>
      </c>
      <c r="K84" s="134" t="s">
        <v>172</v>
      </c>
      <c r="L84" s="33"/>
      <c r="M84" s="139" t="s">
        <v>19</v>
      </c>
      <c r="N84" s="140" t="s">
        <v>45</v>
      </c>
      <c r="P84" s="141">
        <f>O84*H84</f>
        <v>0</v>
      </c>
      <c r="Q84" s="141">
        <v>0</v>
      </c>
      <c r="R84" s="141">
        <f>Q84*H84</f>
        <v>0</v>
      </c>
      <c r="S84" s="141">
        <v>0</v>
      </c>
      <c r="T84" s="142">
        <f>S84*H84</f>
        <v>0</v>
      </c>
      <c r="AR84" s="143" t="s">
        <v>5013</v>
      </c>
      <c r="AT84" s="143" t="s">
        <v>168</v>
      </c>
      <c r="AU84" s="143" t="s">
        <v>83</v>
      </c>
      <c r="AY84" s="18" t="s">
        <v>166</v>
      </c>
      <c r="BE84" s="144">
        <f>IF(N84="základní",J84,0)</f>
        <v>1500000</v>
      </c>
      <c r="BF84" s="144">
        <f>IF(N84="snížená",J84,0)</f>
        <v>0</v>
      </c>
      <c r="BG84" s="144">
        <f>IF(N84="zákl. přenesená",J84,0)</f>
        <v>0</v>
      </c>
      <c r="BH84" s="144">
        <f>IF(N84="sníž. přenesená",J84,0)</f>
        <v>0</v>
      </c>
      <c r="BI84" s="144">
        <f>IF(N84="nulová",J84,0)</f>
        <v>0</v>
      </c>
      <c r="BJ84" s="18" t="s">
        <v>81</v>
      </c>
      <c r="BK84" s="144">
        <f>ROUND(I84*H84,2)</f>
        <v>1500000</v>
      </c>
      <c r="BL84" s="18" t="s">
        <v>5013</v>
      </c>
      <c r="BM84" s="143" t="s">
        <v>5070</v>
      </c>
    </row>
    <row r="85" spans="2:65" s="1" customFormat="1" ht="10.199999999999999">
      <c r="B85" s="33"/>
      <c r="D85" s="145" t="s">
        <v>175</v>
      </c>
      <c r="F85" s="146" t="s">
        <v>5071</v>
      </c>
      <c r="I85" s="147"/>
      <c r="L85" s="33"/>
      <c r="M85" s="199"/>
      <c r="N85" s="172"/>
      <c r="O85" s="172"/>
      <c r="P85" s="172"/>
      <c r="Q85" s="172"/>
      <c r="R85" s="172"/>
      <c r="S85" s="172"/>
      <c r="T85" s="200"/>
      <c r="AT85" s="18" t="s">
        <v>175</v>
      </c>
      <c r="AU85" s="18" t="s">
        <v>83</v>
      </c>
    </row>
    <row r="86" spans="2:65" s="1" customFormat="1" ht="6.9" customHeight="1"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33"/>
    </row>
  </sheetData>
  <sheetProtection algorithmName="SHA-512" hashValue="/0YYx3NpiJaP5Kd3b4FG8HMrZdxT4KvDCzYvoJODWedlBWuHowFCvg0FWnuDzCr+3OChNJ7BkVpiNOevko/Rzw==" saltValue="/ule3bQvEc2q0PcFPLXWpSGGt5tz11XSwtwSDskk8EQoM7hApEUeStAQw+5cNIv+osQzrSHZGGWh4O4XRBqnXA==" spinCount="100000" sheet="1" objects="1" scenarios="1" formatColumns="0" formatRows="0" autoFilter="0"/>
  <autoFilter ref="C80:K85" xr:uid="{00000000-0009-0000-0000-000010000000}"/>
  <mergeCells count="9">
    <mergeCell ref="E50:H50"/>
    <mergeCell ref="E71:H71"/>
    <mergeCell ref="E73:H73"/>
    <mergeCell ref="L2:V2"/>
    <mergeCell ref="E7:H7"/>
    <mergeCell ref="E9:H9"/>
    <mergeCell ref="E18:H18"/>
    <mergeCell ref="E27:H27"/>
    <mergeCell ref="E48:H48"/>
  </mergeCells>
  <hyperlinks>
    <hyperlink ref="F85" r:id="rId1" xr:uid="{00000000-0004-0000-1000-000000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K219"/>
  <sheetViews>
    <sheetView showGridLines="0" topLeftCell="A58" zoomScale="110" zoomScaleNormal="110" workbookViewId="0"/>
  </sheetViews>
  <sheetFormatPr defaultRowHeight="14.4"/>
  <cols>
    <col min="1" max="1" width="8.28515625" style="201" customWidth="1"/>
    <col min="2" max="2" width="1.7109375" style="201" customWidth="1"/>
    <col min="3" max="4" width="5" style="201" customWidth="1"/>
    <col min="5" max="5" width="11.7109375" style="201" customWidth="1"/>
    <col min="6" max="6" width="9.140625" style="201" customWidth="1"/>
    <col min="7" max="7" width="5" style="201" customWidth="1"/>
    <col min="8" max="8" width="77.85546875" style="201" customWidth="1"/>
    <col min="9" max="10" width="20" style="201" customWidth="1"/>
    <col min="11" max="11" width="1.7109375" style="201" customWidth="1"/>
  </cols>
  <sheetData>
    <row r="1" spans="2:11" customFormat="1" ht="37.5" customHeight="1"/>
    <row r="2" spans="2:11" customFormat="1" ht="7.5" customHeight="1">
      <c r="B2" s="202"/>
      <c r="C2" s="203"/>
      <c r="D2" s="203"/>
      <c r="E2" s="203"/>
      <c r="F2" s="203"/>
      <c r="G2" s="203"/>
      <c r="H2" s="203"/>
      <c r="I2" s="203"/>
      <c r="J2" s="203"/>
      <c r="K2" s="204"/>
    </row>
    <row r="3" spans="2:11" s="16" customFormat="1" ht="45" customHeight="1">
      <c r="B3" s="205"/>
      <c r="C3" s="333" t="s">
        <v>5072</v>
      </c>
      <c r="D3" s="333"/>
      <c r="E3" s="333"/>
      <c r="F3" s="333"/>
      <c r="G3" s="333"/>
      <c r="H3" s="333"/>
      <c r="I3" s="333"/>
      <c r="J3" s="333"/>
      <c r="K3" s="206"/>
    </row>
    <row r="4" spans="2:11" customFormat="1" ht="25.5" customHeight="1">
      <c r="B4" s="207"/>
      <c r="C4" s="332" t="s">
        <v>5073</v>
      </c>
      <c r="D4" s="332"/>
      <c r="E4" s="332"/>
      <c r="F4" s="332"/>
      <c r="G4" s="332"/>
      <c r="H4" s="332"/>
      <c r="I4" s="332"/>
      <c r="J4" s="332"/>
      <c r="K4" s="208"/>
    </row>
    <row r="5" spans="2:11" customFormat="1" ht="5.25" customHeight="1">
      <c r="B5" s="207"/>
      <c r="C5" s="209"/>
      <c r="D5" s="209"/>
      <c r="E5" s="209"/>
      <c r="F5" s="209"/>
      <c r="G5" s="209"/>
      <c r="H5" s="209"/>
      <c r="I5" s="209"/>
      <c r="J5" s="209"/>
      <c r="K5" s="208"/>
    </row>
    <row r="6" spans="2:11" customFormat="1" ht="15" customHeight="1">
      <c r="B6" s="207"/>
      <c r="C6" s="331" t="s">
        <v>5074</v>
      </c>
      <c r="D6" s="331"/>
      <c r="E6" s="331"/>
      <c r="F6" s="331"/>
      <c r="G6" s="331"/>
      <c r="H6" s="331"/>
      <c r="I6" s="331"/>
      <c r="J6" s="331"/>
      <c r="K6" s="208"/>
    </row>
    <row r="7" spans="2:11" customFormat="1" ht="15" customHeight="1">
      <c r="B7" s="211"/>
      <c r="C7" s="331" t="s">
        <v>5075</v>
      </c>
      <c r="D7" s="331"/>
      <c r="E7" s="331"/>
      <c r="F7" s="331"/>
      <c r="G7" s="331"/>
      <c r="H7" s="331"/>
      <c r="I7" s="331"/>
      <c r="J7" s="331"/>
      <c r="K7" s="208"/>
    </row>
    <row r="8" spans="2:11" customFormat="1" ht="12.75" customHeight="1">
      <c r="B8" s="211"/>
      <c r="C8" s="210"/>
      <c r="D8" s="210"/>
      <c r="E8" s="210"/>
      <c r="F8" s="210"/>
      <c r="G8" s="210"/>
      <c r="H8" s="210"/>
      <c r="I8" s="210"/>
      <c r="J8" s="210"/>
      <c r="K8" s="208"/>
    </row>
    <row r="9" spans="2:11" customFormat="1" ht="15" customHeight="1">
      <c r="B9" s="211"/>
      <c r="C9" s="331" t="s">
        <v>5076</v>
      </c>
      <c r="D9" s="331"/>
      <c r="E9" s="331"/>
      <c r="F9" s="331"/>
      <c r="G9" s="331"/>
      <c r="H9" s="331"/>
      <c r="I9" s="331"/>
      <c r="J9" s="331"/>
      <c r="K9" s="208"/>
    </row>
    <row r="10" spans="2:11" customFormat="1" ht="15" customHeight="1">
      <c r="B10" s="211"/>
      <c r="C10" s="210"/>
      <c r="D10" s="331" t="s">
        <v>5077</v>
      </c>
      <c r="E10" s="331"/>
      <c r="F10" s="331"/>
      <c r="G10" s="331"/>
      <c r="H10" s="331"/>
      <c r="I10" s="331"/>
      <c r="J10" s="331"/>
      <c r="K10" s="208"/>
    </row>
    <row r="11" spans="2:11" customFormat="1" ht="15" customHeight="1">
      <c r="B11" s="211"/>
      <c r="C11" s="212"/>
      <c r="D11" s="331" t="s">
        <v>5078</v>
      </c>
      <c r="E11" s="331"/>
      <c r="F11" s="331"/>
      <c r="G11" s="331"/>
      <c r="H11" s="331"/>
      <c r="I11" s="331"/>
      <c r="J11" s="331"/>
      <c r="K11" s="208"/>
    </row>
    <row r="12" spans="2:11" customFormat="1" ht="15" customHeight="1">
      <c r="B12" s="211"/>
      <c r="C12" s="212"/>
      <c r="D12" s="210"/>
      <c r="E12" s="210"/>
      <c r="F12" s="210"/>
      <c r="G12" s="210"/>
      <c r="H12" s="210"/>
      <c r="I12" s="210"/>
      <c r="J12" s="210"/>
      <c r="K12" s="208"/>
    </row>
    <row r="13" spans="2:11" customFormat="1" ht="15" customHeight="1">
      <c r="B13" s="211"/>
      <c r="C13" s="212"/>
      <c r="D13" s="213" t="s">
        <v>5079</v>
      </c>
      <c r="E13" s="210"/>
      <c r="F13" s="210"/>
      <c r="G13" s="210"/>
      <c r="H13" s="210"/>
      <c r="I13" s="210"/>
      <c r="J13" s="210"/>
      <c r="K13" s="208"/>
    </row>
    <row r="14" spans="2:11" customFormat="1" ht="12.75" customHeight="1">
      <c r="B14" s="211"/>
      <c r="C14" s="212"/>
      <c r="D14" s="212"/>
      <c r="E14" s="212"/>
      <c r="F14" s="212"/>
      <c r="G14" s="212"/>
      <c r="H14" s="212"/>
      <c r="I14" s="212"/>
      <c r="J14" s="212"/>
      <c r="K14" s="208"/>
    </row>
    <row r="15" spans="2:11" customFormat="1" ht="15" customHeight="1">
      <c r="B15" s="211"/>
      <c r="C15" s="212"/>
      <c r="D15" s="331" t="s">
        <v>5080</v>
      </c>
      <c r="E15" s="331"/>
      <c r="F15" s="331"/>
      <c r="G15" s="331"/>
      <c r="H15" s="331"/>
      <c r="I15" s="331"/>
      <c r="J15" s="331"/>
      <c r="K15" s="208"/>
    </row>
    <row r="16" spans="2:11" customFormat="1" ht="15" customHeight="1">
      <c r="B16" s="211"/>
      <c r="C16" s="212"/>
      <c r="D16" s="331" t="s">
        <v>5081</v>
      </c>
      <c r="E16" s="331"/>
      <c r="F16" s="331"/>
      <c r="G16" s="331"/>
      <c r="H16" s="331"/>
      <c r="I16" s="331"/>
      <c r="J16" s="331"/>
      <c r="K16" s="208"/>
    </row>
    <row r="17" spans="2:11" customFormat="1" ht="15" customHeight="1">
      <c r="B17" s="211"/>
      <c r="C17" s="212"/>
      <c r="D17" s="331" t="s">
        <v>5082</v>
      </c>
      <c r="E17" s="331"/>
      <c r="F17" s="331"/>
      <c r="G17" s="331"/>
      <c r="H17" s="331"/>
      <c r="I17" s="331"/>
      <c r="J17" s="331"/>
      <c r="K17" s="208"/>
    </row>
    <row r="18" spans="2:11" customFormat="1" ht="15" customHeight="1">
      <c r="B18" s="211"/>
      <c r="C18" s="212"/>
      <c r="D18" s="212"/>
      <c r="E18" s="214" t="s">
        <v>80</v>
      </c>
      <c r="F18" s="331" t="s">
        <v>5083</v>
      </c>
      <c r="G18" s="331"/>
      <c r="H18" s="331"/>
      <c r="I18" s="331"/>
      <c r="J18" s="331"/>
      <c r="K18" s="208"/>
    </row>
    <row r="19" spans="2:11" customFormat="1" ht="15" customHeight="1">
      <c r="B19" s="211"/>
      <c r="C19" s="212"/>
      <c r="D19" s="212"/>
      <c r="E19" s="214" t="s">
        <v>5084</v>
      </c>
      <c r="F19" s="331" t="s">
        <v>5085</v>
      </c>
      <c r="G19" s="331"/>
      <c r="H19" s="331"/>
      <c r="I19" s="331"/>
      <c r="J19" s="331"/>
      <c r="K19" s="208"/>
    </row>
    <row r="20" spans="2:11" customFormat="1" ht="15" customHeight="1">
      <c r="B20" s="211"/>
      <c r="C20" s="212"/>
      <c r="D20" s="212"/>
      <c r="E20" s="214" t="s">
        <v>5086</v>
      </c>
      <c r="F20" s="331" t="s">
        <v>5087</v>
      </c>
      <c r="G20" s="331"/>
      <c r="H20" s="331"/>
      <c r="I20" s="331"/>
      <c r="J20" s="331"/>
      <c r="K20" s="208"/>
    </row>
    <row r="21" spans="2:11" customFormat="1" ht="15" customHeight="1">
      <c r="B21" s="211"/>
      <c r="C21" s="212"/>
      <c r="D21" s="212"/>
      <c r="E21" s="214" t="s">
        <v>5088</v>
      </c>
      <c r="F21" s="331" t="s">
        <v>5089</v>
      </c>
      <c r="G21" s="331"/>
      <c r="H21" s="331"/>
      <c r="I21" s="331"/>
      <c r="J21" s="331"/>
      <c r="K21" s="208"/>
    </row>
    <row r="22" spans="2:11" customFormat="1" ht="15" customHeight="1">
      <c r="B22" s="211"/>
      <c r="C22" s="212"/>
      <c r="D22" s="212"/>
      <c r="E22" s="214" t="s">
        <v>5090</v>
      </c>
      <c r="F22" s="331" t="s">
        <v>5091</v>
      </c>
      <c r="G22" s="331"/>
      <c r="H22" s="331"/>
      <c r="I22" s="331"/>
      <c r="J22" s="331"/>
      <c r="K22" s="208"/>
    </row>
    <row r="23" spans="2:11" customFormat="1" ht="15" customHeight="1">
      <c r="B23" s="211"/>
      <c r="C23" s="212"/>
      <c r="D23" s="212"/>
      <c r="E23" s="214" t="s">
        <v>87</v>
      </c>
      <c r="F23" s="331" t="s">
        <v>5092</v>
      </c>
      <c r="G23" s="331"/>
      <c r="H23" s="331"/>
      <c r="I23" s="331"/>
      <c r="J23" s="331"/>
      <c r="K23" s="208"/>
    </row>
    <row r="24" spans="2:11" customFormat="1" ht="12.75" customHeight="1">
      <c r="B24" s="211"/>
      <c r="C24" s="212"/>
      <c r="D24" s="212"/>
      <c r="E24" s="212"/>
      <c r="F24" s="212"/>
      <c r="G24" s="212"/>
      <c r="H24" s="212"/>
      <c r="I24" s="212"/>
      <c r="J24" s="212"/>
      <c r="K24" s="208"/>
    </row>
    <row r="25" spans="2:11" customFormat="1" ht="15" customHeight="1">
      <c r="B25" s="211"/>
      <c r="C25" s="331" t="s">
        <v>5093</v>
      </c>
      <c r="D25" s="331"/>
      <c r="E25" s="331"/>
      <c r="F25" s="331"/>
      <c r="G25" s="331"/>
      <c r="H25" s="331"/>
      <c r="I25" s="331"/>
      <c r="J25" s="331"/>
      <c r="K25" s="208"/>
    </row>
    <row r="26" spans="2:11" customFormat="1" ht="15" customHeight="1">
      <c r="B26" s="211"/>
      <c r="C26" s="331" t="s">
        <v>5094</v>
      </c>
      <c r="D26" s="331"/>
      <c r="E26" s="331"/>
      <c r="F26" s="331"/>
      <c r="G26" s="331"/>
      <c r="H26" s="331"/>
      <c r="I26" s="331"/>
      <c r="J26" s="331"/>
      <c r="K26" s="208"/>
    </row>
    <row r="27" spans="2:11" customFormat="1" ht="15" customHeight="1">
      <c r="B27" s="211"/>
      <c r="C27" s="210"/>
      <c r="D27" s="331" t="s">
        <v>5095</v>
      </c>
      <c r="E27" s="331"/>
      <c r="F27" s="331"/>
      <c r="G27" s="331"/>
      <c r="H27" s="331"/>
      <c r="I27" s="331"/>
      <c r="J27" s="331"/>
      <c r="K27" s="208"/>
    </row>
    <row r="28" spans="2:11" customFormat="1" ht="15" customHeight="1">
      <c r="B28" s="211"/>
      <c r="C28" s="212"/>
      <c r="D28" s="331" t="s">
        <v>5096</v>
      </c>
      <c r="E28" s="331"/>
      <c r="F28" s="331"/>
      <c r="G28" s="331"/>
      <c r="H28" s="331"/>
      <c r="I28" s="331"/>
      <c r="J28" s="331"/>
      <c r="K28" s="208"/>
    </row>
    <row r="29" spans="2:11" customFormat="1" ht="12.75" customHeight="1">
      <c r="B29" s="211"/>
      <c r="C29" s="212"/>
      <c r="D29" s="212"/>
      <c r="E29" s="212"/>
      <c r="F29" s="212"/>
      <c r="G29" s="212"/>
      <c r="H29" s="212"/>
      <c r="I29" s="212"/>
      <c r="J29" s="212"/>
      <c r="K29" s="208"/>
    </row>
    <row r="30" spans="2:11" customFormat="1" ht="15" customHeight="1">
      <c r="B30" s="211"/>
      <c r="C30" s="212"/>
      <c r="D30" s="331" t="s">
        <v>5097</v>
      </c>
      <c r="E30" s="331"/>
      <c r="F30" s="331"/>
      <c r="G30" s="331"/>
      <c r="H30" s="331"/>
      <c r="I30" s="331"/>
      <c r="J30" s="331"/>
      <c r="K30" s="208"/>
    </row>
    <row r="31" spans="2:11" customFormat="1" ht="15" customHeight="1">
      <c r="B31" s="211"/>
      <c r="C31" s="212"/>
      <c r="D31" s="331" t="s">
        <v>5098</v>
      </c>
      <c r="E31" s="331"/>
      <c r="F31" s="331"/>
      <c r="G31" s="331"/>
      <c r="H31" s="331"/>
      <c r="I31" s="331"/>
      <c r="J31" s="331"/>
      <c r="K31" s="208"/>
    </row>
    <row r="32" spans="2:11" customFormat="1" ht="12.75" customHeight="1">
      <c r="B32" s="211"/>
      <c r="C32" s="212"/>
      <c r="D32" s="212"/>
      <c r="E32" s="212"/>
      <c r="F32" s="212"/>
      <c r="G32" s="212"/>
      <c r="H32" s="212"/>
      <c r="I32" s="212"/>
      <c r="J32" s="212"/>
      <c r="K32" s="208"/>
    </row>
    <row r="33" spans="2:11" customFormat="1" ht="15" customHeight="1">
      <c r="B33" s="211"/>
      <c r="C33" s="212"/>
      <c r="D33" s="331" t="s">
        <v>5099</v>
      </c>
      <c r="E33" s="331"/>
      <c r="F33" s="331"/>
      <c r="G33" s="331"/>
      <c r="H33" s="331"/>
      <c r="I33" s="331"/>
      <c r="J33" s="331"/>
      <c r="K33" s="208"/>
    </row>
    <row r="34" spans="2:11" customFormat="1" ht="15" customHeight="1">
      <c r="B34" s="211"/>
      <c r="C34" s="212"/>
      <c r="D34" s="331" t="s">
        <v>5100</v>
      </c>
      <c r="E34" s="331"/>
      <c r="F34" s="331"/>
      <c r="G34" s="331"/>
      <c r="H34" s="331"/>
      <c r="I34" s="331"/>
      <c r="J34" s="331"/>
      <c r="K34" s="208"/>
    </row>
    <row r="35" spans="2:11" customFormat="1" ht="15" customHeight="1">
      <c r="B35" s="211"/>
      <c r="C35" s="212"/>
      <c r="D35" s="331" t="s">
        <v>5101</v>
      </c>
      <c r="E35" s="331"/>
      <c r="F35" s="331"/>
      <c r="G35" s="331"/>
      <c r="H35" s="331"/>
      <c r="I35" s="331"/>
      <c r="J35" s="331"/>
      <c r="K35" s="208"/>
    </row>
    <row r="36" spans="2:11" customFormat="1" ht="15" customHeight="1">
      <c r="B36" s="211"/>
      <c r="C36" s="212"/>
      <c r="D36" s="210"/>
      <c r="E36" s="213" t="s">
        <v>152</v>
      </c>
      <c r="F36" s="210"/>
      <c r="G36" s="331" t="s">
        <v>5102</v>
      </c>
      <c r="H36" s="331"/>
      <c r="I36" s="331"/>
      <c r="J36" s="331"/>
      <c r="K36" s="208"/>
    </row>
    <row r="37" spans="2:11" customFormat="1" ht="30.75" customHeight="1">
      <c r="B37" s="211"/>
      <c r="C37" s="212"/>
      <c r="D37" s="210"/>
      <c r="E37" s="213" t="s">
        <v>5103</v>
      </c>
      <c r="F37" s="210"/>
      <c r="G37" s="331" t="s">
        <v>5104</v>
      </c>
      <c r="H37" s="331"/>
      <c r="I37" s="331"/>
      <c r="J37" s="331"/>
      <c r="K37" s="208"/>
    </row>
    <row r="38" spans="2:11" customFormat="1" ht="15" customHeight="1">
      <c r="B38" s="211"/>
      <c r="C38" s="212"/>
      <c r="D38" s="210"/>
      <c r="E38" s="213" t="s">
        <v>55</v>
      </c>
      <c r="F38" s="210"/>
      <c r="G38" s="331" t="s">
        <v>5105</v>
      </c>
      <c r="H38" s="331"/>
      <c r="I38" s="331"/>
      <c r="J38" s="331"/>
      <c r="K38" s="208"/>
    </row>
    <row r="39" spans="2:11" customFormat="1" ht="15" customHeight="1">
      <c r="B39" s="211"/>
      <c r="C39" s="212"/>
      <c r="D39" s="210"/>
      <c r="E39" s="213" t="s">
        <v>56</v>
      </c>
      <c r="F39" s="210"/>
      <c r="G39" s="331" t="s">
        <v>5106</v>
      </c>
      <c r="H39" s="331"/>
      <c r="I39" s="331"/>
      <c r="J39" s="331"/>
      <c r="K39" s="208"/>
    </row>
    <row r="40" spans="2:11" customFormat="1" ht="15" customHeight="1">
      <c r="B40" s="211"/>
      <c r="C40" s="212"/>
      <c r="D40" s="210"/>
      <c r="E40" s="213" t="s">
        <v>153</v>
      </c>
      <c r="F40" s="210"/>
      <c r="G40" s="331" t="s">
        <v>5107</v>
      </c>
      <c r="H40" s="331"/>
      <c r="I40" s="331"/>
      <c r="J40" s="331"/>
      <c r="K40" s="208"/>
    </row>
    <row r="41" spans="2:11" customFormat="1" ht="15" customHeight="1">
      <c r="B41" s="211"/>
      <c r="C41" s="212"/>
      <c r="D41" s="210"/>
      <c r="E41" s="213" t="s">
        <v>154</v>
      </c>
      <c r="F41" s="210"/>
      <c r="G41" s="331" t="s">
        <v>5108</v>
      </c>
      <c r="H41" s="331"/>
      <c r="I41" s="331"/>
      <c r="J41" s="331"/>
      <c r="K41" s="208"/>
    </row>
    <row r="42" spans="2:11" customFormat="1" ht="15" customHeight="1">
      <c r="B42" s="211"/>
      <c r="C42" s="212"/>
      <c r="D42" s="210"/>
      <c r="E42" s="213" t="s">
        <v>5109</v>
      </c>
      <c r="F42" s="210"/>
      <c r="G42" s="331" t="s">
        <v>5110</v>
      </c>
      <c r="H42" s="331"/>
      <c r="I42" s="331"/>
      <c r="J42" s="331"/>
      <c r="K42" s="208"/>
    </row>
    <row r="43" spans="2:11" customFormat="1" ht="15" customHeight="1">
      <c r="B43" s="211"/>
      <c r="C43" s="212"/>
      <c r="D43" s="210"/>
      <c r="E43" s="213"/>
      <c r="F43" s="210"/>
      <c r="G43" s="331" t="s">
        <v>5111</v>
      </c>
      <c r="H43" s="331"/>
      <c r="I43" s="331"/>
      <c r="J43" s="331"/>
      <c r="K43" s="208"/>
    </row>
    <row r="44" spans="2:11" customFormat="1" ht="15" customHeight="1">
      <c r="B44" s="211"/>
      <c r="C44" s="212"/>
      <c r="D44" s="210"/>
      <c r="E44" s="213" t="s">
        <v>5112</v>
      </c>
      <c r="F44" s="210"/>
      <c r="G44" s="331" t="s">
        <v>5113</v>
      </c>
      <c r="H44" s="331"/>
      <c r="I44" s="331"/>
      <c r="J44" s="331"/>
      <c r="K44" s="208"/>
    </row>
    <row r="45" spans="2:11" customFormat="1" ht="15" customHeight="1">
      <c r="B45" s="211"/>
      <c r="C45" s="212"/>
      <c r="D45" s="210"/>
      <c r="E45" s="213" t="s">
        <v>156</v>
      </c>
      <c r="F45" s="210"/>
      <c r="G45" s="331" t="s">
        <v>5114</v>
      </c>
      <c r="H45" s="331"/>
      <c r="I45" s="331"/>
      <c r="J45" s="331"/>
      <c r="K45" s="208"/>
    </row>
    <row r="46" spans="2:11" customFormat="1" ht="12.75" customHeight="1">
      <c r="B46" s="211"/>
      <c r="C46" s="212"/>
      <c r="D46" s="210"/>
      <c r="E46" s="210"/>
      <c r="F46" s="210"/>
      <c r="G46" s="210"/>
      <c r="H46" s="210"/>
      <c r="I46" s="210"/>
      <c r="J46" s="210"/>
      <c r="K46" s="208"/>
    </row>
    <row r="47" spans="2:11" customFormat="1" ht="15" customHeight="1">
      <c r="B47" s="211"/>
      <c r="C47" s="212"/>
      <c r="D47" s="331" t="s">
        <v>5115</v>
      </c>
      <c r="E47" s="331"/>
      <c r="F47" s="331"/>
      <c r="G47" s="331"/>
      <c r="H47" s="331"/>
      <c r="I47" s="331"/>
      <c r="J47" s="331"/>
      <c r="K47" s="208"/>
    </row>
    <row r="48" spans="2:11" customFormat="1" ht="15" customHeight="1">
      <c r="B48" s="211"/>
      <c r="C48" s="212"/>
      <c r="D48" s="212"/>
      <c r="E48" s="331" t="s">
        <v>5116</v>
      </c>
      <c r="F48" s="331"/>
      <c r="G48" s="331"/>
      <c r="H48" s="331"/>
      <c r="I48" s="331"/>
      <c r="J48" s="331"/>
      <c r="K48" s="208"/>
    </row>
    <row r="49" spans="2:11" customFormat="1" ht="15" customHeight="1">
      <c r="B49" s="211"/>
      <c r="C49" s="212"/>
      <c r="D49" s="212"/>
      <c r="E49" s="331" t="s">
        <v>5117</v>
      </c>
      <c r="F49" s="331"/>
      <c r="G49" s="331"/>
      <c r="H49" s="331"/>
      <c r="I49" s="331"/>
      <c r="J49" s="331"/>
      <c r="K49" s="208"/>
    </row>
    <row r="50" spans="2:11" customFormat="1" ht="15" customHeight="1">
      <c r="B50" s="211"/>
      <c r="C50" s="212"/>
      <c r="D50" s="212"/>
      <c r="E50" s="331" t="s">
        <v>5118</v>
      </c>
      <c r="F50" s="331"/>
      <c r="G50" s="331"/>
      <c r="H50" s="331"/>
      <c r="I50" s="331"/>
      <c r="J50" s="331"/>
      <c r="K50" s="208"/>
    </row>
    <row r="51" spans="2:11" customFormat="1" ht="15" customHeight="1">
      <c r="B51" s="211"/>
      <c r="C51" s="212"/>
      <c r="D51" s="331" t="s">
        <v>5119</v>
      </c>
      <c r="E51" s="331"/>
      <c r="F51" s="331"/>
      <c r="G51" s="331"/>
      <c r="H51" s="331"/>
      <c r="I51" s="331"/>
      <c r="J51" s="331"/>
      <c r="K51" s="208"/>
    </row>
    <row r="52" spans="2:11" customFormat="1" ht="25.5" customHeight="1">
      <c r="B52" s="207"/>
      <c r="C52" s="332" t="s">
        <v>5120</v>
      </c>
      <c r="D52" s="332"/>
      <c r="E52" s="332"/>
      <c r="F52" s="332"/>
      <c r="G52" s="332"/>
      <c r="H52" s="332"/>
      <c r="I52" s="332"/>
      <c r="J52" s="332"/>
      <c r="K52" s="208"/>
    </row>
    <row r="53" spans="2:11" customFormat="1" ht="5.25" customHeight="1">
      <c r="B53" s="207"/>
      <c r="C53" s="209"/>
      <c r="D53" s="209"/>
      <c r="E53" s="209"/>
      <c r="F53" s="209"/>
      <c r="G53" s="209"/>
      <c r="H53" s="209"/>
      <c r="I53" s="209"/>
      <c r="J53" s="209"/>
      <c r="K53" s="208"/>
    </row>
    <row r="54" spans="2:11" customFormat="1" ht="15" customHeight="1">
      <c r="B54" s="207"/>
      <c r="C54" s="331" t="s">
        <v>5121</v>
      </c>
      <c r="D54" s="331"/>
      <c r="E54" s="331"/>
      <c r="F54" s="331"/>
      <c r="G54" s="331"/>
      <c r="H54" s="331"/>
      <c r="I54" s="331"/>
      <c r="J54" s="331"/>
      <c r="K54" s="208"/>
    </row>
    <row r="55" spans="2:11" customFormat="1" ht="15" customHeight="1">
      <c r="B55" s="207"/>
      <c r="C55" s="331" t="s">
        <v>5122</v>
      </c>
      <c r="D55" s="331"/>
      <c r="E55" s="331"/>
      <c r="F55" s="331"/>
      <c r="G55" s="331"/>
      <c r="H55" s="331"/>
      <c r="I55" s="331"/>
      <c r="J55" s="331"/>
      <c r="K55" s="208"/>
    </row>
    <row r="56" spans="2:11" customFormat="1" ht="12.75" customHeight="1">
      <c r="B56" s="207"/>
      <c r="C56" s="210"/>
      <c r="D56" s="210"/>
      <c r="E56" s="210"/>
      <c r="F56" s="210"/>
      <c r="G56" s="210"/>
      <c r="H56" s="210"/>
      <c r="I56" s="210"/>
      <c r="J56" s="210"/>
      <c r="K56" s="208"/>
    </row>
    <row r="57" spans="2:11" customFormat="1" ht="15" customHeight="1">
      <c r="B57" s="207"/>
      <c r="C57" s="331" t="s">
        <v>5123</v>
      </c>
      <c r="D57" s="331"/>
      <c r="E57" s="331"/>
      <c r="F57" s="331"/>
      <c r="G57" s="331"/>
      <c r="H57" s="331"/>
      <c r="I57" s="331"/>
      <c r="J57" s="331"/>
      <c r="K57" s="208"/>
    </row>
    <row r="58" spans="2:11" customFormat="1" ht="15" customHeight="1">
      <c r="B58" s="207"/>
      <c r="C58" s="212"/>
      <c r="D58" s="331" t="s">
        <v>5124</v>
      </c>
      <c r="E58" s="331"/>
      <c r="F58" s="331"/>
      <c r="G58" s="331"/>
      <c r="H58" s="331"/>
      <c r="I58" s="331"/>
      <c r="J58" s="331"/>
      <c r="K58" s="208"/>
    </row>
    <row r="59" spans="2:11" customFormat="1" ht="15" customHeight="1">
      <c r="B59" s="207"/>
      <c r="C59" s="212"/>
      <c r="D59" s="331" t="s">
        <v>5125</v>
      </c>
      <c r="E59" s="331"/>
      <c r="F59" s="331"/>
      <c r="G59" s="331"/>
      <c r="H59" s="331"/>
      <c r="I59" s="331"/>
      <c r="J59" s="331"/>
      <c r="K59" s="208"/>
    </row>
    <row r="60" spans="2:11" customFormat="1" ht="15" customHeight="1">
      <c r="B60" s="207"/>
      <c r="C60" s="212"/>
      <c r="D60" s="331" t="s">
        <v>5126</v>
      </c>
      <c r="E60" s="331"/>
      <c r="F60" s="331"/>
      <c r="G60" s="331"/>
      <c r="H60" s="331"/>
      <c r="I60" s="331"/>
      <c r="J60" s="331"/>
      <c r="K60" s="208"/>
    </row>
    <row r="61" spans="2:11" customFormat="1" ht="15" customHeight="1">
      <c r="B61" s="207"/>
      <c r="C61" s="212"/>
      <c r="D61" s="331" t="s">
        <v>5127</v>
      </c>
      <c r="E61" s="331"/>
      <c r="F61" s="331"/>
      <c r="G61" s="331"/>
      <c r="H61" s="331"/>
      <c r="I61" s="331"/>
      <c r="J61" s="331"/>
      <c r="K61" s="208"/>
    </row>
    <row r="62" spans="2:11" customFormat="1" ht="15" customHeight="1">
      <c r="B62" s="207"/>
      <c r="C62" s="212"/>
      <c r="D62" s="334" t="s">
        <v>5128</v>
      </c>
      <c r="E62" s="334"/>
      <c r="F62" s="334"/>
      <c r="G62" s="334"/>
      <c r="H62" s="334"/>
      <c r="I62" s="334"/>
      <c r="J62" s="334"/>
      <c r="K62" s="208"/>
    </row>
    <row r="63" spans="2:11" customFormat="1" ht="15" customHeight="1">
      <c r="B63" s="207"/>
      <c r="C63" s="212"/>
      <c r="D63" s="331" t="s">
        <v>5129</v>
      </c>
      <c r="E63" s="331"/>
      <c r="F63" s="331"/>
      <c r="G63" s="331"/>
      <c r="H63" s="331"/>
      <c r="I63" s="331"/>
      <c r="J63" s="331"/>
      <c r="K63" s="208"/>
    </row>
    <row r="64" spans="2:11" customFormat="1" ht="12.75" customHeight="1">
      <c r="B64" s="207"/>
      <c r="C64" s="212"/>
      <c r="D64" s="212"/>
      <c r="E64" s="215"/>
      <c r="F64" s="212"/>
      <c r="G64" s="212"/>
      <c r="H64" s="212"/>
      <c r="I64" s="212"/>
      <c r="J64" s="212"/>
      <c r="K64" s="208"/>
    </row>
    <row r="65" spans="2:11" customFormat="1" ht="15" customHeight="1">
      <c r="B65" s="207"/>
      <c r="C65" s="212"/>
      <c r="D65" s="331" t="s">
        <v>5130</v>
      </c>
      <c r="E65" s="331"/>
      <c r="F65" s="331"/>
      <c r="G65" s="331"/>
      <c r="H65" s="331"/>
      <c r="I65" s="331"/>
      <c r="J65" s="331"/>
      <c r="K65" s="208"/>
    </row>
    <row r="66" spans="2:11" customFormat="1" ht="15" customHeight="1">
      <c r="B66" s="207"/>
      <c r="C66" s="212"/>
      <c r="D66" s="334" t="s">
        <v>5131</v>
      </c>
      <c r="E66" s="334"/>
      <c r="F66" s="334"/>
      <c r="G66" s="334"/>
      <c r="H66" s="334"/>
      <c r="I66" s="334"/>
      <c r="J66" s="334"/>
      <c r="K66" s="208"/>
    </row>
    <row r="67" spans="2:11" customFormat="1" ht="15" customHeight="1">
      <c r="B67" s="207"/>
      <c r="C67" s="212"/>
      <c r="D67" s="331" t="s">
        <v>5132</v>
      </c>
      <c r="E67" s="331"/>
      <c r="F67" s="331"/>
      <c r="G67" s="331"/>
      <c r="H67" s="331"/>
      <c r="I67" s="331"/>
      <c r="J67" s="331"/>
      <c r="K67" s="208"/>
    </row>
    <row r="68" spans="2:11" customFormat="1" ht="15" customHeight="1">
      <c r="B68" s="207"/>
      <c r="C68" s="212"/>
      <c r="D68" s="331" t="s">
        <v>5133</v>
      </c>
      <c r="E68" s="331"/>
      <c r="F68" s="331"/>
      <c r="G68" s="331"/>
      <c r="H68" s="331"/>
      <c r="I68" s="331"/>
      <c r="J68" s="331"/>
      <c r="K68" s="208"/>
    </row>
    <row r="69" spans="2:11" customFormat="1" ht="15" customHeight="1">
      <c r="B69" s="207"/>
      <c r="C69" s="212"/>
      <c r="D69" s="331" t="s">
        <v>5134</v>
      </c>
      <c r="E69" s="331"/>
      <c r="F69" s="331"/>
      <c r="G69" s="331"/>
      <c r="H69" s="331"/>
      <c r="I69" s="331"/>
      <c r="J69" s="331"/>
      <c r="K69" s="208"/>
    </row>
    <row r="70" spans="2:11" customFormat="1" ht="15" customHeight="1">
      <c r="B70" s="207"/>
      <c r="C70" s="212"/>
      <c r="D70" s="331" t="s">
        <v>5135</v>
      </c>
      <c r="E70" s="331"/>
      <c r="F70" s="331"/>
      <c r="G70" s="331"/>
      <c r="H70" s="331"/>
      <c r="I70" s="331"/>
      <c r="J70" s="331"/>
      <c r="K70" s="208"/>
    </row>
    <row r="71" spans="2:11" customFormat="1" ht="12.75" customHeight="1">
      <c r="B71" s="216"/>
      <c r="C71" s="217"/>
      <c r="D71" s="217"/>
      <c r="E71" s="217"/>
      <c r="F71" s="217"/>
      <c r="G71" s="217"/>
      <c r="H71" s="217"/>
      <c r="I71" s="217"/>
      <c r="J71" s="217"/>
      <c r="K71" s="218"/>
    </row>
    <row r="72" spans="2:11" customFormat="1" ht="18.75" customHeight="1">
      <c r="B72" s="219"/>
      <c r="C72" s="219"/>
      <c r="D72" s="219"/>
      <c r="E72" s="219"/>
      <c r="F72" s="219"/>
      <c r="G72" s="219"/>
      <c r="H72" s="219"/>
      <c r="I72" s="219"/>
      <c r="J72" s="219"/>
      <c r="K72" s="220"/>
    </row>
    <row r="73" spans="2:11" customFormat="1" ht="18.75" customHeight="1">
      <c r="B73" s="220"/>
      <c r="C73" s="220"/>
      <c r="D73" s="220"/>
      <c r="E73" s="220"/>
      <c r="F73" s="220"/>
      <c r="G73" s="220"/>
      <c r="H73" s="220"/>
      <c r="I73" s="220"/>
      <c r="J73" s="220"/>
      <c r="K73" s="220"/>
    </row>
    <row r="74" spans="2:11" customFormat="1" ht="7.5" customHeight="1">
      <c r="B74" s="221"/>
      <c r="C74" s="222"/>
      <c r="D74" s="222"/>
      <c r="E74" s="222"/>
      <c r="F74" s="222"/>
      <c r="G74" s="222"/>
      <c r="H74" s="222"/>
      <c r="I74" s="222"/>
      <c r="J74" s="222"/>
      <c r="K74" s="223"/>
    </row>
    <row r="75" spans="2:11" customFormat="1" ht="45" customHeight="1">
      <c r="B75" s="224"/>
      <c r="C75" s="335" t="s">
        <v>5136</v>
      </c>
      <c r="D75" s="335"/>
      <c r="E75" s="335"/>
      <c r="F75" s="335"/>
      <c r="G75" s="335"/>
      <c r="H75" s="335"/>
      <c r="I75" s="335"/>
      <c r="J75" s="335"/>
      <c r="K75" s="225"/>
    </row>
    <row r="76" spans="2:11" customFormat="1" ht="17.25" customHeight="1">
      <c r="B76" s="224"/>
      <c r="C76" s="226" t="s">
        <v>5137</v>
      </c>
      <c r="D76" s="226"/>
      <c r="E76" s="226"/>
      <c r="F76" s="226" t="s">
        <v>5138</v>
      </c>
      <c r="G76" s="227"/>
      <c r="H76" s="226" t="s">
        <v>56</v>
      </c>
      <c r="I76" s="226" t="s">
        <v>59</v>
      </c>
      <c r="J76" s="226" t="s">
        <v>5139</v>
      </c>
      <c r="K76" s="225"/>
    </row>
    <row r="77" spans="2:11" customFormat="1" ht="17.25" customHeight="1">
      <c r="B77" s="224"/>
      <c r="C77" s="228" t="s">
        <v>5140</v>
      </c>
      <c r="D77" s="228"/>
      <c r="E77" s="228"/>
      <c r="F77" s="229" t="s">
        <v>5141</v>
      </c>
      <c r="G77" s="230"/>
      <c r="H77" s="228"/>
      <c r="I77" s="228"/>
      <c r="J77" s="228" t="s">
        <v>5142</v>
      </c>
      <c r="K77" s="225"/>
    </row>
    <row r="78" spans="2:11" customFormat="1" ht="5.25" customHeight="1">
      <c r="B78" s="224"/>
      <c r="C78" s="231"/>
      <c r="D78" s="231"/>
      <c r="E78" s="231"/>
      <c r="F78" s="231"/>
      <c r="G78" s="232"/>
      <c r="H78" s="231"/>
      <c r="I78" s="231"/>
      <c r="J78" s="231"/>
      <c r="K78" s="225"/>
    </row>
    <row r="79" spans="2:11" customFormat="1" ht="15" customHeight="1">
      <c r="B79" s="224"/>
      <c r="C79" s="213" t="s">
        <v>55</v>
      </c>
      <c r="D79" s="233"/>
      <c r="E79" s="233"/>
      <c r="F79" s="234" t="s">
        <v>5143</v>
      </c>
      <c r="G79" s="235"/>
      <c r="H79" s="213" t="s">
        <v>5144</v>
      </c>
      <c r="I79" s="213" t="s">
        <v>5145</v>
      </c>
      <c r="J79" s="213">
        <v>20</v>
      </c>
      <c r="K79" s="225"/>
    </row>
    <row r="80" spans="2:11" customFormat="1" ht="15" customHeight="1">
      <c r="B80" s="224"/>
      <c r="C80" s="213" t="s">
        <v>5146</v>
      </c>
      <c r="D80" s="213"/>
      <c r="E80" s="213"/>
      <c r="F80" s="234" t="s">
        <v>5143</v>
      </c>
      <c r="G80" s="235"/>
      <c r="H80" s="213" t="s">
        <v>5147</v>
      </c>
      <c r="I80" s="213" t="s">
        <v>5145</v>
      </c>
      <c r="J80" s="213">
        <v>120</v>
      </c>
      <c r="K80" s="225"/>
    </row>
    <row r="81" spans="2:11" customFormat="1" ht="15" customHeight="1">
      <c r="B81" s="236"/>
      <c r="C81" s="213" t="s">
        <v>5148</v>
      </c>
      <c r="D81" s="213"/>
      <c r="E81" s="213"/>
      <c r="F81" s="234" t="s">
        <v>5149</v>
      </c>
      <c r="G81" s="235"/>
      <c r="H81" s="213" t="s">
        <v>5150</v>
      </c>
      <c r="I81" s="213" t="s">
        <v>5145</v>
      </c>
      <c r="J81" s="213">
        <v>50</v>
      </c>
      <c r="K81" s="225"/>
    </row>
    <row r="82" spans="2:11" customFormat="1" ht="15" customHeight="1">
      <c r="B82" s="236"/>
      <c r="C82" s="213" t="s">
        <v>5151</v>
      </c>
      <c r="D82" s="213"/>
      <c r="E82" s="213"/>
      <c r="F82" s="234" t="s">
        <v>5143</v>
      </c>
      <c r="G82" s="235"/>
      <c r="H82" s="213" t="s">
        <v>5152</v>
      </c>
      <c r="I82" s="213" t="s">
        <v>5153</v>
      </c>
      <c r="J82" s="213"/>
      <c r="K82" s="225"/>
    </row>
    <row r="83" spans="2:11" customFormat="1" ht="15" customHeight="1">
      <c r="B83" s="236"/>
      <c r="C83" s="213" t="s">
        <v>5154</v>
      </c>
      <c r="D83" s="213"/>
      <c r="E83" s="213"/>
      <c r="F83" s="234" t="s">
        <v>5149</v>
      </c>
      <c r="G83" s="213"/>
      <c r="H83" s="213" t="s">
        <v>5155</v>
      </c>
      <c r="I83" s="213" t="s">
        <v>5145</v>
      </c>
      <c r="J83" s="213">
        <v>15</v>
      </c>
      <c r="K83" s="225"/>
    </row>
    <row r="84" spans="2:11" customFormat="1" ht="15" customHeight="1">
      <c r="B84" s="236"/>
      <c r="C84" s="213" t="s">
        <v>5156</v>
      </c>
      <c r="D84" s="213"/>
      <c r="E84" s="213"/>
      <c r="F84" s="234" t="s">
        <v>5149</v>
      </c>
      <c r="G84" s="213"/>
      <c r="H84" s="213" t="s">
        <v>5157</v>
      </c>
      <c r="I84" s="213" t="s">
        <v>5145</v>
      </c>
      <c r="J84" s="213">
        <v>15</v>
      </c>
      <c r="K84" s="225"/>
    </row>
    <row r="85" spans="2:11" customFormat="1" ht="15" customHeight="1">
      <c r="B85" s="236"/>
      <c r="C85" s="213" t="s">
        <v>5158</v>
      </c>
      <c r="D85" s="213"/>
      <c r="E85" s="213"/>
      <c r="F85" s="234" t="s">
        <v>5149</v>
      </c>
      <c r="G85" s="213"/>
      <c r="H85" s="213" t="s">
        <v>5159</v>
      </c>
      <c r="I85" s="213" t="s">
        <v>5145</v>
      </c>
      <c r="J85" s="213">
        <v>20</v>
      </c>
      <c r="K85" s="225"/>
    </row>
    <row r="86" spans="2:11" customFormat="1" ht="15" customHeight="1">
      <c r="B86" s="236"/>
      <c r="C86" s="213" t="s">
        <v>5160</v>
      </c>
      <c r="D86" s="213"/>
      <c r="E86" s="213"/>
      <c r="F86" s="234" t="s">
        <v>5149</v>
      </c>
      <c r="G86" s="213"/>
      <c r="H86" s="213" t="s">
        <v>5161</v>
      </c>
      <c r="I86" s="213" t="s">
        <v>5145</v>
      </c>
      <c r="J86" s="213">
        <v>20</v>
      </c>
      <c r="K86" s="225"/>
    </row>
    <row r="87" spans="2:11" customFormat="1" ht="15" customHeight="1">
      <c r="B87" s="236"/>
      <c r="C87" s="213" t="s">
        <v>5162</v>
      </c>
      <c r="D87" s="213"/>
      <c r="E87" s="213"/>
      <c r="F87" s="234" t="s">
        <v>5149</v>
      </c>
      <c r="G87" s="235"/>
      <c r="H87" s="213" t="s">
        <v>5163</v>
      </c>
      <c r="I87" s="213" t="s">
        <v>5145</v>
      </c>
      <c r="J87" s="213">
        <v>50</v>
      </c>
      <c r="K87" s="225"/>
    </row>
    <row r="88" spans="2:11" customFormat="1" ht="15" customHeight="1">
      <c r="B88" s="236"/>
      <c r="C88" s="213" t="s">
        <v>5164</v>
      </c>
      <c r="D88" s="213"/>
      <c r="E88" s="213"/>
      <c r="F88" s="234" t="s">
        <v>5149</v>
      </c>
      <c r="G88" s="235"/>
      <c r="H88" s="213" t="s">
        <v>5165</v>
      </c>
      <c r="I88" s="213" t="s">
        <v>5145</v>
      </c>
      <c r="J88" s="213">
        <v>20</v>
      </c>
      <c r="K88" s="225"/>
    </row>
    <row r="89" spans="2:11" customFormat="1" ht="15" customHeight="1">
      <c r="B89" s="236"/>
      <c r="C89" s="213" t="s">
        <v>5166</v>
      </c>
      <c r="D89" s="213"/>
      <c r="E89" s="213"/>
      <c r="F89" s="234" t="s">
        <v>5149</v>
      </c>
      <c r="G89" s="235"/>
      <c r="H89" s="213" t="s">
        <v>5167</v>
      </c>
      <c r="I89" s="213" t="s">
        <v>5145</v>
      </c>
      <c r="J89" s="213">
        <v>20</v>
      </c>
      <c r="K89" s="225"/>
    </row>
    <row r="90" spans="2:11" customFormat="1" ht="15" customHeight="1">
      <c r="B90" s="236"/>
      <c r="C90" s="213" t="s">
        <v>5168</v>
      </c>
      <c r="D90" s="213"/>
      <c r="E90" s="213"/>
      <c r="F90" s="234" t="s">
        <v>5149</v>
      </c>
      <c r="G90" s="235"/>
      <c r="H90" s="213" t="s">
        <v>5169</v>
      </c>
      <c r="I90" s="213" t="s">
        <v>5145</v>
      </c>
      <c r="J90" s="213">
        <v>50</v>
      </c>
      <c r="K90" s="225"/>
    </row>
    <row r="91" spans="2:11" customFormat="1" ht="15" customHeight="1">
      <c r="B91" s="236"/>
      <c r="C91" s="213" t="s">
        <v>5170</v>
      </c>
      <c r="D91" s="213"/>
      <c r="E91" s="213"/>
      <c r="F91" s="234" t="s">
        <v>5149</v>
      </c>
      <c r="G91" s="235"/>
      <c r="H91" s="213" t="s">
        <v>5170</v>
      </c>
      <c r="I91" s="213" t="s">
        <v>5145</v>
      </c>
      <c r="J91" s="213">
        <v>50</v>
      </c>
      <c r="K91" s="225"/>
    </row>
    <row r="92" spans="2:11" customFormat="1" ht="15" customHeight="1">
      <c r="B92" s="236"/>
      <c r="C92" s="213" t="s">
        <v>5171</v>
      </c>
      <c r="D92" s="213"/>
      <c r="E92" s="213"/>
      <c r="F92" s="234" t="s">
        <v>5149</v>
      </c>
      <c r="G92" s="235"/>
      <c r="H92" s="213" t="s">
        <v>5172</v>
      </c>
      <c r="I92" s="213" t="s">
        <v>5145</v>
      </c>
      <c r="J92" s="213">
        <v>255</v>
      </c>
      <c r="K92" s="225"/>
    </row>
    <row r="93" spans="2:11" customFormat="1" ht="15" customHeight="1">
      <c r="B93" s="236"/>
      <c r="C93" s="213" t="s">
        <v>5173</v>
      </c>
      <c r="D93" s="213"/>
      <c r="E93" s="213"/>
      <c r="F93" s="234" t="s">
        <v>5143</v>
      </c>
      <c r="G93" s="235"/>
      <c r="H93" s="213" t="s">
        <v>5174</v>
      </c>
      <c r="I93" s="213" t="s">
        <v>5175</v>
      </c>
      <c r="J93" s="213"/>
      <c r="K93" s="225"/>
    </row>
    <row r="94" spans="2:11" customFormat="1" ht="15" customHeight="1">
      <c r="B94" s="236"/>
      <c r="C94" s="213" t="s">
        <v>5176</v>
      </c>
      <c r="D94" s="213"/>
      <c r="E94" s="213"/>
      <c r="F94" s="234" t="s">
        <v>5143</v>
      </c>
      <c r="G94" s="235"/>
      <c r="H94" s="213" t="s">
        <v>5177</v>
      </c>
      <c r="I94" s="213" t="s">
        <v>5178</v>
      </c>
      <c r="J94" s="213"/>
      <c r="K94" s="225"/>
    </row>
    <row r="95" spans="2:11" customFormat="1" ht="15" customHeight="1">
      <c r="B95" s="236"/>
      <c r="C95" s="213" t="s">
        <v>5179</v>
      </c>
      <c r="D95" s="213"/>
      <c r="E95" s="213"/>
      <c r="F95" s="234" t="s">
        <v>5143</v>
      </c>
      <c r="G95" s="235"/>
      <c r="H95" s="213" t="s">
        <v>5179</v>
      </c>
      <c r="I95" s="213" t="s">
        <v>5178</v>
      </c>
      <c r="J95" s="213"/>
      <c r="K95" s="225"/>
    </row>
    <row r="96" spans="2:11" customFormat="1" ht="15" customHeight="1">
      <c r="B96" s="236"/>
      <c r="C96" s="213" t="s">
        <v>40</v>
      </c>
      <c r="D96" s="213"/>
      <c r="E96" s="213"/>
      <c r="F96" s="234" t="s">
        <v>5143</v>
      </c>
      <c r="G96" s="235"/>
      <c r="H96" s="213" t="s">
        <v>5180</v>
      </c>
      <c r="I96" s="213" t="s">
        <v>5178</v>
      </c>
      <c r="J96" s="213"/>
      <c r="K96" s="225"/>
    </row>
    <row r="97" spans="2:11" customFormat="1" ht="15" customHeight="1">
      <c r="B97" s="236"/>
      <c r="C97" s="213" t="s">
        <v>50</v>
      </c>
      <c r="D97" s="213"/>
      <c r="E97" s="213"/>
      <c r="F97" s="234" t="s">
        <v>5143</v>
      </c>
      <c r="G97" s="235"/>
      <c r="H97" s="213" t="s">
        <v>5181</v>
      </c>
      <c r="I97" s="213" t="s">
        <v>5178</v>
      </c>
      <c r="J97" s="213"/>
      <c r="K97" s="225"/>
    </row>
    <row r="98" spans="2:11" customFormat="1" ht="15" customHeight="1">
      <c r="B98" s="237"/>
      <c r="C98" s="238"/>
      <c r="D98" s="238"/>
      <c r="E98" s="238"/>
      <c r="F98" s="238"/>
      <c r="G98" s="238"/>
      <c r="H98" s="238"/>
      <c r="I98" s="238"/>
      <c r="J98" s="238"/>
      <c r="K98" s="239"/>
    </row>
    <row r="99" spans="2:11" customFormat="1" ht="18.75" customHeight="1">
      <c r="B99" s="240"/>
      <c r="C99" s="241"/>
      <c r="D99" s="241"/>
      <c r="E99" s="241"/>
      <c r="F99" s="241"/>
      <c r="G99" s="241"/>
      <c r="H99" s="241"/>
      <c r="I99" s="241"/>
      <c r="J99" s="241"/>
      <c r="K99" s="240"/>
    </row>
    <row r="100" spans="2:11" customFormat="1" ht="18.75" customHeight="1">
      <c r="B100" s="220"/>
      <c r="C100" s="220"/>
      <c r="D100" s="220"/>
      <c r="E100" s="220"/>
      <c r="F100" s="220"/>
      <c r="G100" s="220"/>
      <c r="H100" s="220"/>
      <c r="I100" s="220"/>
      <c r="J100" s="220"/>
      <c r="K100" s="220"/>
    </row>
    <row r="101" spans="2:11" customFormat="1" ht="7.5" customHeight="1">
      <c r="B101" s="221"/>
      <c r="C101" s="222"/>
      <c r="D101" s="222"/>
      <c r="E101" s="222"/>
      <c r="F101" s="222"/>
      <c r="G101" s="222"/>
      <c r="H101" s="222"/>
      <c r="I101" s="222"/>
      <c r="J101" s="222"/>
      <c r="K101" s="223"/>
    </row>
    <row r="102" spans="2:11" customFormat="1" ht="45" customHeight="1">
      <c r="B102" s="224"/>
      <c r="C102" s="335" t="s">
        <v>5182</v>
      </c>
      <c r="D102" s="335"/>
      <c r="E102" s="335"/>
      <c r="F102" s="335"/>
      <c r="G102" s="335"/>
      <c r="H102" s="335"/>
      <c r="I102" s="335"/>
      <c r="J102" s="335"/>
      <c r="K102" s="225"/>
    </row>
    <row r="103" spans="2:11" customFormat="1" ht="17.25" customHeight="1">
      <c r="B103" s="224"/>
      <c r="C103" s="226" t="s">
        <v>5137</v>
      </c>
      <c r="D103" s="226"/>
      <c r="E103" s="226"/>
      <c r="F103" s="226" t="s">
        <v>5138</v>
      </c>
      <c r="G103" s="227"/>
      <c r="H103" s="226" t="s">
        <v>56</v>
      </c>
      <c r="I103" s="226" t="s">
        <v>59</v>
      </c>
      <c r="J103" s="226" t="s">
        <v>5139</v>
      </c>
      <c r="K103" s="225"/>
    </row>
    <row r="104" spans="2:11" customFormat="1" ht="17.25" customHeight="1">
      <c r="B104" s="224"/>
      <c r="C104" s="228" t="s">
        <v>5140</v>
      </c>
      <c r="D104" s="228"/>
      <c r="E104" s="228"/>
      <c r="F104" s="229" t="s">
        <v>5141</v>
      </c>
      <c r="G104" s="230"/>
      <c r="H104" s="228"/>
      <c r="I104" s="228"/>
      <c r="J104" s="228" t="s">
        <v>5142</v>
      </c>
      <c r="K104" s="225"/>
    </row>
    <row r="105" spans="2:11" customFormat="1" ht="5.25" customHeight="1">
      <c r="B105" s="224"/>
      <c r="C105" s="226"/>
      <c r="D105" s="226"/>
      <c r="E105" s="226"/>
      <c r="F105" s="226"/>
      <c r="G105" s="242"/>
      <c r="H105" s="226"/>
      <c r="I105" s="226"/>
      <c r="J105" s="226"/>
      <c r="K105" s="225"/>
    </row>
    <row r="106" spans="2:11" customFormat="1" ht="15" customHeight="1">
      <c r="B106" s="224"/>
      <c r="C106" s="213" t="s">
        <v>55</v>
      </c>
      <c r="D106" s="233"/>
      <c r="E106" s="233"/>
      <c r="F106" s="234" t="s">
        <v>5143</v>
      </c>
      <c r="G106" s="213"/>
      <c r="H106" s="213" t="s">
        <v>5183</v>
      </c>
      <c r="I106" s="213" t="s">
        <v>5145</v>
      </c>
      <c r="J106" s="213">
        <v>20</v>
      </c>
      <c r="K106" s="225"/>
    </row>
    <row r="107" spans="2:11" customFormat="1" ht="15" customHeight="1">
      <c r="B107" s="224"/>
      <c r="C107" s="213" t="s">
        <v>5146</v>
      </c>
      <c r="D107" s="213"/>
      <c r="E107" s="213"/>
      <c r="F107" s="234" t="s">
        <v>5143</v>
      </c>
      <c r="G107" s="213"/>
      <c r="H107" s="213" t="s">
        <v>5183</v>
      </c>
      <c r="I107" s="213" t="s">
        <v>5145</v>
      </c>
      <c r="J107" s="213">
        <v>120</v>
      </c>
      <c r="K107" s="225"/>
    </row>
    <row r="108" spans="2:11" customFormat="1" ht="15" customHeight="1">
      <c r="B108" s="236"/>
      <c r="C108" s="213" t="s">
        <v>5148</v>
      </c>
      <c r="D108" s="213"/>
      <c r="E108" s="213"/>
      <c r="F108" s="234" t="s">
        <v>5149</v>
      </c>
      <c r="G108" s="213"/>
      <c r="H108" s="213" t="s">
        <v>5183</v>
      </c>
      <c r="I108" s="213" t="s">
        <v>5145</v>
      </c>
      <c r="J108" s="213">
        <v>50</v>
      </c>
      <c r="K108" s="225"/>
    </row>
    <row r="109" spans="2:11" customFormat="1" ht="15" customHeight="1">
      <c r="B109" s="236"/>
      <c r="C109" s="213" t="s">
        <v>5151</v>
      </c>
      <c r="D109" s="213"/>
      <c r="E109" s="213"/>
      <c r="F109" s="234" t="s">
        <v>5143</v>
      </c>
      <c r="G109" s="213"/>
      <c r="H109" s="213" t="s">
        <v>5183</v>
      </c>
      <c r="I109" s="213" t="s">
        <v>5153</v>
      </c>
      <c r="J109" s="213"/>
      <c r="K109" s="225"/>
    </row>
    <row r="110" spans="2:11" customFormat="1" ht="15" customHeight="1">
      <c r="B110" s="236"/>
      <c r="C110" s="213" t="s">
        <v>5162</v>
      </c>
      <c r="D110" s="213"/>
      <c r="E110" s="213"/>
      <c r="F110" s="234" t="s">
        <v>5149</v>
      </c>
      <c r="G110" s="213"/>
      <c r="H110" s="213" t="s">
        <v>5183</v>
      </c>
      <c r="I110" s="213" t="s">
        <v>5145</v>
      </c>
      <c r="J110" s="213">
        <v>50</v>
      </c>
      <c r="K110" s="225"/>
    </row>
    <row r="111" spans="2:11" customFormat="1" ht="15" customHeight="1">
      <c r="B111" s="236"/>
      <c r="C111" s="213" t="s">
        <v>5170</v>
      </c>
      <c r="D111" s="213"/>
      <c r="E111" s="213"/>
      <c r="F111" s="234" t="s">
        <v>5149</v>
      </c>
      <c r="G111" s="213"/>
      <c r="H111" s="213" t="s">
        <v>5183</v>
      </c>
      <c r="I111" s="213" t="s">
        <v>5145</v>
      </c>
      <c r="J111" s="213">
        <v>50</v>
      </c>
      <c r="K111" s="225"/>
    </row>
    <row r="112" spans="2:11" customFormat="1" ht="15" customHeight="1">
      <c r="B112" s="236"/>
      <c r="C112" s="213" t="s">
        <v>5168</v>
      </c>
      <c r="D112" s="213"/>
      <c r="E112" s="213"/>
      <c r="F112" s="234" t="s">
        <v>5149</v>
      </c>
      <c r="G112" s="213"/>
      <c r="H112" s="213" t="s">
        <v>5183</v>
      </c>
      <c r="I112" s="213" t="s">
        <v>5145</v>
      </c>
      <c r="J112" s="213">
        <v>50</v>
      </c>
      <c r="K112" s="225"/>
    </row>
    <row r="113" spans="2:11" customFormat="1" ht="15" customHeight="1">
      <c r="B113" s="236"/>
      <c r="C113" s="213" t="s">
        <v>55</v>
      </c>
      <c r="D113" s="213"/>
      <c r="E113" s="213"/>
      <c r="F113" s="234" t="s">
        <v>5143</v>
      </c>
      <c r="G113" s="213"/>
      <c r="H113" s="213" t="s">
        <v>5184</v>
      </c>
      <c r="I113" s="213" t="s">
        <v>5145</v>
      </c>
      <c r="J113" s="213">
        <v>20</v>
      </c>
      <c r="K113" s="225"/>
    </row>
    <row r="114" spans="2:11" customFormat="1" ht="15" customHeight="1">
      <c r="B114" s="236"/>
      <c r="C114" s="213" t="s">
        <v>5185</v>
      </c>
      <c r="D114" s="213"/>
      <c r="E114" s="213"/>
      <c r="F114" s="234" t="s">
        <v>5143</v>
      </c>
      <c r="G114" s="213"/>
      <c r="H114" s="213" t="s">
        <v>5186</v>
      </c>
      <c r="I114" s="213" t="s">
        <v>5145</v>
      </c>
      <c r="J114" s="213">
        <v>120</v>
      </c>
      <c r="K114" s="225"/>
    </row>
    <row r="115" spans="2:11" customFormat="1" ht="15" customHeight="1">
      <c r="B115" s="236"/>
      <c r="C115" s="213" t="s">
        <v>40</v>
      </c>
      <c r="D115" s="213"/>
      <c r="E115" s="213"/>
      <c r="F115" s="234" t="s">
        <v>5143</v>
      </c>
      <c r="G115" s="213"/>
      <c r="H115" s="213" t="s">
        <v>5187</v>
      </c>
      <c r="I115" s="213" t="s">
        <v>5178</v>
      </c>
      <c r="J115" s="213"/>
      <c r="K115" s="225"/>
    </row>
    <row r="116" spans="2:11" customFormat="1" ht="15" customHeight="1">
      <c r="B116" s="236"/>
      <c r="C116" s="213" t="s">
        <v>50</v>
      </c>
      <c r="D116" s="213"/>
      <c r="E116" s="213"/>
      <c r="F116" s="234" t="s">
        <v>5143</v>
      </c>
      <c r="G116" s="213"/>
      <c r="H116" s="213" t="s">
        <v>5188</v>
      </c>
      <c r="I116" s="213" t="s">
        <v>5178</v>
      </c>
      <c r="J116" s="213"/>
      <c r="K116" s="225"/>
    </row>
    <row r="117" spans="2:11" customFormat="1" ht="15" customHeight="1">
      <c r="B117" s="236"/>
      <c r="C117" s="213" t="s">
        <v>59</v>
      </c>
      <c r="D117" s="213"/>
      <c r="E117" s="213"/>
      <c r="F117" s="234" t="s">
        <v>5143</v>
      </c>
      <c r="G117" s="213"/>
      <c r="H117" s="213" t="s">
        <v>5189</v>
      </c>
      <c r="I117" s="213" t="s">
        <v>5190</v>
      </c>
      <c r="J117" s="213"/>
      <c r="K117" s="225"/>
    </row>
    <row r="118" spans="2:11" customFormat="1" ht="15" customHeight="1">
      <c r="B118" s="237"/>
      <c r="C118" s="243"/>
      <c r="D118" s="243"/>
      <c r="E118" s="243"/>
      <c r="F118" s="243"/>
      <c r="G118" s="243"/>
      <c r="H118" s="243"/>
      <c r="I118" s="243"/>
      <c r="J118" s="243"/>
      <c r="K118" s="239"/>
    </row>
    <row r="119" spans="2:11" customFormat="1" ht="18.75" customHeight="1">
      <c r="B119" s="244"/>
      <c r="C119" s="245"/>
      <c r="D119" s="245"/>
      <c r="E119" s="245"/>
      <c r="F119" s="246"/>
      <c r="G119" s="245"/>
      <c r="H119" s="245"/>
      <c r="I119" s="245"/>
      <c r="J119" s="245"/>
      <c r="K119" s="244"/>
    </row>
    <row r="120" spans="2:11" customFormat="1" ht="18.75" customHeight="1">
      <c r="B120" s="220"/>
      <c r="C120" s="220"/>
      <c r="D120" s="220"/>
      <c r="E120" s="220"/>
      <c r="F120" s="220"/>
      <c r="G120" s="220"/>
      <c r="H120" s="220"/>
      <c r="I120" s="220"/>
      <c r="J120" s="220"/>
      <c r="K120" s="220"/>
    </row>
    <row r="121" spans="2:11" customFormat="1" ht="7.5" customHeight="1">
      <c r="B121" s="247"/>
      <c r="C121" s="248"/>
      <c r="D121" s="248"/>
      <c r="E121" s="248"/>
      <c r="F121" s="248"/>
      <c r="G121" s="248"/>
      <c r="H121" s="248"/>
      <c r="I121" s="248"/>
      <c r="J121" s="248"/>
      <c r="K121" s="249"/>
    </row>
    <row r="122" spans="2:11" customFormat="1" ht="45" customHeight="1">
      <c r="B122" s="250"/>
      <c r="C122" s="333" t="s">
        <v>5191</v>
      </c>
      <c r="D122" s="333"/>
      <c r="E122" s="333"/>
      <c r="F122" s="333"/>
      <c r="G122" s="333"/>
      <c r="H122" s="333"/>
      <c r="I122" s="333"/>
      <c r="J122" s="333"/>
      <c r="K122" s="251"/>
    </row>
    <row r="123" spans="2:11" customFormat="1" ht="17.25" customHeight="1">
      <c r="B123" s="252"/>
      <c r="C123" s="226" t="s">
        <v>5137</v>
      </c>
      <c r="D123" s="226"/>
      <c r="E123" s="226"/>
      <c r="F123" s="226" t="s">
        <v>5138</v>
      </c>
      <c r="G123" s="227"/>
      <c r="H123" s="226" t="s">
        <v>56</v>
      </c>
      <c r="I123" s="226" t="s">
        <v>59</v>
      </c>
      <c r="J123" s="226" t="s">
        <v>5139</v>
      </c>
      <c r="K123" s="253"/>
    </row>
    <row r="124" spans="2:11" customFormat="1" ht="17.25" customHeight="1">
      <c r="B124" s="252"/>
      <c r="C124" s="228" t="s">
        <v>5140</v>
      </c>
      <c r="D124" s="228"/>
      <c r="E124" s="228"/>
      <c r="F124" s="229" t="s">
        <v>5141</v>
      </c>
      <c r="G124" s="230"/>
      <c r="H124" s="228"/>
      <c r="I124" s="228"/>
      <c r="J124" s="228" t="s">
        <v>5142</v>
      </c>
      <c r="K124" s="253"/>
    </row>
    <row r="125" spans="2:11" customFormat="1" ht="5.25" customHeight="1">
      <c r="B125" s="254"/>
      <c r="C125" s="231"/>
      <c r="D125" s="231"/>
      <c r="E125" s="231"/>
      <c r="F125" s="231"/>
      <c r="G125" s="255"/>
      <c r="H125" s="231"/>
      <c r="I125" s="231"/>
      <c r="J125" s="231"/>
      <c r="K125" s="256"/>
    </row>
    <row r="126" spans="2:11" customFormat="1" ht="15" customHeight="1">
      <c r="B126" s="254"/>
      <c r="C126" s="213" t="s">
        <v>5146</v>
      </c>
      <c r="D126" s="233"/>
      <c r="E126" s="233"/>
      <c r="F126" s="234" t="s">
        <v>5143</v>
      </c>
      <c r="G126" s="213"/>
      <c r="H126" s="213" t="s">
        <v>5183</v>
      </c>
      <c r="I126" s="213" t="s">
        <v>5145</v>
      </c>
      <c r="J126" s="213">
        <v>120</v>
      </c>
      <c r="K126" s="257"/>
    </row>
    <row r="127" spans="2:11" customFormat="1" ht="15" customHeight="1">
      <c r="B127" s="254"/>
      <c r="C127" s="213" t="s">
        <v>5192</v>
      </c>
      <c r="D127" s="213"/>
      <c r="E127" s="213"/>
      <c r="F127" s="234" t="s">
        <v>5143</v>
      </c>
      <c r="G127" s="213"/>
      <c r="H127" s="213" t="s">
        <v>5193</v>
      </c>
      <c r="I127" s="213" t="s">
        <v>5145</v>
      </c>
      <c r="J127" s="213" t="s">
        <v>5194</v>
      </c>
      <c r="K127" s="257"/>
    </row>
    <row r="128" spans="2:11" customFormat="1" ht="15" customHeight="1">
      <c r="B128" s="254"/>
      <c r="C128" s="213" t="s">
        <v>87</v>
      </c>
      <c r="D128" s="213"/>
      <c r="E128" s="213"/>
      <c r="F128" s="234" t="s">
        <v>5143</v>
      </c>
      <c r="G128" s="213"/>
      <c r="H128" s="213" t="s">
        <v>5195</v>
      </c>
      <c r="I128" s="213" t="s">
        <v>5145</v>
      </c>
      <c r="J128" s="213" t="s">
        <v>5194</v>
      </c>
      <c r="K128" s="257"/>
    </row>
    <row r="129" spans="2:11" customFormat="1" ht="15" customHeight="1">
      <c r="B129" s="254"/>
      <c r="C129" s="213" t="s">
        <v>5154</v>
      </c>
      <c r="D129" s="213"/>
      <c r="E129" s="213"/>
      <c r="F129" s="234" t="s">
        <v>5149</v>
      </c>
      <c r="G129" s="213"/>
      <c r="H129" s="213" t="s">
        <v>5155</v>
      </c>
      <c r="I129" s="213" t="s">
        <v>5145</v>
      </c>
      <c r="J129" s="213">
        <v>15</v>
      </c>
      <c r="K129" s="257"/>
    </row>
    <row r="130" spans="2:11" customFormat="1" ht="15" customHeight="1">
      <c r="B130" s="254"/>
      <c r="C130" s="213" t="s">
        <v>5156</v>
      </c>
      <c r="D130" s="213"/>
      <c r="E130" s="213"/>
      <c r="F130" s="234" t="s">
        <v>5149</v>
      </c>
      <c r="G130" s="213"/>
      <c r="H130" s="213" t="s">
        <v>5157</v>
      </c>
      <c r="I130" s="213" t="s">
        <v>5145</v>
      </c>
      <c r="J130" s="213">
        <v>15</v>
      </c>
      <c r="K130" s="257"/>
    </row>
    <row r="131" spans="2:11" customFormat="1" ht="15" customHeight="1">
      <c r="B131" s="254"/>
      <c r="C131" s="213" t="s">
        <v>5158</v>
      </c>
      <c r="D131" s="213"/>
      <c r="E131" s="213"/>
      <c r="F131" s="234" t="s">
        <v>5149</v>
      </c>
      <c r="G131" s="213"/>
      <c r="H131" s="213" t="s">
        <v>5159</v>
      </c>
      <c r="I131" s="213" t="s">
        <v>5145</v>
      </c>
      <c r="J131" s="213">
        <v>20</v>
      </c>
      <c r="K131" s="257"/>
    </row>
    <row r="132" spans="2:11" customFormat="1" ht="15" customHeight="1">
      <c r="B132" s="254"/>
      <c r="C132" s="213" t="s">
        <v>5160</v>
      </c>
      <c r="D132" s="213"/>
      <c r="E132" s="213"/>
      <c r="F132" s="234" t="s">
        <v>5149</v>
      </c>
      <c r="G132" s="213"/>
      <c r="H132" s="213" t="s">
        <v>5161</v>
      </c>
      <c r="I132" s="213" t="s">
        <v>5145</v>
      </c>
      <c r="J132" s="213">
        <v>20</v>
      </c>
      <c r="K132" s="257"/>
    </row>
    <row r="133" spans="2:11" customFormat="1" ht="15" customHeight="1">
      <c r="B133" s="254"/>
      <c r="C133" s="213" t="s">
        <v>5148</v>
      </c>
      <c r="D133" s="213"/>
      <c r="E133" s="213"/>
      <c r="F133" s="234" t="s">
        <v>5149</v>
      </c>
      <c r="G133" s="213"/>
      <c r="H133" s="213" t="s">
        <v>5183</v>
      </c>
      <c r="I133" s="213" t="s">
        <v>5145</v>
      </c>
      <c r="J133" s="213">
        <v>50</v>
      </c>
      <c r="K133" s="257"/>
    </row>
    <row r="134" spans="2:11" customFormat="1" ht="15" customHeight="1">
      <c r="B134" s="254"/>
      <c r="C134" s="213" t="s">
        <v>5162</v>
      </c>
      <c r="D134" s="213"/>
      <c r="E134" s="213"/>
      <c r="F134" s="234" t="s">
        <v>5149</v>
      </c>
      <c r="G134" s="213"/>
      <c r="H134" s="213" t="s">
        <v>5183</v>
      </c>
      <c r="I134" s="213" t="s">
        <v>5145</v>
      </c>
      <c r="J134" s="213">
        <v>50</v>
      </c>
      <c r="K134" s="257"/>
    </row>
    <row r="135" spans="2:11" customFormat="1" ht="15" customHeight="1">
      <c r="B135" s="254"/>
      <c r="C135" s="213" t="s">
        <v>5168</v>
      </c>
      <c r="D135" s="213"/>
      <c r="E135" s="213"/>
      <c r="F135" s="234" t="s">
        <v>5149</v>
      </c>
      <c r="G135" s="213"/>
      <c r="H135" s="213" t="s">
        <v>5183</v>
      </c>
      <c r="I135" s="213" t="s">
        <v>5145</v>
      </c>
      <c r="J135" s="213">
        <v>50</v>
      </c>
      <c r="K135" s="257"/>
    </row>
    <row r="136" spans="2:11" customFormat="1" ht="15" customHeight="1">
      <c r="B136" s="254"/>
      <c r="C136" s="213" t="s">
        <v>5170</v>
      </c>
      <c r="D136" s="213"/>
      <c r="E136" s="213"/>
      <c r="F136" s="234" t="s">
        <v>5149</v>
      </c>
      <c r="G136" s="213"/>
      <c r="H136" s="213" t="s">
        <v>5183</v>
      </c>
      <c r="I136" s="213" t="s">
        <v>5145</v>
      </c>
      <c r="J136" s="213">
        <v>50</v>
      </c>
      <c r="K136" s="257"/>
    </row>
    <row r="137" spans="2:11" customFormat="1" ht="15" customHeight="1">
      <c r="B137" s="254"/>
      <c r="C137" s="213" t="s">
        <v>5171</v>
      </c>
      <c r="D137" s="213"/>
      <c r="E137" s="213"/>
      <c r="F137" s="234" t="s">
        <v>5149</v>
      </c>
      <c r="G137" s="213"/>
      <c r="H137" s="213" t="s">
        <v>5196</v>
      </c>
      <c r="I137" s="213" t="s">
        <v>5145</v>
      </c>
      <c r="J137" s="213">
        <v>255</v>
      </c>
      <c r="K137" s="257"/>
    </row>
    <row r="138" spans="2:11" customFormat="1" ht="15" customHeight="1">
      <c r="B138" s="254"/>
      <c r="C138" s="213" t="s">
        <v>5173</v>
      </c>
      <c r="D138" s="213"/>
      <c r="E138" s="213"/>
      <c r="F138" s="234" t="s">
        <v>5143</v>
      </c>
      <c r="G138" s="213"/>
      <c r="H138" s="213" t="s">
        <v>5197</v>
      </c>
      <c r="I138" s="213" t="s">
        <v>5175</v>
      </c>
      <c r="J138" s="213"/>
      <c r="K138" s="257"/>
    </row>
    <row r="139" spans="2:11" customFormat="1" ht="15" customHeight="1">
      <c r="B139" s="254"/>
      <c r="C139" s="213" t="s">
        <v>5176</v>
      </c>
      <c r="D139" s="213"/>
      <c r="E139" s="213"/>
      <c r="F139" s="234" t="s">
        <v>5143</v>
      </c>
      <c r="G139" s="213"/>
      <c r="H139" s="213" t="s">
        <v>5198</v>
      </c>
      <c r="I139" s="213" t="s">
        <v>5178</v>
      </c>
      <c r="J139" s="213"/>
      <c r="K139" s="257"/>
    </row>
    <row r="140" spans="2:11" customFormat="1" ht="15" customHeight="1">
      <c r="B140" s="254"/>
      <c r="C140" s="213" t="s">
        <v>5179</v>
      </c>
      <c r="D140" s="213"/>
      <c r="E140" s="213"/>
      <c r="F140" s="234" t="s">
        <v>5143</v>
      </c>
      <c r="G140" s="213"/>
      <c r="H140" s="213" t="s">
        <v>5179</v>
      </c>
      <c r="I140" s="213" t="s">
        <v>5178</v>
      </c>
      <c r="J140" s="213"/>
      <c r="K140" s="257"/>
    </row>
    <row r="141" spans="2:11" customFormat="1" ht="15" customHeight="1">
      <c r="B141" s="254"/>
      <c r="C141" s="213" t="s">
        <v>40</v>
      </c>
      <c r="D141" s="213"/>
      <c r="E141" s="213"/>
      <c r="F141" s="234" t="s">
        <v>5143</v>
      </c>
      <c r="G141" s="213"/>
      <c r="H141" s="213" t="s">
        <v>5199</v>
      </c>
      <c r="I141" s="213" t="s">
        <v>5178</v>
      </c>
      <c r="J141" s="213"/>
      <c r="K141" s="257"/>
    </row>
    <row r="142" spans="2:11" customFormat="1" ht="15" customHeight="1">
      <c r="B142" s="254"/>
      <c r="C142" s="213" t="s">
        <v>5200</v>
      </c>
      <c r="D142" s="213"/>
      <c r="E142" s="213"/>
      <c r="F142" s="234" t="s">
        <v>5143</v>
      </c>
      <c r="G142" s="213"/>
      <c r="H142" s="213" t="s">
        <v>5201</v>
      </c>
      <c r="I142" s="213" t="s">
        <v>5178</v>
      </c>
      <c r="J142" s="213"/>
      <c r="K142" s="257"/>
    </row>
    <row r="143" spans="2:11" customFormat="1" ht="15" customHeight="1">
      <c r="B143" s="258"/>
      <c r="C143" s="259"/>
      <c r="D143" s="259"/>
      <c r="E143" s="259"/>
      <c r="F143" s="259"/>
      <c r="G143" s="259"/>
      <c r="H143" s="259"/>
      <c r="I143" s="259"/>
      <c r="J143" s="259"/>
      <c r="K143" s="260"/>
    </row>
    <row r="144" spans="2:11" customFormat="1" ht="18.75" customHeight="1">
      <c r="B144" s="245"/>
      <c r="C144" s="245"/>
      <c r="D144" s="245"/>
      <c r="E144" s="245"/>
      <c r="F144" s="246"/>
      <c r="G144" s="245"/>
      <c r="H144" s="245"/>
      <c r="I144" s="245"/>
      <c r="J144" s="245"/>
      <c r="K144" s="245"/>
    </row>
    <row r="145" spans="2:11" customFormat="1" ht="18.75" customHeight="1">
      <c r="B145" s="220"/>
      <c r="C145" s="220"/>
      <c r="D145" s="220"/>
      <c r="E145" s="220"/>
      <c r="F145" s="220"/>
      <c r="G145" s="220"/>
      <c r="H145" s="220"/>
      <c r="I145" s="220"/>
      <c r="J145" s="220"/>
      <c r="K145" s="220"/>
    </row>
    <row r="146" spans="2:11" customFormat="1" ht="7.5" customHeight="1">
      <c r="B146" s="221"/>
      <c r="C146" s="222"/>
      <c r="D146" s="222"/>
      <c r="E146" s="222"/>
      <c r="F146" s="222"/>
      <c r="G146" s="222"/>
      <c r="H146" s="222"/>
      <c r="I146" s="222"/>
      <c r="J146" s="222"/>
      <c r="K146" s="223"/>
    </row>
    <row r="147" spans="2:11" customFormat="1" ht="45" customHeight="1">
      <c r="B147" s="224"/>
      <c r="C147" s="335" t="s">
        <v>5202</v>
      </c>
      <c r="D147" s="335"/>
      <c r="E147" s="335"/>
      <c r="F147" s="335"/>
      <c r="G147" s="335"/>
      <c r="H147" s="335"/>
      <c r="I147" s="335"/>
      <c r="J147" s="335"/>
      <c r="K147" s="225"/>
    </row>
    <row r="148" spans="2:11" customFormat="1" ht="17.25" customHeight="1">
      <c r="B148" s="224"/>
      <c r="C148" s="226" t="s">
        <v>5137</v>
      </c>
      <c r="D148" s="226"/>
      <c r="E148" s="226"/>
      <c r="F148" s="226" t="s">
        <v>5138</v>
      </c>
      <c r="G148" s="227"/>
      <c r="H148" s="226" t="s">
        <v>56</v>
      </c>
      <c r="I148" s="226" t="s">
        <v>59</v>
      </c>
      <c r="J148" s="226" t="s">
        <v>5139</v>
      </c>
      <c r="K148" s="225"/>
    </row>
    <row r="149" spans="2:11" customFormat="1" ht="17.25" customHeight="1">
      <c r="B149" s="224"/>
      <c r="C149" s="228" t="s">
        <v>5140</v>
      </c>
      <c r="D149" s="228"/>
      <c r="E149" s="228"/>
      <c r="F149" s="229" t="s">
        <v>5141</v>
      </c>
      <c r="G149" s="230"/>
      <c r="H149" s="228"/>
      <c r="I149" s="228"/>
      <c r="J149" s="228" t="s">
        <v>5142</v>
      </c>
      <c r="K149" s="225"/>
    </row>
    <row r="150" spans="2:11" customFormat="1" ht="5.25" customHeight="1">
      <c r="B150" s="236"/>
      <c r="C150" s="231"/>
      <c r="D150" s="231"/>
      <c r="E150" s="231"/>
      <c r="F150" s="231"/>
      <c r="G150" s="232"/>
      <c r="H150" s="231"/>
      <c r="I150" s="231"/>
      <c r="J150" s="231"/>
      <c r="K150" s="257"/>
    </row>
    <row r="151" spans="2:11" customFormat="1" ht="15" customHeight="1">
      <c r="B151" s="236"/>
      <c r="C151" s="261" t="s">
        <v>5146</v>
      </c>
      <c r="D151" s="213"/>
      <c r="E151" s="213"/>
      <c r="F151" s="262" t="s">
        <v>5143</v>
      </c>
      <c r="G151" s="213"/>
      <c r="H151" s="261" t="s">
        <v>5183</v>
      </c>
      <c r="I151" s="261" t="s">
        <v>5145</v>
      </c>
      <c r="J151" s="261">
        <v>120</v>
      </c>
      <c r="K151" s="257"/>
    </row>
    <row r="152" spans="2:11" customFormat="1" ht="15" customHeight="1">
      <c r="B152" s="236"/>
      <c r="C152" s="261" t="s">
        <v>5192</v>
      </c>
      <c r="D152" s="213"/>
      <c r="E152" s="213"/>
      <c r="F152" s="262" t="s">
        <v>5143</v>
      </c>
      <c r="G152" s="213"/>
      <c r="H152" s="261" t="s">
        <v>5203</v>
      </c>
      <c r="I152" s="261" t="s">
        <v>5145</v>
      </c>
      <c r="J152" s="261" t="s">
        <v>5194</v>
      </c>
      <c r="K152" s="257"/>
    </row>
    <row r="153" spans="2:11" customFormat="1" ht="15" customHeight="1">
      <c r="B153" s="236"/>
      <c r="C153" s="261" t="s">
        <v>87</v>
      </c>
      <c r="D153" s="213"/>
      <c r="E153" s="213"/>
      <c r="F153" s="262" t="s">
        <v>5143</v>
      </c>
      <c r="G153" s="213"/>
      <c r="H153" s="261" t="s">
        <v>5204</v>
      </c>
      <c r="I153" s="261" t="s">
        <v>5145</v>
      </c>
      <c r="J153" s="261" t="s">
        <v>5194</v>
      </c>
      <c r="K153" s="257"/>
    </row>
    <row r="154" spans="2:11" customFormat="1" ht="15" customHeight="1">
      <c r="B154" s="236"/>
      <c r="C154" s="261" t="s">
        <v>5148</v>
      </c>
      <c r="D154" s="213"/>
      <c r="E154" s="213"/>
      <c r="F154" s="262" t="s">
        <v>5149</v>
      </c>
      <c r="G154" s="213"/>
      <c r="H154" s="261" t="s">
        <v>5183</v>
      </c>
      <c r="I154" s="261" t="s">
        <v>5145</v>
      </c>
      <c r="J154" s="261">
        <v>50</v>
      </c>
      <c r="K154" s="257"/>
    </row>
    <row r="155" spans="2:11" customFormat="1" ht="15" customHeight="1">
      <c r="B155" s="236"/>
      <c r="C155" s="261" t="s">
        <v>5151</v>
      </c>
      <c r="D155" s="213"/>
      <c r="E155" s="213"/>
      <c r="F155" s="262" t="s">
        <v>5143</v>
      </c>
      <c r="G155" s="213"/>
      <c r="H155" s="261" t="s">
        <v>5183</v>
      </c>
      <c r="I155" s="261" t="s">
        <v>5153</v>
      </c>
      <c r="J155" s="261"/>
      <c r="K155" s="257"/>
    </row>
    <row r="156" spans="2:11" customFormat="1" ht="15" customHeight="1">
      <c r="B156" s="236"/>
      <c r="C156" s="261" t="s">
        <v>5162</v>
      </c>
      <c r="D156" s="213"/>
      <c r="E156" s="213"/>
      <c r="F156" s="262" t="s">
        <v>5149</v>
      </c>
      <c r="G156" s="213"/>
      <c r="H156" s="261" t="s">
        <v>5183</v>
      </c>
      <c r="I156" s="261" t="s">
        <v>5145</v>
      </c>
      <c r="J156" s="261">
        <v>50</v>
      </c>
      <c r="K156" s="257"/>
    </row>
    <row r="157" spans="2:11" customFormat="1" ht="15" customHeight="1">
      <c r="B157" s="236"/>
      <c r="C157" s="261" t="s">
        <v>5170</v>
      </c>
      <c r="D157" s="213"/>
      <c r="E157" s="213"/>
      <c r="F157" s="262" t="s">
        <v>5149</v>
      </c>
      <c r="G157" s="213"/>
      <c r="H157" s="261" t="s">
        <v>5183</v>
      </c>
      <c r="I157" s="261" t="s">
        <v>5145</v>
      </c>
      <c r="J157" s="261">
        <v>50</v>
      </c>
      <c r="K157" s="257"/>
    </row>
    <row r="158" spans="2:11" customFormat="1" ht="15" customHeight="1">
      <c r="B158" s="236"/>
      <c r="C158" s="261" t="s">
        <v>5168</v>
      </c>
      <c r="D158" s="213"/>
      <c r="E158" s="213"/>
      <c r="F158" s="262" t="s">
        <v>5149</v>
      </c>
      <c r="G158" s="213"/>
      <c r="H158" s="261" t="s">
        <v>5183</v>
      </c>
      <c r="I158" s="261" t="s">
        <v>5145</v>
      </c>
      <c r="J158" s="261">
        <v>50</v>
      </c>
      <c r="K158" s="257"/>
    </row>
    <row r="159" spans="2:11" customFormat="1" ht="15" customHeight="1">
      <c r="B159" s="236"/>
      <c r="C159" s="261" t="s">
        <v>137</v>
      </c>
      <c r="D159" s="213"/>
      <c r="E159" s="213"/>
      <c r="F159" s="262" t="s">
        <v>5143</v>
      </c>
      <c r="G159" s="213"/>
      <c r="H159" s="261" t="s">
        <v>5205</v>
      </c>
      <c r="I159" s="261" t="s">
        <v>5145</v>
      </c>
      <c r="J159" s="261" t="s">
        <v>5206</v>
      </c>
      <c r="K159" s="257"/>
    </row>
    <row r="160" spans="2:11" customFormat="1" ht="15" customHeight="1">
      <c r="B160" s="236"/>
      <c r="C160" s="261" t="s">
        <v>5207</v>
      </c>
      <c r="D160" s="213"/>
      <c r="E160" s="213"/>
      <c r="F160" s="262" t="s">
        <v>5143</v>
      </c>
      <c r="G160" s="213"/>
      <c r="H160" s="261" t="s">
        <v>5208</v>
      </c>
      <c r="I160" s="261" t="s">
        <v>5178</v>
      </c>
      <c r="J160" s="261"/>
      <c r="K160" s="257"/>
    </row>
    <row r="161" spans="2:11" customFormat="1" ht="15" customHeight="1">
      <c r="B161" s="263"/>
      <c r="C161" s="243"/>
      <c r="D161" s="243"/>
      <c r="E161" s="243"/>
      <c r="F161" s="243"/>
      <c r="G161" s="243"/>
      <c r="H161" s="243"/>
      <c r="I161" s="243"/>
      <c r="J161" s="243"/>
      <c r="K161" s="264"/>
    </row>
    <row r="162" spans="2:11" customFormat="1" ht="18.75" customHeight="1">
      <c r="B162" s="245"/>
      <c r="C162" s="255"/>
      <c r="D162" s="255"/>
      <c r="E162" s="255"/>
      <c r="F162" s="265"/>
      <c r="G162" s="255"/>
      <c r="H162" s="255"/>
      <c r="I162" s="255"/>
      <c r="J162" s="255"/>
      <c r="K162" s="245"/>
    </row>
    <row r="163" spans="2:11" customFormat="1" ht="18.75" customHeight="1">
      <c r="B163" s="220"/>
      <c r="C163" s="220"/>
      <c r="D163" s="220"/>
      <c r="E163" s="220"/>
      <c r="F163" s="220"/>
      <c r="G163" s="220"/>
      <c r="H163" s="220"/>
      <c r="I163" s="220"/>
      <c r="J163" s="220"/>
      <c r="K163" s="220"/>
    </row>
    <row r="164" spans="2:11" customFormat="1" ht="7.5" customHeight="1">
      <c r="B164" s="202"/>
      <c r="C164" s="203"/>
      <c r="D164" s="203"/>
      <c r="E164" s="203"/>
      <c r="F164" s="203"/>
      <c r="G164" s="203"/>
      <c r="H164" s="203"/>
      <c r="I164" s="203"/>
      <c r="J164" s="203"/>
      <c r="K164" s="204"/>
    </row>
    <row r="165" spans="2:11" customFormat="1" ht="45" customHeight="1">
      <c r="B165" s="205"/>
      <c r="C165" s="333" t="s">
        <v>5209</v>
      </c>
      <c r="D165" s="333"/>
      <c r="E165" s="333"/>
      <c r="F165" s="333"/>
      <c r="G165" s="333"/>
      <c r="H165" s="333"/>
      <c r="I165" s="333"/>
      <c r="J165" s="333"/>
      <c r="K165" s="206"/>
    </row>
    <row r="166" spans="2:11" customFormat="1" ht="17.25" customHeight="1">
      <c r="B166" s="205"/>
      <c r="C166" s="226" t="s">
        <v>5137</v>
      </c>
      <c r="D166" s="226"/>
      <c r="E166" s="226"/>
      <c r="F166" s="226" t="s">
        <v>5138</v>
      </c>
      <c r="G166" s="266"/>
      <c r="H166" s="267" t="s">
        <v>56</v>
      </c>
      <c r="I166" s="267" t="s">
        <v>59</v>
      </c>
      <c r="J166" s="226" t="s">
        <v>5139</v>
      </c>
      <c r="K166" s="206"/>
    </row>
    <row r="167" spans="2:11" customFormat="1" ht="17.25" customHeight="1">
      <c r="B167" s="207"/>
      <c r="C167" s="228" t="s">
        <v>5140</v>
      </c>
      <c r="D167" s="228"/>
      <c r="E167" s="228"/>
      <c r="F167" s="229" t="s">
        <v>5141</v>
      </c>
      <c r="G167" s="268"/>
      <c r="H167" s="269"/>
      <c r="I167" s="269"/>
      <c r="J167" s="228" t="s">
        <v>5142</v>
      </c>
      <c r="K167" s="208"/>
    </row>
    <row r="168" spans="2:11" customFormat="1" ht="5.25" customHeight="1">
      <c r="B168" s="236"/>
      <c r="C168" s="231"/>
      <c r="D168" s="231"/>
      <c r="E168" s="231"/>
      <c r="F168" s="231"/>
      <c r="G168" s="232"/>
      <c r="H168" s="231"/>
      <c r="I168" s="231"/>
      <c r="J168" s="231"/>
      <c r="K168" s="257"/>
    </row>
    <row r="169" spans="2:11" customFormat="1" ht="15" customHeight="1">
      <c r="B169" s="236"/>
      <c r="C169" s="213" t="s">
        <v>5146</v>
      </c>
      <c r="D169" s="213"/>
      <c r="E169" s="213"/>
      <c r="F169" s="234" t="s">
        <v>5143</v>
      </c>
      <c r="G169" s="213"/>
      <c r="H169" s="213" t="s">
        <v>5183</v>
      </c>
      <c r="I169" s="213" t="s">
        <v>5145</v>
      </c>
      <c r="J169" s="213">
        <v>120</v>
      </c>
      <c r="K169" s="257"/>
    </row>
    <row r="170" spans="2:11" customFormat="1" ht="15" customHeight="1">
      <c r="B170" s="236"/>
      <c r="C170" s="213" t="s">
        <v>5192</v>
      </c>
      <c r="D170" s="213"/>
      <c r="E170" s="213"/>
      <c r="F170" s="234" t="s">
        <v>5143</v>
      </c>
      <c r="G170" s="213"/>
      <c r="H170" s="213" t="s">
        <v>5193</v>
      </c>
      <c r="I170" s="213" t="s">
        <v>5145</v>
      </c>
      <c r="J170" s="213" t="s">
        <v>5194</v>
      </c>
      <c r="K170" s="257"/>
    </row>
    <row r="171" spans="2:11" customFormat="1" ht="15" customHeight="1">
      <c r="B171" s="236"/>
      <c r="C171" s="213" t="s">
        <v>87</v>
      </c>
      <c r="D171" s="213"/>
      <c r="E171" s="213"/>
      <c r="F171" s="234" t="s">
        <v>5143</v>
      </c>
      <c r="G171" s="213"/>
      <c r="H171" s="213" t="s">
        <v>5210</v>
      </c>
      <c r="I171" s="213" t="s">
        <v>5145</v>
      </c>
      <c r="J171" s="213" t="s">
        <v>5194</v>
      </c>
      <c r="K171" s="257"/>
    </row>
    <row r="172" spans="2:11" customFormat="1" ht="15" customHeight="1">
      <c r="B172" s="236"/>
      <c r="C172" s="213" t="s">
        <v>5148</v>
      </c>
      <c r="D172" s="213"/>
      <c r="E172" s="213"/>
      <c r="F172" s="234" t="s">
        <v>5149</v>
      </c>
      <c r="G172" s="213"/>
      <c r="H172" s="213" t="s">
        <v>5210</v>
      </c>
      <c r="I172" s="213" t="s">
        <v>5145</v>
      </c>
      <c r="J172" s="213">
        <v>50</v>
      </c>
      <c r="K172" s="257"/>
    </row>
    <row r="173" spans="2:11" customFormat="1" ht="15" customHeight="1">
      <c r="B173" s="236"/>
      <c r="C173" s="213" t="s">
        <v>5151</v>
      </c>
      <c r="D173" s="213"/>
      <c r="E173" s="213"/>
      <c r="F173" s="234" t="s">
        <v>5143</v>
      </c>
      <c r="G173" s="213"/>
      <c r="H173" s="213" t="s">
        <v>5210</v>
      </c>
      <c r="I173" s="213" t="s">
        <v>5153</v>
      </c>
      <c r="J173" s="213"/>
      <c r="K173" s="257"/>
    </row>
    <row r="174" spans="2:11" customFormat="1" ht="15" customHeight="1">
      <c r="B174" s="236"/>
      <c r="C174" s="213" t="s">
        <v>5162</v>
      </c>
      <c r="D174" s="213"/>
      <c r="E174" s="213"/>
      <c r="F174" s="234" t="s">
        <v>5149</v>
      </c>
      <c r="G174" s="213"/>
      <c r="H174" s="213" t="s">
        <v>5210</v>
      </c>
      <c r="I174" s="213" t="s">
        <v>5145</v>
      </c>
      <c r="J174" s="213">
        <v>50</v>
      </c>
      <c r="K174" s="257"/>
    </row>
    <row r="175" spans="2:11" customFormat="1" ht="15" customHeight="1">
      <c r="B175" s="236"/>
      <c r="C175" s="213" t="s">
        <v>5170</v>
      </c>
      <c r="D175" s="213"/>
      <c r="E175" s="213"/>
      <c r="F175" s="234" t="s">
        <v>5149</v>
      </c>
      <c r="G175" s="213"/>
      <c r="H175" s="213" t="s">
        <v>5210</v>
      </c>
      <c r="I175" s="213" t="s">
        <v>5145</v>
      </c>
      <c r="J175" s="213">
        <v>50</v>
      </c>
      <c r="K175" s="257"/>
    </row>
    <row r="176" spans="2:11" customFormat="1" ht="15" customHeight="1">
      <c r="B176" s="236"/>
      <c r="C176" s="213" t="s">
        <v>5168</v>
      </c>
      <c r="D176" s="213"/>
      <c r="E176" s="213"/>
      <c r="F176" s="234" t="s">
        <v>5149</v>
      </c>
      <c r="G176" s="213"/>
      <c r="H176" s="213" t="s">
        <v>5210</v>
      </c>
      <c r="I176" s="213" t="s">
        <v>5145</v>
      </c>
      <c r="J176" s="213">
        <v>50</v>
      </c>
      <c r="K176" s="257"/>
    </row>
    <row r="177" spans="2:11" customFormat="1" ht="15" customHeight="1">
      <c r="B177" s="236"/>
      <c r="C177" s="213" t="s">
        <v>152</v>
      </c>
      <c r="D177" s="213"/>
      <c r="E177" s="213"/>
      <c r="F177" s="234" t="s">
        <v>5143</v>
      </c>
      <c r="G177" s="213"/>
      <c r="H177" s="213" t="s">
        <v>5211</v>
      </c>
      <c r="I177" s="213" t="s">
        <v>5212</v>
      </c>
      <c r="J177" s="213"/>
      <c r="K177" s="257"/>
    </row>
    <row r="178" spans="2:11" customFormat="1" ht="15" customHeight="1">
      <c r="B178" s="236"/>
      <c r="C178" s="213" t="s">
        <v>59</v>
      </c>
      <c r="D178" s="213"/>
      <c r="E178" s="213"/>
      <c r="F178" s="234" t="s">
        <v>5143</v>
      </c>
      <c r="G178" s="213"/>
      <c r="H178" s="213" t="s">
        <v>5213</v>
      </c>
      <c r="I178" s="213" t="s">
        <v>5214</v>
      </c>
      <c r="J178" s="213">
        <v>1</v>
      </c>
      <c r="K178" s="257"/>
    </row>
    <row r="179" spans="2:11" customFormat="1" ht="15" customHeight="1">
      <c r="B179" s="236"/>
      <c r="C179" s="213" t="s">
        <v>55</v>
      </c>
      <c r="D179" s="213"/>
      <c r="E179" s="213"/>
      <c r="F179" s="234" t="s">
        <v>5143</v>
      </c>
      <c r="G179" s="213"/>
      <c r="H179" s="213" t="s">
        <v>5215</v>
      </c>
      <c r="I179" s="213" t="s">
        <v>5145</v>
      </c>
      <c r="J179" s="213">
        <v>20</v>
      </c>
      <c r="K179" s="257"/>
    </row>
    <row r="180" spans="2:11" customFormat="1" ht="15" customHeight="1">
      <c r="B180" s="236"/>
      <c r="C180" s="213" t="s">
        <v>56</v>
      </c>
      <c r="D180" s="213"/>
      <c r="E180" s="213"/>
      <c r="F180" s="234" t="s">
        <v>5143</v>
      </c>
      <c r="G180" s="213"/>
      <c r="H180" s="213" t="s">
        <v>5216</v>
      </c>
      <c r="I180" s="213" t="s">
        <v>5145</v>
      </c>
      <c r="J180" s="213">
        <v>255</v>
      </c>
      <c r="K180" s="257"/>
    </row>
    <row r="181" spans="2:11" customFormat="1" ht="15" customHeight="1">
      <c r="B181" s="236"/>
      <c r="C181" s="213" t="s">
        <v>153</v>
      </c>
      <c r="D181" s="213"/>
      <c r="E181" s="213"/>
      <c r="F181" s="234" t="s">
        <v>5143</v>
      </c>
      <c r="G181" s="213"/>
      <c r="H181" s="213" t="s">
        <v>5107</v>
      </c>
      <c r="I181" s="213" t="s">
        <v>5145</v>
      </c>
      <c r="J181" s="213">
        <v>10</v>
      </c>
      <c r="K181" s="257"/>
    </row>
    <row r="182" spans="2:11" customFormat="1" ht="15" customHeight="1">
      <c r="B182" s="236"/>
      <c r="C182" s="213" t="s">
        <v>154</v>
      </c>
      <c r="D182" s="213"/>
      <c r="E182" s="213"/>
      <c r="F182" s="234" t="s">
        <v>5143</v>
      </c>
      <c r="G182" s="213"/>
      <c r="H182" s="213" t="s">
        <v>5217</v>
      </c>
      <c r="I182" s="213" t="s">
        <v>5178</v>
      </c>
      <c r="J182" s="213"/>
      <c r="K182" s="257"/>
    </row>
    <row r="183" spans="2:11" customFormat="1" ht="15" customHeight="1">
      <c r="B183" s="236"/>
      <c r="C183" s="213" t="s">
        <v>5218</v>
      </c>
      <c r="D183" s="213"/>
      <c r="E183" s="213"/>
      <c r="F183" s="234" t="s">
        <v>5143</v>
      </c>
      <c r="G183" s="213"/>
      <c r="H183" s="213" t="s">
        <v>5219</v>
      </c>
      <c r="I183" s="213" t="s">
        <v>5178</v>
      </c>
      <c r="J183" s="213"/>
      <c r="K183" s="257"/>
    </row>
    <row r="184" spans="2:11" customFormat="1" ht="15" customHeight="1">
      <c r="B184" s="236"/>
      <c r="C184" s="213" t="s">
        <v>5207</v>
      </c>
      <c r="D184" s="213"/>
      <c r="E184" s="213"/>
      <c r="F184" s="234" t="s">
        <v>5143</v>
      </c>
      <c r="G184" s="213"/>
      <c r="H184" s="213" t="s">
        <v>5220</v>
      </c>
      <c r="I184" s="213" t="s">
        <v>5178</v>
      </c>
      <c r="J184" s="213"/>
      <c r="K184" s="257"/>
    </row>
    <row r="185" spans="2:11" customFormat="1" ht="15" customHeight="1">
      <c r="B185" s="236"/>
      <c r="C185" s="213" t="s">
        <v>156</v>
      </c>
      <c r="D185" s="213"/>
      <c r="E185" s="213"/>
      <c r="F185" s="234" t="s">
        <v>5149</v>
      </c>
      <c r="G185" s="213"/>
      <c r="H185" s="213" t="s">
        <v>5221</v>
      </c>
      <c r="I185" s="213" t="s">
        <v>5145</v>
      </c>
      <c r="J185" s="213">
        <v>50</v>
      </c>
      <c r="K185" s="257"/>
    </row>
    <row r="186" spans="2:11" customFormat="1" ht="15" customHeight="1">
      <c r="B186" s="236"/>
      <c r="C186" s="213" t="s">
        <v>5222</v>
      </c>
      <c r="D186" s="213"/>
      <c r="E186" s="213"/>
      <c r="F186" s="234" t="s">
        <v>5149</v>
      </c>
      <c r="G186" s="213"/>
      <c r="H186" s="213" t="s">
        <v>5223</v>
      </c>
      <c r="I186" s="213" t="s">
        <v>5224</v>
      </c>
      <c r="J186" s="213"/>
      <c r="K186" s="257"/>
    </row>
    <row r="187" spans="2:11" customFormat="1" ht="15" customHeight="1">
      <c r="B187" s="236"/>
      <c r="C187" s="213" t="s">
        <v>5225</v>
      </c>
      <c r="D187" s="213"/>
      <c r="E187" s="213"/>
      <c r="F187" s="234" t="s">
        <v>5149</v>
      </c>
      <c r="G187" s="213"/>
      <c r="H187" s="213" t="s">
        <v>5226</v>
      </c>
      <c r="I187" s="213" t="s">
        <v>5224</v>
      </c>
      <c r="J187" s="213"/>
      <c r="K187" s="257"/>
    </row>
    <row r="188" spans="2:11" customFormat="1" ht="15" customHeight="1">
      <c r="B188" s="236"/>
      <c r="C188" s="213" t="s">
        <v>5227</v>
      </c>
      <c r="D188" s="213"/>
      <c r="E188" s="213"/>
      <c r="F188" s="234" t="s">
        <v>5149</v>
      </c>
      <c r="G188" s="213"/>
      <c r="H188" s="213" t="s">
        <v>5228</v>
      </c>
      <c r="I188" s="213" t="s">
        <v>5224</v>
      </c>
      <c r="J188" s="213"/>
      <c r="K188" s="257"/>
    </row>
    <row r="189" spans="2:11" customFormat="1" ht="15" customHeight="1">
      <c r="B189" s="236"/>
      <c r="C189" s="270" t="s">
        <v>5229</v>
      </c>
      <c r="D189" s="213"/>
      <c r="E189" s="213"/>
      <c r="F189" s="234" t="s">
        <v>5149</v>
      </c>
      <c r="G189" s="213"/>
      <c r="H189" s="213" t="s">
        <v>5230</v>
      </c>
      <c r="I189" s="213" t="s">
        <v>5231</v>
      </c>
      <c r="J189" s="271" t="s">
        <v>5232</v>
      </c>
      <c r="K189" s="257"/>
    </row>
    <row r="190" spans="2:11" customFormat="1" ht="15" customHeight="1">
      <c r="B190" s="272"/>
      <c r="C190" s="273" t="s">
        <v>5233</v>
      </c>
      <c r="D190" s="274"/>
      <c r="E190" s="274"/>
      <c r="F190" s="275" t="s">
        <v>5149</v>
      </c>
      <c r="G190" s="274"/>
      <c r="H190" s="274" t="s">
        <v>5234</v>
      </c>
      <c r="I190" s="274" t="s">
        <v>5231</v>
      </c>
      <c r="J190" s="276" t="s">
        <v>5232</v>
      </c>
      <c r="K190" s="277"/>
    </row>
    <row r="191" spans="2:11" customFormat="1" ht="15" customHeight="1">
      <c r="B191" s="236"/>
      <c r="C191" s="270" t="s">
        <v>44</v>
      </c>
      <c r="D191" s="213"/>
      <c r="E191" s="213"/>
      <c r="F191" s="234" t="s">
        <v>5143</v>
      </c>
      <c r="G191" s="213"/>
      <c r="H191" s="210" t="s">
        <v>5235</v>
      </c>
      <c r="I191" s="213" t="s">
        <v>5236</v>
      </c>
      <c r="J191" s="213"/>
      <c r="K191" s="257"/>
    </row>
    <row r="192" spans="2:11" customFormat="1" ht="15" customHeight="1">
      <c r="B192" s="236"/>
      <c r="C192" s="270" t="s">
        <v>5237</v>
      </c>
      <c r="D192" s="213"/>
      <c r="E192" s="213"/>
      <c r="F192" s="234" t="s">
        <v>5143</v>
      </c>
      <c r="G192" s="213"/>
      <c r="H192" s="213" t="s">
        <v>5238</v>
      </c>
      <c r="I192" s="213" t="s">
        <v>5178</v>
      </c>
      <c r="J192" s="213"/>
      <c r="K192" s="257"/>
    </row>
    <row r="193" spans="2:11" customFormat="1" ht="15" customHeight="1">
      <c r="B193" s="236"/>
      <c r="C193" s="270" t="s">
        <v>5239</v>
      </c>
      <c r="D193" s="213"/>
      <c r="E193" s="213"/>
      <c r="F193" s="234" t="s">
        <v>5143</v>
      </c>
      <c r="G193" s="213"/>
      <c r="H193" s="213" t="s">
        <v>5240</v>
      </c>
      <c r="I193" s="213" t="s">
        <v>5178</v>
      </c>
      <c r="J193" s="213"/>
      <c r="K193" s="257"/>
    </row>
    <row r="194" spans="2:11" customFormat="1" ht="15" customHeight="1">
      <c r="B194" s="236"/>
      <c r="C194" s="270" t="s">
        <v>5241</v>
      </c>
      <c r="D194" s="213"/>
      <c r="E194" s="213"/>
      <c r="F194" s="234" t="s">
        <v>5149</v>
      </c>
      <c r="G194" s="213"/>
      <c r="H194" s="213" t="s">
        <v>5242</v>
      </c>
      <c r="I194" s="213" t="s">
        <v>5178</v>
      </c>
      <c r="J194" s="213"/>
      <c r="K194" s="257"/>
    </row>
    <row r="195" spans="2:11" customFormat="1" ht="15" customHeight="1">
      <c r="B195" s="263"/>
      <c r="C195" s="278"/>
      <c r="D195" s="243"/>
      <c r="E195" s="243"/>
      <c r="F195" s="243"/>
      <c r="G195" s="243"/>
      <c r="H195" s="243"/>
      <c r="I195" s="243"/>
      <c r="J195" s="243"/>
      <c r="K195" s="264"/>
    </row>
    <row r="196" spans="2:11" customFormat="1" ht="18.75" customHeight="1">
      <c r="B196" s="245"/>
      <c r="C196" s="255"/>
      <c r="D196" s="255"/>
      <c r="E196" s="255"/>
      <c r="F196" s="265"/>
      <c r="G196" s="255"/>
      <c r="H196" s="255"/>
      <c r="I196" s="255"/>
      <c r="J196" s="255"/>
      <c r="K196" s="245"/>
    </row>
    <row r="197" spans="2:11" customFormat="1" ht="18.75" customHeight="1">
      <c r="B197" s="245"/>
      <c r="C197" s="255"/>
      <c r="D197" s="255"/>
      <c r="E197" s="255"/>
      <c r="F197" s="265"/>
      <c r="G197" s="255"/>
      <c r="H197" s="255"/>
      <c r="I197" s="255"/>
      <c r="J197" s="255"/>
      <c r="K197" s="245"/>
    </row>
    <row r="198" spans="2:11" customFormat="1" ht="18.75" customHeight="1">
      <c r="B198" s="220"/>
      <c r="C198" s="220"/>
      <c r="D198" s="220"/>
      <c r="E198" s="220"/>
      <c r="F198" s="220"/>
      <c r="G198" s="220"/>
      <c r="H198" s="220"/>
      <c r="I198" s="220"/>
      <c r="J198" s="220"/>
      <c r="K198" s="220"/>
    </row>
    <row r="199" spans="2:11" customFormat="1" ht="12">
      <c r="B199" s="202"/>
      <c r="C199" s="203"/>
      <c r="D199" s="203"/>
      <c r="E199" s="203"/>
      <c r="F199" s="203"/>
      <c r="G199" s="203"/>
      <c r="H199" s="203"/>
      <c r="I199" s="203"/>
      <c r="J199" s="203"/>
      <c r="K199" s="204"/>
    </row>
    <row r="200" spans="2:11" customFormat="1" ht="22.2">
      <c r="B200" s="205"/>
      <c r="C200" s="333" t="s">
        <v>5243</v>
      </c>
      <c r="D200" s="333"/>
      <c r="E200" s="333"/>
      <c r="F200" s="333"/>
      <c r="G200" s="333"/>
      <c r="H200" s="333"/>
      <c r="I200" s="333"/>
      <c r="J200" s="333"/>
      <c r="K200" s="206"/>
    </row>
    <row r="201" spans="2:11" customFormat="1" ht="25.5" customHeight="1">
      <c r="B201" s="205"/>
      <c r="C201" s="279" t="s">
        <v>5244</v>
      </c>
      <c r="D201" s="279"/>
      <c r="E201" s="279"/>
      <c r="F201" s="279" t="s">
        <v>5245</v>
      </c>
      <c r="G201" s="280"/>
      <c r="H201" s="336" t="s">
        <v>5246</v>
      </c>
      <c r="I201" s="336"/>
      <c r="J201" s="336"/>
      <c r="K201" s="206"/>
    </row>
    <row r="202" spans="2:11" customFormat="1" ht="5.25" customHeight="1">
      <c r="B202" s="236"/>
      <c r="C202" s="231"/>
      <c r="D202" s="231"/>
      <c r="E202" s="231"/>
      <c r="F202" s="231"/>
      <c r="G202" s="255"/>
      <c r="H202" s="231"/>
      <c r="I202" s="231"/>
      <c r="J202" s="231"/>
      <c r="K202" s="257"/>
    </row>
    <row r="203" spans="2:11" customFormat="1" ht="15" customHeight="1">
      <c r="B203" s="236"/>
      <c r="C203" s="213" t="s">
        <v>5236</v>
      </c>
      <c r="D203" s="213"/>
      <c r="E203" s="213"/>
      <c r="F203" s="234" t="s">
        <v>45</v>
      </c>
      <c r="G203" s="213"/>
      <c r="H203" s="337" t="s">
        <v>5247</v>
      </c>
      <c r="I203" s="337"/>
      <c r="J203" s="337"/>
      <c r="K203" s="257"/>
    </row>
    <row r="204" spans="2:11" customFormat="1" ht="15" customHeight="1">
      <c r="B204" s="236"/>
      <c r="C204" s="213"/>
      <c r="D204" s="213"/>
      <c r="E204" s="213"/>
      <c r="F204" s="234" t="s">
        <v>46</v>
      </c>
      <c r="G204" s="213"/>
      <c r="H204" s="337" t="s">
        <v>5248</v>
      </c>
      <c r="I204" s="337"/>
      <c r="J204" s="337"/>
      <c r="K204" s="257"/>
    </row>
    <row r="205" spans="2:11" customFormat="1" ht="15" customHeight="1">
      <c r="B205" s="236"/>
      <c r="C205" s="213"/>
      <c r="D205" s="213"/>
      <c r="E205" s="213"/>
      <c r="F205" s="234" t="s">
        <v>49</v>
      </c>
      <c r="G205" s="213"/>
      <c r="H205" s="337" t="s">
        <v>5249</v>
      </c>
      <c r="I205" s="337"/>
      <c r="J205" s="337"/>
      <c r="K205" s="257"/>
    </row>
    <row r="206" spans="2:11" customFormat="1" ht="15" customHeight="1">
      <c r="B206" s="236"/>
      <c r="C206" s="213"/>
      <c r="D206" s="213"/>
      <c r="E206" s="213"/>
      <c r="F206" s="234" t="s">
        <v>47</v>
      </c>
      <c r="G206" s="213"/>
      <c r="H206" s="337" t="s">
        <v>5250</v>
      </c>
      <c r="I206" s="337"/>
      <c r="J206" s="337"/>
      <c r="K206" s="257"/>
    </row>
    <row r="207" spans="2:11" customFormat="1" ht="15" customHeight="1">
      <c r="B207" s="236"/>
      <c r="C207" s="213"/>
      <c r="D207" s="213"/>
      <c r="E207" s="213"/>
      <c r="F207" s="234" t="s">
        <v>48</v>
      </c>
      <c r="G207" s="213"/>
      <c r="H207" s="337" t="s">
        <v>5251</v>
      </c>
      <c r="I207" s="337"/>
      <c r="J207" s="337"/>
      <c r="K207" s="257"/>
    </row>
    <row r="208" spans="2:11" customFormat="1" ht="15" customHeight="1">
      <c r="B208" s="236"/>
      <c r="C208" s="213"/>
      <c r="D208" s="213"/>
      <c r="E208" s="213"/>
      <c r="F208" s="234"/>
      <c r="G208" s="213"/>
      <c r="H208" s="213"/>
      <c r="I208" s="213"/>
      <c r="J208" s="213"/>
      <c r="K208" s="257"/>
    </row>
    <row r="209" spans="2:11" customFormat="1" ht="15" customHeight="1">
      <c r="B209" s="236"/>
      <c r="C209" s="213" t="s">
        <v>5190</v>
      </c>
      <c r="D209" s="213"/>
      <c r="E209" s="213"/>
      <c r="F209" s="234" t="s">
        <v>80</v>
      </c>
      <c r="G209" s="213"/>
      <c r="H209" s="337" t="s">
        <v>5252</v>
      </c>
      <c r="I209" s="337"/>
      <c r="J209" s="337"/>
      <c r="K209" s="257"/>
    </row>
    <row r="210" spans="2:11" customFormat="1" ht="15" customHeight="1">
      <c r="B210" s="236"/>
      <c r="C210" s="213"/>
      <c r="D210" s="213"/>
      <c r="E210" s="213"/>
      <c r="F210" s="234" t="s">
        <v>5086</v>
      </c>
      <c r="G210" s="213"/>
      <c r="H210" s="337" t="s">
        <v>5087</v>
      </c>
      <c r="I210" s="337"/>
      <c r="J210" s="337"/>
      <c r="K210" s="257"/>
    </row>
    <row r="211" spans="2:11" customFormat="1" ht="15" customHeight="1">
      <c r="B211" s="236"/>
      <c r="C211" s="213"/>
      <c r="D211" s="213"/>
      <c r="E211" s="213"/>
      <c r="F211" s="234" t="s">
        <v>5084</v>
      </c>
      <c r="G211" s="213"/>
      <c r="H211" s="337" t="s">
        <v>5253</v>
      </c>
      <c r="I211" s="337"/>
      <c r="J211" s="337"/>
      <c r="K211" s="257"/>
    </row>
    <row r="212" spans="2:11" customFormat="1" ht="15" customHeight="1">
      <c r="B212" s="281"/>
      <c r="C212" s="213"/>
      <c r="D212" s="213"/>
      <c r="E212" s="213"/>
      <c r="F212" s="234" t="s">
        <v>5088</v>
      </c>
      <c r="G212" s="270"/>
      <c r="H212" s="338" t="s">
        <v>5089</v>
      </c>
      <c r="I212" s="338"/>
      <c r="J212" s="338"/>
      <c r="K212" s="282"/>
    </row>
    <row r="213" spans="2:11" customFormat="1" ht="15" customHeight="1">
      <c r="B213" s="281"/>
      <c r="C213" s="213"/>
      <c r="D213" s="213"/>
      <c r="E213" s="213"/>
      <c r="F213" s="234" t="s">
        <v>5090</v>
      </c>
      <c r="G213" s="270"/>
      <c r="H213" s="338" t="s">
        <v>4238</v>
      </c>
      <c r="I213" s="338"/>
      <c r="J213" s="338"/>
      <c r="K213" s="282"/>
    </row>
    <row r="214" spans="2:11" customFormat="1" ht="15" customHeight="1">
      <c r="B214" s="281"/>
      <c r="C214" s="213"/>
      <c r="D214" s="213"/>
      <c r="E214" s="213"/>
      <c r="F214" s="234"/>
      <c r="G214" s="270"/>
      <c r="H214" s="261"/>
      <c r="I214" s="261"/>
      <c r="J214" s="261"/>
      <c r="K214" s="282"/>
    </row>
    <row r="215" spans="2:11" customFormat="1" ht="15" customHeight="1">
      <c r="B215" s="281"/>
      <c r="C215" s="213" t="s">
        <v>5214</v>
      </c>
      <c r="D215" s="213"/>
      <c r="E215" s="213"/>
      <c r="F215" s="234">
        <v>1</v>
      </c>
      <c r="G215" s="270"/>
      <c r="H215" s="338" t="s">
        <v>5254</v>
      </c>
      <c r="I215" s="338"/>
      <c r="J215" s="338"/>
      <c r="K215" s="282"/>
    </row>
    <row r="216" spans="2:11" customFormat="1" ht="15" customHeight="1">
      <c r="B216" s="281"/>
      <c r="C216" s="213"/>
      <c r="D216" s="213"/>
      <c r="E216" s="213"/>
      <c r="F216" s="234">
        <v>2</v>
      </c>
      <c r="G216" s="270"/>
      <c r="H216" s="338" t="s">
        <v>5255</v>
      </c>
      <c r="I216" s="338"/>
      <c r="J216" s="338"/>
      <c r="K216" s="282"/>
    </row>
    <row r="217" spans="2:11" customFormat="1" ht="15" customHeight="1">
      <c r="B217" s="281"/>
      <c r="C217" s="213"/>
      <c r="D217" s="213"/>
      <c r="E217" s="213"/>
      <c r="F217" s="234">
        <v>3</v>
      </c>
      <c r="G217" s="270"/>
      <c r="H217" s="338" t="s">
        <v>5256</v>
      </c>
      <c r="I217" s="338"/>
      <c r="J217" s="338"/>
      <c r="K217" s="282"/>
    </row>
    <row r="218" spans="2:11" customFormat="1" ht="15" customHeight="1">
      <c r="B218" s="281"/>
      <c r="C218" s="213"/>
      <c r="D218" s="213"/>
      <c r="E218" s="213"/>
      <c r="F218" s="234">
        <v>4</v>
      </c>
      <c r="G218" s="270"/>
      <c r="H218" s="338" t="s">
        <v>5257</v>
      </c>
      <c r="I218" s="338"/>
      <c r="J218" s="338"/>
      <c r="K218" s="282"/>
    </row>
    <row r="219" spans="2:11" customFormat="1" ht="12.75" customHeight="1">
      <c r="B219" s="283"/>
      <c r="C219" s="284"/>
      <c r="D219" s="284"/>
      <c r="E219" s="284"/>
      <c r="F219" s="284"/>
      <c r="G219" s="284"/>
      <c r="H219" s="284"/>
      <c r="I219" s="284"/>
      <c r="J219" s="284"/>
      <c r="K219" s="285"/>
    </row>
  </sheetData>
  <sheetProtection formatCells="0" formatColumns="0" formatRows="0" insertColumns="0" insertRows="0" insertHyperlinks="0" deleteColumns="0" deleteRows="0" sort="0" autoFilter="0" pivotTables="0"/>
  <mergeCells count="77">
    <mergeCell ref="H217:J217"/>
    <mergeCell ref="H218:J218"/>
    <mergeCell ref="H216:J216"/>
    <mergeCell ref="H213:J213"/>
    <mergeCell ref="H212:J212"/>
    <mergeCell ref="H206:J206"/>
    <mergeCell ref="H207:J207"/>
    <mergeCell ref="H209:J209"/>
    <mergeCell ref="H211:J211"/>
    <mergeCell ref="H215:J215"/>
    <mergeCell ref="H210:J210"/>
    <mergeCell ref="C200:J200"/>
    <mergeCell ref="H201:J201"/>
    <mergeCell ref="H203:J203"/>
    <mergeCell ref="H204:J204"/>
    <mergeCell ref="H205:J205"/>
    <mergeCell ref="C75:J75"/>
    <mergeCell ref="C102:J102"/>
    <mergeCell ref="C122:J122"/>
    <mergeCell ref="C147:J147"/>
    <mergeCell ref="C165:J165"/>
    <mergeCell ref="D66:J66"/>
    <mergeCell ref="D67:J67"/>
    <mergeCell ref="D68:J68"/>
    <mergeCell ref="D69:J69"/>
    <mergeCell ref="D70:J70"/>
    <mergeCell ref="D60:J60"/>
    <mergeCell ref="D61:J61"/>
    <mergeCell ref="D62:J62"/>
    <mergeCell ref="D63:J63"/>
    <mergeCell ref="D65:J65"/>
    <mergeCell ref="C54:J54"/>
    <mergeCell ref="C55:J55"/>
    <mergeCell ref="C57:J57"/>
    <mergeCell ref="D58:J58"/>
    <mergeCell ref="D59:J59"/>
    <mergeCell ref="F23:J23"/>
    <mergeCell ref="C25:J25"/>
    <mergeCell ref="C26:J26"/>
    <mergeCell ref="D27:J27"/>
    <mergeCell ref="D28:J28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D47:J47"/>
    <mergeCell ref="E48:J48"/>
    <mergeCell ref="E49:J49"/>
    <mergeCell ref="E50:J50"/>
    <mergeCell ref="D51:J51"/>
    <mergeCell ref="G41:J41"/>
    <mergeCell ref="G42:J42"/>
    <mergeCell ref="G43:J43"/>
    <mergeCell ref="G44:J44"/>
    <mergeCell ref="G45:J45"/>
    <mergeCell ref="G36:J36"/>
    <mergeCell ref="G37:J37"/>
    <mergeCell ref="G38:J38"/>
    <mergeCell ref="G39:J39"/>
    <mergeCell ref="G40:J40"/>
    <mergeCell ref="D30:J30"/>
    <mergeCell ref="D31:J31"/>
    <mergeCell ref="D33:J33"/>
    <mergeCell ref="D34:J34"/>
    <mergeCell ref="D35:J35"/>
  </mergeCells>
  <pageMargins left="0.59027779999999996" right="0.59027779999999996" top="0.59027779999999996" bottom="0.59027779999999996" header="0" footer="0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2:BM458"/>
  <sheetViews>
    <sheetView showGridLines="0" topLeftCell="A54" workbookViewId="0">
      <selection activeCell="AA101" sqref="AA101"/>
    </sheetView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88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133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135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tr">
        <f>IF('Rekapitulace stavby'!AN16="","",'Rekapitulace stavby'!AN16)</f>
        <v/>
      </c>
      <c r="L22" s="33"/>
    </row>
    <row r="23" spans="2:12" s="1" customFormat="1" ht="18" customHeight="1">
      <c r="B23" s="33"/>
      <c r="E23" s="26" t="str">
        <f>IF('Rekapitulace stavby'!E17="","",'Rekapitulace stavby'!E17)</f>
        <v xml:space="preserve"> </v>
      </c>
      <c r="I23" s="28" t="s">
        <v>29</v>
      </c>
      <c r="J23" s="26" t="str">
        <f>IF('Rekapitulace stavby'!AN17="","",'Rekapitulace stavby'!AN17)</f>
        <v/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ROUND(J96,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ROUND((SUM(BE96:BE457)),  2)</f>
        <v>0</v>
      </c>
      <c r="I35" s="94">
        <v>0.21</v>
      </c>
      <c r="J35" s="84">
        <f>ROUND(((SUM(BE96:BE457))*I35),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ROUND((SUM(BF96:BF457)),  2)</f>
        <v>0</v>
      </c>
      <c r="I36" s="94">
        <v>0.12</v>
      </c>
      <c r="J36" s="84">
        <f>ROUND(((SUM(BF96:BF457))*I36),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ROUND((SUM(BG96:BG457)),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ROUND((SUM(BH96:BH457)),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ROUND((SUM(BI96:BI457)),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133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D.1.1.a - Bourací práce a demolice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 xml:space="preserve"> 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J96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140</v>
      </c>
      <c r="E64" s="106"/>
      <c r="F64" s="106"/>
      <c r="G64" s="106"/>
      <c r="H64" s="106"/>
      <c r="I64" s="106"/>
      <c r="J64" s="107">
        <f>J97</f>
        <v>0</v>
      </c>
      <c r="L64" s="104"/>
    </row>
    <row r="65" spans="2:12" s="9" customFormat="1" ht="19.95" customHeight="1">
      <c r="B65" s="108"/>
      <c r="D65" s="109" t="s">
        <v>141</v>
      </c>
      <c r="E65" s="110"/>
      <c r="F65" s="110"/>
      <c r="G65" s="110"/>
      <c r="H65" s="110"/>
      <c r="I65" s="110"/>
      <c r="J65" s="111">
        <f>J98</f>
        <v>0</v>
      </c>
      <c r="L65" s="108"/>
    </row>
    <row r="66" spans="2:12" s="9" customFormat="1" ht="19.95" customHeight="1">
      <c r="B66" s="108"/>
      <c r="D66" s="109" t="s">
        <v>142</v>
      </c>
      <c r="E66" s="110"/>
      <c r="F66" s="110"/>
      <c r="G66" s="110"/>
      <c r="H66" s="110"/>
      <c r="I66" s="110"/>
      <c r="J66" s="111">
        <f>J180</f>
        <v>0</v>
      </c>
      <c r="L66" s="108"/>
    </row>
    <row r="67" spans="2:12" s="9" customFormat="1" ht="19.95" customHeight="1">
      <c r="B67" s="108"/>
      <c r="D67" s="109" t="s">
        <v>143</v>
      </c>
      <c r="E67" s="110"/>
      <c r="F67" s="110"/>
      <c r="G67" s="110"/>
      <c r="H67" s="110"/>
      <c r="I67" s="110"/>
      <c r="J67" s="111">
        <f>J327</f>
        <v>0</v>
      </c>
      <c r="L67" s="108"/>
    </row>
    <row r="68" spans="2:12" s="8" customFormat="1" ht="24.9" customHeight="1">
      <c r="B68" s="104"/>
      <c r="D68" s="105" t="s">
        <v>144</v>
      </c>
      <c r="E68" s="106"/>
      <c r="F68" s="106"/>
      <c r="G68" s="106"/>
      <c r="H68" s="106"/>
      <c r="I68" s="106"/>
      <c r="J68" s="107">
        <f>J356</f>
        <v>0</v>
      </c>
      <c r="L68" s="104"/>
    </row>
    <row r="69" spans="2:12" s="9" customFormat="1" ht="19.95" customHeight="1">
      <c r="B69" s="108"/>
      <c r="D69" s="109" t="s">
        <v>145</v>
      </c>
      <c r="E69" s="110"/>
      <c r="F69" s="110"/>
      <c r="G69" s="110"/>
      <c r="H69" s="110"/>
      <c r="I69" s="110"/>
      <c r="J69" s="111">
        <f>J357</f>
        <v>0</v>
      </c>
      <c r="L69" s="108"/>
    </row>
    <row r="70" spans="2:12" s="9" customFormat="1" ht="19.95" customHeight="1">
      <c r="B70" s="108"/>
      <c r="D70" s="109" t="s">
        <v>146</v>
      </c>
      <c r="E70" s="110"/>
      <c r="F70" s="110"/>
      <c r="G70" s="110"/>
      <c r="H70" s="110"/>
      <c r="I70" s="110"/>
      <c r="J70" s="111">
        <f>J366</f>
        <v>0</v>
      </c>
      <c r="L70" s="108"/>
    </row>
    <row r="71" spans="2:12" s="9" customFormat="1" ht="19.95" customHeight="1">
      <c r="B71" s="108"/>
      <c r="D71" s="109" t="s">
        <v>147</v>
      </c>
      <c r="E71" s="110"/>
      <c r="F71" s="110"/>
      <c r="G71" s="110"/>
      <c r="H71" s="110"/>
      <c r="I71" s="110"/>
      <c r="J71" s="111">
        <f>J373</f>
        <v>0</v>
      </c>
      <c r="L71" s="108"/>
    </row>
    <row r="72" spans="2:12" s="9" customFormat="1" ht="19.95" customHeight="1">
      <c r="B72" s="108"/>
      <c r="D72" s="109" t="s">
        <v>148</v>
      </c>
      <c r="E72" s="110"/>
      <c r="F72" s="110"/>
      <c r="G72" s="110"/>
      <c r="H72" s="110"/>
      <c r="I72" s="110"/>
      <c r="J72" s="111">
        <f>J407</f>
        <v>0</v>
      </c>
      <c r="L72" s="108"/>
    </row>
    <row r="73" spans="2:12" s="8" customFormat="1" ht="24.9" customHeight="1">
      <c r="B73" s="104"/>
      <c r="D73" s="105" t="s">
        <v>149</v>
      </c>
      <c r="E73" s="106"/>
      <c r="F73" s="106"/>
      <c r="G73" s="106"/>
      <c r="H73" s="106"/>
      <c r="I73" s="106"/>
      <c r="J73" s="107">
        <f>J455</f>
        <v>0</v>
      </c>
      <c r="L73" s="104"/>
    </row>
    <row r="74" spans="2:12" s="9" customFormat="1" ht="19.95" customHeight="1">
      <c r="B74" s="108"/>
      <c r="D74" s="109" t="s">
        <v>150</v>
      </c>
      <c r="E74" s="110"/>
      <c r="F74" s="110"/>
      <c r="G74" s="110"/>
      <c r="H74" s="110"/>
      <c r="I74" s="110"/>
      <c r="J74" s="111">
        <f>J456</f>
        <v>0</v>
      </c>
      <c r="L74" s="108"/>
    </row>
    <row r="75" spans="2:12" s="1" customFormat="1" ht="21.75" customHeight="1">
      <c r="B75" s="33"/>
      <c r="L75" s="33"/>
    </row>
    <row r="76" spans="2:12" s="1" customFormat="1" ht="6.9" customHeight="1"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33"/>
    </row>
    <row r="80" spans="2:12" s="1" customFormat="1" ht="6.9" customHeight="1">
      <c r="B80" s="44"/>
      <c r="C80" s="45"/>
      <c r="D80" s="45"/>
      <c r="E80" s="45"/>
      <c r="F80" s="45"/>
      <c r="G80" s="45"/>
      <c r="H80" s="45"/>
      <c r="I80" s="45"/>
      <c r="J80" s="45"/>
      <c r="K80" s="45"/>
      <c r="L80" s="33"/>
    </row>
    <row r="81" spans="2:63" s="1" customFormat="1" ht="24.9" customHeight="1">
      <c r="B81" s="33"/>
      <c r="C81" s="22" t="s">
        <v>151</v>
      </c>
      <c r="L81" s="33"/>
    </row>
    <row r="82" spans="2:63" s="1" customFormat="1" ht="6.9" customHeight="1">
      <c r="B82" s="33"/>
      <c r="L82" s="33"/>
    </row>
    <row r="83" spans="2:63" s="1" customFormat="1" ht="12" customHeight="1">
      <c r="B83" s="33"/>
      <c r="C83" s="28" t="s">
        <v>16</v>
      </c>
      <c r="L83" s="33"/>
    </row>
    <row r="84" spans="2:63" s="1" customFormat="1" ht="16.5" customHeight="1">
      <c r="B84" s="33"/>
      <c r="E84" s="327" t="str">
        <f>E7</f>
        <v>ÚPRAVY STÁVAJÍCÍHO VODOJEMU KOZINEC I a II</v>
      </c>
      <c r="F84" s="328"/>
      <c r="G84" s="328"/>
      <c r="H84" s="328"/>
      <c r="L84" s="33"/>
    </row>
    <row r="85" spans="2:63" ht="12" customHeight="1">
      <c r="B85" s="21"/>
      <c r="C85" s="28" t="s">
        <v>132</v>
      </c>
      <c r="L85" s="21"/>
    </row>
    <row r="86" spans="2:63" s="1" customFormat="1" ht="16.5" customHeight="1">
      <c r="B86" s="33"/>
      <c r="E86" s="327" t="s">
        <v>133</v>
      </c>
      <c r="F86" s="329"/>
      <c r="G86" s="329"/>
      <c r="H86" s="329"/>
      <c r="L86" s="33"/>
    </row>
    <row r="87" spans="2:63" s="1" customFormat="1" ht="12" customHeight="1">
      <c r="B87" s="33"/>
      <c r="C87" s="28" t="s">
        <v>134</v>
      </c>
      <c r="L87" s="33"/>
    </row>
    <row r="88" spans="2:63" s="1" customFormat="1" ht="16.5" customHeight="1">
      <c r="B88" s="33"/>
      <c r="E88" s="291" t="str">
        <f>E11</f>
        <v>D.1.1.a - Bourací práce a demolice</v>
      </c>
      <c r="F88" s="329"/>
      <c r="G88" s="329"/>
      <c r="H88" s="329"/>
      <c r="L88" s="33"/>
    </row>
    <row r="89" spans="2:63" s="1" customFormat="1" ht="6.9" customHeight="1">
      <c r="B89" s="33"/>
      <c r="L89" s="33"/>
    </row>
    <row r="90" spans="2:63" s="1" customFormat="1" ht="12" customHeight="1">
      <c r="B90" s="33"/>
      <c r="C90" s="28" t="s">
        <v>21</v>
      </c>
      <c r="F90" s="26" t="str">
        <f>F14</f>
        <v>Jilemnice</v>
      </c>
      <c r="I90" s="28" t="s">
        <v>23</v>
      </c>
      <c r="J90" s="50" t="str">
        <f>IF(J14="","",J14)</f>
        <v>5. 11. 2024</v>
      </c>
      <c r="L90" s="33"/>
    </row>
    <row r="91" spans="2:63" s="1" customFormat="1" ht="6.9" customHeight="1">
      <c r="B91" s="33"/>
      <c r="L91" s="33"/>
    </row>
    <row r="92" spans="2:63" s="1" customFormat="1" ht="15.15" customHeight="1">
      <c r="B92" s="33"/>
      <c r="C92" s="28" t="s">
        <v>25</v>
      </c>
      <c r="F92" s="26" t="str">
        <f>E17</f>
        <v>Vodohospodářské sdružení Turnov</v>
      </c>
      <c r="I92" s="28" t="s">
        <v>32</v>
      </c>
      <c r="J92" s="31" t="str">
        <f>E23</f>
        <v xml:space="preserve"> </v>
      </c>
      <c r="L92" s="33"/>
    </row>
    <row r="93" spans="2:63" s="1" customFormat="1" ht="15.15" customHeight="1">
      <c r="B93" s="33"/>
      <c r="C93" s="28" t="s">
        <v>30</v>
      </c>
      <c r="F93" s="26" t="str">
        <f>IF(E20="","",E20)</f>
        <v>Vyplň údaj</v>
      </c>
      <c r="I93" s="28" t="s">
        <v>35</v>
      </c>
      <c r="J93" s="31" t="str">
        <f>E26</f>
        <v>Michael Štěpán</v>
      </c>
      <c r="L93" s="33"/>
    </row>
    <row r="94" spans="2:63" s="1" customFormat="1" ht="10.35" customHeight="1">
      <c r="B94" s="33"/>
      <c r="L94" s="33"/>
    </row>
    <row r="95" spans="2:63" s="10" customFormat="1" ht="29.25" customHeight="1">
      <c r="B95" s="112"/>
      <c r="C95" s="113" t="s">
        <v>152</v>
      </c>
      <c r="D95" s="114" t="s">
        <v>59</v>
      </c>
      <c r="E95" s="114" t="s">
        <v>55</v>
      </c>
      <c r="F95" s="114" t="s">
        <v>56</v>
      </c>
      <c r="G95" s="114" t="s">
        <v>153</v>
      </c>
      <c r="H95" s="114" t="s">
        <v>154</v>
      </c>
      <c r="I95" s="114" t="s">
        <v>155</v>
      </c>
      <c r="J95" s="114" t="s">
        <v>138</v>
      </c>
      <c r="K95" s="115" t="s">
        <v>156</v>
      </c>
      <c r="L95" s="112"/>
      <c r="M95" s="57" t="s">
        <v>19</v>
      </c>
      <c r="N95" s="58" t="s">
        <v>44</v>
      </c>
      <c r="O95" s="58" t="s">
        <v>157</v>
      </c>
      <c r="P95" s="58" t="s">
        <v>158</v>
      </c>
      <c r="Q95" s="58" t="s">
        <v>159</v>
      </c>
      <c r="R95" s="58" t="s">
        <v>160</v>
      </c>
      <c r="S95" s="58" t="s">
        <v>161</v>
      </c>
      <c r="T95" s="59" t="s">
        <v>162</v>
      </c>
    </row>
    <row r="96" spans="2:63" s="1" customFormat="1" ht="22.8" customHeight="1">
      <c r="B96" s="33"/>
      <c r="C96" s="62" t="s">
        <v>163</v>
      </c>
      <c r="J96" s="116">
        <f>BK96</f>
        <v>0</v>
      </c>
      <c r="L96" s="33"/>
      <c r="M96" s="60"/>
      <c r="N96" s="51"/>
      <c r="O96" s="51"/>
      <c r="P96" s="117">
        <f>P97+P356+P455</f>
        <v>0</v>
      </c>
      <c r="Q96" s="51"/>
      <c r="R96" s="117">
        <f>R97+R356+R455</f>
        <v>0</v>
      </c>
      <c r="S96" s="51"/>
      <c r="T96" s="118">
        <f>T97+T356+T455</f>
        <v>253.38247752000004</v>
      </c>
      <c r="AT96" s="18" t="s">
        <v>73</v>
      </c>
      <c r="AU96" s="18" t="s">
        <v>139</v>
      </c>
      <c r="BK96" s="119">
        <f>BK97+BK356+BK455</f>
        <v>0</v>
      </c>
    </row>
    <row r="97" spans="2:65" s="11" customFormat="1" ht="25.95" customHeight="1">
      <c r="B97" s="120"/>
      <c r="D97" s="121" t="s">
        <v>73</v>
      </c>
      <c r="E97" s="122" t="s">
        <v>164</v>
      </c>
      <c r="F97" s="122" t="s">
        <v>165</v>
      </c>
      <c r="I97" s="123"/>
      <c r="J97" s="124">
        <f>BK97</f>
        <v>0</v>
      </c>
      <c r="L97" s="120"/>
      <c r="M97" s="125"/>
      <c r="P97" s="126">
        <f>P98+P180+P327</f>
        <v>0</v>
      </c>
      <c r="R97" s="126">
        <f>R98+R180+R327</f>
        <v>0</v>
      </c>
      <c r="T97" s="127">
        <f>T98+T180+T327</f>
        <v>251.42921400000003</v>
      </c>
      <c r="AR97" s="121" t="s">
        <v>81</v>
      </c>
      <c r="AT97" s="128" t="s">
        <v>73</v>
      </c>
      <c r="AU97" s="128" t="s">
        <v>74</v>
      </c>
      <c r="AY97" s="121" t="s">
        <v>166</v>
      </c>
      <c r="BK97" s="129">
        <f>BK98+BK180+BK327</f>
        <v>0</v>
      </c>
    </row>
    <row r="98" spans="2:65" s="11" customFormat="1" ht="22.8" customHeight="1">
      <c r="B98" s="120"/>
      <c r="D98" s="121" t="s">
        <v>73</v>
      </c>
      <c r="E98" s="130" t="s">
        <v>81</v>
      </c>
      <c r="F98" s="130" t="s">
        <v>167</v>
      </c>
      <c r="I98" s="123"/>
      <c r="J98" s="131">
        <f>BK98</f>
        <v>0</v>
      </c>
      <c r="L98" s="120"/>
      <c r="M98" s="125"/>
      <c r="P98" s="126">
        <f>SUM(P99:P179)</f>
        <v>0</v>
      </c>
      <c r="R98" s="126">
        <f>SUM(R99:R179)</f>
        <v>0</v>
      </c>
      <c r="T98" s="127">
        <f>SUM(T99:T179)</f>
        <v>0</v>
      </c>
      <c r="AR98" s="121" t="s">
        <v>81</v>
      </c>
      <c r="AT98" s="128" t="s">
        <v>73</v>
      </c>
      <c r="AU98" s="128" t="s">
        <v>81</v>
      </c>
      <c r="AY98" s="121" t="s">
        <v>166</v>
      </c>
      <c r="BK98" s="129">
        <f>SUM(BK99:BK179)</f>
        <v>0</v>
      </c>
    </row>
    <row r="99" spans="2:65" s="1" customFormat="1" ht="16.5" customHeight="1">
      <c r="B99" s="33"/>
      <c r="C99" s="132" t="s">
        <v>81</v>
      </c>
      <c r="D99" s="132" t="s">
        <v>168</v>
      </c>
      <c r="E99" s="133" t="s">
        <v>169</v>
      </c>
      <c r="F99" s="134" t="s">
        <v>170</v>
      </c>
      <c r="G99" s="135" t="s">
        <v>171</v>
      </c>
      <c r="H99" s="136">
        <v>312.13400000000001</v>
      </c>
      <c r="I99" s="137"/>
      <c r="J99" s="138">
        <f>ROUND(I99*H99,2)</f>
        <v>0</v>
      </c>
      <c r="K99" s="134" t="s">
        <v>172</v>
      </c>
      <c r="L99" s="33"/>
      <c r="M99" s="139" t="s">
        <v>19</v>
      </c>
      <c r="N99" s="140" t="s">
        <v>45</v>
      </c>
      <c r="P99" s="141">
        <f>O99*H99</f>
        <v>0</v>
      </c>
      <c r="Q99" s="141">
        <v>0</v>
      </c>
      <c r="R99" s="141">
        <f>Q99*H99</f>
        <v>0</v>
      </c>
      <c r="S99" s="141">
        <v>0</v>
      </c>
      <c r="T99" s="142">
        <f>S99*H99</f>
        <v>0</v>
      </c>
      <c r="AR99" s="143" t="s">
        <v>173</v>
      </c>
      <c r="AT99" s="143" t="s">
        <v>168</v>
      </c>
      <c r="AU99" s="143" t="s">
        <v>83</v>
      </c>
      <c r="AY99" s="18" t="s">
        <v>166</v>
      </c>
      <c r="BE99" s="144">
        <f>IF(N99="základní",J99,0)</f>
        <v>0</v>
      </c>
      <c r="BF99" s="144">
        <f>IF(N99="snížená",J99,0)</f>
        <v>0</v>
      </c>
      <c r="BG99" s="144">
        <f>IF(N99="zákl. přenesená",J99,0)</f>
        <v>0</v>
      </c>
      <c r="BH99" s="144">
        <f>IF(N99="sníž. přenesená",J99,0)</f>
        <v>0</v>
      </c>
      <c r="BI99" s="144">
        <f>IF(N99="nulová",J99,0)</f>
        <v>0</v>
      </c>
      <c r="BJ99" s="18" t="s">
        <v>81</v>
      </c>
      <c r="BK99" s="144">
        <f>ROUND(I99*H99,2)</f>
        <v>0</v>
      </c>
      <c r="BL99" s="18" t="s">
        <v>173</v>
      </c>
      <c r="BM99" s="143" t="s">
        <v>174</v>
      </c>
    </row>
    <row r="100" spans="2:65" s="1" customFormat="1" ht="10.199999999999999">
      <c r="B100" s="33"/>
      <c r="D100" s="145" t="s">
        <v>175</v>
      </c>
      <c r="F100" s="146" t="s">
        <v>176</v>
      </c>
      <c r="I100" s="147"/>
      <c r="L100" s="33"/>
      <c r="M100" s="148"/>
      <c r="T100" s="54"/>
      <c r="AT100" s="18" t="s">
        <v>175</v>
      </c>
      <c r="AU100" s="18" t="s">
        <v>83</v>
      </c>
    </row>
    <row r="101" spans="2:65" s="12" customFormat="1" ht="10.199999999999999">
      <c r="B101" s="149"/>
      <c r="D101" s="150" t="s">
        <v>177</v>
      </c>
      <c r="E101" s="151" t="s">
        <v>19</v>
      </c>
      <c r="F101" s="152" t="s">
        <v>178</v>
      </c>
      <c r="H101" s="151" t="s">
        <v>19</v>
      </c>
      <c r="I101" s="153"/>
      <c r="L101" s="149"/>
      <c r="M101" s="154"/>
      <c r="T101" s="155"/>
      <c r="AT101" s="151" t="s">
        <v>177</v>
      </c>
      <c r="AU101" s="151" t="s">
        <v>83</v>
      </c>
      <c r="AV101" s="12" t="s">
        <v>81</v>
      </c>
      <c r="AW101" s="12" t="s">
        <v>34</v>
      </c>
      <c r="AX101" s="12" t="s">
        <v>74</v>
      </c>
      <c r="AY101" s="151" t="s">
        <v>166</v>
      </c>
    </row>
    <row r="102" spans="2:65" s="12" customFormat="1" ht="10.199999999999999">
      <c r="B102" s="149"/>
      <c r="D102" s="150" t="s">
        <v>177</v>
      </c>
      <c r="E102" s="151" t="s">
        <v>19</v>
      </c>
      <c r="F102" s="152" t="s">
        <v>179</v>
      </c>
      <c r="H102" s="151" t="s">
        <v>19</v>
      </c>
      <c r="I102" s="153"/>
      <c r="L102" s="149"/>
      <c r="M102" s="154"/>
      <c r="T102" s="155"/>
      <c r="AT102" s="151" t="s">
        <v>177</v>
      </c>
      <c r="AU102" s="151" t="s">
        <v>83</v>
      </c>
      <c r="AV102" s="12" t="s">
        <v>81</v>
      </c>
      <c r="AW102" s="12" t="s">
        <v>34</v>
      </c>
      <c r="AX102" s="12" t="s">
        <v>74</v>
      </c>
      <c r="AY102" s="151" t="s">
        <v>166</v>
      </c>
    </row>
    <row r="103" spans="2:65" s="13" customFormat="1" ht="10.199999999999999">
      <c r="B103" s="156"/>
      <c r="D103" s="150" t="s">
        <v>177</v>
      </c>
      <c r="E103" s="157" t="s">
        <v>19</v>
      </c>
      <c r="F103" s="158" t="s">
        <v>180</v>
      </c>
      <c r="H103" s="159">
        <v>297.27</v>
      </c>
      <c r="I103" s="160"/>
      <c r="L103" s="156"/>
      <c r="M103" s="161"/>
      <c r="T103" s="162"/>
      <c r="AT103" s="157" t="s">
        <v>177</v>
      </c>
      <c r="AU103" s="157" t="s">
        <v>83</v>
      </c>
      <c r="AV103" s="13" t="s">
        <v>83</v>
      </c>
      <c r="AW103" s="13" t="s">
        <v>34</v>
      </c>
      <c r="AX103" s="13" t="s">
        <v>74</v>
      </c>
      <c r="AY103" s="157" t="s">
        <v>166</v>
      </c>
    </row>
    <row r="104" spans="2:65" s="14" customFormat="1" ht="10.199999999999999">
      <c r="B104" s="163"/>
      <c r="D104" s="150" t="s">
        <v>177</v>
      </c>
      <c r="E104" s="164" t="s">
        <v>19</v>
      </c>
      <c r="F104" s="165" t="s">
        <v>181</v>
      </c>
      <c r="H104" s="166">
        <v>297.27</v>
      </c>
      <c r="I104" s="167"/>
      <c r="L104" s="163"/>
      <c r="M104" s="168"/>
      <c r="T104" s="169"/>
      <c r="AT104" s="164" t="s">
        <v>177</v>
      </c>
      <c r="AU104" s="164" t="s">
        <v>83</v>
      </c>
      <c r="AV104" s="14" t="s">
        <v>173</v>
      </c>
      <c r="AW104" s="14" t="s">
        <v>34</v>
      </c>
      <c r="AX104" s="14" t="s">
        <v>81</v>
      </c>
      <c r="AY104" s="164" t="s">
        <v>166</v>
      </c>
    </row>
    <row r="105" spans="2:65" s="13" customFormat="1" ht="10.199999999999999">
      <c r="B105" s="156"/>
      <c r="D105" s="150" t="s">
        <v>177</v>
      </c>
      <c r="F105" s="158" t="s">
        <v>182</v>
      </c>
      <c r="H105" s="159">
        <v>312.13400000000001</v>
      </c>
      <c r="I105" s="160"/>
      <c r="L105" s="156"/>
      <c r="M105" s="161"/>
      <c r="T105" s="162"/>
      <c r="AT105" s="157" t="s">
        <v>177</v>
      </c>
      <c r="AU105" s="157" t="s">
        <v>83</v>
      </c>
      <c r="AV105" s="13" t="s">
        <v>83</v>
      </c>
      <c r="AW105" s="13" t="s">
        <v>4</v>
      </c>
      <c r="AX105" s="13" t="s">
        <v>81</v>
      </c>
      <c r="AY105" s="157" t="s">
        <v>166</v>
      </c>
    </row>
    <row r="106" spans="2:65" s="1" customFormat="1" ht="21.75" customHeight="1">
      <c r="B106" s="33"/>
      <c r="C106" s="132" t="s">
        <v>83</v>
      </c>
      <c r="D106" s="132" t="s">
        <v>168</v>
      </c>
      <c r="E106" s="133" t="s">
        <v>183</v>
      </c>
      <c r="F106" s="134" t="s">
        <v>184</v>
      </c>
      <c r="G106" s="135" t="s">
        <v>171</v>
      </c>
      <c r="H106" s="136">
        <v>208.089</v>
      </c>
      <c r="I106" s="137"/>
      <c r="J106" s="138">
        <f>ROUND(I106*H106,2)</f>
        <v>0</v>
      </c>
      <c r="K106" s="134" t="s">
        <v>172</v>
      </c>
      <c r="L106" s="33"/>
      <c r="M106" s="139" t="s">
        <v>19</v>
      </c>
      <c r="N106" s="140" t="s">
        <v>45</v>
      </c>
      <c r="P106" s="141">
        <f>O106*H106</f>
        <v>0</v>
      </c>
      <c r="Q106" s="141">
        <v>0</v>
      </c>
      <c r="R106" s="141">
        <f>Q106*H106</f>
        <v>0</v>
      </c>
      <c r="S106" s="141">
        <v>0</v>
      </c>
      <c r="T106" s="142">
        <f>S106*H106</f>
        <v>0</v>
      </c>
      <c r="AR106" s="143" t="s">
        <v>173</v>
      </c>
      <c r="AT106" s="143" t="s">
        <v>168</v>
      </c>
      <c r="AU106" s="143" t="s">
        <v>83</v>
      </c>
      <c r="AY106" s="18" t="s">
        <v>166</v>
      </c>
      <c r="BE106" s="144">
        <f>IF(N106="základní",J106,0)</f>
        <v>0</v>
      </c>
      <c r="BF106" s="144">
        <f>IF(N106="snížená",J106,0)</f>
        <v>0</v>
      </c>
      <c r="BG106" s="144">
        <f>IF(N106="zákl. přenesená",J106,0)</f>
        <v>0</v>
      </c>
      <c r="BH106" s="144">
        <f>IF(N106="sníž. přenesená",J106,0)</f>
        <v>0</v>
      </c>
      <c r="BI106" s="144">
        <f>IF(N106="nulová",J106,0)</f>
        <v>0</v>
      </c>
      <c r="BJ106" s="18" t="s">
        <v>81</v>
      </c>
      <c r="BK106" s="144">
        <f>ROUND(I106*H106,2)</f>
        <v>0</v>
      </c>
      <c r="BL106" s="18" t="s">
        <v>173</v>
      </c>
      <c r="BM106" s="143" t="s">
        <v>185</v>
      </c>
    </row>
    <row r="107" spans="2:65" s="1" customFormat="1" ht="10.199999999999999">
      <c r="B107" s="33"/>
      <c r="D107" s="145" t="s">
        <v>175</v>
      </c>
      <c r="F107" s="146" t="s">
        <v>186</v>
      </c>
      <c r="I107" s="147"/>
      <c r="L107" s="33"/>
      <c r="M107" s="148"/>
      <c r="T107" s="54"/>
      <c r="AT107" s="18" t="s">
        <v>175</v>
      </c>
      <c r="AU107" s="18" t="s">
        <v>83</v>
      </c>
    </row>
    <row r="108" spans="2:65" s="12" customFormat="1" ht="10.199999999999999">
      <c r="B108" s="149"/>
      <c r="D108" s="150" t="s">
        <v>177</v>
      </c>
      <c r="E108" s="151" t="s">
        <v>19</v>
      </c>
      <c r="F108" s="152" t="s">
        <v>178</v>
      </c>
      <c r="H108" s="151" t="s">
        <v>19</v>
      </c>
      <c r="I108" s="153"/>
      <c r="L108" s="149"/>
      <c r="M108" s="154"/>
      <c r="T108" s="155"/>
      <c r="AT108" s="151" t="s">
        <v>177</v>
      </c>
      <c r="AU108" s="151" t="s">
        <v>83</v>
      </c>
      <c r="AV108" s="12" t="s">
        <v>81</v>
      </c>
      <c r="AW108" s="12" t="s">
        <v>34</v>
      </c>
      <c r="AX108" s="12" t="s">
        <v>74</v>
      </c>
      <c r="AY108" s="151" t="s">
        <v>166</v>
      </c>
    </row>
    <row r="109" spans="2:65" s="12" customFormat="1" ht="10.199999999999999">
      <c r="B109" s="149"/>
      <c r="D109" s="150" t="s">
        <v>177</v>
      </c>
      <c r="E109" s="151" t="s">
        <v>19</v>
      </c>
      <c r="F109" s="152" t="s">
        <v>187</v>
      </c>
      <c r="H109" s="151" t="s">
        <v>19</v>
      </c>
      <c r="I109" s="153"/>
      <c r="L109" s="149"/>
      <c r="M109" s="154"/>
      <c r="T109" s="155"/>
      <c r="AT109" s="151" t="s">
        <v>177</v>
      </c>
      <c r="AU109" s="151" t="s">
        <v>83</v>
      </c>
      <c r="AV109" s="12" t="s">
        <v>81</v>
      </c>
      <c r="AW109" s="12" t="s">
        <v>34</v>
      </c>
      <c r="AX109" s="12" t="s">
        <v>74</v>
      </c>
      <c r="AY109" s="151" t="s">
        <v>166</v>
      </c>
    </row>
    <row r="110" spans="2:65" s="13" customFormat="1" ht="10.199999999999999">
      <c r="B110" s="156"/>
      <c r="D110" s="150" t="s">
        <v>177</v>
      </c>
      <c r="E110" s="157" t="s">
        <v>19</v>
      </c>
      <c r="F110" s="158" t="s">
        <v>188</v>
      </c>
      <c r="H110" s="159">
        <v>198.18</v>
      </c>
      <c r="I110" s="160"/>
      <c r="L110" s="156"/>
      <c r="M110" s="161"/>
      <c r="T110" s="162"/>
      <c r="AT110" s="157" t="s">
        <v>177</v>
      </c>
      <c r="AU110" s="157" t="s">
        <v>83</v>
      </c>
      <c r="AV110" s="13" t="s">
        <v>83</v>
      </c>
      <c r="AW110" s="13" t="s">
        <v>34</v>
      </c>
      <c r="AX110" s="13" t="s">
        <v>74</v>
      </c>
      <c r="AY110" s="157" t="s">
        <v>166</v>
      </c>
    </row>
    <row r="111" spans="2:65" s="14" customFormat="1" ht="10.199999999999999">
      <c r="B111" s="163"/>
      <c r="D111" s="150" t="s">
        <v>177</v>
      </c>
      <c r="E111" s="164" t="s">
        <v>19</v>
      </c>
      <c r="F111" s="165" t="s">
        <v>181</v>
      </c>
      <c r="H111" s="166">
        <v>198.18</v>
      </c>
      <c r="I111" s="167"/>
      <c r="L111" s="163"/>
      <c r="M111" s="168"/>
      <c r="T111" s="169"/>
      <c r="AT111" s="164" t="s">
        <v>177</v>
      </c>
      <c r="AU111" s="164" t="s">
        <v>83</v>
      </c>
      <c r="AV111" s="14" t="s">
        <v>173</v>
      </c>
      <c r="AW111" s="14" t="s">
        <v>34</v>
      </c>
      <c r="AX111" s="14" t="s">
        <v>81</v>
      </c>
      <c r="AY111" s="164" t="s">
        <v>166</v>
      </c>
    </row>
    <row r="112" spans="2:65" s="13" customFormat="1" ht="10.199999999999999">
      <c r="B112" s="156"/>
      <c r="D112" s="150" t="s">
        <v>177</v>
      </c>
      <c r="F112" s="158" t="s">
        <v>189</v>
      </c>
      <c r="H112" s="159">
        <v>208.089</v>
      </c>
      <c r="I112" s="160"/>
      <c r="L112" s="156"/>
      <c r="M112" s="161"/>
      <c r="T112" s="162"/>
      <c r="AT112" s="157" t="s">
        <v>177</v>
      </c>
      <c r="AU112" s="157" t="s">
        <v>83</v>
      </c>
      <c r="AV112" s="13" t="s">
        <v>83</v>
      </c>
      <c r="AW112" s="13" t="s">
        <v>4</v>
      </c>
      <c r="AX112" s="13" t="s">
        <v>81</v>
      </c>
      <c r="AY112" s="157" t="s">
        <v>166</v>
      </c>
    </row>
    <row r="113" spans="2:65" s="1" customFormat="1" ht="24.15" customHeight="1">
      <c r="B113" s="33"/>
      <c r="C113" s="132" t="s">
        <v>190</v>
      </c>
      <c r="D113" s="132" t="s">
        <v>168</v>
      </c>
      <c r="E113" s="133" t="s">
        <v>191</v>
      </c>
      <c r="F113" s="134" t="s">
        <v>192</v>
      </c>
      <c r="G113" s="135" t="s">
        <v>171</v>
      </c>
      <c r="H113" s="136">
        <v>99.887</v>
      </c>
      <c r="I113" s="137"/>
      <c r="J113" s="138">
        <f>ROUND(I113*H113,2)</f>
        <v>0</v>
      </c>
      <c r="K113" s="134" t="s">
        <v>172</v>
      </c>
      <c r="L113" s="33"/>
      <c r="M113" s="139" t="s">
        <v>19</v>
      </c>
      <c r="N113" s="140" t="s">
        <v>45</v>
      </c>
      <c r="P113" s="141">
        <f>O113*H113</f>
        <v>0</v>
      </c>
      <c r="Q113" s="141">
        <v>0</v>
      </c>
      <c r="R113" s="141">
        <f>Q113*H113</f>
        <v>0</v>
      </c>
      <c r="S113" s="141">
        <v>0</v>
      </c>
      <c r="T113" s="142">
        <f>S113*H113</f>
        <v>0</v>
      </c>
      <c r="AR113" s="143" t="s">
        <v>173</v>
      </c>
      <c r="AT113" s="143" t="s">
        <v>168</v>
      </c>
      <c r="AU113" s="143" t="s">
        <v>83</v>
      </c>
      <c r="AY113" s="18" t="s">
        <v>166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81</v>
      </c>
      <c r="BK113" s="144">
        <f>ROUND(I113*H113,2)</f>
        <v>0</v>
      </c>
      <c r="BL113" s="18" t="s">
        <v>173</v>
      </c>
      <c r="BM113" s="143" t="s">
        <v>193</v>
      </c>
    </row>
    <row r="114" spans="2:65" s="1" customFormat="1" ht="10.199999999999999">
      <c r="B114" s="33"/>
      <c r="D114" s="145" t="s">
        <v>175</v>
      </c>
      <c r="F114" s="146" t="s">
        <v>194</v>
      </c>
      <c r="I114" s="147"/>
      <c r="L114" s="33"/>
      <c r="M114" s="148"/>
      <c r="T114" s="54"/>
      <c r="AT114" s="18" t="s">
        <v>175</v>
      </c>
      <c r="AU114" s="18" t="s">
        <v>83</v>
      </c>
    </row>
    <row r="115" spans="2:65" s="12" customFormat="1" ht="10.199999999999999">
      <c r="B115" s="149"/>
      <c r="D115" s="150" t="s">
        <v>177</v>
      </c>
      <c r="E115" s="151" t="s">
        <v>19</v>
      </c>
      <c r="F115" s="152" t="s">
        <v>195</v>
      </c>
      <c r="H115" s="151" t="s">
        <v>19</v>
      </c>
      <c r="I115" s="153"/>
      <c r="L115" s="149"/>
      <c r="M115" s="154"/>
      <c r="T115" s="155"/>
      <c r="AT115" s="151" t="s">
        <v>177</v>
      </c>
      <c r="AU115" s="151" t="s">
        <v>83</v>
      </c>
      <c r="AV115" s="12" t="s">
        <v>81</v>
      </c>
      <c r="AW115" s="12" t="s">
        <v>34</v>
      </c>
      <c r="AX115" s="12" t="s">
        <v>74</v>
      </c>
      <c r="AY115" s="151" t="s">
        <v>166</v>
      </c>
    </row>
    <row r="116" spans="2:65" s="12" customFormat="1" ht="10.199999999999999">
      <c r="B116" s="149"/>
      <c r="D116" s="150" t="s">
        <v>177</v>
      </c>
      <c r="E116" s="151" t="s">
        <v>19</v>
      </c>
      <c r="F116" s="152" t="s">
        <v>196</v>
      </c>
      <c r="H116" s="151" t="s">
        <v>19</v>
      </c>
      <c r="I116" s="153"/>
      <c r="L116" s="149"/>
      <c r="M116" s="154"/>
      <c r="T116" s="155"/>
      <c r="AT116" s="151" t="s">
        <v>177</v>
      </c>
      <c r="AU116" s="151" t="s">
        <v>83</v>
      </c>
      <c r="AV116" s="12" t="s">
        <v>81</v>
      </c>
      <c r="AW116" s="12" t="s">
        <v>34</v>
      </c>
      <c r="AX116" s="12" t="s">
        <v>74</v>
      </c>
      <c r="AY116" s="151" t="s">
        <v>166</v>
      </c>
    </row>
    <row r="117" spans="2:65" s="13" customFormat="1" ht="10.199999999999999">
      <c r="B117" s="156"/>
      <c r="D117" s="150" t="s">
        <v>177</v>
      </c>
      <c r="E117" s="157" t="s">
        <v>19</v>
      </c>
      <c r="F117" s="158" t="s">
        <v>197</v>
      </c>
      <c r="H117" s="159">
        <v>95.13</v>
      </c>
      <c r="I117" s="160"/>
      <c r="L117" s="156"/>
      <c r="M117" s="161"/>
      <c r="T117" s="162"/>
      <c r="AT117" s="157" t="s">
        <v>177</v>
      </c>
      <c r="AU117" s="157" t="s">
        <v>83</v>
      </c>
      <c r="AV117" s="13" t="s">
        <v>83</v>
      </c>
      <c r="AW117" s="13" t="s">
        <v>34</v>
      </c>
      <c r="AX117" s="13" t="s">
        <v>74</v>
      </c>
      <c r="AY117" s="157" t="s">
        <v>166</v>
      </c>
    </row>
    <row r="118" spans="2:65" s="14" customFormat="1" ht="10.199999999999999">
      <c r="B118" s="163"/>
      <c r="D118" s="150" t="s">
        <v>177</v>
      </c>
      <c r="E118" s="164" t="s">
        <v>19</v>
      </c>
      <c r="F118" s="165" t="s">
        <v>181</v>
      </c>
      <c r="H118" s="166">
        <v>95.13</v>
      </c>
      <c r="I118" s="167"/>
      <c r="L118" s="163"/>
      <c r="M118" s="168"/>
      <c r="T118" s="169"/>
      <c r="AT118" s="164" t="s">
        <v>177</v>
      </c>
      <c r="AU118" s="164" t="s">
        <v>83</v>
      </c>
      <c r="AV118" s="14" t="s">
        <v>173</v>
      </c>
      <c r="AW118" s="14" t="s">
        <v>34</v>
      </c>
      <c r="AX118" s="14" t="s">
        <v>81</v>
      </c>
      <c r="AY118" s="164" t="s">
        <v>166</v>
      </c>
    </row>
    <row r="119" spans="2:65" s="13" customFormat="1" ht="10.199999999999999">
      <c r="B119" s="156"/>
      <c r="D119" s="150" t="s">
        <v>177</v>
      </c>
      <c r="F119" s="158" t="s">
        <v>198</v>
      </c>
      <c r="H119" s="159">
        <v>99.887</v>
      </c>
      <c r="I119" s="160"/>
      <c r="L119" s="156"/>
      <c r="M119" s="161"/>
      <c r="T119" s="162"/>
      <c r="AT119" s="157" t="s">
        <v>177</v>
      </c>
      <c r="AU119" s="157" t="s">
        <v>83</v>
      </c>
      <c r="AV119" s="13" t="s">
        <v>83</v>
      </c>
      <c r="AW119" s="13" t="s">
        <v>4</v>
      </c>
      <c r="AX119" s="13" t="s">
        <v>81</v>
      </c>
      <c r="AY119" s="157" t="s">
        <v>166</v>
      </c>
    </row>
    <row r="120" spans="2:65" s="1" customFormat="1" ht="24.15" customHeight="1">
      <c r="B120" s="33"/>
      <c r="C120" s="132" t="s">
        <v>173</v>
      </c>
      <c r="D120" s="132" t="s">
        <v>168</v>
      </c>
      <c r="E120" s="133" t="s">
        <v>199</v>
      </c>
      <c r="F120" s="134" t="s">
        <v>200</v>
      </c>
      <c r="G120" s="135" t="s">
        <v>171</v>
      </c>
      <c r="H120" s="136">
        <v>233.06899999999999</v>
      </c>
      <c r="I120" s="137"/>
      <c r="J120" s="138">
        <f>ROUND(I120*H120,2)</f>
        <v>0</v>
      </c>
      <c r="K120" s="134" t="s">
        <v>172</v>
      </c>
      <c r="L120" s="33"/>
      <c r="M120" s="139" t="s">
        <v>19</v>
      </c>
      <c r="N120" s="140" t="s">
        <v>45</v>
      </c>
      <c r="P120" s="141">
        <f>O120*H120</f>
        <v>0</v>
      </c>
      <c r="Q120" s="141">
        <v>0</v>
      </c>
      <c r="R120" s="141">
        <f>Q120*H120</f>
        <v>0</v>
      </c>
      <c r="S120" s="141">
        <v>0</v>
      </c>
      <c r="T120" s="142">
        <f>S120*H120</f>
        <v>0</v>
      </c>
      <c r="AR120" s="143" t="s">
        <v>173</v>
      </c>
      <c r="AT120" s="143" t="s">
        <v>168</v>
      </c>
      <c r="AU120" s="143" t="s">
        <v>83</v>
      </c>
      <c r="AY120" s="18" t="s">
        <v>166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81</v>
      </c>
      <c r="BK120" s="144">
        <f>ROUND(I120*H120,2)</f>
        <v>0</v>
      </c>
      <c r="BL120" s="18" t="s">
        <v>173</v>
      </c>
      <c r="BM120" s="143" t="s">
        <v>201</v>
      </c>
    </row>
    <row r="121" spans="2:65" s="1" customFormat="1" ht="10.199999999999999">
      <c r="B121" s="33"/>
      <c r="D121" s="145" t="s">
        <v>175</v>
      </c>
      <c r="F121" s="146" t="s">
        <v>202</v>
      </c>
      <c r="I121" s="147"/>
      <c r="L121" s="33"/>
      <c r="M121" s="148"/>
      <c r="T121" s="54"/>
      <c r="AT121" s="18" t="s">
        <v>175</v>
      </c>
      <c r="AU121" s="18" t="s">
        <v>83</v>
      </c>
    </row>
    <row r="122" spans="2:65" s="12" customFormat="1" ht="10.199999999999999">
      <c r="B122" s="149"/>
      <c r="D122" s="150" t="s">
        <v>177</v>
      </c>
      <c r="E122" s="151" t="s">
        <v>19</v>
      </c>
      <c r="F122" s="152" t="s">
        <v>195</v>
      </c>
      <c r="H122" s="151" t="s">
        <v>19</v>
      </c>
      <c r="I122" s="153"/>
      <c r="L122" s="149"/>
      <c r="M122" s="154"/>
      <c r="T122" s="155"/>
      <c r="AT122" s="151" t="s">
        <v>177</v>
      </c>
      <c r="AU122" s="151" t="s">
        <v>83</v>
      </c>
      <c r="AV122" s="12" t="s">
        <v>81</v>
      </c>
      <c r="AW122" s="12" t="s">
        <v>34</v>
      </c>
      <c r="AX122" s="12" t="s">
        <v>74</v>
      </c>
      <c r="AY122" s="151" t="s">
        <v>166</v>
      </c>
    </row>
    <row r="123" spans="2:65" s="12" customFormat="1" ht="10.199999999999999">
      <c r="B123" s="149"/>
      <c r="D123" s="150" t="s">
        <v>177</v>
      </c>
      <c r="E123" s="151" t="s">
        <v>19</v>
      </c>
      <c r="F123" s="152" t="s">
        <v>203</v>
      </c>
      <c r="H123" s="151" t="s">
        <v>19</v>
      </c>
      <c r="I123" s="153"/>
      <c r="L123" s="149"/>
      <c r="M123" s="154"/>
      <c r="T123" s="155"/>
      <c r="AT123" s="151" t="s">
        <v>177</v>
      </c>
      <c r="AU123" s="151" t="s">
        <v>83</v>
      </c>
      <c r="AV123" s="12" t="s">
        <v>81</v>
      </c>
      <c r="AW123" s="12" t="s">
        <v>34</v>
      </c>
      <c r="AX123" s="12" t="s">
        <v>74</v>
      </c>
      <c r="AY123" s="151" t="s">
        <v>166</v>
      </c>
    </row>
    <row r="124" spans="2:65" s="13" customFormat="1" ht="10.199999999999999">
      <c r="B124" s="156"/>
      <c r="D124" s="150" t="s">
        <v>177</v>
      </c>
      <c r="E124" s="157" t="s">
        <v>19</v>
      </c>
      <c r="F124" s="158" t="s">
        <v>204</v>
      </c>
      <c r="H124" s="159">
        <v>221.97</v>
      </c>
      <c r="I124" s="160"/>
      <c r="L124" s="156"/>
      <c r="M124" s="161"/>
      <c r="T124" s="162"/>
      <c r="AT124" s="157" t="s">
        <v>177</v>
      </c>
      <c r="AU124" s="157" t="s">
        <v>83</v>
      </c>
      <c r="AV124" s="13" t="s">
        <v>83</v>
      </c>
      <c r="AW124" s="13" t="s">
        <v>34</v>
      </c>
      <c r="AX124" s="13" t="s">
        <v>74</v>
      </c>
      <c r="AY124" s="157" t="s">
        <v>166</v>
      </c>
    </row>
    <row r="125" spans="2:65" s="14" customFormat="1" ht="10.199999999999999">
      <c r="B125" s="163"/>
      <c r="D125" s="150" t="s">
        <v>177</v>
      </c>
      <c r="E125" s="164" t="s">
        <v>19</v>
      </c>
      <c r="F125" s="165" t="s">
        <v>181</v>
      </c>
      <c r="H125" s="166">
        <v>221.97</v>
      </c>
      <c r="I125" s="167"/>
      <c r="L125" s="163"/>
      <c r="M125" s="168"/>
      <c r="T125" s="169"/>
      <c r="AT125" s="164" t="s">
        <v>177</v>
      </c>
      <c r="AU125" s="164" t="s">
        <v>83</v>
      </c>
      <c r="AV125" s="14" t="s">
        <v>173</v>
      </c>
      <c r="AW125" s="14" t="s">
        <v>34</v>
      </c>
      <c r="AX125" s="14" t="s">
        <v>81</v>
      </c>
      <c r="AY125" s="164" t="s">
        <v>166</v>
      </c>
    </row>
    <row r="126" spans="2:65" s="13" customFormat="1" ht="10.199999999999999">
      <c r="B126" s="156"/>
      <c r="D126" s="150" t="s">
        <v>177</v>
      </c>
      <c r="F126" s="158" t="s">
        <v>205</v>
      </c>
      <c r="H126" s="159">
        <v>233.06899999999999</v>
      </c>
      <c r="I126" s="160"/>
      <c r="L126" s="156"/>
      <c r="M126" s="161"/>
      <c r="T126" s="162"/>
      <c r="AT126" s="157" t="s">
        <v>177</v>
      </c>
      <c r="AU126" s="157" t="s">
        <v>83</v>
      </c>
      <c r="AV126" s="13" t="s">
        <v>83</v>
      </c>
      <c r="AW126" s="13" t="s">
        <v>4</v>
      </c>
      <c r="AX126" s="13" t="s">
        <v>81</v>
      </c>
      <c r="AY126" s="157" t="s">
        <v>166</v>
      </c>
    </row>
    <row r="127" spans="2:65" s="1" customFormat="1" ht="24.15" customHeight="1">
      <c r="B127" s="33"/>
      <c r="C127" s="132" t="s">
        <v>206</v>
      </c>
      <c r="D127" s="132" t="s">
        <v>168</v>
      </c>
      <c r="E127" s="133" t="s">
        <v>207</v>
      </c>
      <c r="F127" s="134" t="s">
        <v>208</v>
      </c>
      <c r="G127" s="135" t="s">
        <v>171</v>
      </c>
      <c r="H127" s="136">
        <v>37.173999999999999</v>
      </c>
      <c r="I127" s="137"/>
      <c r="J127" s="138">
        <f>ROUND(I127*H127,2)</f>
        <v>0</v>
      </c>
      <c r="K127" s="134" t="s">
        <v>172</v>
      </c>
      <c r="L127" s="33"/>
      <c r="M127" s="139" t="s">
        <v>19</v>
      </c>
      <c r="N127" s="140" t="s">
        <v>45</v>
      </c>
      <c r="P127" s="141">
        <f>O127*H127</f>
        <v>0</v>
      </c>
      <c r="Q127" s="141">
        <v>0</v>
      </c>
      <c r="R127" s="141">
        <f>Q127*H127</f>
        <v>0</v>
      </c>
      <c r="S127" s="141">
        <v>0</v>
      </c>
      <c r="T127" s="142">
        <f>S127*H127</f>
        <v>0</v>
      </c>
      <c r="AR127" s="143" t="s">
        <v>173</v>
      </c>
      <c r="AT127" s="143" t="s">
        <v>168</v>
      </c>
      <c r="AU127" s="143" t="s">
        <v>83</v>
      </c>
      <c r="AY127" s="18" t="s">
        <v>166</v>
      </c>
      <c r="BE127" s="144">
        <f>IF(N127="základní",J127,0)</f>
        <v>0</v>
      </c>
      <c r="BF127" s="144">
        <f>IF(N127="snížená",J127,0)</f>
        <v>0</v>
      </c>
      <c r="BG127" s="144">
        <f>IF(N127="zákl. přenesená",J127,0)</f>
        <v>0</v>
      </c>
      <c r="BH127" s="144">
        <f>IF(N127="sníž. přenesená",J127,0)</f>
        <v>0</v>
      </c>
      <c r="BI127" s="144">
        <f>IF(N127="nulová",J127,0)</f>
        <v>0</v>
      </c>
      <c r="BJ127" s="18" t="s">
        <v>81</v>
      </c>
      <c r="BK127" s="144">
        <f>ROUND(I127*H127,2)</f>
        <v>0</v>
      </c>
      <c r="BL127" s="18" t="s">
        <v>173</v>
      </c>
      <c r="BM127" s="143" t="s">
        <v>209</v>
      </c>
    </row>
    <row r="128" spans="2:65" s="1" customFormat="1" ht="10.199999999999999">
      <c r="B128" s="33"/>
      <c r="D128" s="145" t="s">
        <v>175</v>
      </c>
      <c r="F128" s="146" t="s">
        <v>210</v>
      </c>
      <c r="I128" s="147"/>
      <c r="L128" s="33"/>
      <c r="M128" s="148"/>
      <c r="T128" s="54"/>
      <c r="AT128" s="18" t="s">
        <v>175</v>
      </c>
      <c r="AU128" s="18" t="s">
        <v>83</v>
      </c>
    </row>
    <row r="129" spans="2:65" s="12" customFormat="1" ht="10.199999999999999">
      <c r="B129" s="149"/>
      <c r="D129" s="150" t="s">
        <v>177</v>
      </c>
      <c r="E129" s="151" t="s">
        <v>19</v>
      </c>
      <c r="F129" s="152" t="s">
        <v>211</v>
      </c>
      <c r="H129" s="151" t="s">
        <v>19</v>
      </c>
      <c r="I129" s="153"/>
      <c r="L129" s="149"/>
      <c r="M129" s="154"/>
      <c r="T129" s="155"/>
      <c r="AT129" s="151" t="s">
        <v>177</v>
      </c>
      <c r="AU129" s="151" t="s">
        <v>83</v>
      </c>
      <c r="AV129" s="12" t="s">
        <v>81</v>
      </c>
      <c r="AW129" s="12" t="s">
        <v>34</v>
      </c>
      <c r="AX129" s="12" t="s">
        <v>74</v>
      </c>
      <c r="AY129" s="151" t="s">
        <v>166</v>
      </c>
    </row>
    <row r="130" spans="2:65" s="12" customFormat="1" ht="10.199999999999999">
      <c r="B130" s="149"/>
      <c r="D130" s="150" t="s">
        <v>177</v>
      </c>
      <c r="E130" s="151" t="s">
        <v>19</v>
      </c>
      <c r="F130" s="152" t="s">
        <v>212</v>
      </c>
      <c r="H130" s="151" t="s">
        <v>19</v>
      </c>
      <c r="I130" s="153"/>
      <c r="L130" s="149"/>
      <c r="M130" s="154"/>
      <c r="T130" s="155"/>
      <c r="AT130" s="151" t="s">
        <v>177</v>
      </c>
      <c r="AU130" s="151" t="s">
        <v>83</v>
      </c>
      <c r="AV130" s="12" t="s">
        <v>81</v>
      </c>
      <c r="AW130" s="12" t="s">
        <v>34</v>
      </c>
      <c r="AX130" s="12" t="s">
        <v>74</v>
      </c>
      <c r="AY130" s="151" t="s">
        <v>166</v>
      </c>
    </row>
    <row r="131" spans="2:65" s="13" customFormat="1" ht="10.199999999999999">
      <c r="B131" s="156"/>
      <c r="D131" s="150" t="s">
        <v>177</v>
      </c>
      <c r="E131" s="157" t="s">
        <v>19</v>
      </c>
      <c r="F131" s="158" t="s">
        <v>213</v>
      </c>
      <c r="H131" s="159">
        <v>35.404000000000003</v>
      </c>
      <c r="I131" s="160"/>
      <c r="L131" s="156"/>
      <c r="M131" s="161"/>
      <c r="T131" s="162"/>
      <c r="AT131" s="157" t="s">
        <v>177</v>
      </c>
      <c r="AU131" s="157" t="s">
        <v>83</v>
      </c>
      <c r="AV131" s="13" t="s">
        <v>83</v>
      </c>
      <c r="AW131" s="13" t="s">
        <v>34</v>
      </c>
      <c r="AX131" s="13" t="s">
        <v>74</v>
      </c>
      <c r="AY131" s="157" t="s">
        <v>166</v>
      </c>
    </row>
    <row r="132" spans="2:65" s="14" customFormat="1" ht="10.199999999999999">
      <c r="B132" s="163"/>
      <c r="D132" s="150" t="s">
        <v>177</v>
      </c>
      <c r="E132" s="164" t="s">
        <v>19</v>
      </c>
      <c r="F132" s="165" t="s">
        <v>181</v>
      </c>
      <c r="H132" s="166">
        <v>35.404000000000003</v>
      </c>
      <c r="I132" s="167"/>
      <c r="L132" s="163"/>
      <c r="M132" s="168"/>
      <c r="T132" s="169"/>
      <c r="AT132" s="164" t="s">
        <v>177</v>
      </c>
      <c r="AU132" s="164" t="s">
        <v>83</v>
      </c>
      <c r="AV132" s="14" t="s">
        <v>173</v>
      </c>
      <c r="AW132" s="14" t="s">
        <v>34</v>
      </c>
      <c r="AX132" s="14" t="s">
        <v>81</v>
      </c>
      <c r="AY132" s="164" t="s">
        <v>166</v>
      </c>
    </row>
    <row r="133" spans="2:65" s="13" customFormat="1" ht="10.199999999999999">
      <c r="B133" s="156"/>
      <c r="D133" s="150" t="s">
        <v>177</v>
      </c>
      <c r="F133" s="158" t="s">
        <v>214</v>
      </c>
      <c r="H133" s="159">
        <v>37.173999999999999</v>
      </c>
      <c r="I133" s="160"/>
      <c r="L133" s="156"/>
      <c r="M133" s="161"/>
      <c r="T133" s="162"/>
      <c r="AT133" s="157" t="s">
        <v>177</v>
      </c>
      <c r="AU133" s="157" t="s">
        <v>83</v>
      </c>
      <c r="AV133" s="13" t="s">
        <v>83</v>
      </c>
      <c r="AW133" s="13" t="s">
        <v>4</v>
      </c>
      <c r="AX133" s="13" t="s">
        <v>81</v>
      </c>
      <c r="AY133" s="157" t="s">
        <v>166</v>
      </c>
    </row>
    <row r="134" spans="2:65" s="1" customFormat="1" ht="24.15" customHeight="1">
      <c r="B134" s="33"/>
      <c r="C134" s="132" t="s">
        <v>215</v>
      </c>
      <c r="D134" s="132" t="s">
        <v>168</v>
      </c>
      <c r="E134" s="133" t="s">
        <v>216</v>
      </c>
      <c r="F134" s="134" t="s">
        <v>217</v>
      </c>
      <c r="G134" s="135" t="s">
        <v>171</v>
      </c>
      <c r="H134" s="136">
        <v>148.697</v>
      </c>
      <c r="I134" s="137"/>
      <c r="J134" s="138">
        <f>ROUND(I134*H134,2)</f>
        <v>0</v>
      </c>
      <c r="K134" s="134" t="s">
        <v>172</v>
      </c>
      <c r="L134" s="33"/>
      <c r="M134" s="139" t="s">
        <v>19</v>
      </c>
      <c r="N134" s="140" t="s">
        <v>45</v>
      </c>
      <c r="P134" s="141">
        <f>O134*H134</f>
        <v>0</v>
      </c>
      <c r="Q134" s="141">
        <v>0</v>
      </c>
      <c r="R134" s="141">
        <f>Q134*H134</f>
        <v>0</v>
      </c>
      <c r="S134" s="141">
        <v>0</v>
      </c>
      <c r="T134" s="142">
        <f>S134*H134</f>
        <v>0</v>
      </c>
      <c r="AR134" s="143" t="s">
        <v>173</v>
      </c>
      <c r="AT134" s="143" t="s">
        <v>168</v>
      </c>
      <c r="AU134" s="143" t="s">
        <v>83</v>
      </c>
      <c r="AY134" s="18" t="s">
        <v>166</v>
      </c>
      <c r="BE134" s="144">
        <f>IF(N134="základní",J134,0)</f>
        <v>0</v>
      </c>
      <c r="BF134" s="144">
        <f>IF(N134="snížená",J134,0)</f>
        <v>0</v>
      </c>
      <c r="BG134" s="144">
        <f>IF(N134="zákl. přenesená",J134,0)</f>
        <v>0</v>
      </c>
      <c r="BH134" s="144">
        <f>IF(N134="sníž. přenesená",J134,0)</f>
        <v>0</v>
      </c>
      <c r="BI134" s="144">
        <f>IF(N134="nulová",J134,0)</f>
        <v>0</v>
      </c>
      <c r="BJ134" s="18" t="s">
        <v>81</v>
      </c>
      <c r="BK134" s="144">
        <f>ROUND(I134*H134,2)</f>
        <v>0</v>
      </c>
      <c r="BL134" s="18" t="s">
        <v>173</v>
      </c>
      <c r="BM134" s="143" t="s">
        <v>218</v>
      </c>
    </row>
    <row r="135" spans="2:65" s="1" customFormat="1" ht="10.199999999999999">
      <c r="B135" s="33"/>
      <c r="D135" s="145" t="s">
        <v>175</v>
      </c>
      <c r="F135" s="146" t="s">
        <v>219</v>
      </c>
      <c r="I135" s="147"/>
      <c r="L135" s="33"/>
      <c r="M135" s="148"/>
      <c r="T135" s="54"/>
      <c r="AT135" s="18" t="s">
        <v>175</v>
      </c>
      <c r="AU135" s="18" t="s">
        <v>83</v>
      </c>
    </row>
    <row r="136" spans="2:65" s="12" customFormat="1" ht="10.199999999999999">
      <c r="B136" s="149"/>
      <c r="D136" s="150" t="s">
        <v>177</v>
      </c>
      <c r="E136" s="151" t="s">
        <v>19</v>
      </c>
      <c r="F136" s="152" t="s">
        <v>211</v>
      </c>
      <c r="H136" s="151" t="s">
        <v>19</v>
      </c>
      <c r="I136" s="153"/>
      <c r="L136" s="149"/>
      <c r="M136" s="154"/>
      <c r="T136" s="155"/>
      <c r="AT136" s="151" t="s">
        <v>177</v>
      </c>
      <c r="AU136" s="151" t="s">
        <v>83</v>
      </c>
      <c r="AV136" s="12" t="s">
        <v>81</v>
      </c>
      <c r="AW136" s="12" t="s">
        <v>34</v>
      </c>
      <c r="AX136" s="12" t="s">
        <v>74</v>
      </c>
      <c r="AY136" s="151" t="s">
        <v>166</v>
      </c>
    </row>
    <row r="137" spans="2:65" s="12" customFormat="1" ht="10.199999999999999">
      <c r="B137" s="149"/>
      <c r="D137" s="150" t="s">
        <v>177</v>
      </c>
      <c r="E137" s="151" t="s">
        <v>19</v>
      </c>
      <c r="F137" s="152" t="s">
        <v>220</v>
      </c>
      <c r="H137" s="151" t="s">
        <v>19</v>
      </c>
      <c r="I137" s="153"/>
      <c r="L137" s="149"/>
      <c r="M137" s="154"/>
      <c r="T137" s="155"/>
      <c r="AT137" s="151" t="s">
        <v>177</v>
      </c>
      <c r="AU137" s="151" t="s">
        <v>83</v>
      </c>
      <c r="AV137" s="12" t="s">
        <v>81</v>
      </c>
      <c r="AW137" s="12" t="s">
        <v>34</v>
      </c>
      <c r="AX137" s="12" t="s">
        <v>74</v>
      </c>
      <c r="AY137" s="151" t="s">
        <v>166</v>
      </c>
    </row>
    <row r="138" spans="2:65" s="13" customFormat="1" ht="10.199999999999999">
      <c r="B138" s="156"/>
      <c r="D138" s="150" t="s">
        <v>177</v>
      </c>
      <c r="E138" s="157" t="s">
        <v>19</v>
      </c>
      <c r="F138" s="158" t="s">
        <v>221</v>
      </c>
      <c r="H138" s="159">
        <v>141.61600000000001</v>
      </c>
      <c r="I138" s="160"/>
      <c r="L138" s="156"/>
      <c r="M138" s="161"/>
      <c r="T138" s="162"/>
      <c r="AT138" s="157" t="s">
        <v>177</v>
      </c>
      <c r="AU138" s="157" t="s">
        <v>83</v>
      </c>
      <c r="AV138" s="13" t="s">
        <v>83</v>
      </c>
      <c r="AW138" s="13" t="s">
        <v>34</v>
      </c>
      <c r="AX138" s="13" t="s">
        <v>74</v>
      </c>
      <c r="AY138" s="157" t="s">
        <v>166</v>
      </c>
    </row>
    <row r="139" spans="2:65" s="14" customFormat="1" ht="10.199999999999999">
      <c r="B139" s="163"/>
      <c r="D139" s="150" t="s">
        <v>177</v>
      </c>
      <c r="E139" s="164" t="s">
        <v>19</v>
      </c>
      <c r="F139" s="165" t="s">
        <v>181</v>
      </c>
      <c r="H139" s="166">
        <v>141.61600000000001</v>
      </c>
      <c r="I139" s="167"/>
      <c r="L139" s="163"/>
      <c r="M139" s="168"/>
      <c r="T139" s="169"/>
      <c r="AT139" s="164" t="s">
        <v>177</v>
      </c>
      <c r="AU139" s="164" t="s">
        <v>83</v>
      </c>
      <c r="AV139" s="14" t="s">
        <v>173</v>
      </c>
      <c r="AW139" s="14" t="s">
        <v>34</v>
      </c>
      <c r="AX139" s="14" t="s">
        <v>81</v>
      </c>
      <c r="AY139" s="164" t="s">
        <v>166</v>
      </c>
    </row>
    <row r="140" spans="2:65" s="13" customFormat="1" ht="10.199999999999999">
      <c r="B140" s="156"/>
      <c r="D140" s="150" t="s">
        <v>177</v>
      </c>
      <c r="F140" s="158" t="s">
        <v>222</v>
      </c>
      <c r="H140" s="159">
        <v>148.697</v>
      </c>
      <c r="I140" s="160"/>
      <c r="L140" s="156"/>
      <c r="M140" s="161"/>
      <c r="T140" s="162"/>
      <c r="AT140" s="157" t="s">
        <v>177</v>
      </c>
      <c r="AU140" s="157" t="s">
        <v>83</v>
      </c>
      <c r="AV140" s="13" t="s">
        <v>83</v>
      </c>
      <c r="AW140" s="13" t="s">
        <v>4</v>
      </c>
      <c r="AX140" s="13" t="s">
        <v>81</v>
      </c>
      <c r="AY140" s="157" t="s">
        <v>166</v>
      </c>
    </row>
    <row r="141" spans="2:65" s="1" customFormat="1" ht="33" customHeight="1">
      <c r="B141" s="33"/>
      <c r="C141" s="132" t="s">
        <v>223</v>
      </c>
      <c r="D141" s="132" t="s">
        <v>168</v>
      </c>
      <c r="E141" s="133" t="s">
        <v>224</v>
      </c>
      <c r="F141" s="134" t="s">
        <v>225</v>
      </c>
      <c r="G141" s="135" t="s">
        <v>171</v>
      </c>
      <c r="H141" s="136">
        <v>449.19400000000002</v>
      </c>
      <c r="I141" s="137"/>
      <c r="J141" s="138">
        <f>ROUND(I141*H141,2)</f>
        <v>0</v>
      </c>
      <c r="K141" s="134" t="s">
        <v>172</v>
      </c>
      <c r="L141" s="33"/>
      <c r="M141" s="139" t="s">
        <v>19</v>
      </c>
      <c r="N141" s="140" t="s">
        <v>45</v>
      </c>
      <c r="P141" s="141">
        <f>O141*H141</f>
        <v>0</v>
      </c>
      <c r="Q141" s="141">
        <v>0</v>
      </c>
      <c r="R141" s="141">
        <f>Q141*H141</f>
        <v>0</v>
      </c>
      <c r="S141" s="141">
        <v>0</v>
      </c>
      <c r="T141" s="142">
        <f>S141*H141</f>
        <v>0</v>
      </c>
      <c r="AR141" s="143" t="s">
        <v>173</v>
      </c>
      <c r="AT141" s="143" t="s">
        <v>168</v>
      </c>
      <c r="AU141" s="143" t="s">
        <v>83</v>
      </c>
      <c r="AY141" s="18" t="s">
        <v>166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81</v>
      </c>
      <c r="BK141" s="144">
        <f>ROUND(I141*H141,2)</f>
        <v>0</v>
      </c>
      <c r="BL141" s="18" t="s">
        <v>173</v>
      </c>
      <c r="BM141" s="143" t="s">
        <v>226</v>
      </c>
    </row>
    <row r="142" spans="2:65" s="1" customFormat="1" ht="10.199999999999999">
      <c r="B142" s="33"/>
      <c r="D142" s="145" t="s">
        <v>175</v>
      </c>
      <c r="F142" s="146" t="s">
        <v>227</v>
      </c>
      <c r="I142" s="147"/>
      <c r="L142" s="33"/>
      <c r="M142" s="148"/>
      <c r="T142" s="54"/>
      <c r="AT142" s="18" t="s">
        <v>175</v>
      </c>
      <c r="AU142" s="18" t="s">
        <v>83</v>
      </c>
    </row>
    <row r="143" spans="2:65" s="12" customFormat="1" ht="10.199999999999999">
      <c r="B143" s="149"/>
      <c r="D143" s="150" t="s">
        <v>177</v>
      </c>
      <c r="E143" s="151" t="s">
        <v>19</v>
      </c>
      <c r="F143" s="152" t="s">
        <v>178</v>
      </c>
      <c r="H143" s="151" t="s">
        <v>19</v>
      </c>
      <c r="I143" s="153"/>
      <c r="L143" s="149"/>
      <c r="M143" s="154"/>
      <c r="T143" s="155"/>
      <c r="AT143" s="151" t="s">
        <v>177</v>
      </c>
      <c r="AU143" s="151" t="s">
        <v>83</v>
      </c>
      <c r="AV143" s="12" t="s">
        <v>81</v>
      </c>
      <c r="AW143" s="12" t="s">
        <v>34</v>
      </c>
      <c r="AX143" s="12" t="s">
        <v>74</v>
      </c>
      <c r="AY143" s="151" t="s">
        <v>166</v>
      </c>
    </row>
    <row r="144" spans="2:65" s="12" customFormat="1" ht="10.199999999999999">
      <c r="B144" s="149"/>
      <c r="D144" s="150" t="s">
        <v>177</v>
      </c>
      <c r="E144" s="151" t="s">
        <v>19</v>
      </c>
      <c r="F144" s="152" t="s">
        <v>179</v>
      </c>
      <c r="H144" s="151" t="s">
        <v>19</v>
      </c>
      <c r="I144" s="153"/>
      <c r="L144" s="149"/>
      <c r="M144" s="154"/>
      <c r="T144" s="155"/>
      <c r="AT144" s="151" t="s">
        <v>177</v>
      </c>
      <c r="AU144" s="151" t="s">
        <v>83</v>
      </c>
      <c r="AV144" s="12" t="s">
        <v>81</v>
      </c>
      <c r="AW144" s="12" t="s">
        <v>34</v>
      </c>
      <c r="AX144" s="12" t="s">
        <v>74</v>
      </c>
      <c r="AY144" s="151" t="s">
        <v>166</v>
      </c>
    </row>
    <row r="145" spans="2:65" s="13" customFormat="1" ht="10.199999999999999">
      <c r="B145" s="156"/>
      <c r="D145" s="150" t="s">
        <v>177</v>
      </c>
      <c r="E145" s="157" t="s">
        <v>19</v>
      </c>
      <c r="F145" s="158" t="s">
        <v>180</v>
      </c>
      <c r="H145" s="159">
        <v>297.27</v>
      </c>
      <c r="I145" s="160"/>
      <c r="L145" s="156"/>
      <c r="M145" s="161"/>
      <c r="T145" s="162"/>
      <c r="AT145" s="157" t="s">
        <v>177</v>
      </c>
      <c r="AU145" s="157" t="s">
        <v>83</v>
      </c>
      <c r="AV145" s="13" t="s">
        <v>83</v>
      </c>
      <c r="AW145" s="13" t="s">
        <v>34</v>
      </c>
      <c r="AX145" s="13" t="s">
        <v>74</v>
      </c>
      <c r="AY145" s="157" t="s">
        <v>166</v>
      </c>
    </row>
    <row r="146" spans="2:65" s="12" customFormat="1" ht="10.199999999999999">
      <c r="B146" s="149"/>
      <c r="D146" s="150" t="s">
        <v>177</v>
      </c>
      <c r="E146" s="151" t="s">
        <v>19</v>
      </c>
      <c r="F146" s="152" t="s">
        <v>195</v>
      </c>
      <c r="H146" s="151" t="s">
        <v>19</v>
      </c>
      <c r="I146" s="153"/>
      <c r="L146" s="149"/>
      <c r="M146" s="154"/>
      <c r="T146" s="155"/>
      <c r="AT146" s="151" t="s">
        <v>177</v>
      </c>
      <c r="AU146" s="151" t="s">
        <v>83</v>
      </c>
      <c r="AV146" s="12" t="s">
        <v>81</v>
      </c>
      <c r="AW146" s="12" t="s">
        <v>34</v>
      </c>
      <c r="AX146" s="12" t="s">
        <v>74</v>
      </c>
      <c r="AY146" s="151" t="s">
        <v>166</v>
      </c>
    </row>
    <row r="147" spans="2:65" s="12" customFormat="1" ht="10.199999999999999">
      <c r="B147" s="149"/>
      <c r="D147" s="150" t="s">
        <v>177</v>
      </c>
      <c r="E147" s="151" t="s">
        <v>19</v>
      </c>
      <c r="F147" s="152" t="s">
        <v>196</v>
      </c>
      <c r="H147" s="151" t="s">
        <v>19</v>
      </c>
      <c r="I147" s="153"/>
      <c r="L147" s="149"/>
      <c r="M147" s="154"/>
      <c r="T147" s="155"/>
      <c r="AT147" s="151" t="s">
        <v>177</v>
      </c>
      <c r="AU147" s="151" t="s">
        <v>83</v>
      </c>
      <c r="AV147" s="12" t="s">
        <v>81</v>
      </c>
      <c r="AW147" s="12" t="s">
        <v>34</v>
      </c>
      <c r="AX147" s="12" t="s">
        <v>74</v>
      </c>
      <c r="AY147" s="151" t="s">
        <v>166</v>
      </c>
    </row>
    <row r="148" spans="2:65" s="13" customFormat="1" ht="10.199999999999999">
      <c r="B148" s="156"/>
      <c r="D148" s="150" t="s">
        <v>177</v>
      </c>
      <c r="E148" s="157" t="s">
        <v>19</v>
      </c>
      <c r="F148" s="158" t="s">
        <v>197</v>
      </c>
      <c r="H148" s="159">
        <v>95.13</v>
      </c>
      <c r="I148" s="160"/>
      <c r="L148" s="156"/>
      <c r="M148" s="161"/>
      <c r="T148" s="162"/>
      <c r="AT148" s="157" t="s">
        <v>177</v>
      </c>
      <c r="AU148" s="157" t="s">
        <v>83</v>
      </c>
      <c r="AV148" s="13" t="s">
        <v>83</v>
      </c>
      <c r="AW148" s="13" t="s">
        <v>34</v>
      </c>
      <c r="AX148" s="13" t="s">
        <v>74</v>
      </c>
      <c r="AY148" s="157" t="s">
        <v>166</v>
      </c>
    </row>
    <row r="149" spans="2:65" s="12" customFormat="1" ht="10.199999999999999">
      <c r="B149" s="149"/>
      <c r="D149" s="150" t="s">
        <v>177</v>
      </c>
      <c r="E149" s="151" t="s">
        <v>19</v>
      </c>
      <c r="F149" s="152" t="s">
        <v>211</v>
      </c>
      <c r="H149" s="151" t="s">
        <v>19</v>
      </c>
      <c r="I149" s="153"/>
      <c r="L149" s="149"/>
      <c r="M149" s="154"/>
      <c r="T149" s="155"/>
      <c r="AT149" s="151" t="s">
        <v>177</v>
      </c>
      <c r="AU149" s="151" t="s">
        <v>83</v>
      </c>
      <c r="AV149" s="12" t="s">
        <v>81</v>
      </c>
      <c r="AW149" s="12" t="s">
        <v>34</v>
      </c>
      <c r="AX149" s="12" t="s">
        <v>74</v>
      </c>
      <c r="AY149" s="151" t="s">
        <v>166</v>
      </c>
    </row>
    <row r="150" spans="2:65" s="12" customFormat="1" ht="10.199999999999999">
      <c r="B150" s="149"/>
      <c r="D150" s="150" t="s">
        <v>177</v>
      </c>
      <c r="E150" s="151" t="s">
        <v>19</v>
      </c>
      <c r="F150" s="152" t="s">
        <v>212</v>
      </c>
      <c r="H150" s="151" t="s">
        <v>19</v>
      </c>
      <c r="I150" s="153"/>
      <c r="L150" s="149"/>
      <c r="M150" s="154"/>
      <c r="T150" s="155"/>
      <c r="AT150" s="151" t="s">
        <v>177</v>
      </c>
      <c r="AU150" s="151" t="s">
        <v>83</v>
      </c>
      <c r="AV150" s="12" t="s">
        <v>81</v>
      </c>
      <c r="AW150" s="12" t="s">
        <v>34</v>
      </c>
      <c r="AX150" s="12" t="s">
        <v>74</v>
      </c>
      <c r="AY150" s="151" t="s">
        <v>166</v>
      </c>
    </row>
    <row r="151" spans="2:65" s="13" customFormat="1" ht="10.199999999999999">
      <c r="B151" s="156"/>
      <c r="D151" s="150" t="s">
        <v>177</v>
      </c>
      <c r="E151" s="157" t="s">
        <v>19</v>
      </c>
      <c r="F151" s="158" t="s">
        <v>213</v>
      </c>
      <c r="H151" s="159">
        <v>35.404000000000003</v>
      </c>
      <c r="I151" s="160"/>
      <c r="L151" s="156"/>
      <c r="M151" s="161"/>
      <c r="T151" s="162"/>
      <c r="AT151" s="157" t="s">
        <v>177</v>
      </c>
      <c r="AU151" s="157" t="s">
        <v>83</v>
      </c>
      <c r="AV151" s="13" t="s">
        <v>83</v>
      </c>
      <c r="AW151" s="13" t="s">
        <v>34</v>
      </c>
      <c r="AX151" s="13" t="s">
        <v>74</v>
      </c>
      <c r="AY151" s="157" t="s">
        <v>166</v>
      </c>
    </row>
    <row r="152" spans="2:65" s="14" customFormat="1" ht="10.199999999999999">
      <c r="B152" s="163"/>
      <c r="D152" s="150" t="s">
        <v>177</v>
      </c>
      <c r="E152" s="164" t="s">
        <v>19</v>
      </c>
      <c r="F152" s="165" t="s">
        <v>181</v>
      </c>
      <c r="H152" s="166">
        <v>427.80399999999997</v>
      </c>
      <c r="I152" s="167"/>
      <c r="L152" s="163"/>
      <c r="M152" s="168"/>
      <c r="T152" s="169"/>
      <c r="AT152" s="164" t="s">
        <v>177</v>
      </c>
      <c r="AU152" s="164" t="s">
        <v>83</v>
      </c>
      <c r="AV152" s="14" t="s">
        <v>173</v>
      </c>
      <c r="AW152" s="14" t="s">
        <v>34</v>
      </c>
      <c r="AX152" s="14" t="s">
        <v>81</v>
      </c>
      <c r="AY152" s="164" t="s">
        <v>166</v>
      </c>
    </row>
    <row r="153" spans="2:65" s="13" customFormat="1" ht="10.199999999999999">
      <c r="B153" s="156"/>
      <c r="D153" s="150" t="s">
        <v>177</v>
      </c>
      <c r="F153" s="158" t="s">
        <v>228</v>
      </c>
      <c r="H153" s="159">
        <v>449.19400000000002</v>
      </c>
      <c r="I153" s="160"/>
      <c r="L153" s="156"/>
      <c r="M153" s="161"/>
      <c r="T153" s="162"/>
      <c r="AT153" s="157" t="s">
        <v>177</v>
      </c>
      <c r="AU153" s="157" t="s">
        <v>83</v>
      </c>
      <c r="AV153" s="13" t="s">
        <v>83</v>
      </c>
      <c r="AW153" s="13" t="s">
        <v>4</v>
      </c>
      <c r="AX153" s="13" t="s">
        <v>81</v>
      </c>
      <c r="AY153" s="157" t="s">
        <v>166</v>
      </c>
    </row>
    <row r="154" spans="2:65" s="1" customFormat="1" ht="33" customHeight="1">
      <c r="B154" s="33"/>
      <c r="C154" s="132" t="s">
        <v>229</v>
      </c>
      <c r="D154" s="132" t="s">
        <v>168</v>
      </c>
      <c r="E154" s="133" t="s">
        <v>230</v>
      </c>
      <c r="F154" s="134" t="s">
        <v>231</v>
      </c>
      <c r="G154" s="135" t="s">
        <v>171</v>
      </c>
      <c r="H154" s="136">
        <v>449.19400000000002</v>
      </c>
      <c r="I154" s="137"/>
      <c r="J154" s="138">
        <f>ROUND(I154*H154,2)</f>
        <v>0</v>
      </c>
      <c r="K154" s="134" t="s">
        <v>172</v>
      </c>
      <c r="L154" s="33"/>
      <c r="M154" s="139" t="s">
        <v>19</v>
      </c>
      <c r="N154" s="140" t="s">
        <v>45</v>
      </c>
      <c r="P154" s="141">
        <f>O154*H154</f>
        <v>0</v>
      </c>
      <c r="Q154" s="141">
        <v>0</v>
      </c>
      <c r="R154" s="141">
        <f>Q154*H154</f>
        <v>0</v>
      </c>
      <c r="S154" s="141">
        <v>0</v>
      </c>
      <c r="T154" s="142">
        <f>S154*H154</f>
        <v>0</v>
      </c>
      <c r="AR154" s="143" t="s">
        <v>173</v>
      </c>
      <c r="AT154" s="143" t="s">
        <v>168</v>
      </c>
      <c r="AU154" s="143" t="s">
        <v>83</v>
      </c>
      <c r="AY154" s="18" t="s">
        <v>166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81</v>
      </c>
      <c r="BK154" s="144">
        <f>ROUND(I154*H154,2)</f>
        <v>0</v>
      </c>
      <c r="BL154" s="18" t="s">
        <v>173</v>
      </c>
      <c r="BM154" s="143" t="s">
        <v>232</v>
      </c>
    </row>
    <row r="155" spans="2:65" s="1" customFormat="1" ht="10.199999999999999">
      <c r="B155" s="33"/>
      <c r="D155" s="145" t="s">
        <v>175</v>
      </c>
      <c r="F155" s="146" t="s">
        <v>233</v>
      </c>
      <c r="I155" s="147"/>
      <c r="L155" s="33"/>
      <c r="M155" s="148"/>
      <c r="T155" s="54"/>
      <c r="AT155" s="18" t="s">
        <v>175</v>
      </c>
      <c r="AU155" s="18" t="s">
        <v>83</v>
      </c>
    </row>
    <row r="156" spans="2:65" s="12" customFormat="1" ht="10.199999999999999">
      <c r="B156" s="149"/>
      <c r="D156" s="150" t="s">
        <v>177</v>
      </c>
      <c r="E156" s="151" t="s">
        <v>19</v>
      </c>
      <c r="F156" s="152" t="s">
        <v>178</v>
      </c>
      <c r="H156" s="151" t="s">
        <v>19</v>
      </c>
      <c r="I156" s="153"/>
      <c r="L156" s="149"/>
      <c r="M156" s="154"/>
      <c r="T156" s="155"/>
      <c r="AT156" s="151" t="s">
        <v>177</v>
      </c>
      <c r="AU156" s="151" t="s">
        <v>83</v>
      </c>
      <c r="AV156" s="12" t="s">
        <v>81</v>
      </c>
      <c r="AW156" s="12" t="s">
        <v>34</v>
      </c>
      <c r="AX156" s="12" t="s">
        <v>74</v>
      </c>
      <c r="AY156" s="151" t="s">
        <v>166</v>
      </c>
    </row>
    <row r="157" spans="2:65" s="12" customFormat="1" ht="10.199999999999999">
      <c r="B157" s="149"/>
      <c r="D157" s="150" t="s">
        <v>177</v>
      </c>
      <c r="E157" s="151" t="s">
        <v>19</v>
      </c>
      <c r="F157" s="152" t="s">
        <v>179</v>
      </c>
      <c r="H157" s="151" t="s">
        <v>19</v>
      </c>
      <c r="I157" s="153"/>
      <c r="L157" s="149"/>
      <c r="M157" s="154"/>
      <c r="T157" s="155"/>
      <c r="AT157" s="151" t="s">
        <v>177</v>
      </c>
      <c r="AU157" s="151" t="s">
        <v>83</v>
      </c>
      <c r="AV157" s="12" t="s">
        <v>81</v>
      </c>
      <c r="AW157" s="12" t="s">
        <v>34</v>
      </c>
      <c r="AX157" s="12" t="s">
        <v>74</v>
      </c>
      <c r="AY157" s="151" t="s">
        <v>166</v>
      </c>
    </row>
    <row r="158" spans="2:65" s="13" customFormat="1" ht="10.199999999999999">
      <c r="B158" s="156"/>
      <c r="D158" s="150" t="s">
        <v>177</v>
      </c>
      <c r="E158" s="157" t="s">
        <v>19</v>
      </c>
      <c r="F158" s="158" t="s">
        <v>180</v>
      </c>
      <c r="H158" s="159">
        <v>297.27</v>
      </c>
      <c r="I158" s="160"/>
      <c r="L158" s="156"/>
      <c r="M158" s="161"/>
      <c r="T158" s="162"/>
      <c r="AT158" s="157" t="s">
        <v>177</v>
      </c>
      <c r="AU158" s="157" t="s">
        <v>83</v>
      </c>
      <c r="AV158" s="13" t="s">
        <v>83</v>
      </c>
      <c r="AW158" s="13" t="s">
        <v>34</v>
      </c>
      <c r="AX158" s="13" t="s">
        <v>74</v>
      </c>
      <c r="AY158" s="157" t="s">
        <v>166</v>
      </c>
    </row>
    <row r="159" spans="2:65" s="12" customFormat="1" ht="10.199999999999999">
      <c r="B159" s="149"/>
      <c r="D159" s="150" t="s">
        <v>177</v>
      </c>
      <c r="E159" s="151" t="s">
        <v>19</v>
      </c>
      <c r="F159" s="152" t="s">
        <v>195</v>
      </c>
      <c r="H159" s="151" t="s">
        <v>19</v>
      </c>
      <c r="I159" s="153"/>
      <c r="L159" s="149"/>
      <c r="M159" s="154"/>
      <c r="T159" s="155"/>
      <c r="AT159" s="151" t="s">
        <v>177</v>
      </c>
      <c r="AU159" s="151" t="s">
        <v>83</v>
      </c>
      <c r="AV159" s="12" t="s">
        <v>81</v>
      </c>
      <c r="AW159" s="12" t="s">
        <v>34</v>
      </c>
      <c r="AX159" s="12" t="s">
        <v>74</v>
      </c>
      <c r="AY159" s="151" t="s">
        <v>166</v>
      </c>
    </row>
    <row r="160" spans="2:65" s="12" customFormat="1" ht="10.199999999999999">
      <c r="B160" s="149"/>
      <c r="D160" s="150" t="s">
        <v>177</v>
      </c>
      <c r="E160" s="151" t="s">
        <v>19</v>
      </c>
      <c r="F160" s="152" t="s">
        <v>196</v>
      </c>
      <c r="H160" s="151" t="s">
        <v>19</v>
      </c>
      <c r="I160" s="153"/>
      <c r="L160" s="149"/>
      <c r="M160" s="154"/>
      <c r="T160" s="155"/>
      <c r="AT160" s="151" t="s">
        <v>177</v>
      </c>
      <c r="AU160" s="151" t="s">
        <v>83</v>
      </c>
      <c r="AV160" s="12" t="s">
        <v>81</v>
      </c>
      <c r="AW160" s="12" t="s">
        <v>34</v>
      </c>
      <c r="AX160" s="12" t="s">
        <v>74</v>
      </c>
      <c r="AY160" s="151" t="s">
        <v>166</v>
      </c>
    </row>
    <row r="161" spans="2:65" s="13" customFormat="1" ht="10.199999999999999">
      <c r="B161" s="156"/>
      <c r="D161" s="150" t="s">
        <v>177</v>
      </c>
      <c r="E161" s="157" t="s">
        <v>19</v>
      </c>
      <c r="F161" s="158" t="s">
        <v>197</v>
      </c>
      <c r="H161" s="159">
        <v>95.13</v>
      </c>
      <c r="I161" s="160"/>
      <c r="L161" s="156"/>
      <c r="M161" s="161"/>
      <c r="T161" s="162"/>
      <c r="AT161" s="157" t="s">
        <v>177</v>
      </c>
      <c r="AU161" s="157" t="s">
        <v>83</v>
      </c>
      <c r="AV161" s="13" t="s">
        <v>83</v>
      </c>
      <c r="AW161" s="13" t="s">
        <v>34</v>
      </c>
      <c r="AX161" s="13" t="s">
        <v>74</v>
      </c>
      <c r="AY161" s="157" t="s">
        <v>166</v>
      </c>
    </row>
    <row r="162" spans="2:65" s="12" customFormat="1" ht="10.199999999999999">
      <c r="B162" s="149"/>
      <c r="D162" s="150" t="s">
        <v>177</v>
      </c>
      <c r="E162" s="151" t="s">
        <v>19</v>
      </c>
      <c r="F162" s="152" t="s">
        <v>211</v>
      </c>
      <c r="H162" s="151" t="s">
        <v>19</v>
      </c>
      <c r="I162" s="153"/>
      <c r="L162" s="149"/>
      <c r="M162" s="154"/>
      <c r="T162" s="155"/>
      <c r="AT162" s="151" t="s">
        <v>177</v>
      </c>
      <c r="AU162" s="151" t="s">
        <v>83</v>
      </c>
      <c r="AV162" s="12" t="s">
        <v>81</v>
      </c>
      <c r="AW162" s="12" t="s">
        <v>34</v>
      </c>
      <c r="AX162" s="12" t="s">
        <v>74</v>
      </c>
      <c r="AY162" s="151" t="s">
        <v>166</v>
      </c>
    </row>
    <row r="163" spans="2:65" s="12" customFormat="1" ht="10.199999999999999">
      <c r="B163" s="149"/>
      <c r="D163" s="150" t="s">
        <v>177</v>
      </c>
      <c r="E163" s="151" t="s">
        <v>19</v>
      </c>
      <c r="F163" s="152" t="s">
        <v>212</v>
      </c>
      <c r="H163" s="151" t="s">
        <v>19</v>
      </c>
      <c r="I163" s="153"/>
      <c r="L163" s="149"/>
      <c r="M163" s="154"/>
      <c r="T163" s="155"/>
      <c r="AT163" s="151" t="s">
        <v>177</v>
      </c>
      <c r="AU163" s="151" t="s">
        <v>83</v>
      </c>
      <c r="AV163" s="12" t="s">
        <v>81</v>
      </c>
      <c r="AW163" s="12" t="s">
        <v>34</v>
      </c>
      <c r="AX163" s="12" t="s">
        <v>74</v>
      </c>
      <c r="AY163" s="151" t="s">
        <v>166</v>
      </c>
    </row>
    <row r="164" spans="2:65" s="13" customFormat="1" ht="10.199999999999999">
      <c r="B164" s="156"/>
      <c r="D164" s="150" t="s">
        <v>177</v>
      </c>
      <c r="E164" s="157" t="s">
        <v>19</v>
      </c>
      <c r="F164" s="158" t="s">
        <v>213</v>
      </c>
      <c r="H164" s="159">
        <v>35.404000000000003</v>
      </c>
      <c r="I164" s="160"/>
      <c r="L164" s="156"/>
      <c r="M164" s="161"/>
      <c r="T164" s="162"/>
      <c r="AT164" s="157" t="s">
        <v>177</v>
      </c>
      <c r="AU164" s="157" t="s">
        <v>83</v>
      </c>
      <c r="AV164" s="13" t="s">
        <v>83</v>
      </c>
      <c r="AW164" s="13" t="s">
        <v>34</v>
      </c>
      <c r="AX164" s="13" t="s">
        <v>74</v>
      </c>
      <c r="AY164" s="157" t="s">
        <v>166</v>
      </c>
    </row>
    <row r="165" spans="2:65" s="14" customFormat="1" ht="10.199999999999999">
      <c r="B165" s="163"/>
      <c r="D165" s="150" t="s">
        <v>177</v>
      </c>
      <c r="E165" s="164" t="s">
        <v>19</v>
      </c>
      <c r="F165" s="165" t="s">
        <v>181</v>
      </c>
      <c r="H165" s="166">
        <v>427.80399999999997</v>
      </c>
      <c r="I165" s="167"/>
      <c r="L165" s="163"/>
      <c r="M165" s="168"/>
      <c r="T165" s="169"/>
      <c r="AT165" s="164" t="s">
        <v>177</v>
      </c>
      <c r="AU165" s="164" t="s">
        <v>83</v>
      </c>
      <c r="AV165" s="14" t="s">
        <v>173</v>
      </c>
      <c r="AW165" s="14" t="s">
        <v>34</v>
      </c>
      <c r="AX165" s="14" t="s">
        <v>81</v>
      </c>
      <c r="AY165" s="164" t="s">
        <v>166</v>
      </c>
    </row>
    <row r="166" spans="2:65" s="13" customFormat="1" ht="10.199999999999999">
      <c r="B166" s="156"/>
      <c r="D166" s="150" t="s">
        <v>177</v>
      </c>
      <c r="F166" s="158" t="s">
        <v>228</v>
      </c>
      <c r="H166" s="159">
        <v>449.19400000000002</v>
      </c>
      <c r="I166" s="160"/>
      <c r="L166" s="156"/>
      <c r="M166" s="161"/>
      <c r="T166" s="162"/>
      <c r="AT166" s="157" t="s">
        <v>177</v>
      </c>
      <c r="AU166" s="157" t="s">
        <v>83</v>
      </c>
      <c r="AV166" s="13" t="s">
        <v>83</v>
      </c>
      <c r="AW166" s="13" t="s">
        <v>4</v>
      </c>
      <c r="AX166" s="13" t="s">
        <v>81</v>
      </c>
      <c r="AY166" s="157" t="s">
        <v>166</v>
      </c>
    </row>
    <row r="167" spans="2:65" s="1" customFormat="1" ht="37.799999999999997" customHeight="1">
      <c r="B167" s="33"/>
      <c r="C167" s="132" t="s">
        <v>234</v>
      </c>
      <c r="D167" s="132" t="s">
        <v>168</v>
      </c>
      <c r="E167" s="133" t="s">
        <v>235</v>
      </c>
      <c r="F167" s="134" t="s">
        <v>236</v>
      </c>
      <c r="G167" s="135" t="s">
        <v>171</v>
      </c>
      <c r="H167" s="136">
        <v>589.85400000000004</v>
      </c>
      <c r="I167" s="137"/>
      <c r="J167" s="138">
        <f>ROUND(I167*H167,2)</f>
        <v>0</v>
      </c>
      <c r="K167" s="134" t="s">
        <v>172</v>
      </c>
      <c r="L167" s="33"/>
      <c r="M167" s="139" t="s">
        <v>19</v>
      </c>
      <c r="N167" s="140" t="s">
        <v>45</v>
      </c>
      <c r="P167" s="141">
        <f>O167*H167</f>
        <v>0</v>
      </c>
      <c r="Q167" s="141">
        <v>0</v>
      </c>
      <c r="R167" s="141">
        <f>Q167*H167</f>
        <v>0</v>
      </c>
      <c r="S167" s="141">
        <v>0</v>
      </c>
      <c r="T167" s="142">
        <f>S167*H167</f>
        <v>0</v>
      </c>
      <c r="AR167" s="143" t="s">
        <v>173</v>
      </c>
      <c r="AT167" s="143" t="s">
        <v>168</v>
      </c>
      <c r="AU167" s="143" t="s">
        <v>83</v>
      </c>
      <c r="AY167" s="18" t="s">
        <v>166</v>
      </c>
      <c r="BE167" s="144">
        <f>IF(N167="základní",J167,0)</f>
        <v>0</v>
      </c>
      <c r="BF167" s="144">
        <f>IF(N167="snížená",J167,0)</f>
        <v>0</v>
      </c>
      <c r="BG167" s="144">
        <f>IF(N167="zákl. přenesená",J167,0)</f>
        <v>0</v>
      </c>
      <c r="BH167" s="144">
        <f>IF(N167="sníž. přenesená",J167,0)</f>
        <v>0</v>
      </c>
      <c r="BI167" s="144">
        <f>IF(N167="nulová",J167,0)</f>
        <v>0</v>
      </c>
      <c r="BJ167" s="18" t="s">
        <v>81</v>
      </c>
      <c r="BK167" s="144">
        <f>ROUND(I167*H167,2)</f>
        <v>0</v>
      </c>
      <c r="BL167" s="18" t="s">
        <v>173</v>
      </c>
      <c r="BM167" s="143" t="s">
        <v>237</v>
      </c>
    </row>
    <row r="168" spans="2:65" s="1" customFormat="1" ht="10.199999999999999">
      <c r="B168" s="33"/>
      <c r="D168" s="145" t="s">
        <v>175</v>
      </c>
      <c r="F168" s="146" t="s">
        <v>238</v>
      </c>
      <c r="I168" s="147"/>
      <c r="L168" s="33"/>
      <c r="M168" s="148"/>
      <c r="T168" s="54"/>
      <c r="AT168" s="18" t="s">
        <v>175</v>
      </c>
      <c r="AU168" s="18" t="s">
        <v>83</v>
      </c>
    </row>
    <row r="169" spans="2:65" s="12" customFormat="1" ht="10.199999999999999">
      <c r="B169" s="149"/>
      <c r="D169" s="150" t="s">
        <v>177</v>
      </c>
      <c r="E169" s="151" t="s">
        <v>19</v>
      </c>
      <c r="F169" s="152" t="s">
        <v>178</v>
      </c>
      <c r="H169" s="151" t="s">
        <v>19</v>
      </c>
      <c r="I169" s="153"/>
      <c r="L169" s="149"/>
      <c r="M169" s="154"/>
      <c r="T169" s="155"/>
      <c r="AT169" s="151" t="s">
        <v>177</v>
      </c>
      <c r="AU169" s="151" t="s">
        <v>83</v>
      </c>
      <c r="AV169" s="12" t="s">
        <v>81</v>
      </c>
      <c r="AW169" s="12" t="s">
        <v>34</v>
      </c>
      <c r="AX169" s="12" t="s">
        <v>74</v>
      </c>
      <c r="AY169" s="151" t="s">
        <v>166</v>
      </c>
    </row>
    <row r="170" spans="2:65" s="12" customFormat="1" ht="10.199999999999999">
      <c r="B170" s="149"/>
      <c r="D170" s="150" t="s">
        <v>177</v>
      </c>
      <c r="E170" s="151" t="s">
        <v>19</v>
      </c>
      <c r="F170" s="152" t="s">
        <v>187</v>
      </c>
      <c r="H170" s="151" t="s">
        <v>19</v>
      </c>
      <c r="I170" s="153"/>
      <c r="L170" s="149"/>
      <c r="M170" s="154"/>
      <c r="T170" s="155"/>
      <c r="AT170" s="151" t="s">
        <v>177</v>
      </c>
      <c r="AU170" s="151" t="s">
        <v>83</v>
      </c>
      <c r="AV170" s="12" t="s">
        <v>81</v>
      </c>
      <c r="AW170" s="12" t="s">
        <v>34</v>
      </c>
      <c r="AX170" s="12" t="s">
        <v>74</v>
      </c>
      <c r="AY170" s="151" t="s">
        <v>166</v>
      </c>
    </row>
    <row r="171" spans="2:65" s="13" customFormat="1" ht="10.199999999999999">
      <c r="B171" s="156"/>
      <c r="D171" s="150" t="s">
        <v>177</v>
      </c>
      <c r="E171" s="157" t="s">
        <v>19</v>
      </c>
      <c r="F171" s="158" t="s">
        <v>188</v>
      </c>
      <c r="H171" s="159">
        <v>198.18</v>
      </c>
      <c r="I171" s="160"/>
      <c r="L171" s="156"/>
      <c r="M171" s="161"/>
      <c r="T171" s="162"/>
      <c r="AT171" s="157" t="s">
        <v>177</v>
      </c>
      <c r="AU171" s="157" t="s">
        <v>83</v>
      </c>
      <c r="AV171" s="13" t="s">
        <v>83</v>
      </c>
      <c r="AW171" s="13" t="s">
        <v>34</v>
      </c>
      <c r="AX171" s="13" t="s">
        <v>74</v>
      </c>
      <c r="AY171" s="157" t="s">
        <v>166</v>
      </c>
    </row>
    <row r="172" spans="2:65" s="12" customFormat="1" ht="10.199999999999999">
      <c r="B172" s="149"/>
      <c r="D172" s="150" t="s">
        <v>177</v>
      </c>
      <c r="E172" s="151" t="s">
        <v>19</v>
      </c>
      <c r="F172" s="152" t="s">
        <v>195</v>
      </c>
      <c r="H172" s="151" t="s">
        <v>19</v>
      </c>
      <c r="I172" s="153"/>
      <c r="L172" s="149"/>
      <c r="M172" s="154"/>
      <c r="T172" s="155"/>
      <c r="AT172" s="151" t="s">
        <v>177</v>
      </c>
      <c r="AU172" s="151" t="s">
        <v>83</v>
      </c>
      <c r="AV172" s="12" t="s">
        <v>81</v>
      </c>
      <c r="AW172" s="12" t="s">
        <v>34</v>
      </c>
      <c r="AX172" s="12" t="s">
        <v>74</v>
      </c>
      <c r="AY172" s="151" t="s">
        <v>166</v>
      </c>
    </row>
    <row r="173" spans="2:65" s="12" customFormat="1" ht="10.199999999999999">
      <c r="B173" s="149"/>
      <c r="D173" s="150" t="s">
        <v>177</v>
      </c>
      <c r="E173" s="151" t="s">
        <v>19</v>
      </c>
      <c r="F173" s="152" t="s">
        <v>203</v>
      </c>
      <c r="H173" s="151" t="s">
        <v>19</v>
      </c>
      <c r="I173" s="153"/>
      <c r="L173" s="149"/>
      <c r="M173" s="154"/>
      <c r="T173" s="155"/>
      <c r="AT173" s="151" t="s">
        <v>177</v>
      </c>
      <c r="AU173" s="151" t="s">
        <v>83</v>
      </c>
      <c r="AV173" s="12" t="s">
        <v>81</v>
      </c>
      <c r="AW173" s="12" t="s">
        <v>34</v>
      </c>
      <c r="AX173" s="12" t="s">
        <v>74</v>
      </c>
      <c r="AY173" s="151" t="s">
        <v>166</v>
      </c>
    </row>
    <row r="174" spans="2:65" s="13" customFormat="1" ht="10.199999999999999">
      <c r="B174" s="156"/>
      <c r="D174" s="150" t="s">
        <v>177</v>
      </c>
      <c r="E174" s="157" t="s">
        <v>19</v>
      </c>
      <c r="F174" s="158" t="s">
        <v>204</v>
      </c>
      <c r="H174" s="159">
        <v>221.97</v>
      </c>
      <c r="I174" s="160"/>
      <c r="L174" s="156"/>
      <c r="M174" s="161"/>
      <c r="T174" s="162"/>
      <c r="AT174" s="157" t="s">
        <v>177</v>
      </c>
      <c r="AU174" s="157" t="s">
        <v>83</v>
      </c>
      <c r="AV174" s="13" t="s">
        <v>83</v>
      </c>
      <c r="AW174" s="13" t="s">
        <v>34</v>
      </c>
      <c r="AX174" s="13" t="s">
        <v>74</v>
      </c>
      <c r="AY174" s="157" t="s">
        <v>166</v>
      </c>
    </row>
    <row r="175" spans="2:65" s="12" customFormat="1" ht="10.199999999999999">
      <c r="B175" s="149"/>
      <c r="D175" s="150" t="s">
        <v>177</v>
      </c>
      <c r="E175" s="151" t="s">
        <v>19</v>
      </c>
      <c r="F175" s="152" t="s">
        <v>211</v>
      </c>
      <c r="H175" s="151" t="s">
        <v>19</v>
      </c>
      <c r="I175" s="153"/>
      <c r="L175" s="149"/>
      <c r="M175" s="154"/>
      <c r="T175" s="155"/>
      <c r="AT175" s="151" t="s">
        <v>177</v>
      </c>
      <c r="AU175" s="151" t="s">
        <v>83</v>
      </c>
      <c r="AV175" s="12" t="s">
        <v>81</v>
      </c>
      <c r="AW175" s="12" t="s">
        <v>34</v>
      </c>
      <c r="AX175" s="12" t="s">
        <v>74</v>
      </c>
      <c r="AY175" s="151" t="s">
        <v>166</v>
      </c>
    </row>
    <row r="176" spans="2:65" s="12" customFormat="1" ht="10.199999999999999">
      <c r="B176" s="149"/>
      <c r="D176" s="150" t="s">
        <v>177</v>
      </c>
      <c r="E176" s="151" t="s">
        <v>19</v>
      </c>
      <c r="F176" s="152" t="s">
        <v>220</v>
      </c>
      <c r="H176" s="151" t="s">
        <v>19</v>
      </c>
      <c r="I176" s="153"/>
      <c r="L176" s="149"/>
      <c r="M176" s="154"/>
      <c r="T176" s="155"/>
      <c r="AT176" s="151" t="s">
        <v>177</v>
      </c>
      <c r="AU176" s="151" t="s">
        <v>83</v>
      </c>
      <c r="AV176" s="12" t="s">
        <v>81</v>
      </c>
      <c r="AW176" s="12" t="s">
        <v>34</v>
      </c>
      <c r="AX176" s="12" t="s">
        <v>74</v>
      </c>
      <c r="AY176" s="151" t="s">
        <v>166</v>
      </c>
    </row>
    <row r="177" spans="2:65" s="13" customFormat="1" ht="10.199999999999999">
      <c r="B177" s="156"/>
      <c r="D177" s="150" t="s">
        <v>177</v>
      </c>
      <c r="E177" s="157" t="s">
        <v>19</v>
      </c>
      <c r="F177" s="158" t="s">
        <v>221</v>
      </c>
      <c r="H177" s="159">
        <v>141.61600000000001</v>
      </c>
      <c r="I177" s="160"/>
      <c r="L177" s="156"/>
      <c r="M177" s="161"/>
      <c r="T177" s="162"/>
      <c r="AT177" s="157" t="s">
        <v>177</v>
      </c>
      <c r="AU177" s="157" t="s">
        <v>83</v>
      </c>
      <c r="AV177" s="13" t="s">
        <v>83</v>
      </c>
      <c r="AW177" s="13" t="s">
        <v>34</v>
      </c>
      <c r="AX177" s="13" t="s">
        <v>74</v>
      </c>
      <c r="AY177" s="157" t="s">
        <v>166</v>
      </c>
    </row>
    <row r="178" spans="2:65" s="14" customFormat="1" ht="10.199999999999999">
      <c r="B178" s="163"/>
      <c r="D178" s="150" t="s">
        <v>177</v>
      </c>
      <c r="E178" s="164" t="s">
        <v>19</v>
      </c>
      <c r="F178" s="165" t="s">
        <v>181</v>
      </c>
      <c r="H178" s="166">
        <v>561.76599999999996</v>
      </c>
      <c r="I178" s="167"/>
      <c r="L178" s="163"/>
      <c r="M178" s="168"/>
      <c r="T178" s="169"/>
      <c r="AT178" s="164" t="s">
        <v>177</v>
      </c>
      <c r="AU178" s="164" t="s">
        <v>83</v>
      </c>
      <c r="AV178" s="14" t="s">
        <v>173</v>
      </c>
      <c r="AW178" s="14" t="s">
        <v>34</v>
      </c>
      <c r="AX178" s="14" t="s">
        <v>81</v>
      </c>
      <c r="AY178" s="164" t="s">
        <v>166</v>
      </c>
    </row>
    <row r="179" spans="2:65" s="13" customFormat="1" ht="10.199999999999999">
      <c r="B179" s="156"/>
      <c r="D179" s="150" t="s">
        <v>177</v>
      </c>
      <c r="F179" s="158" t="s">
        <v>239</v>
      </c>
      <c r="H179" s="159">
        <v>589.85400000000004</v>
      </c>
      <c r="I179" s="160"/>
      <c r="L179" s="156"/>
      <c r="M179" s="161"/>
      <c r="T179" s="162"/>
      <c r="AT179" s="157" t="s">
        <v>177</v>
      </c>
      <c r="AU179" s="157" t="s">
        <v>83</v>
      </c>
      <c r="AV179" s="13" t="s">
        <v>83</v>
      </c>
      <c r="AW179" s="13" t="s">
        <v>4</v>
      </c>
      <c r="AX179" s="13" t="s">
        <v>81</v>
      </c>
      <c r="AY179" s="157" t="s">
        <v>166</v>
      </c>
    </row>
    <row r="180" spans="2:65" s="11" customFormat="1" ht="22.8" customHeight="1">
      <c r="B180" s="120"/>
      <c r="D180" s="121" t="s">
        <v>73</v>
      </c>
      <c r="E180" s="130" t="s">
        <v>234</v>
      </c>
      <c r="F180" s="130" t="s">
        <v>240</v>
      </c>
      <c r="I180" s="123"/>
      <c r="J180" s="131">
        <f>BK180</f>
        <v>0</v>
      </c>
      <c r="L180" s="120"/>
      <c r="M180" s="125"/>
      <c r="P180" s="126">
        <f>SUM(P181:P326)</f>
        <v>0</v>
      </c>
      <c r="R180" s="126">
        <f>SUM(R181:R326)</f>
        <v>0</v>
      </c>
      <c r="T180" s="127">
        <f>SUM(T181:T326)</f>
        <v>251.42921400000003</v>
      </c>
      <c r="AR180" s="121" t="s">
        <v>81</v>
      </c>
      <c r="AT180" s="128" t="s">
        <v>73</v>
      </c>
      <c r="AU180" s="128" t="s">
        <v>81</v>
      </c>
      <c r="AY180" s="121" t="s">
        <v>166</v>
      </c>
      <c r="BK180" s="129">
        <f>SUM(BK181:BK326)</f>
        <v>0</v>
      </c>
    </row>
    <row r="181" spans="2:65" s="1" customFormat="1" ht="16.5" customHeight="1">
      <c r="B181" s="33"/>
      <c r="C181" s="132" t="s">
        <v>241</v>
      </c>
      <c r="D181" s="132" t="s">
        <v>168</v>
      </c>
      <c r="E181" s="133" t="s">
        <v>242</v>
      </c>
      <c r="F181" s="134" t="s">
        <v>243</v>
      </c>
      <c r="G181" s="135" t="s">
        <v>244</v>
      </c>
      <c r="H181" s="136">
        <v>9.8279999999999994</v>
      </c>
      <c r="I181" s="137"/>
      <c r="J181" s="138">
        <f>ROUND(I181*H181,2)</f>
        <v>0</v>
      </c>
      <c r="K181" s="134" t="s">
        <v>172</v>
      </c>
      <c r="L181" s="33"/>
      <c r="M181" s="139" t="s">
        <v>19</v>
      </c>
      <c r="N181" s="140" t="s">
        <v>45</v>
      </c>
      <c r="P181" s="141">
        <f>O181*H181</f>
        <v>0</v>
      </c>
      <c r="Q181" s="141">
        <v>0</v>
      </c>
      <c r="R181" s="141">
        <f>Q181*H181</f>
        <v>0</v>
      </c>
      <c r="S181" s="141">
        <v>0.18099999999999999</v>
      </c>
      <c r="T181" s="142">
        <f>S181*H181</f>
        <v>1.7788679999999999</v>
      </c>
      <c r="AR181" s="143" t="s">
        <v>173</v>
      </c>
      <c r="AT181" s="143" t="s">
        <v>168</v>
      </c>
      <c r="AU181" s="143" t="s">
        <v>83</v>
      </c>
      <c r="AY181" s="18" t="s">
        <v>166</v>
      </c>
      <c r="BE181" s="144">
        <f>IF(N181="základní",J181,0)</f>
        <v>0</v>
      </c>
      <c r="BF181" s="144">
        <f>IF(N181="snížená",J181,0)</f>
        <v>0</v>
      </c>
      <c r="BG181" s="144">
        <f>IF(N181="zákl. přenesená",J181,0)</f>
        <v>0</v>
      </c>
      <c r="BH181" s="144">
        <f>IF(N181="sníž. přenesená",J181,0)</f>
        <v>0</v>
      </c>
      <c r="BI181" s="144">
        <f>IF(N181="nulová",J181,0)</f>
        <v>0</v>
      </c>
      <c r="BJ181" s="18" t="s">
        <v>81</v>
      </c>
      <c r="BK181" s="144">
        <f>ROUND(I181*H181,2)</f>
        <v>0</v>
      </c>
      <c r="BL181" s="18" t="s">
        <v>173</v>
      </c>
      <c r="BM181" s="143" t="s">
        <v>245</v>
      </c>
    </row>
    <row r="182" spans="2:65" s="1" customFormat="1" ht="10.199999999999999">
      <c r="B182" s="33"/>
      <c r="D182" s="145" t="s">
        <v>175</v>
      </c>
      <c r="F182" s="146" t="s">
        <v>246</v>
      </c>
      <c r="I182" s="147"/>
      <c r="L182" s="33"/>
      <c r="M182" s="148"/>
      <c r="T182" s="54"/>
      <c r="AT182" s="18" t="s">
        <v>175</v>
      </c>
      <c r="AU182" s="18" t="s">
        <v>83</v>
      </c>
    </row>
    <row r="183" spans="2:65" s="12" customFormat="1" ht="10.199999999999999">
      <c r="B183" s="149"/>
      <c r="D183" s="150" t="s">
        <v>177</v>
      </c>
      <c r="E183" s="151" t="s">
        <v>19</v>
      </c>
      <c r="F183" s="152" t="s">
        <v>247</v>
      </c>
      <c r="H183" s="151" t="s">
        <v>19</v>
      </c>
      <c r="I183" s="153"/>
      <c r="L183" s="149"/>
      <c r="M183" s="154"/>
      <c r="T183" s="155"/>
      <c r="AT183" s="151" t="s">
        <v>177</v>
      </c>
      <c r="AU183" s="151" t="s">
        <v>83</v>
      </c>
      <c r="AV183" s="12" t="s">
        <v>81</v>
      </c>
      <c r="AW183" s="12" t="s">
        <v>34</v>
      </c>
      <c r="AX183" s="12" t="s">
        <v>74</v>
      </c>
      <c r="AY183" s="151" t="s">
        <v>166</v>
      </c>
    </row>
    <row r="184" spans="2:65" s="12" customFormat="1" ht="10.199999999999999">
      <c r="B184" s="149"/>
      <c r="D184" s="150" t="s">
        <v>177</v>
      </c>
      <c r="E184" s="151" t="s">
        <v>19</v>
      </c>
      <c r="F184" s="152" t="s">
        <v>248</v>
      </c>
      <c r="H184" s="151" t="s">
        <v>19</v>
      </c>
      <c r="I184" s="153"/>
      <c r="L184" s="149"/>
      <c r="M184" s="154"/>
      <c r="T184" s="155"/>
      <c r="AT184" s="151" t="s">
        <v>177</v>
      </c>
      <c r="AU184" s="151" t="s">
        <v>83</v>
      </c>
      <c r="AV184" s="12" t="s">
        <v>81</v>
      </c>
      <c r="AW184" s="12" t="s">
        <v>34</v>
      </c>
      <c r="AX184" s="12" t="s">
        <v>74</v>
      </c>
      <c r="AY184" s="151" t="s">
        <v>166</v>
      </c>
    </row>
    <row r="185" spans="2:65" s="13" customFormat="1" ht="10.199999999999999">
      <c r="B185" s="156"/>
      <c r="D185" s="150" t="s">
        <v>177</v>
      </c>
      <c r="E185" s="157" t="s">
        <v>19</v>
      </c>
      <c r="F185" s="158" t="s">
        <v>249</v>
      </c>
      <c r="H185" s="159">
        <v>9.36</v>
      </c>
      <c r="I185" s="160"/>
      <c r="L185" s="156"/>
      <c r="M185" s="161"/>
      <c r="T185" s="162"/>
      <c r="AT185" s="157" t="s">
        <v>177</v>
      </c>
      <c r="AU185" s="157" t="s">
        <v>83</v>
      </c>
      <c r="AV185" s="13" t="s">
        <v>83</v>
      </c>
      <c r="AW185" s="13" t="s">
        <v>34</v>
      </c>
      <c r="AX185" s="13" t="s">
        <v>74</v>
      </c>
      <c r="AY185" s="157" t="s">
        <v>166</v>
      </c>
    </row>
    <row r="186" spans="2:65" s="14" customFormat="1" ht="10.199999999999999">
      <c r="B186" s="163"/>
      <c r="D186" s="150" t="s">
        <v>177</v>
      </c>
      <c r="E186" s="164" t="s">
        <v>19</v>
      </c>
      <c r="F186" s="165" t="s">
        <v>181</v>
      </c>
      <c r="H186" s="166">
        <v>9.36</v>
      </c>
      <c r="I186" s="167"/>
      <c r="L186" s="163"/>
      <c r="M186" s="168"/>
      <c r="T186" s="169"/>
      <c r="AT186" s="164" t="s">
        <v>177</v>
      </c>
      <c r="AU186" s="164" t="s">
        <v>83</v>
      </c>
      <c r="AV186" s="14" t="s">
        <v>173</v>
      </c>
      <c r="AW186" s="14" t="s">
        <v>34</v>
      </c>
      <c r="AX186" s="14" t="s">
        <v>81</v>
      </c>
      <c r="AY186" s="164" t="s">
        <v>166</v>
      </c>
    </row>
    <row r="187" spans="2:65" s="13" customFormat="1" ht="10.199999999999999">
      <c r="B187" s="156"/>
      <c r="D187" s="150" t="s">
        <v>177</v>
      </c>
      <c r="F187" s="158" t="s">
        <v>250</v>
      </c>
      <c r="H187" s="159">
        <v>9.8279999999999994</v>
      </c>
      <c r="I187" s="160"/>
      <c r="L187" s="156"/>
      <c r="M187" s="161"/>
      <c r="T187" s="162"/>
      <c r="AT187" s="157" t="s">
        <v>177</v>
      </c>
      <c r="AU187" s="157" t="s">
        <v>83</v>
      </c>
      <c r="AV187" s="13" t="s">
        <v>83</v>
      </c>
      <c r="AW187" s="13" t="s">
        <v>4</v>
      </c>
      <c r="AX187" s="13" t="s">
        <v>81</v>
      </c>
      <c r="AY187" s="157" t="s">
        <v>166</v>
      </c>
    </row>
    <row r="188" spans="2:65" s="1" customFormat="1" ht="24.15" customHeight="1">
      <c r="B188" s="33"/>
      <c r="C188" s="132" t="s">
        <v>251</v>
      </c>
      <c r="D188" s="132" t="s">
        <v>168</v>
      </c>
      <c r="E188" s="133" t="s">
        <v>252</v>
      </c>
      <c r="F188" s="134" t="s">
        <v>253</v>
      </c>
      <c r="G188" s="135" t="s">
        <v>171</v>
      </c>
      <c r="H188" s="136">
        <v>23.262</v>
      </c>
      <c r="I188" s="137"/>
      <c r="J188" s="138">
        <f>ROUND(I188*H188,2)</f>
        <v>0</v>
      </c>
      <c r="K188" s="134" t="s">
        <v>172</v>
      </c>
      <c r="L188" s="33"/>
      <c r="M188" s="139" t="s">
        <v>19</v>
      </c>
      <c r="N188" s="140" t="s">
        <v>45</v>
      </c>
      <c r="P188" s="141">
        <f>O188*H188</f>
        <v>0</v>
      </c>
      <c r="Q188" s="141">
        <v>0</v>
      </c>
      <c r="R188" s="141">
        <f>Q188*H188</f>
        <v>0</v>
      </c>
      <c r="S188" s="141">
        <v>1.8</v>
      </c>
      <c r="T188" s="142">
        <f>S188*H188</f>
        <v>41.871600000000001</v>
      </c>
      <c r="AR188" s="143" t="s">
        <v>173</v>
      </c>
      <c r="AT188" s="143" t="s">
        <v>168</v>
      </c>
      <c r="AU188" s="143" t="s">
        <v>83</v>
      </c>
      <c r="AY188" s="18" t="s">
        <v>166</v>
      </c>
      <c r="BE188" s="144">
        <f>IF(N188="základní",J188,0)</f>
        <v>0</v>
      </c>
      <c r="BF188" s="144">
        <f>IF(N188="snížená",J188,0)</f>
        <v>0</v>
      </c>
      <c r="BG188" s="144">
        <f>IF(N188="zákl. přenesená",J188,0)</f>
        <v>0</v>
      </c>
      <c r="BH188" s="144">
        <f>IF(N188="sníž. přenesená",J188,0)</f>
        <v>0</v>
      </c>
      <c r="BI188" s="144">
        <f>IF(N188="nulová",J188,0)</f>
        <v>0</v>
      </c>
      <c r="BJ188" s="18" t="s">
        <v>81</v>
      </c>
      <c r="BK188" s="144">
        <f>ROUND(I188*H188,2)</f>
        <v>0</v>
      </c>
      <c r="BL188" s="18" t="s">
        <v>173</v>
      </c>
      <c r="BM188" s="143" t="s">
        <v>254</v>
      </c>
    </row>
    <row r="189" spans="2:65" s="1" customFormat="1" ht="10.199999999999999">
      <c r="B189" s="33"/>
      <c r="D189" s="145" t="s">
        <v>175</v>
      </c>
      <c r="F189" s="146" t="s">
        <v>255</v>
      </c>
      <c r="I189" s="147"/>
      <c r="L189" s="33"/>
      <c r="M189" s="148"/>
      <c r="T189" s="54"/>
      <c r="AT189" s="18" t="s">
        <v>175</v>
      </c>
      <c r="AU189" s="18" t="s">
        <v>83</v>
      </c>
    </row>
    <row r="190" spans="2:65" s="12" customFormat="1" ht="10.199999999999999">
      <c r="B190" s="149"/>
      <c r="D190" s="150" t="s">
        <v>177</v>
      </c>
      <c r="E190" s="151" t="s">
        <v>19</v>
      </c>
      <c r="F190" s="152" t="s">
        <v>247</v>
      </c>
      <c r="H190" s="151" t="s">
        <v>19</v>
      </c>
      <c r="I190" s="153"/>
      <c r="L190" s="149"/>
      <c r="M190" s="154"/>
      <c r="T190" s="155"/>
      <c r="AT190" s="151" t="s">
        <v>177</v>
      </c>
      <c r="AU190" s="151" t="s">
        <v>83</v>
      </c>
      <c r="AV190" s="12" t="s">
        <v>81</v>
      </c>
      <c r="AW190" s="12" t="s">
        <v>34</v>
      </c>
      <c r="AX190" s="12" t="s">
        <v>74</v>
      </c>
      <c r="AY190" s="151" t="s">
        <v>166</v>
      </c>
    </row>
    <row r="191" spans="2:65" s="12" customFormat="1" ht="10.199999999999999">
      <c r="B191" s="149"/>
      <c r="D191" s="150" t="s">
        <v>177</v>
      </c>
      <c r="E191" s="151" t="s">
        <v>19</v>
      </c>
      <c r="F191" s="152" t="s">
        <v>256</v>
      </c>
      <c r="H191" s="151" t="s">
        <v>19</v>
      </c>
      <c r="I191" s="153"/>
      <c r="L191" s="149"/>
      <c r="M191" s="154"/>
      <c r="T191" s="155"/>
      <c r="AT191" s="151" t="s">
        <v>177</v>
      </c>
      <c r="AU191" s="151" t="s">
        <v>83</v>
      </c>
      <c r="AV191" s="12" t="s">
        <v>81</v>
      </c>
      <c r="AW191" s="12" t="s">
        <v>34</v>
      </c>
      <c r="AX191" s="12" t="s">
        <v>74</v>
      </c>
      <c r="AY191" s="151" t="s">
        <v>166</v>
      </c>
    </row>
    <row r="192" spans="2:65" s="13" customFormat="1" ht="10.199999999999999">
      <c r="B192" s="156"/>
      <c r="D192" s="150" t="s">
        <v>177</v>
      </c>
      <c r="E192" s="157" t="s">
        <v>19</v>
      </c>
      <c r="F192" s="158" t="s">
        <v>257</v>
      </c>
      <c r="H192" s="159">
        <v>2.94</v>
      </c>
      <c r="I192" s="160"/>
      <c r="L192" s="156"/>
      <c r="M192" s="161"/>
      <c r="T192" s="162"/>
      <c r="AT192" s="157" t="s">
        <v>177</v>
      </c>
      <c r="AU192" s="157" t="s">
        <v>83</v>
      </c>
      <c r="AV192" s="13" t="s">
        <v>83</v>
      </c>
      <c r="AW192" s="13" t="s">
        <v>34</v>
      </c>
      <c r="AX192" s="13" t="s">
        <v>74</v>
      </c>
      <c r="AY192" s="157" t="s">
        <v>166</v>
      </c>
    </row>
    <row r="193" spans="2:65" s="12" customFormat="1" ht="10.199999999999999">
      <c r="B193" s="149"/>
      <c r="D193" s="150" t="s">
        <v>177</v>
      </c>
      <c r="E193" s="151" t="s">
        <v>19</v>
      </c>
      <c r="F193" s="152" t="s">
        <v>248</v>
      </c>
      <c r="H193" s="151" t="s">
        <v>19</v>
      </c>
      <c r="I193" s="153"/>
      <c r="L193" s="149"/>
      <c r="M193" s="154"/>
      <c r="T193" s="155"/>
      <c r="AT193" s="151" t="s">
        <v>177</v>
      </c>
      <c r="AU193" s="151" t="s">
        <v>83</v>
      </c>
      <c r="AV193" s="12" t="s">
        <v>81</v>
      </c>
      <c r="AW193" s="12" t="s">
        <v>34</v>
      </c>
      <c r="AX193" s="12" t="s">
        <v>74</v>
      </c>
      <c r="AY193" s="151" t="s">
        <v>166</v>
      </c>
    </row>
    <row r="194" spans="2:65" s="13" customFormat="1" ht="10.199999999999999">
      <c r="B194" s="156"/>
      <c r="D194" s="150" t="s">
        <v>177</v>
      </c>
      <c r="E194" s="157" t="s">
        <v>19</v>
      </c>
      <c r="F194" s="158" t="s">
        <v>258</v>
      </c>
      <c r="H194" s="159">
        <v>19.213999999999999</v>
      </c>
      <c r="I194" s="160"/>
      <c r="L194" s="156"/>
      <c r="M194" s="161"/>
      <c r="T194" s="162"/>
      <c r="AT194" s="157" t="s">
        <v>177</v>
      </c>
      <c r="AU194" s="157" t="s">
        <v>83</v>
      </c>
      <c r="AV194" s="13" t="s">
        <v>83</v>
      </c>
      <c r="AW194" s="13" t="s">
        <v>34</v>
      </c>
      <c r="AX194" s="13" t="s">
        <v>74</v>
      </c>
      <c r="AY194" s="157" t="s">
        <v>166</v>
      </c>
    </row>
    <row r="195" spans="2:65" s="14" customFormat="1" ht="10.199999999999999">
      <c r="B195" s="163"/>
      <c r="D195" s="150" t="s">
        <v>177</v>
      </c>
      <c r="E195" s="164" t="s">
        <v>19</v>
      </c>
      <c r="F195" s="165" t="s">
        <v>181</v>
      </c>
      <c r="H195" s="166">
        <v>22.154</v>
      </c>
      <c r="I195" s="167"/>
      <c r="L195" s="163"/>
      <c r="M195" s="168"/>
      <c r="T195" s="169"/>
      <c r="AT195" s="164" t="s">
        <v>177</v>
      </c>
      <c r="AU195" s="164" t="s">
        <v>83</v>
      </c>
      <c r="AV195" s="14" t="s">
        <v>173</v>
      </c>
      <c r="AW195" s="14" t="s">
        <v>34</v>
      </c>
      <c r="AX195" s="14" t="s">
        <v>81</v>
      </c>
      <c r="AY195" s="164" t="s">
        <v>166</v>
      </c>
    </row>
    <row r="196" spans="2:65" s="13" customFormat="1" ht="10.199999999999999">
      <c r="B196" s="156"/>
      <c r="D196" s="150" t="s">
        <v>177</v>
      </c>
      <c r="F196" s="158" t="s">
        <v>259</v>
      </c>
      <c r="H196" s="159">
        <v>23.262</v>
      </c>
      <c r="I196" s="160"/>
      <c r="L196" s="156"/>
      <c r="M196" s="161"/>
      <c r="T196" s="162"/>
      <c r="AT196" s="157" t="s">
        <v>177</v>
      </c>
      <c r="AU196" s="157" t="s">
        <v>83</v>
      </c>
      <c r="AV196" s="13" t="s">
        <v>83</v>
      </c>
      <c r="AW196" s="13" t="s">
        <v>4</v>
      </c>
      <c r="AX196" s="13" t="s">
        <v>81</v>
      </c>
      <c r="AY196" s="157" t="s">
        <v>166</v>
      </c>
    </row>
    <row r="197" spans="2:65" s="1" customFormat="1" ht="16.5" customHeight="1">
      <c r="B197" s="33"/>
      <c r="C197" s="132" t="s">
        <v>8</v>
      </c>
      <c r="D197" s="132" t="s">
        <v>168</v>
      </c>
      <c r="E197" s="133" t="s">
        <v>260</v>
      </c>
      <c r="F197" s="134" t="s">
        <v>261</v>
      </c>
      <c r="G197" s="135" t="s">
        <v>244</v>
      </c>
      <c r="H197" s="136">
        <v>3.1920000000000002</v>
      </c>
      <c r="I197" s="137"/>
      <c r="J197" s="138">
        <f>ROUND(I197*H197,2)</f>
        <v>0</v>
      </c>
      <c r="K197" s="134" t="s">
        <v>172</v>
      </c>
      <c r="L197" s="33"/>
      <c r="M197" s="139" t="s">
        <v>19</v>
      </c>
      <c r="N197" s="140" t="s">
        <v>45</v>
      </c>
      <c r="P197" s="141">
        <f>O197*H197</f>
        <v>0</v>
      </c>
      <c r="Q197" s="141">
        <v>0</v>
      </c>
      <c r="R197" s="141">
        <f>Q197*H197</f>
        <v>0</v>
      </c>
      <c r="S197" s="141">
        <v>0.15</v>
      </c>
      <c r="T197" s="142">
        <f>S197*H197</f>
        <v>0.4788</v>
      </c>
      <c r="AR197" s="143" t="s">
        <v>173</v>
      </c>
      <c r="AT197" s="143" t="s">
        <v>168</v>
      </c>
      <c r="AU197" s="143" t="s">
        <v>83</v>
      </c>
      <c r="AY197" s="18" t="s">
        <v>166</v>
      </c>
      <c r="BE197" s="144">
        <f>IF(N197="základní",J197,0)</f>
        <v>0</v>
      </c>
      <c r="BF197" s="144">
        <f>IF(N197="snížená",J197,0)</f>
        <v>0</v>
      </c>
      <c r="BG197" s="144">
        <f>IF(N197="zákl. přenesená",J197,0)</f>
        <v>0</v>
      </c>
      <c r="BH197" s="144">
        <f>IF(N197="sníž. přenesená",J197,0)</f>
        <v>0</v>
      </c>
      <c r="BI197" s="144">
        <f>IF(N197="nulová",J197,0)</f>
        <v>0</v>
      </c>
      <c r="BJ197" s="18" t="s">
        <v>81</v>
      </c>
      <c r="BK197" s="144">
        <f>ROUND(I197*H197,2)</f>
        <v>0</v>
      </c>
      <c r="BL197" s="18" t="s">
        <v>173</v>
      </c>
      <c r="BM197" s="143" t="s">
        <v>262</v>
      </c>
    </row>
    <row r="198" spans="2:65" s="1" customFormat="1" ht="10.199999999999999">
      <c r="B198" s="33"/>
      <c r="D198" s="145" t="s">
        <v>175</v>
      </c>
      <c r="F198" s="146" t="s">
        <v>263</v>
      </c>
      <c r="I198" s="147"/>
      <c r="L198" s="33"/>
      <c r="M198" s="148"/>
      <c r="T198" s="54"/>
      <c r="AT198" s="18" t="s">
        <v>175</v>
      </c>
      <c r="AU198" s="18" t="s">
        <v>83</v>
      </c>
    </row>
    <row r="199" spans="2:65" s="12" customFormat="1" ht="10.199999999999999">
      <c r="B199" s="149"/>
      <c r="D199" s="150" t="s">
        <v>177</v>
      </c>
      <c r="E199" s="151" t="s">
        <v>19</v>
      </c>
      <c r="F199" s="152" t="s">
        <v>247</v>
      </c>
      <c r="H199" s="151" t="s">
        <v>19</v>
      </c>
      <c r="I199" s="153"/>
      <c r="L199" s="149"/>
      <c r="M199" s="154"/>
      <c r="T199" s="155"/>
      <c r="AT199" s="151" t="s">
        <v>177</v>
      </c>
      <c r="AU199" s="151" t="s">
        <v>83</v>
      </c>
      <c r="AV199" s="12" t="s">
        <v>81</v>
      </c>
      <c r="AW199" s="12" t="s">
        <v>34</v>
      </c>
      <c r="AX199" s="12" t="s">
        <v>74</v>
      </c>
      <c r="AY199" s="151" t="s">
        <v>166</v>
      </c>
    </row>
    <row r="200" spans="2:65" s="13" customFormat="1" ht="10.199999999999999">
      <c r="B200" s="156"/>
      <c r="D200" s="150" t="s">
        <v>177</v>
      </c>
      <c r="E200" s="157" t="s">
        <v>19</v>
      </c>
      <c r="F200" s="158" t="s">
        <v>264</v>
      </c>
      <c r="H200" s="159">
        <v>3.04</v>
      </c>
      <c r="I200" s="160"/>
      <c r="L200" s="156"/>
      <c r="M200" s="161"/>
      <c r="T200" s="162"/>
      <c r="AT200" s="157" t="s">
        <v>177</v>
      </c>
      <c r="AU200" s="157" t="s">
        <v>83</v>
      </c>
      <c r="AV200" s="13" t="s">
        <v>83</v>
      </c>
      <c r="AW200" s="13" t="s">
        <v>34</v>
      </c>
      <c r="AX200" s="13" t="s">
        <v>74</v>
      </c>
      <c r="AY200" s="157" t="s">
        <v>166</v>
      </c>
    </row>
    <row r="201" spans="2:65" s="14" customFormat="1" ht="10.199999999999999">
      <c r="B201" s="163"/>
      <c r="D201" s="150" t="s">
        <v>177</v>
      </c>
      <c r="E201" s="164" t="s">
        <v>19</v>
      </c>
      <c r="F201" s="165" t="s">
        <v>181</v>
      </c>
      <c r="H201" s="166">
        <v>3.04</v>
      </c>
      <c r="I201" s="167"/>
      <c r="L201" s="163"/>
      <c r="M201" s="168"/>
      <c r="T201" s="169"/>
      <c r="AT201" s="164" t="s">
        <v>177</v>
      </c>
      <c r="AU201" s="164" t="s">
        <v>83</v>
      </c>
      <c r="AV201" s="14" t="s">
        <v>173</v>
      </c>
      <c r="AW201" s="14" t="s">
        <v>34</v>
      </c>
      <c r="AX201" s="14" t="s">
        <v>81</v>
      </c>
      <c r="AY201" s="164" t="s">
        <v>166</v>
      </c>
    </row>
    <row r="202" spans="2:65" s="13" customFormat="1" ht="10.199999999999999">
      <c r="B202" s="156"/>
      <c r="D202" s="150" t="s">
        <v>177</v>
      </c>
      <c r="F202" s="158" t="s">
        <v>265</v>
      </c>
      <c r="H202" s="159">
        <v>3.1920000000000002</v>
      </c>
      <c r="I202" s="160"/>
      <c r="L202" s="156"/>
      <c r="M202" s="161"/>
      <c r="T202" s="162"/>
      <c r="AT202" s="157" t="s">
        <v>177</v>
      </c>
      <c r="AU202" s="157" t="s">
        <v>83</v>
      </c>
      <c r="AV202" s="13" t="s">
        <v>83</v>
      </c>
      <c r="AW202" s="13" t="s">
        <v>4</v>
      </c>
      <c r="AX202" s="13" t="s">
        <v>81</v>
      </c>
      <c r="AY202" s="157" t="s">
        <v>166</v>
      </c>
    </row>
    <row r="203" spans="2:65" s="1" customFormat="1" ht="24.15" customHeight="1">
      <c r="B203" s="33"/>
      <c r="C203" s="132" t="s">
        <v>266</v>
      </c>
      <c r="D203" s="132" t="s">
        <v>168</v>
      </c>
      <c r="E203" s="133" t="s">
        <v>267</v>
      </c>
      <c r="F203" s="134" t="s">
        <v>268</v>
      </c>
      <c r="G203" s="135" t="s">
        <v>171</v>
      </c>
      <c r="H203" s="136">
        <v>5.7290000000000001</v>
      </c>
      <c r="I203" s="137"/>
      <c r="J203" s="138">
        <f>ROUND(I203*H203,2)</f>
        <v>0</v>
      </c>
      <c r="K203" s="134" t="s">
        <v>172</v>
      </c>
      <c r="L203" s="33"/>
      <c r="M203" s="139" t="s">
        <v>19</v>
      </c>
      <c r="N203" s="140" t="s">
        <v>45</v>
      </c>
      <c r="P203" s="141">
        <f>O203*H203</f>
        <v>0</v>
      </c>
      <c r="Q203" s="141">
        <v>0</v>
      </c>
      <c r="R203" s="141">
        <f>Q203*H203</f>
        <v>0</v>
      </c>
      <c r="S203" s="141">
        <v>1.6</v>
      </c>
      <c r="T203" s="142">
        <f>S203*H203</f>
        <v>9.1664000000000012</v>
      </c>
      <c r="AR203" s="143" t="s">
        <v>173</v>
      </c>
      <c r="AT203" s="143" t="s">
        <v>168</v>
      </c>
      <c r="AU203" s="143" t="s">
        <v>83</v>
      </c>
      <c r="AY203" s="18" t="s">
        <v>166</v>
      </c>
      <c r="BE203" s="144">
        <f>IF(N203="základní",J203,0)</f>
        <v>0</v>
      </c>
      <c r="BF203" s="144">
        <f>IF(N203="snížená",J203,0)</f>
        <v>0</v>
      </c>
      <c r="BG203" s="144">
        <f>IF(N203="zákl. přenesená",J203,0)</f>
        <v>0</v>
      </c>
      <c r="BH203" s="144">
        <f>IF(N203="sníž. přenesená",J203,0)</f>
        <v>0</v>
      </c>
      <c r="BI203" s="144">
        <f>IF(N203="nulová",J203,0)</f>
        <v>0</v>
      </c>
      <c r="BJ203" s="18" t="s">
        <v>81</v>
      </c>
      <c r="BK203" s="144">
        <f>ROUND(I203*H203,2)</f>
        <v>0</v>
      </c>
      <c r="BL203" s="18" t="s">
        <v>173</v>
      </c>
      <c r="BM203" s="143" t="s">
        <v>269</v>
      </c>
    </row>
    <row r="204" spans="2:65" s="1" customFormat="1" ht="10.199999999999999">
      <c r="B204" s="33"/>
      <c r="D204" s="145" t="s">
        <v>175</v>
      </c>
      <c r="F204" s="146" t="s">
        <v>270</v>
      </c>
      <c r="I204" s="147"/>
      <c r="L204" s="33"/>
      <c r="M204" s="148"/>
      <c r="T204" s="54"/>
      <c r="AT204" s="18" t="s">
        <v>175</v>
      </c>
      <c r="AU204" s="18" t="s">
        <v>83</v>
      </c>
    </row>
    <row r="205" spans="2:65" s="12" customFormat="1" ht="10.199999999999999">
      <c r="B205" s="149"/>
      <c r="D205" s="150" t="s">
        <v>177</v>
      </c>
      <c r="E205" s="151" t="s">
        <v>19</v>
      </c>
      <c r="F205" s="152" t="s">
        <v>247</v>
      </c>
      <c r="H205" s="151" t="s">
        <v>19</v>
      </c>
      <c r="I205" s="153"/>
      <c r="L205" s="149"/>
      <c r="M205" s="154"/>
      <c r="T205" s="155"/>
      <c r="AT205" s="151" t="s">
        <v>177</v>
      </c>
      <c r="AU205" s="151" t="s">
        <v>83</v>
      </c>
      <c r="AV205" s="12" t="s">
        <v>81</v>
      </c>
      <c r="AW205" s="12" t="s">
        <v>34</v>
      </c>
      <c r="AX205" s="12" t="s">
        <v>74</v>
      </c>
      <c r="AY205" s="151" t="s">
        <v>166</v>
      </c>
    </row>
    <row r="206" spans="2:65" s="13" customFormat="1" ht="10.199999999999999">
      <c r="B206" s="156"/>
      <c r="D206" s="150" t="s">
        <v>177</v>
      </c>
      <c r="E206" s="157" t="s">
        <v>19</v>
      </c>
      <c r="F206" s="158" t="s">
        <v>271</v>
      </c>
      <c r="H206" s="159">
        <v>5.4560000000000004</v>
      </c>
      <c r="I206" s="160"/>
      <c r="L206" s="156"/>
      <c r="M206" s="161"/>
      <c r="T206" s="162"/>
      <c r="AT206" s="157" t="s">
        <v>177</v>
      </c>
      <c r="AU206" s="157" t="s">
        <v>83</v>
      </c>
      <c r="AV206" s="13" t="s">
        <v>83</v>
      </c>
      <c r="AW206" s="13" t="s">
        <v>34</v>
      </c>
      <c r="AX206" s="13" t="s">
        <v>74</v>
      </c>
      <c r="AY206" s="157" t="s">
        <v>166</v>
      </c>
    </row>
    <row r="207" spans="2:65" s="14" customFormat="1" ht="10.199999999999999">
      <c r="B207" s="163"/>
      <c r="D207" s="150" t="s">
        <v>177</v>
      </c>
      <c r="E207" s="164" t="s">
        <v>19</v>
      </c>
      <c r="F207" s="165" t="s">
        <v>181</v>
      </c>
      <c r="H207" s="166">
        <v>5.4560000000000004</v>
      </c>
      <c r="I207" s="167"/>
      <c r="L207" s="163"/>
      <c r="M207" s="168"/>
      <c r="T207" s="169"/>
      <c r="AT207" s="164" t="s">
        <v>177</v>
      </c>
      <c r="AU207" s="164" t="s">
        <v>83</v>
      </c>
      <c r="AV207" s="14" t="s">
        <v>173</v>
      </c>
      <c r="AW207" s="14" t="s">
        <v>34</v>
      </c>
      <c r="AX207" s="14" t="s">
        <v>81</v>
      </c>
      <c r="AY207" s="164" t="s">
        <v>166</v>
      </c>
    </row>
    <row r="208" spans="2:65" s="13" customFormat="1" ht="10.199999999999999">
      <c r="B208" s="156"/>
      <c r="D208" s="150" t="s">
        <v>177</v>
      </c>
      <c r="F208" s="158" t="s">
        <v>272</v>
      </c>
      <c r="H208" s="159">
        <v>5.7290000000000001</v>
      </c>
      <c r="I208" s="160"/>
      <c r="L208" s="156"/>
      <c r="M208" s="161"/>
      <c r="T208" s="162"/>
      <c r="AT208" s="157" t="s">
        <v>177</v>
      </c>
      <c r="AU208" s="157" t="s">
        <v>83</v>
      </c>
      <c r="AV208" s="13" t="s">
        <v>83</v>
      </c>
      <c r="AW208" s="13" t="s">
        <v>4</v>
      </c>
      <c r="AX208" s="13" t="s">
        <v>81</v>
      </c>
      <c r="AY208" s="157" t="s">
        <v>166</v>
      </c>
    </row>
    <row r="209" spans="2:65" s="1" customFormat="1" ht="16.5" customHeight="1">
      <c r="B209" s="33"/>
      <c r="C209" s="132" t="s">
        <v>273</v>
      </c>
      <c r="D209" s="132" t="s">
        <v>168</v>
      </c>
      <c r="E209" s="133" t="s">
        <v>274</v>
      </c>
      <c r="F209" s="134" t="s">
        <v>275</v>
      </c>
      <c r="G209" s="135" t="s">
        <v>276</v>
      </c>
      <c r="H209" s="136">
        <v>2.31</v>
      </c>
      <c r="I209" s="137"/>
      <c r="J209" s="138">
        <f>ROUND(I209*H209,2)</f>
        <v>0</v>
      </c>
      <c r="K209" s="134" t="s">
        <v>172</v>
      </c>
      <c r="L209" s="33"/>
      <c r="M209" s="139" t="s">
        <v>19</v>
      </c>
      <c r="N209" s="140" t="s">
        <v>45</v>
      </c>
      <c r="P209" s="141">
        <f>O209*H209</f>
        <v>0</v>
      </c>
      <c r="Q209" s="141">
        <v>0</v>
      </c>
      <c r="R209" s="141">
        <f>Q209*H209</f>
        <v>0</v>
      </c>
      <c r="S209" s="141">
        <v>7.0000000000000007E-2</v>
      </c>
      <c r="T209" s="142">
        <f>S209*H209</f>
        <v>0.16170000000000001</v>
      </c>
      <c r="AR209" s="143" t="s">
        <v>173</v>
      </c>
      <c r="AT209" s="143" t="s">
        <v>168</v>
      </c>
      <c r="AU209" s="143" t="s">
        <v>83</v>
      </c>
      <c r="AY209" s="18" t="s">
        <v>166</v>
      </c>
      <c r="BE209" s="144">
        <f>IF(N209="základní",J209,0)</f>
        <v>0</v>
      </c>
      <c r="BF209" s="144">
        <f>IF(N209="snížená",J209,0)</f>
        <v>0</v>
      </c>
      <c r="BG209" s="144">
        <f>IF(N209="zákl. přenesená",J209,0)</f>
        <v>0</v>
      </c>
      <c r="BH209" s="144">
        <f>IF(N209="sníž. přenesená",J209,0)</f>
        <v>0</v>
      </c>
      <c r="BI209" s="144">
        <f>IF(N209="nulová",J209,0)</f>
        <v>0</v>
      </c>
      <c r="BJ209" s="18" t="s">
        <v>81</v>
      </c>
      <c r="BK209" s="144">
        <f>ROUND(I209*H209,2)</f>
        <v>0</v>
      </c>
      <c r="BL209" s="18" t="s">
        <v>173</v>
      </c>
      <c r="BM209" s="143" t="s">
        <v>277</v>
      </c>
    </row>
    <row r="210" spans="2:65" s="1" customFormat="1" ht="10.199999999999999">
      <c r="B210" s="33"/>
      <c r="D210" s="145" t="s">
        <v>175</v>
      </c>
      <c r="F210" s="146" t="s">
        <v>278</v>
      </c>
      <c r="I210" s="147"/>
      <c r="L210" s="33"/>
      <c r="M210" s="148"/>
      <c r="T210" s="54"/>
      <c r="AT210" s="18" t="s">
        <v>175</v>
      </c>
      <c r="AU210" s="18" t="s">
        <v>83</v>
      </c>
    </row>
    <row r="211" spans="2:65" s="12" customFormat="1" ht="10.199999999999999">
      <c r="B211" s="149"/>
      <c r="D211" s="150" t="s">
        <v>177</v>
      </c>
      <c r="E211" s="151" t="s">
        <v>19</v>
      </c>
      <c r="F211" s="152" t="s">
        <v>279</v>
      </c>
      <c r="H211" s="151" t="s">
        <v>19</v>
      </c>
      <c r="I211" s="153"/>
      <c r="L211" s="149"/>
      <c r="M211" s="154"/>
      <c r="T211" s="155"/>
      <c r="AT211" s="151" t="s">
        <v>177</v>
      </c>
      <c r="AU211" s="151" t="s">
        <v>83</v>
      </c>
      <c r="AV211" s="12" t="s">
        <v>81</v>
      </c>
      <c r="AW211" s="12" t="s">
        <v>34</v>
      </c>
      <c r="AX211" s="12" t="s">
        <v>74</v>
      </c>
      <c r="AY211" s="151" t="s">
        <v>166</v>
      </c>
    </row>
    <row r="212" spans="2:65" s="13" customFormat="1" ht="10.199999999999999">
      <c r="B212" s="156"/>
      <c r="D212" s="150" t="s">
        <v>177</v>
      </c>
      <c r="E212" s="157" t="s">
        <v>19</v>
      </c>
      <c r="F212" s="158" t="s">
        <v>280</v>
      </c>
      <c r="H212" s="159">
        <v>2.2000000000000002</v>
      </c>
      <c r="I212" s="160"/>
      <c r="L212" s="156"/>
      <c r="M212" s="161"/>
      <c r="T212" s="162"/>
      <c r="AT212" s="157" t="s">
        <v>177</v>
      </c>
      <c r="AU212" s="157" t="s">
        <v>83</v>
      </c>
      <c r="AV212" s="13" t="s">
        <v>83</v>
      </c>
      <c r="AW212" s="13" t="s">
        <v>34</v>
      </c>
      <c r="AX212" s="13" t="s">
        <v>74</v>
      </c>
      <c r="AY212" s="157" t="s">
        <v>166</v>
      </c>
    </row>
    <row r="213" spans="2:65" s="14" customFormat="1" ht="10.199999999999999">
      <c r="B213" s="163"/>
      <c r="D213" s="150" t="s">
        <v>177</v>
      </c>
      <c r="E213" s="164" t="s">
        <v>19</v>
      </c>
      <c r="F213" s="165" t="s">
        <v>181</v>
      </c>
      <c r="H213" s="166">
        <v>2.2000000000000002</v>
      </c>
      <c r="I213" s="167"/>
      <c r="L213" s="163"/>
      <c r="M213" s="168"/>
      <c r="T213" s="169"/>
      <c r="AT213" s="164" t="s">
        <v>177</v>
      </c>
      <c r="AU213" s="164" t="s">
        <v>83</v>
      </c>
      <c r="AV213" s="14" t="s">
        <v>173</v>
      </c>
      <c r="AW213" s="14" t="s">
        <v>34</v>
      </c>
      <c r="AX213" s="14" t="s">
        <v>81</v>
      </c>
      <c r="AY213" s="164" t="s">
        <v>166</v>
      </c>
    </row>
    <row r="214" spans="2:65" s="13" customFormat="1" ht="10.199999999999999">
      <c r="B214" s="156"/>
      <c r="D214" s="150" t="s">
        <v>177</v>
      </c>
      <c r="F214" s="158" t="s">
        <v>281</v>
      </c>
      <c r="H214" s="159">
        <v>2.31</v>
      </c>
      <c r="I214" s="160"/>
      <c r="L214" s="156"/>
      <c r="M214" s="161"/>
      <c r="T214" s="162"/>
      <c r="AT214" s="157" t="s">
        <v>177</v>
      </c>
      <c r="AU214" s="157" t="s">
        <v>83</v>
      </c>
      <c r="AV214" s="13" t="s">
        <v>83</v>
      </c>
      <c r="AW214" s="13" t="s">
        <v>4</v>
      </c>
      <c r="AX214" s="13" t="s">
        <v>81</v>
      </c>
      <c r="AY214" s="157" t="s">
        <v>166</v>
      </c>
    </row>
    <row r="215" spans="2:65" s="1" customFormat="1" ht="16.5" customHeight="1">
      <c r="B215" s="33"/>
      <c r="C215" s="132" t="s">
        <v>282</v>
      </c>
      <c r="D215" s="132" t="s">
        <v>168</v>
      </c>
      <c r="E215" s="133" t="s">
        <v>283</v>
      </c>
      <c r="F215" s="134" t="s">
        <v>284</v>
      </c>
      <c r="G215" s="135" t="s">
        <v>244</v>
      </c>
      <c r="H215" s="136">
        <v>2.589</v>
      </c>
      <c r="I215" s="137"/>
      <c r="J215" s="138">
        <f>ROUND(I215*H215,2)</f>
        <v>0</v>
      </c>
      <c r="K215" s="134" t="s">
        <v>172</v>
      </c>
      <c r="L215" s="33"/>
      <c r="M215" s="139" t="s">
        <v>19</v>
      </c>
      <c r="N215" s="140" t="s">
        <v>45</v>
      </c>
      <c r="P215" s="141">
        <f>O215*H215</f>
        <v>0</v>
      </c>
      <c r="Q215" s="141">
        <v>0</v>
      </c>
      <c r="R215" s="141">
        <f>Q215*H215</f>
        <v>0</v>
      </c>
      <c r="S215" s="141">
        <v>0.432</v>
      </c>
      <c r="T215" s="142">
        <f>S215*H215</f>
        <v>1.1184479999999999</v>
      </c>
      <c r="AR215" s="143" t="s">
        <v>173</v>
      </c>
      <c r="AT215" s="143" t="s">
        <v>168</v>
      </c>
      <c r="AU215" s="143" t="s">
        <v>83</v>
      </c>
      <c r="AY215" s="18" t="s">
        <v>166</v>
      </c>
      <c r="BE215" s="144">
        <f>IF(N215="základní",J215,0)</f>
        <v>0</v>
      </c>
      <c r="BF215" s="144">
        <f>IF(N215="snížená",J215,0)</f>
        <v>0</v>
      </c>
      <c r="BG215" s="144">
        <f>IF(N215="zákl. přenesená",J215,0)</f>
        <v>0</v>
      </c>
      <c r="BH215" s="144">
        <f>IF(N215="sníž. přenesená",J215,0)</f>
        <v>0</v>
      </c>
      <c r="BI215" s="144">
        <f>IF(N215="nulová",J215,0)</f>
        <v>0</v>
      </c>
      <c r="BJ215" s="18" t="s">
        <v>81</v>
      </c>
      <c r="BK215" s="144">
        <f>ROUND(I215*H215,2)</f>
        <v>0</v>
      </c>
      <c r="BL215" s="18" t="s">
        <v>173</v>
      </c>
      <c r="BM215" s="143" t="s">
        <v>285</v>
      </c>
    </row>
    <row r="216" spans="2:65" s="1" customFormat="1" ht="10.199999999999999">
      <c r="B216" s="33"/>
      <c r="D216" s="145" t="s">
        <v>175</v>
      </c>
      <c r="F216" s="146" t="s">
        <v>286</v>
      </c>
      <c r="I216" s="147"/>
      <c r="L216" s="33"/>
      <c r="M216" s="148"/>
      <c r="T216" s="54"/>
      <c r="AT216" s="18" t="s">
        <v>175</v>
      </c>
      <c r="AU216" s="18" t="s">
        <v>83</v>
      </c>
    </row>
    <row r="217" spans="2:65" s="12" customFormat="1" ht="10.199999999999999">
      <c r="B217" s="149"/>
      <c r="D217" s="150" t="s">
        <v>177</v>
      </c>
      <c r="E217" s="151" t="s">
        <v>19</v>
      </c>
      <c r="F217" s="152" t="s">
        <v>287</v>
      </c>
      <c r="H217" s="151" t="s">
        <v>19</v>
      </c>
      <c r="I217" s="153"/>
      <c r="L217" s="149"/>
      <c r="M217" s="154"/>
      <c r="T217" s="155"/>
      <c r="AT217" s="151" t="s">
        <v>177</v>
      </c>
      <c r="AU217" s="151" t="s">
        <v>83</v>
      </c>
      <c r="AV217" s="12" t="s">
        <v>81</v>
      </c>
      <c r="AW217" s="12" t="s">
        <v>34</v>
      </c>
      <c r="AX217" s="12" t="s">
        <v>74</v>
      </c>
      <c r="AY217" s="151" t="s">
        <v>166</v>
      </c>
    </row>
    <row r="218" spans="2:65" s="13" customFormat="1" ht="10.199999999999999">
      <c r="B218" s="156"/>
      <c r="D218" s="150" t="s">
        <v>177</v>
      </c>
      <c r="E218" s="157" t="s">
        <v>19</v>
      </c>
      <c r="F218" s="158" t="s">
        <v>288</v>
      </c>
      <c r="H218" s="159">
        <v>2.4660000000000002</v>
      </c>
      <c r="I218" s="160"/>
      <c r="L218" s="156"/>
      <c r="M218" s="161"/>
      <c r="T218" s="162"/>
      <c r="AT218" s="157" t="s">
        <v>177</v>
      </c>
      <c r="AU218" s="157" t="s">
        <v>83</v>
      </c>
      <c r="AV218" s="13" t="s">
        <v>83</v>
      </c>
      <c r="AW218" s="13" t="s">
        <v>34</v>
      </c>
      <c r="AX218" s="13" t="s">
        <v>74</v>
      </c>
      <c r="AY218" s="157" t="s">
        <v>166</v>
      </c>
    </row>
    <row r="219" spans="2:65" s="14" customFormat="1" ht="10.199999999999999">
      <c r="B219" s="163"/>
      <c r="D219" s="150" t="s">
        <v>177</v>
      </c>
      <c r="E219" s="164" t="s">
        <v>19</v>
      </c>
      <c r="F219" s="165" t="s">
        <v>181</v>
      </c>
      <c r="H219" s="166">
        <v>2.4660000000000002</v>
      </c>
      <c r="I219" s="167"/>
      <c r="L219" s="163"/>
      <c r="M219" s="168"/>
      <c r="T219" s="169"/>
      <c r="AT219" s="164" t="s">
        <v>177</v>
      </c>
      <c r="AU219" s="164" t="s">
        <v>83</v>
      </c>
      <c r="AV219" s="14" t="s">
        <v>173</v>
      </c>
      <c r="AW219" s="14" t="s">
        <v>34</v>
      </c>
      <c r="AX219" s="14" t="s">
        <v>81</v>
      </c>
      <c r="AY219" s="164" t="s">
        <v>166</v>
      </c>
    </row>
    <row r="220" spans="2:65" s="13" customFormat="1" ht="10.199999999999999">
      <c r="B220" s="156"/>
      <c r="D220" s="150" t="s">
        <v>177</v>
      </c>
      <c r="F220" s="158" t="s">
        <v>289</v>
      </c>
      <c r="H220" s="159">
        <v>2.589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4</v>
      </c>
      <c r="AX220" s="13" t="s">
        <v>81</v>
      </c>
      <c r="AY220" s="157" t="s">
        <v>166</v>
      </c>
    </row>
    <row r="221" spans="2:65" s="1" customFormat="1" ht="24.15" customHeight="1">
      <c r="B221" s="33"/>
      <c r="C221" s="132" t="s">
        <v>290</v>
      </c>
      <c r="D221" s="132" t="s">
        <v>168</v>
      </c>
      <c r="E221" s="133" t="s">
        <v>291</v>
      </c>
      <c r="F221" s="134" t="s">
        <v>292</v>
      </c>
      <c r="G221" s="135" t="s">
        <v>293</v>
      </c>
      <c r="H221" s="136">
        <v>0.11</v>
      </c>
      <c r="I221" s="137"/>
      <c r="J221" s="138">
        <f>ROUND(I221*H221,2)</f>
        <v>0</v>
      </c>
      <c r="K221" s="134" t="s">
        <v>172</v>
      </c>
      <c r="L221" s="33"/>
      <c r="M221" s="139" t="s">
        <v>19</v>
      </c>
      <c r="N221" s="140" t="s">
        <v>45</v>
      </c>
      <c r="P221" s="141">
        <f>O221*H221</f>
        <v>0</v>
      </c>
      <c r="Q221" s="141">
        <v>0</v>
      </c>
      <c r="R221" s="141">
        <f>Q221*H221</f>
        <v>0</v>
      </c>
      <c r="S221" s="141">
        <v>1.2529999999999999</v>
      </c>
      <c r="T221" s="142">
        <f>S221*H221</f>
        <v>0.13782999999999998</v>
      </c>
      <c r="AR221" s="143" t="s">
        <v>173</v>
      </c>
      <c r="AT221" s="143" t="s">
        <v>168</v>
      </c>
      <c r="AU221" s="143" t="s">
        <v>83</v>
      </c>
      <c r="AY221" s="18" t="s">
        <v>166</v>
      </c>
      <c r="BE221" s="144">
        <f>IF(N221="základní",J221,0)</f>
        <v>0</v>
      </c>
      <c r="BF221" s="144">
        <f>IF(N221="snížená",J221,0)</f>
        <v>0</v>
      </c>
      <c r="BG221" s="144">
        <f>IF(N221="zákl. přenesená",J221,0)</f>
        <v>0</v>
      </c>
      <c r="BH221" s="144">
        <f>IF(N221="sníž. přenesená",J221,0)</f>
        <v>0</v>
      </c>
      <c r="BI221" s="144">
        <f>IF(N221="nulová",J221,0)</f>
        <v>0</v>
      </c>
      <c r="BJ221" s="18" t="s">
        <v>81</v>
      </c>
      <c r="BK221" s="144">
        <f>ROUND(I221*H221,2)</f>
        <v>0</v>
      </c>
      <c r="BL221" s="18" t="s">
        <v>173</v>
      </c>
      <c r="BM221" s="143" t="s">
        <v>294</v>
      </c>
    </row>
    <row r="222" spans="2:65" s="1" customFormat="1" ht="10.199999999999999">
      <c r="B222" s="33"/>
      <c r="D222" s="145" t="s">
        <v>175</v>
      </c>
      <c r="F222" s="146" t="s">
        <v>295</v>
      </c>
      <c r="I222" s="147"/>
      <c r="L222" s="33"/>
      <c r="M222" s="148"/>
      <c r="T222" s="54"/>
      <c r="AT222" s="18" t="s">
        <v>175</v>
      </c>
      <c r="AU222" s="18" t="s">
        <v>83</v>
      </c>
    </row>
    <row r="223" spans="2:65" s="12" customFormat="1" ht="10.199999999999999">
      <c r="B223" s="149"/>
      <c r="D223" s="150" t="s">
        <v>177</v>
      </c>
      <c r="E223" s="151" t="s">
        <v>19</v>
      </c>
      <c r="F223" s="152" t="s">
        <v>296</v>
      </c>
      <c r="H223" s="151" t="s">
        <v>19</v>
      </c>
      <c r="I223" s="153"/>
      <c r="L223" s="149"/>
      <c r="M223" s="154"/>
      <c r="T223" s="155"/>
      <c r="AT223" s="151" t="s">
        <v>177</v>
      </c>
      <c r="AU223" s="151" t="s">
        <v>83</v>
      </c>
      <c r="AV223" s="12" t="s">
        <v>81</v>
      </c>
      <c r="AW223" s="12" t="s">
        <v>34</v>
      </c>
      <c r="AX223" s="12" t="s">
        <v>74</v>
      </c>
      <c r="AY223" s="151" t="s">
        <v>166</v>
      </c>
    </row>
    <row r="224" spans="2:65" s="13" customFormat="1" ht="10.199999999999999">
      <c r="B224" s="156"/>
      <c r="D224" s="150" t="s">
        <v>177</v>
      </c>
      <c r="E224" s="157" t="s">
        <v>19</v>
      </c>
      <c r="F224" s="158" t="s">
        <v>297</v>
      </c>
      <c r="H224" s="159">
        <v>0.105</v>
      </c>
      <c r="I224" s="160"/>
      <c r="L224" s="156"/>
      <c r="M224" s="161"/>
      <c r="T224" s="162"/>
      <c r="AT224" s="157" t="s">
        <v>177</v>
      </c>
      <c r="AU224" s="157" t="s">
        <v>83</v>
      </c>
      <c r="AV224" s="13" t="s">
        <v>83</v>
      </c>
      <c r="AW224" s="13" t="s">
        <v>34</v>
      </c>
      <c r="AX224" s="13" t="s">
        <v>74</v>
      </c>
      <c r="AY224" s="157" t="s">
        <v>166</v>
      </c>
    </row>
    <row r="225" spans="2:65" s="14" customFormat="1" ht="10.199999999999999">
      <c r="B225" s="163"/>
      <c r="D225" s="150" t="s">
        <v>177</v>
      </c>
      <c r="E225" s="164" t="s">
        <v>19</v>
      </c>
      <c r="F225" s="165" t="s">
        <v>181</v>
      </c>
      <c r="H225" s="166">
        <v>0.105</v>
      </c>
      <c r="I225" s="167"/>
      <c r="L225" s="163"/>
      <c r="M225" s="168"/>
      <c r="T225" s="169"/>
      <c r="AT225" s="164" t="s">
        <v>177</v>
      </c>
      <c r="AU225" s="164" t="s">
        <v>83</v>
      </c>
      <c r="AV225" s="14" t="s">
        <v>173</v>
      </c>
      <c r="AW225" s="14" t="s">
        <v>34</v>
      </c>
      <c r="AX225" s="14" t="s">
        <v>81</v>
      </c>
      <c r="AY225" s="164" t="s">
        <v>166</v>
      </c>
    </row>
    <row r="226" spans="2:65" s="13" customFormat="1" ht="10.199999999999999">
      <c r="B226" s="156"/>
      <c r="D226" s="150" t="s">
        <v>177</v>
      </c>
      <c r="F226" s="158" t="s">
        <v>298</v>
      </c>
      <c r="H226" s="159">
        <v>0.11</v>
      </c>
      <c r="I226" s="160"/>
      <c r="L226" s="156"/>
      <c r="M226" s="161"/>
      <c r="T226" s="162"/>
      <c r="AT226" s="157" t="s">
        <v>177</v>
      </c>
      <c r="AU226" s="157" t="s">
        <v>83</v>
      </c>
      <c r="AV226" s="13" t="s">
        <v>83</v>
      </c>
      <c r="AW226" s="13" t="s">
        <v>4</v>
      </c>
      <c r="AX226" s="13" t="s">
        <v>81</v>
      </c>
      <c r="AY226" s="157" t="s">
        <v>166</v>
      </c>
    </row>
    <row r="227" spans="2:65" s="1" customFormat="1" ht="24.15" customHeight="1">
      <c r="B227" s="33"/>
      <c r="C227" s="132" t="s">
        <v>299</v>
      </c>
      <c r="D227" s="132" t="s">
        <v>168</v>
      </c>
      <c r="E227" s="133" t="s">
        <v>300</v>
      </c>
      <c r="F227" s="134" t="s">
        <v>301</v>
      </c>
      <c r="G227" s="135" t="s">
        <v>244</v>
      </c>
      <c r="H227" s="136">
        <v>0.84</v>
      </c>
      <c r="I227" s="137"/>
      <c r="J227" s="138">
        <f>ROUND(I227*H227,2)</f>
        <v>0</v>
      </c>
      <c r="K227" s="134" t="s">
        <v>172</v>
      </c>
      <c r="L227" s="33"/>
      <c r="M227" s="139" t="s">
        <v>19</v>
      </c>
      <c r="N227" s="140" t="s">
        <v>45</v>
      </c>
      <c r="P227" s="141">
        <f>O227*H227</f>
        <v>0</v>
      </c>
      <c r="Q227" s="141">
        <v>0</v>
      </c>
      <c r="R227" s="141">
        <f>Q227*H227</f>
        <v>0</v>
      </c>
      <c r="S227" s="141">
        <v>8.8999999999999996E-2</v>
      </c>
      <c r="T227" s="142">
        <f>S227*H227</f>
        <v>7.4759999999999993E-2</v>
      </c>
      <c r="AR227" s="143" t="s">
        <v>173</v>
      </c>
      <c r="AT227" s="143" t="s">
        <v>168</v>
      </c>
      <c r="AU227" s="143" t="s">
        <v>83</v>
      </c>
      <c r="AY227" s="18" t="s">
        <v>166</v>
      </c>
      <c r="BE227" s="144">
        <f>IF(N227="základní",J227,0)</f>
        <v>0</v>
      </c>
      <c r="BF227" s="144">
        <f>IF(N227="snížená",J227,0)</f>
        <v>0</v>
      </c>
      <c r="BG227" s="144">
        <f>IF(N227="zákl. přenesená",J227,0)</f>
        <v>0</v>
      </c>
      <c r="BH227" s="144">
        <f>IF(N227="sníž. přenesená",J227,0)</f>
        <v>0</v>
      </c>
      <c r="BI227" s="144">
        <f>IF(N227="nulová",J227,0)</f>
        <v>0</v>
      </c>
      <c r="BJ227" s="18" t="s">
        <v>81</v>
      </c>
      <c r="BK227" s="144">
        <f>ROUND(I227*H227,2)</f>
        <v>0</v>
      </c>
      <c r="BL227" s="18" t="s">
        <v>173</v>
      </c>
      <c r="BM227" s="143" t="s">
        <v>302</v>
      </c>
    </row>
    <row r="228" spans="2:65" s="1" customFormat="1" ht="10.199999999999999">
      <c r="B228" s="33"/>
      <c r="D228" s="145" t="s">
        <v>175</v>
      </c>
      <c r="F228" s="146" t="s">
        <v>303</v>
      </c>
      <c r="I228" s="147"/>
      <c r="L228" s="33"/>
      <c r="M228" s="148"/>
      <c r="T228" s="54"/>
      <c r="AT228" s="18" t="s">
        <v>175</v>
      </c>
      <c r="AU228" s="18" t="s">
        <v>83</v>
      </c>
    </row>
    <row r="229" spans="2:65" s="12" customFormat="1" ht="10.199999999999999">
      <c r="B229" s="149"/>
      <c r="D229" s="150" t="s">
        <v>177</v>
      </c>
      <c r="E229" s="151" t="s">
        <v>19</v>
      </c>
      <c r="F229" s="152" t="s">
        <v>304</v>
      </c>
      <c r="H229" s="151" t="s">
        <v>19</v>
      </c>
      <c r="I229" s="153"/>
      <c r="L229" s="149"/>
      <c r="M229" s="154"/>
      <c r="T229" s="155"/>
      <c r="AT229" s="151" t="s">
        <v>177</v>
      </c>
      <c r="AU229" s="151" t="s">
        <v>83</v>
      </c>
      <c r="AV229" s="12" t="s">
        <v>81</v>
      </c>
      <c r="AW229" s="12" t="s">
        <v>34</v>
      </c>
      <c r="AX229" s="12" t="s">
        <v>74</v>
      </c>
      <c r="AY229" s="151" t="s">
        <v>166</v>
      </c>
    </row>
    <row r="230" spans="2:65" s="13" customFormat="1" ht="10.199999999999999">
      <c r="B230" s="156"/>
      <c r="D230" s="150" t="s">
        <v>177</v>
      </c>
      <c r="E230" s="157" t="s">
        <v>19</v>
      </c>
      <c r="F230" s="158" t="s">
        <v>305</v>
      </c>
      <c r="H230" s="159">
        <v>0.8</v>
      </c>
      <c r="I230" s="160"/>
      <c r="L230" s="156"/>
      <c r="M230" s="161"/>
      <c r="T230" s="162"/>
      <c r="AT230" s="157" t="s">
        <v>177</v>
      </c>
      <c r="AU230" s="157" t="s">
        <v>83</v>
      </c>
      <c r="AV230" s="13" t="s">
        <v>83</v>
      </c>
      <c r="AW230" s="13" t="s">
        <v>34</v>
      </c>
      <c r="AX230" s="13" t="s">
        <v>74</v>
      </c>
      <c r="AY230" s="157" t="s">
        <v>166</v>
      </c>
    </row>
    <row r="231" spans="2:65" s="14" customFormat="1" ht="10.199999999999999">
      <c r="B231" s="163"/>
      <c r="D231" s="150" t="s">
        <v>177</v>
      </c>
      <c r="E231" s="164" t="s">
        <v>19</v>
      </c>
      <c r="F231" s="165" t="s">
        <v>181</v>
      </c>
      <c r="H231" s="166">
        <v>0.8</v>
      </c>
      <c r="I231" s="167"/>
      <c r="L231" s="163"/>
      <c r="M231" s="168"/>
      <c r="T231" s="169"/>
      <c r="AT231" s="164" t="s">
        <v>177</v>
      </c>
      <c r="AU231" s="164" t="s">
        <v>83</v>
      </c>
      <c r="AV231" s="14" t="s">
        <v>173</v>
      </c>
      <c r="AW231" s="14" t="s">
        <v>34</v>
      </c>
      <c r="AX231" s="14" t="s">
        <v>81</v>
      </c>
      <c r="AY231" s="164" t="s">
        <v>166</v>
      </c>
    </row>
    <row r="232" spans="2:65" s="13" customFormat="1" ht="10.199999999999999">
      <c r="B232" s="156"/>
      <c r="D232" s="150" t="s">
        <v>177</v>
      </c>
      <c r="F232" s="158" t="s">
        <v>306</v>
      </c>
      <c r="H232" s="159">
        <v>0.84</v>
      </c>
      <c r="I232" s="160"/>
      <c r="L232" s="156"/>
      <c r="M232" s="161"/>
      <c r="T232" s="162"/>
      <c r="AT232" s="157" t="s">
        <v>177</v>
      </c>
      <c r="AU232" s="157" t="s">
        <v>83</v>
      </c>
      <c r="AV232" s="13" t="s">
        <v>83</v>
      </c>
      <c r="AW232" s="13" t="s">
        <v>4</v>
      </c>
      <c r="AX232" s="13" t="s">
        <v>81</v>
      </c>
      <c r="AY232" s="157" t="s">
        <v>166</v>
      </c>
    </row>
    <row r="233" spans="2:65" s="1" customFormat="1" ht="24.15" customHeight="1">
      <c r="B233" s="33"/>
      <c r="C233" s="132" t="s">
        <v>307</v>
      </c>
      <c r="D233" s="132" t="s">
        <v>168</v>
      </c>
      <c r="E233" s="133" t="s">
        <v>308</v>
      </c>
      <c r="F233" s="134" t="s">
        <v>309</v>
      </c>
      <c r="G233" s="135" t="s">
        <v>244</v>
      </c>
      <c r="H233" s="136">
        <v>4.2530000000000001</v>
      </c>
      <c r="I233" s="137"/>
      <c r="J233" s="138">
        <f>ROUND(I233*H233,2)</f>
        <v>0</v>
      </c>
      <c r="K233" s="134" t="s">
        <v>172</v>
      </c>
      <c r="L233" s="33"/>
      <c r="M233" s="139" t="s">
        <v>19</v>
      </c>
      <c r="N233" s="140" t="s">
        <v>45</v>
      </c>
      <c r="P233" s="141">
        <f>O233*H233</f>
        <v>0</v>
      </c>
      <c r="Q233" s="141">
        <v>0</v>
      </c>
      <c r="R233" s="141">
        <f>Q233*H233</f>
        <v>0</v>
      </c>
      <c r="S233" s="141">
        <v>7.5999999999999998E-2</v>
      </c>
      <c r="T233" s="142">
        <f>S233*H233</f>
        <v>0.32322800000000002</v>
      </c>
      <c r="AR233" s="143" t="s">
        <v>173</v>
      </c>
      <c r="AT233" s="143" t="s">
        <v>168</v>
      </c>
      <c r="AU233" s="143" t="s">
        <v>83</v>
      </c>
      <c r="AY233" s="18" t="s">
        <v>166</v>
      </c>
      <c r="BE233" s="144">
        <f>IF(N233="základní",J233,0)</f>
        <v>0</v>
      </c>
      <c r="BF233" s="144">
        <f>IF(N233="snížená",J233,0)</f>
        <v>0</v>
      </c>
      <c r="BG233" s="144">
        <f>IF(N233="zákl. přenesená",J233,0)</f>
        <v>0</v>
      </c>
      <c r="BH233" s="144">
        <f>IF(N233="sníž. přenesená",J233,0)</f>
        <v>0</v>
      </c>
      <c r="BI233" s="144">
        <f>IF(N233="nulová",J233,0)</f>
        <v>0</v>
      </c>
      <c r="BJ233" s="18" t="s">
        <v>81</v>
      </c>
      <c r="BK233" s="144">
        <f>ROUND(I233*H233,2)</f>
        <v>0</v>
      </c>
      <c r="BL233" s="18" t="s">
        <v>173</v>
      </c>
      <c r="BM233" s="143" t="s">
        <v>310</v>
      </c>
    </row>
    <row r="234" spans="2:65" s="1" customFormat="1" ht="10.199999999999999">
      <c r="B234" s="33"/>
      <c r="D234" s="145" t="s">
        <v>175</v>
      </c>
      <c r="F234" s="146" t="s">
        <v>311</v>
      </c>
      <c r="I234" s="147"/>
      <c r="L234" s="33"/>
      <c r="M234" s="148"/>
      <c r="T234" s="54"/>
      <c r="AT234" s="18" t="s">
        <v>175</v>
      </c>
      <c r="AU234" s="18" t="s">
        <v>83</v>
      </c>
    </row>
    <row r="235" spans="2:65" s="12" customFormat="1" ht="10.199999999999999">
      <c r="B235" s="149"/>
      <c r="D235" s="150" t="s">
        <v>177</v>
      </c>
      <c r="E235" s="151" t="s">
        <v>19</v>
      </c>
      <c r="F235" s="152" t="s">
        <v>247</v>
      </c>
      <c r="H235" s="151" t="s">
        <v>19</v>
      </c>
      <c r="I235" s="153"/>
      <c r="L235" s="149"/>
      <c r="M235" s="154"/>
      <c r="T235" s="155"/>
      <c r="AT235" s="151" t="s">
        <v>177</v>
      </c>
      <c r="AU235" s="151" t="s">
        <v>83</v>
      </c>
      <c r="AV235" s="12" t="s">
        <v>81</v>
      </c>
      <c r="AW235" s="12" t="s">
        <v>34</v>
      </c>
      <c r="AX235" s="12" t="s">
        <v>74</v>
      </c>
      <c r="AY235" s="151" t="s">
        <v>166</v>
      </c>
    </row>
    <row r="236" spans="2:65" s="13" customFormat="1" ht="10.199999999999999">
      <c r="B236" s="156"/>
      <c r="D236" s="150" t="s">
        <v>177</v>
      </c>
      <c r="E236" s="157" t="s">
        <v>19</v>
      </c>
      <c r="F236" s="158" t="s">
        <v>312</v>
      </c>
      <c r="H236" s="159">
        <v>2</v>
      </c>
      <c r="I236" s="160"/>
      <c r="L236" s="156"/>
      <c r="M236" s="161"/>
      <c r="T236" s="162"/>
      <c r="AT236" s="157" t="s">
        <v>177</v>
      </c>
      <c r="AU236" s="157" t="s">
        <v>83</v>
      </c>
      <c r="AV236" s="13" t="s">
        <v>83</v>
      </c>
      <c r="AW236" s="13" t="s">
        <v>34</v>
      </c>
      <c r="AX236" s="13" t="s">
        <v>74</v>
      </c>
      <c r="AY236" s="157" t="s">
        <v>166</v>
      </c>
    </row>
    <row r="237" spans="2:65" s="12" customFormat="1" ht="10.199999999999999">
      <c r="B237" s="149"/>
      <c r="D237" s="150" t="s">
        <v>177</v>
      </c>
      <c r="E237" s="151" t="s">
        <v>19</v>
      </c>
      <c r="F237" s="152" t="s">
        <v>287</v>
      </c>
      <c r="H237" s="151" t="s">
        <v>19</v>
      </c>
      <c r="I237" s="153"/>
      <c r="L237" s="149"/>
      <c r="M237" s="154"/>
      <c r="T237" s="155"/>
      <c r="AT237" s="151" t="s">
        <v>177</v>
      </c>
      <c r="AU237" s="151" t="s">
        <v>83</v>
      </c>
      <c r="AV237" s="12" t="s">
        <v>81</v>
      </c>
      <c r="AW237" s="12" t="s">
        <v>34</v>
      </c>
      <c r="AX237" s="12" t="s">
        <v>74</v>
      </c>
      <c r="AY237" s="151" t="s">
        <v>166</v>
      </c>
    </row>
    <row r="238" spans="2:65" s="13" customFormat="1" ht="10.199999999999999">
      <c r="B238" s="156"/>
      <c r="D238" s="150" t="s">
        <v>177</v>
      </c>
      <c r="E238" s="157" t="s">
        <v>19</v>
      </c>
      <c r="F238" s="158" t="s">
        <v>313</v>
      </c>
      <c r="H238" s="159">
        <v>2.0499999999999998</v>
      </c>
      <c r="I238" s="160"/>
      <c r="L238" s="156"/>
      <c r="M238" s="161"/>
      <c r="T238" s="162"/>
      <c r="AT238" s="157" t="s">
        <v>177</v>
      </c>
      <c r="AU238" s="157" t="s">
        <v>83</v>
      </c>
      <c r="AV238" s="13" t="s">
        <v>83</v>
      </c>
      <c r="AW238" s="13" t="s">
        <v>34</v>
      </c>
      <c r="AX238" s="13" t="s">
        <v>74</v>
      </c>
      <c r="AY238" s="157" t="s">
        <v>166</v>
      </c>
    </row>
    <row r="239" spans="2:65" s="14" customFormat="1" ht="10.199999999999999">
      <c r="B239" s="163"/>
      <c r="D239" s="150" t="s">
        <v>177</v>
      </c>
      <c r="E239" s="164" t="s">
        <v>19</v>
      </c>
      <c r="F239" s="165" t="s">
        <v>181</v>
      </c>
      <c r="H239" s="166">
        <v>4.05</v>
      </c>
      <c r="I239" s="167"/>
      <c r="L239" s="163"/>
      <c r="M239" s="168"/>
      <c r="T239" s="169"/>
      <c r="AT239" s="164" t="s">
        <v>177</v>
      </c>
      <c r="AU239" s="164" t="s">
        <v>83</v>
      </c>
      <c r="AV239" s="14" t="s">
        <v>173</v>
      </c>
      <c r="AW239" s="14" t="s">
        <v>34</v>
      </c>
      <c r="AX239" s="14" t="s">
        <v>81</v>
      </c>
      <c r="AY239" s="164" t="s">
        <v>166</v>
      </c>
    </row>
    <row r="240" spans="2:65" s="13" customFormat="1" ht="10.199999999999999">
      <c r="B240" s="156"/>
      <c r="D240" s="150" t="s">
        <v>177</v>
      </c>
      <c r="F240" s="158" t="s">
        <v>314</v>
      </c>
      <c r="H240" s="159">
        <v>4.2530000000000001</v>
      </c>
      <c r="I240" s="160"/>
      <c r="L240" s="156"/>
      <c r="M240" s="161"/>
      <c r="T240" s="162"/>
      <c r="AT240" s="157" t="s">
        <v>177</v>
      </c>
      <c r="AU240" s="157" t="s">
        <v>83</v>
      </c>
      <c r="AV240" s="13" t="s">
        <v>83</v>
      </c>
      <c r="AW240" s="13" t="s">
        <v>4</v>
      </c>
      <c r="AX240" s="13" t="s">
        <v>81</v>
      </c>
      <c r="AY240" s="157" t="s">
        <v>166</v>
      </c>
    </row>
    <row r="241" spans="2:65" s="1" customFormat="1" ht="24.15" customHeight="1">
      <c r="B241" s="33"/>
      <c r="C241" s="132" t="s">
        <v>315</v>
      </c>
      <c r="D241" s="132" t="s">
        <v>168</v>
      </c>
      <c r="E241" s="133" t="s">
        <v>316</v>
      </c>
      <c r="F241" s="134" t="s">
        <v>317</v>
      </c>
      <c r="G241" s="135" t="s">
        <v>318</v>
      </c>
      <c r="H241" s="136">
        <v>6.3</v>
      </c>
      <c r="I241" s="137"/>
      <c r="J241" s="138">
        <f>ROUND(I241*H241,2)</f>
        <v>0</v>
      </c>
      <c r="K241" s="134" t="s">
        <v>172</v>
      </c>
      <c r="L241" s="33"/>
      <c r="M241" s="139" t="s">
        <v>19</v>
      </c>
      <c r="N241" s="140" t="s">
        <v>45</v>
      </c>
      <c r="P241" s="141">
        <f>O241*H241</f>
        <v>0</v>
      </c>
      <c r="Q241" s="141">
        <v>0</v>
      </c>
      <c r="R241" s="141">
        <f>Q241*H241</f>
        <v>0</v>
      </c>
      <c r="S241" s="141">
        <v>1.6E-2</v>
      </c>
      <c r="T241" s="142">
        <f>S241*H241</f>
        <v>0.1008</v>
      </c>
      <c r="AR241" s="143" t="s">
        <v>173</v>
      </c>
      <c r="AT241" s="143" t="s">
        <v>168</v>
      </c>
      <c r="AU241" s="143" t="s">
        <v>83</v>
      </c>
      <c r="AY241" s="18" t="s">
        <v>166</v>
      </c>
      <c r="BE241" s="144">
        <f>IF(N241="základní",J241,0)</f>
        <v>0</v>
      </c>
      <c r="BF241" s="144">
        <f>IF(N241="snížená",J241,0)</f>
        <v>0</v>
      </c>
      <c r="BG241" s="144">
        <f>IF(N241="zákl. přenesená",J241,0)</f>
        <v>0</v>
      </c>
      <c r="BH241" s="144">
        <f>IF(N241="sníž. přenesená",J241,0)</f>
        <v>0</v>
      </c>
      <c r="BI241" s="144">
        <f>IF(N241="nulová",J241,0)</f>
        <v>0</v>
      </c>
      <c r="BJ241" s="18" t="s">
        <v>81</v>
      </c>
      <c r="BK241" s="144">
        <f>ROUND(I241*H241,2)</f>
        <v>0</v>
      </c>
      <c r="BL241" s="18" t="s">
        <v>173</v>
      </c>
      <c r="BM241" s="143" t="s">
        <v>319</v>
      </c>
    </row>
    <row r="242" spans="2:65" s="1" customFormat="1" ht="10.199999999999999">
      <c r="B242" s="33"/>
      <c r="D242" s="145" t="s">
        <v>175</v>
      </c>
      <c r="F242" s="146" t="s">
        <v>320</v>
      </c>
      <c r="I242" s="147"/>
      <c r="L242" s="33"/>
      <c r="M242" s="148"/>
      <c r="T242" s="54"/>
      <c r="AT242" s="18" t="s">
        <v>175</v>
      </c>
      <c r="AU242" s="18" t="s">
        <v>83</v>
      </c>
    </row>
    <row r="243" spans="2:65" s="12" customFormat="1" ht="10.199999999999999">
      <c r="B243" s="149"/>
      <c r="D243" s="150" t="s">
        <v>177</v>
      </c>
      <c r="E243" s="151" t="s">
        <v>19</v>
      </c>
      <c r="F243" s="152" t="s">
        <v>321</v>
      </c>
      <c r="H243" s="151" t="s">
        <v>19</v>
      </c>
      <c r="I243" s="153"/>
      <c r="L243" s="149"/>
      <c r="M243" s="154"/>
      <c r="T243" s="155"/>
      <c r="AT243" s="151" t="s">
        <v>177</v>
      </c>
      <c r="AU243" s="151" t="s">
        <v>83</v>
      </c>
      <c r="AV243" s="12" t="s">
        <v>81</v>
      </c>
      <c r="AW243" s="12" t="s">
        <v>34</v>
      </c>
      <c r="AX243" s="12" t="s">
        <v>74</v>
      </c>
      <c r="AY243" s="151" t="s">
        <v>166</v>
      </c>
    </row>
    <row r="244" spans="2:65" s="13" customFormat="1" ht="10.199999999999999">
      <c r="B244" s="156"/>
      <c r="D244" s="150" t="s">
        <v>177</v>
      </c>
      <c r="E244" s="157" t="s">
        <v>19</v>
      </c>
      <c r="F244" s="158" t="s">
        <v>322</v>
      </c>
      <c r="H244" s="159">
        <v>6</v>
      </c>
      <c r="I244" s="160"/>
      <c r="L244" s="156"/>
      <c r="M244" s="161"/>
      <c r="T244" s="162"/>
      <c r="AT244" s="157" t="s">
        <v>177</v>
      </c>
      <c r="AU244" s="157" t="s">
        <v>83</v>
      </c>
      <c r="AV244" s="13" t="s">
        <v>83</v>
      </c>
      <c r="AW244" s="13" t="s">
        <v>34</v>
      </c>
      <c r="AX244" s="13" t="s">
        <v>74</v>
      </c>
      <c r="AY244" s="157" t="s">
        <v>166</v>
      </c>
    </row>
    <row r="245" spans="2:65" s="14" customFormat="1" ht="10.199999999999999">
      <c r="B245" s="163"/>
      <c r="D245" s="150" t="s">
        <v>177</v>
      </c>
      <c r="E245" s="164" t="s">
        <v>19</v>
      </c>
      <c r="F245" s="165" t="s">
        <v>181</v>
      </c>
      <c r="H245" s="166">
        <v>6</v>
      </c>
      <c r="I245" s="167"/>
      <c r="L245" s="163"/>
      <c r="M245" s="168"/>
      <c r="T245" s="169"/>
      <c r="AT245" s="164" t="s">
        <v>177</v>
      </c>
      <c r="AU245" s="164" t="s">
        <v>83</v>
      </c>
      <c r="AV245" s="14" t="s">
        <v>173</v>
      </c>
      <c r="AW245" s="14" t="s">
        <v>34</v>
      </c>
      <c r="AX245" s="14" t="s">
        <v>81</v>
      </c>
      <c r="AY245" s="164" t="s">
        <v>166</v>
      </c>
    </row>
    <row r="246" spans="2:65" s="13" customFormat="1" ht="10.199999999999999">
      <c r="B246" s="156"/>
      <c r="D246" s="150" t="s">
        <v>177</v>
      </c>
      <c r="F246" s="158" t="s">
        <v>323</v>
      </c>
      <c r="H246" s="159">
        <v>6.3</v>
      </c>
      <c r="I246" s="160"/>
      <c r="L246" s="156"/>
      <c r="M246" s="161"/>
      <c r="T246" s="162"/>
      <c r="AT246" s="157" t="s">
        <v>177</v>
      </c>
      <c r="AU246" s="157" t="s">
        <v>83</v>
      </c>
      <c r="AV246" s="13" t="s">
        <v>83</v>
      </c>
      <c r="AW246" s="13" t="s">
        <v>4</v>
      </c>
      <c r="AX246" s="13" t="s">
        <v>81</v>
      </c>
      <c r="AY246" s="157" t="s">
        <v>166</v>
      </c>
    </row>
    <row r="247" spans="2:65" s="1" customFormat="1" ht="24.15" customHeight="1">
      <c r="B247" s="33"/>
      <c r="C247" s="132" t="s">
        <v>324</v>
      </c>
      <c r="D247" s="132" t="s">
        <v>168</v>
      </c>
      <c r="E247" s="133" t="s">
        <v>325</v>
      </c>
      <c r="F247" s="134" t="s">
        <v>326</v>
      </c>
      <c r="G247" s="135" t="s">
        <v>318</v>
      </c>
      <c r="H247" s="136">
        <v>1.05</v>
      </c>
      <c r="I247" s="137"/>
      <c r="J247" s="138">
        <f>ROUND(I247*H247,2)</f>
        <v>0</v>
      </c>
      <c r="K247" s="134" t="s">
        <v>172</v>
      </c>
      <c r="L247" s="33"/>
      <c r="M247" s="139" t="s">
        <v>19</v>
      </c>
      <c r="N247" s="140" t="s">
        <v>45</v>
      </c>
      <c r="P247" s="141">
        <f>O247*H247</f>
        <v>0</v>
      </c>
      <c r="Q247" s="141">
        <v>0</v>
      </c>
      <c r="R247" s="141">
        <f>Q247*H247</f>
        <v>0</v>
      </c>
      <c r="S247" s="141">
        <v>0.09</v>
      </c>
      <c r="T247" s="142">
        <f>S247*H247</f>
        <v>9.4500000000000001E-2</v>
      </c>
      <c r="AR247" s="143" t="s">
        <v>173</v>
      </c>
      <c r="AT247" s="143" t="s">
        <v>168</v>
      </c>
      <c r="AU247" s="143" t="s">
        <v>83</v>
      </c>
      <c r="AY247" s="18" t="s">
        <v>166</v>
      </c>
      <c r="BE247" s="144">
        <f>IF(N247="základní",J247,0)</f>
        <v>0</v>
      </c>
      <c r="BF247" s="144">
        <f>IF(N247="snížená",J247,0)</f>
        <v>0</v>
      </c>
      <c r="BG247" s="144">
        <f>IF(N247="zákl. přenesená",J247,0)</f>
        <v>0</v>
      </c>
      <c r="BH247" s="144">
        <f>IF(N247="sníž. přenesená",J247,0)</f>
        <v>0</v>
      </c>
      <c r="BI247" s="144">
        <f>IF(N247="nulová",J247,0)</f>
        <v>0</v>
      </c>
      <c r="BJ247" s="18" t="s">
        <v>81</v>
      </c>
      <c r="BK247" s="144">
        <f>ROUND(I247*H247,2)</f>
        <v>0</v>
      </c>
      <c r="BL247" s="18" t="s">
        <v>173</v>
      </c>
      <c r="BM247" s="143" t="s">
        <v>327</v>
      </c>
    </row>
    <row r="248" spans="2:65" s="1" customFormat="1" ht="10.199999999999999">
      <c r="B248" s="33"/>
      <c r="D248" s="145" t="s">
        <v>175</v>
      </c>
      <c r="F248" s="146" t="s">
        <v>328</v>
      </c>
      <c r="I248" s="147"/>
      <c r="L248" s="33"/>
      <c r="M248" s="148"/>
      <c r="T248" s="54"/>
      <c r="AT248" s="18" t="s">
        <v>175</v>
      </c>
      <c r="AU248" s="18" t="s">
        <v>83</v>
      </c>
    </row>
    <row r="249" spans="2:65" s="12" customFormat="1" ht="10.199999999999999">
      <c r="B249" s="149"/>
      <c r="D249" s="150" t="s">
        <v>177</v>
      </c>
      <c r="E249" s="151" t="s">
        <v>19</v>
      </c>
      <c r="F249" s="152" t="s">
        <v>287</v>
      </c>
      <c r="H249" s="151" t="s">
        <v>19</v>
      </c>
      <c r="I249" s="153"/>
      <c r="L249" s="149"/>
      <c r="M249" s="154"/>
      <c r="T249" s="155"/>
      <c r="AT249" s="151" t="s">
        <v>177</v>
      </c>
      <c r="AU249" s="151" t="s">
        <v>83</v>
      </c>
      <c r="AV249" s="12" t="s">
        <v>81</v>
      </c>
      <c r="AW249" s="12" t="s">
        <v>34</v>
      </c>
      <c r="AX249" s="12" t="s">
        <v>74</v>
      </c>
      <c r="AY249" s="151" t="s">
        <v>166</v>
      </c>
    </row>
    <row r="250" spans="2:65" s="13" customFormat="1" ht="10.199999999999999">
      <c r="B250" s="156"/>
      <c r="D250" s="150" t="s">
        <v>177</v>
      </c>
      <c r="E250" s="157" t="s">
        <v>19</v>
      </c>
      <c r="F250" s="158" t="s">
        <v>81</v>
      </c>
      <c r="H250" s="159">
        <v>1</v>
      </c>
      <c r="I250" s="160"/>
      <c r="L250" s="156"/>
      <c r="M250" s="161"/>
      <c r="T250" s="162"/>
      <c r="AT250" s="157" t="s">
        <v>177</v>
      </c>
      <c r="AU250" s="157" t="s">
        <v>83</v>
      </c>
      <c r="AV250" s="13" t="s">
        <v>83</v>
      </c>
      <c r="AW250" s="13" t="s">
        <v>34</v>
      </c>
      <c r="AX250" s="13" t="s">
        <v>74</v>
      </c>
      <c r="AY250" s="157" t="s">
        <v>166</v>
      </c>
    </row>
    <row r="251" spans="2:65" s="14" customFormat="1" ht="10.199999999999999">
      <c r="B251" s="163"/>
      <c r="D251" s="150" t="s">
        <v>177</v>
      </c>
      <c r="E251" s="164" t="s">
        <v>19</v>
      </c>
      <c r="F251" s="165" t="s">
        <v>181</v>
      </c>
      <c r="H251" s="166">
        <v>1</v>
      </c>
      <c r="I251" s="167"/>
      <c r="L251" s="163"/>
      <c r="M251" s="168"/>
      <c r="T251" s="169"/>
      <c r="AT251" s="164" t="s">
        <v>177</v>
      </c>
      <c r="AU251" s="164" t="s">
        <v>83</v>
      </c>
      <c r="AV251" s="14" t="s">
        <v>173</v>
      </c>
      <c r="AW251" s="14" t="s">
        <v>34</v>
      </c>
      <c r="AX251" s="14" t="s">
        <v>81</v>
      </c>
      <c r="AY251" s="164" t="s">
        <v>166</v>
      </c>
    </row>
    <row r="252" spans="2:65" s="13" customFormat="1" ht="10.199999999999999">
      <c r="B252" s="156"/>
      <c r="D252" s="150" t="s">
        <v>177</v>
      </c>
      <c r="F252" s="158" t="s">
        <v>329</v>
      </c>
      <c r="H252" s="159">
        <v>1.05</v>
      </c>
      <c r="I252" s="160"/>
      <c r="L252" s="156"/>
      <c r="M252" s="161"/>
      <c r="T252" s="162"/>
      <c r="AT252" s="157" t="s">
        <v>177</v>
      </c>
      <c r="AU252" s="157" t="s">
        <v>83</v>
      </c>
      <c r="AV252" s="13" t="s">
        <v>83</v>
      </c>
      <c r="AW252" s="13" t="s">
        <v>4</v>
      </c>
      <c r="AX252" s="13" t="s">
        <v>81</v>
      </c>
      <c r="AY252" s="157" t="s">
        <v>166</v>
      </c>
    </row>
    <row r="253" spans="2:65" s="1" customFormat="1" ht="24.15" customHeight="1">
      <c r="B253" s="33"/>
      <c r="C253" s="132" t="s">
        <v>7</v>
      </c>
      <c r="D253" s="132" t="s">
        <v>168</v>
      </c>
      <c r="E253" s="133" t="s">
        <v>330</v>
      </c>
      <c r="F253" s="134" t="s">
        <v>331</v>
      </c>
      <c r="G253" s="135" t="s">
        <v>318</v>
      </c>
      <c r="H253" s="136">
        <v>1.05</v>
      </c>
      <c r="I253" s="137"/>
      <c r="J253" s="138">
        <f>ROUND(I253*H253,2)</f>
        <v>0</v>
      </c>
      <c r="K253" s="134" t="s">
        <v>172</v>
      </c>
      <c r="L253" s="33"/>
      <c r="M253" s="139" t="s">
        <v>19</v>
      </c>
      <c r="N253" s="140" t="s">
        <v>45</v>
      </c>
      <c r="P253" s="141">
        <f>O253*H253</f>
        <v>0</v>
      </c>
      <c r="Q253" s="141">
        <v>0</v>
      </c>
      <c r="R253" s="141">
        <f>Q253*H253</f>
        <v>0</v>
      </c>
      <c r="S253" s="141">
        <v>5.3999999999999999E-2</v>
      </c>
      <c r="T253" s="142">
        <f>S253*H253</f>
        <v>5.67E-2</v>
      </c>
      <c r="AR253" s="143" t="s">
        <v>173</v>
      </c>
      <c r="AT253" s="143" t="s">
        <v>168</v>
      </c>
      <c r="AU253" s="143" t="s">
        <v>83</v>
      </c>
      <c r="AY253" s="18" t="s">
        <v>166</v>
      </c>
      <c r="BE253" s="144">
        <f>IF(N253="základní",J253,0)</f>
        <v>0</v>
      </c>
      <c r="BF253" s="144">
        <f>IF(N253="snížená",J253,0)</f>
        <v>0</v>
      </c>
      <c r="BG253" s="144">
        <f>IF(N253="zákl. přenesená",J253,0)</f>
        <v>0</v>
      </c>
      <c r="BH253" s="144">
        <f>IF(N253="sníž. přenesená",J253,0)</f>
        <v>0</v>
      </c>
      <c r="BI253" s="144">
        <f>IF(N253="nulová",J253,0)</f>
        <v>0</v>
      </c>
      <c r="BJ253" s="18" t="s">
        <v>81</v>
      </c>
      <c r="BK253" s="144">
        <f>ROUND(I253*H253,2)</f>
        <v>0</v>
      </c>
      <c r="BL253" s="18" t="s">
        <v>173</v>
      </c>
      <c r="BM253" s="143" t="s">
        <v>332</v>
      </c>
    </row>
    <row r="254" spans="2:65" s="1" customFormat="1" ht="10.199999999999999">
      <c r="B254" s="33"/>
      <c r="D254" s="145" t="s">
        <v>175</v>
      </c>
      <c r="F254" s="146" t="s">
        <v>333</v>
      </c>
      <c r="I254" s="147"/>
      <c r="L254" s="33"/>
      <c r="M254" s="148"/>
      <c r="T254" s="54"/>
      <c r="AT254" s="18" t="s">
        <v>175</v>
      </c>
      <c r="AU254" s="18" t="s">
        <v>83</v>
      </c>
    </row>
    <row r="255" spans="2:65" s="13" customFormat="1" ht="10.199999999999999">
      <c r="B255" s="156"/>
      <c r="D255" s="150" t="s">
        <v>177</v>
      </c>
      <c r="F255" s="158" t="s">
        <v>329</v>
      </c>
      <c r="H255" s="159">
        <v>1.05</v>
      </c>
      <c r="I255" s="160"/>
      <c r="L255" s="156"/>
      <c r="M255" s="161"/>
      <c r="T255" s="162"/>
      <c r="AT255" s="157" t="s">
        <v>177</v>
      </c>
      <c r="AU255" s="157" t="s">
        <v>83</v>
      </c>
      <c r="AV255" s="13" t="s">
        <v>83</v>
      </c>
      <c r="AW255" s="13" t="s">
        <v>4</v>
      </c>
      <c r="AX255" s="13" t="s">
        <v>81</v>
      </c>
      <c r="AY255" s="157" t="s">
        <v>166</v>
      </c>
    </row>
    <row r="256" spans="2:65" s="1" customFormat="1" ht="24.15" customHeight="1">
      <c r="B256" s="33"/>
      <c r="C256" s="132" t="s">
        <v>334</v>
      </c>
      <c r="D256" s="132" t="s">
        <v>168</v>
      </c>
      <c r="E256" s="133" t="s">
        <v>335</v>
      </c>
      <c r="F256" s="134" t="s">
        <v>336</v>
      </c>
      <c r="G256" s="135" t="s">
        <v>244</v>
      </c>
      <c r="H256" s="136">
        <v>36.75</v>
      </c>
      <c r="I256" s="137"/>
      <c r="J256" s="138">
        <f>ROUND(I256*H256,2)</f>
        <v>0</v>
      </c>
      <c r="K256" s="134" t="s">
        <v>172</v>
      </c>
      <c r="L256" s="33"/>
      <c r="M256" s="139" t="s">
        <v>19</v>
      </c>
      <c r="N256" s="140" t="s">
        <v>45</v>
      </c>
      <c r="P256" s="141">
        <f>O256*H256</f>
        <v>0</v>
      </c>
      <c r="Q256" s="141">
        <v>0</v>
      </c>
      <c r="R256" s="141">
        <f>Q256*H256</f>
        <v>0</v>
      </c>
      <c r="S256" s="141">
        <v>0.02</v>
      </c>
      <c r="T256" s="142">
        <f>S256*H256</f>
        <v>0.73499999999999999</v>
      </c>
      <c r="AR256" s="143" t="s">
        <v>173</v>
      </c>
      <c r="AT256" s="143" t="s">
        <v>168</v>
      </c>
      <c r="AU256" s="143" t="s">
        <v>83</v>
      </c>
      <c r="AY256" s="18" t="s">
        <v>166</v>
      </c>
      <c r="BE256" s="144">
        <f>IF(N256="základní",J256,0)</f>
        <v>0</v>
      </c>
      <c r="BF256" s="144">
        <f>IF(N256="snížená",J256,0)</f>
        <v>0</v>
      </c>
      <c r="BG256" s="144">
        <f>IF(N256="zákl. přenesená",J256,0)</f>
        <v>0</v>
      </c>
      <c r="BH256" s="144">
        <f>IF(N256="sníž. přenesená",J256,0)</f>
        <v>0</v>
      </c>
      <c r="BI256" s="144">
        <f>IF(N256="nulová",J256,0)</f>
        <v>0</v>
      </c>
      <c r="BJ256" s="18" t="s">
        <v>81</v>
      </c>
      <c r="BK256" s="144">
        <f>ROUND(I256*H256,2)</f>
        <v>0</v>
      </c>
      <c r="BL256" s="18" t="s">
        <v>173</v>
      </c>
      <c r="BM256" s="143" t="s">
        <v>337</v>
      </c>
    </row>
    <row r="257" spans="2:65" s="1" customFormat="1" ht="10.199999999999999">
      <c r="B257" s="33"/>
      <c r="D257" s="145" t="s">
        <v>175</v>
      </c>
      <c r="F257" s="146" t="s">
        <v>338</v>
      </c>
      <c r="I257" s="147"/>
      <c r="L257" s="33"/>
      <c r="M257" s="148"/>
      <c r="T257" s="54"/>
      <c r="AT257" s="18" t="s">
        <v>175</v>
      </c>
      <c r="AU257" s="18" t="s">
        <v>83</v>
      </c>
    </row>
    <row r="258" spans="2:65" s="12" customFormat="1" ht="10.199999999999999">
      <c r="B258" s="149"/>
      <c r="D258" s="150" t="s">
        <v>177</v>
      </c>
      <c r="E258" s="151" t="s">
        <v>19</v>
      </c>
      <c r="F258" s="152" t="s">
        <v>339</v>
      </c>
      <c r="H258" s="151" t="s">
        <v>19</v>
      </c>
      <c r="I258" s="153"/>
      <c r="L258" s="149"/>
      <c r="M258" s="154"/>
      <c r="T258" s="155"/>
      <c r="AT258" s="151" t="s">
        <v>177</v>
      </c>
      <c r="AU258" s="151" t="s">
        <v>83</v>
      </c>
      <c r="AV258" s="12" t="s">
        <v>81</v>
      </c>
      <c r="AW258" s="12" t="s">
        <v>34</v>
      </c>
      <c r="AX258" s="12" t="s">
        <v>74</v>
      </c>
      <c r="AY258" s="151" t="s">
        <v>166</v>
      </c>
    </row>
    <row r="259" spans="2:65" s="13" customFormat="1" ht="10.199999999999999">
      <c r="B259" s="156"/>
      <c r="D259" s="150" t="s">
        <v>177</v>
      </c>
      <c r="E259" s="157" t="s">
        <v>19</v>
      </c>
      <c r="F259" s="158" t="s">
        <v>340</v>
      </c>
      <c r="H259" s="159">
        <v>35</v>
      </c>
      <c r="I259" s="160"/>
      <c r="L259" s="156"/>
      <c r="M259" s="161"/>
      <c r="T259" s="162"/>
      <c r="AT259" s="157" t="s">
        <v>177</v>
      </c>
      <c r="AU259" s="157" t="s">
        <v>83</v>
      </c>
      <c r="AV259" s="13" t="s">
        <v>83</v>
      </c>
      <c r="AW259" s="13" t="s">
        <v>34</v>
      </c>
      <c r="AX259" s="13" t="s">
        <v>74</v>
      </c>
      <c r="AY259" s="157" t="s">
        <v>166</v>
      </c>
    </row>
    <row r="260" spans="2:65" s="14" customFormat="1" ht="10.199999999999999">
      <c r="B260" s="163"/>
      <c r="D260" s="150" t="s">
        <v>177</v>
      </c>
      <c r="E260" s="164" t="s">
        <v>19</v>
      </c>
      <c r="F260" s="165" t="s">
        <v>181</v>
      </c>
      <c r="H260" s="166">
        <v>35</v>
      </c>
      <c r="I260" s="167"/>
      <c r="L260" s="163"/>
      <c r="M260" s="168"/>
      <c r="T260" s="169"/>
      <c r="AT260" s="164" t="s">
        <v>177</v>
      </c>
      <c r="AU260" s="164" t="s">
        <v>83</v>
      </c>
      <c r="AV260" s="14" t="s">
        <v>173</v>
      </c>
      <c r="AW260" s="14" t="s">
        <v>34</v>
      </c>
      <c r="AX260" s="14" t="s">
        <v>81</v>
      </c>
      <c r="AY260" s="164" t="s">
        <v>166</v>
      </c>
    </row>
    <row r="261" spans="2:65" s="13" customFormat="1" ht="10.199999999999999">
      <c r="B261" s="156"/>
      <c r="D261" s="150" t="s">
        <v>177</v>
      </c>
      <c r="F261" s="158" t="s">
        <v>341</v>
      </c>
      <c r="H261" s="159">
        <v>36.75</v>
      </c>
      <c r="I261" s="160"/>
      <c r="L261" s="156"/>
      <c r="M261" s="161"/>
      <c r="T261" s="162"/>
      <c r="AT261" s="157" t="s">
        <v>177</v>
      </c>
      <c r="AU261" s="157" t="s">
        <v>83</v>
      </c>
      <c r="AV261" s="13" t="s">
        <v>83</v>
      </c>
      <c r="AW261" s="13" t="s">
        <v>4</v>
      </c>
      <c r="AX261" s="13" t="s">
        <v>81</v>
      </c>
      <c r="AY261" s="157" t="s">
        <v>166</v>
      </c>
    </row>
    <row r="262" spans="2:65" s="1" customFormat="1" ht="24.15" customHeight="1">
      <c r="B262" s="33"/>
      <c r="C262" s="132" t="s">
        <v>342</v>
      </c>
      <c r="D262" s="132" t="s">
        <v>168</v>
      </c>
      <c r="E262" s="133" t="s">
        <v>343</v>
      </c>
      <c r="F262" s="134" t="s">
        <v>344</v>
      </c>
      <c r="G262" s="135" t="s">
        <v>244</v>
      </c>
      <c r="H262" s="136">
        <v>68.25</v>
      </c>
      <c r="I262" s="137"/>
      <c r="J262" s="138">
        <f>ROUND(I262*H262,2)</f>
        <v>0</v>
      </c>
      <c r="K262" s="134" t="s">
        <v>172</v>
      </c>
      <c r="L262" s="33"/>
      <c r="M262" s="139" t="s">
        <v>19</v>
      </c>
      <c r="N262" s="140" t="s">
        <v>45</v>
      </c>
      <c r="P262" s="141">
        <f>O262*H262</f>
        <v>0</v>
      </c>
      <c r="Q262" s="141">
        <v>0</v>
      </c>
      <c r="R262" s="141">
        <f>Q262*H262</f>
        <v>0</v>
      </c>
      <c r="S262" s="141">
        <v>1.6E-2</v>
      </c>
      <c r="T262" s="142">
        <f>S262*H262</f>
        <v>1.0920000000000001</v>
      </c>
      <c r="AR262" s="143" t="s">
        <v>173</v>
      </c>
      <c r="AT262" s="143" t="s">
        <v>168</v>
      </c>
      <c r="AU262" s="143" t="s">
        <v>83</v>
      </c>
      <c r="AY262" s="18" t="s">
        <v>166</v>
      </c>
      <c r="BE262" s="144">
        <f>IF(N262="základní",J262,0)</f>
        <v>0</v>
      </c>
      <c r="BF262" s="144">
        <f>IF(N262="snížená",J262,0)</f>
        <v>0</v>
      </c>
      <c r="BG262" s="144">
        <f>IF(N262="zákl. přenesená",J262,0)</f>
        <v>0</v>
      </c>
      <c r="BH262" s="144">
        <f>IF(N262="sníž. přenesená",J262,0)</f>
        <v>0</v>
      </c>
      <c r="BI262" s="144">
        <f>IF(N262="nulová",J262,0)</f>
        <v>0</v>
      </c>
      <c r="BJ262" s="18" t="s">
        <v>81</v>
      </c>
      <c r="BK262" s="144">
        <f>ROUND(I262*H262,2)</f>
        <v>0</v>
      </c>
      <c r="BL262" s="18" t="s">
        <v>173</v>
      </c>
      <c r="BM262" s="143" t="s">
        <v>345</v>
      </c>
    </row>
    <row r="263" spans="2:65" s="1" customFormat="1" ht="10.199999999999999">
      <c r="B263" s="33"/>
      <c r="D263" s="145" t="s">
        <v>175</v>
      </c>
      <c r="F263" s="146" t="s">
        <v>346</v>
      </c>
      <c r="I263" s="147"/>
      <c r="L263" s="33"/>
      <c r="M263" s="148"/>
      <c r="T263" s="54"/>
      <c r="AT263" s="18" t="s">
        <v>175</v>
      </c>
      <c r="AU263" s="18" t="s">
        <v>83</v>
      </c>
    </row>
    <row r="264" spans="2:65" s="12" customFormat="1" ht="10.199999999999999">
      <c r="B264" s="149"/>
      <c r="D264" s="150" t="s">
        <v>177</v>
      </c>
      <c r="E264" s="151" t="s">
        <v>19</v>
      </c>
      <c r="F264" s="152" t="s">
        <v>339</v>
      </c>
      <c r="H264" s="151" t="s">
        <v>19</v>
      </c>
      <c r="I264" s="153"/>
      <c r="L264" s="149"/>
      <c r="M264" s="154"/>
      <c r="T264" s="155"/>
      <c r="AT264" s="151" t="s">
        <v>177</v>
      </c>
      <c r="AU264" s="151" t="s">
        <v>83</v>
      </c>
      <c r="AV264" s="12" t="s">
        <v>81</v>
      </c>
      <c r="AW264" s="12" t="s">
        <v>34</v>
      </c>
      <c r="AX264" s="12" t="s">
        <v>74</v>
      </c>
      <c r="AY264" s="151" t="s">
        <v>166</v>
      </c>
    </row>
    <row r="265" spans="2:65" s="13" customFormat="1" ht="10.199999999999999">
      <c r="B265" s="156"/>
      <c r="D265" s="150" t="s">
        <v>177</v>
      </c>
      <c r="E265" s="157" t="s">
        <v>19</v>
      </c>
      <c r="F265" s="158" t="s">
        <v>347</v>
      </c>
      <c r="H265" s="159">
        <v>65</v>
      </c>
      <c r="I265" s="160"/>
      <c r="L265" s="156"/>
      <c r="M265" s="161"/>
      <c r="T265" s="162"/>
      <c r="AT265" s="157" t="s">
        <v>177</v>
      </c>
      <c r="AU265" s="157" t="s">
        <v>83</v>
      </c>
      <c r="AV265" s="13" t="s">
        <v>83</v>
      </c>
      <c r="AW265" s="13" t="s">
        <v>34</v>
      </c>
      <c r="AX265" s="13" t="s">
        <v>74</v>
      </c>
      <c r="AY265" s="157" t="s">
        <v>166</v>
      </c>
    </row>
    <row r="266" spans="2:65" s="14" customFormat="1" ht="10.199999999999999">
      <c r="B266" s="163"/>
      <c r="D266" s="150" t="s">
        <v>177</v>
      </c>
      <c r="E266" s="164" t="s">
        <v>19</v>
      </c>
      <c r="F266" s="165" t="s">
        <v>181</v>
      </c>
      <c r="H266" s="166">
        <v>65</v>
      </c>
      <c r="I266" s="167"/>
      <c r="L266" s="163"/>
      <c r="M266" s="168"/>
      <c r="T266" s="169"/>
      <c r="AT266" s="164" t="s">
        <v>177</v>
      </c>
      <c r="AU266" s="164" t="s">
        <v>83</v>
      </c>
      <c r="AV266" s="14" t="s">
        <v>173</v>
      </c>
      <c r="AW266" s="14" t="s">
        <v>34</v>
      </c>
      <c r="AX266" s="14" t="s">
        <v>81</v>
      </c>
      <c r="AY266" s="164" t="s">
        <v>166</v>
      </c>
    </row>
    <row r="267" spans="2:65" s="13" customFormat="1" ht="10.199999999999999">
      <c r="B267" s="156"/>
      <c r="D267" s="150" t="s">
        <v>177</v>
      </c>
      <c r="F267" s="158" t="s">
        <v>348</v>
      </c>
      <c r="H267" s="159">
        <v>68.25</v>
      </c>
      <c r="I267" s="160"/>
      <c r="L267" s="156"/>
      <c r="M267" s="161"/>
      <c r="T267" s="162"/>
      <c r="AT267" s="157" t="s">
        <v>177</v>
      </c>
      <c r="AU267" s="157" t="s">
        <v>83</v>
      </c>
      <c r="AV267" s="13" t="s">
        <v>83</v>
      </c>
      <c r="AW267" s="13" t="s">
        <v>4</v>
      </c>
      <c r="AX267" s="13" t="s">
        <v>81</v>
      </c>
      <c r="AY267" s="157" t="s">
        <v>166</v>
      </c>
    </row>
    <row r="268" spans="2:65" s="1" customFormat="1" ht="16.5" customHeight="1">
      <c r="B268" s="33"/>
      <c r="C268" s="132" t="s">
        <v>349</v>
      </c>
      <c r="D268" s="132" t="s">
        <v>168</v>
      </c>
      <c r="E268" s="133" t="s">
        <v>350</v>
      </c>
      <c r="F268" s="134" t="s">
        <v>351</v>
      </c>
      <c r="G268" s="135" t="s">
        <v>244</v>
      </c>
      <c r="H268" s="136">
        <v>160.33500000000001</v>
      </c>
      <c r="I268" s="137"/>
      <c r="J268" s="138">
        <f>ROUND(I268*H268,2)</f>
        <v>0</v>
      </c>
      <c r="K268" s="134" t="s">
        <v>172</v>
      </c>
      <c r="L268" s="33"/>
      <c r="M268" s="139" t="s">
        <v>19</v>
      </c>
      <c r="N268" s="140" t="s">
        <v>45</v>
      </c>
      <c r="P268" s="141">
        <f>O268*H268</f>
        <v>0</v>
      </c>
      <c r="Q268" s="141">
        <v>0</v>
      </c>
      <c r="R268" s="141">
        <f>Q268*H268</f>
        <v>0</v>
      </c>
      <c r="S268" s="141">
        <v>6.6000000000000003E-2</v>
      </c>
      <c r="T268" s="142">
        <f>S268*H268</f>
        <v>10.582110000000002</v>
      </c>
      <c r="AR268" s="143" t="s">
        <v>173</v>
      </c>
      <c r="AT268" s="143" t="s">
        <v>168</v>
      </c>
      <c r="AU268" s="143" t="s">
        <v>83</v>
      </c>
      <c r="AY268" s="18" t="s">
        <v>166</v>
      </c>
      <c r="BE268" s="144">
        <f>IF(N268="základní",J268,0)</f>
        <v>0</v>
      </c>
      <c r="BF268" s="144">
        <f>IF(N268="snížená",J268,0)</f>
        <v>0</v>
      </c>
      <c r="BG268" s="144">
        <f>IF(N268="zákl. přenesená",J268,0)</f>
        <v>0</v>
      </c>
      <c r="BH268" s="144">
        <f>IF(N268="sníž. přenesená",J268,0)</f>
        <v>0</v>
      </c>
      <c r="BI268" s="144">
        <f>IF(N268="nulová",J268,0)</f>
        <v>0</v>
      </c>
      <c r="BJ268" s="18" t="s">
        <v>81</v>
      </c>
      <c r="BK268" s="144">
        <f>ROUND(I268*H268,2)</f>
        <v>0</v>
      </c>
      <c r="BL268" s="18" t="s">
        <v>173</v>
      </c>
      <c r="BM268" s="143" t="s">
        <v>352</v>
      </c>
    </row>
    <row r="269" spans="2:65" s="1" customFormat="1" ht="10.199999999999999">
      <c r="B269" s="33"/>
      <c r="D269" s="145" t="s">
        <v>175</v>
      </c>
      <c r="F269" s="146" t="s">
        <v>353</v>
      </c>
      <c r="I269" s="147"/>
      <c r="L269" s="33"/>
      <c r="M269" s="148"/>
      <c r="T269" s="54"/>
      <c r="AT269" s="18" t="s">
        <v>175</v>
      </c>
      <c r="AU269" s="18" t="s">
        <v>83</v>
      </c>
    </row>
    <row r="270" spans="2:65" s="12" customFormat="1" ht="10.199999999999999">
      <c r="B270" s="149"/>
      <c r="D270" s="150" t="s">
        <v>177</v>
      </c>
      <c r="E270" s="151" t="s">
        <v>19</v>
      </c>
      <c r="F270" s="152" t="s">
        <v>354</v>
      </c>
      <c r="H270" s="151" t="s">
        <v>19</v>
      </c>
      <c r="I270" s="153"/>
      <c r="L270" s="149"/>
      <c r="M270" s="154"/>
      <c r="T270" s="155"/>
      <c r="AT270" s="151" t="s">
        <v>177</v>
      </c>
      <c r="AU270" s="151" t="s">
        <v>83</v>
      </c>
      <c r="AV270" s="12" t="s">
        <v>81</v>
      </c>
      <c r="AW270" s="12" t="s">
        <v>34</v>
      </c>
      <c r="AX270" s="12" t="s">
        <v>74</v>
      </c>
      <c r="AY270" s="151" t="s">
        <v>166</v>
      </c>
    </row>
    <row r="271" spans="2:65" s="12" customFormat="1" ht="10.199999999999999">
      <c r="B271" s="149"/>
      <c r="D271" s="150" t="s">
        <v>177</v>
      </c>
      <c r="E271" s="151" t="s">
        <v>19</v>
      </c>
      <c r="F271" s="152" t="s">
        <v>355</v>
      </c>
      <c r="H271" s="151" t="s">
        <v>19</v>
      </c>
      <c r="I271" s="153"/>
      <c r="L271" s="149"/>
      <c r="M271" s="154"/>
      <c r="T271" s="155"/>
      <c r="AT271" s="151" t="s">
        <v>177</v>
      </c>
      <c r="AU271" s="151" t="s">
        <v>83</v>
      </c>
      <c r="AV271" s="12" t="s">
        <v>81</v>
      </c>
      <c r="AW271" s="12" t="s">
        <v>34</v>
      </c>
      <c r="AX271" s="12" t="s">
        <v>74</v>
      </c>
      <c r="AY271" s="151" t="s">
        <v>166</v>
      </c>
    </row>
    <row r="272" spans="2:65" s="13" customFormat="1" ht="10.199999999999999">
      <c r="B272" s="156"/>
      <c r="D272" s="150" t="s">
        <v>177</v>
      </c>
      <c r="E272" s="157" t="s">
        <v>19</v>
      </c>
      <c r="F272" s="158" t="s">
        <v>356</v>
      </c>
      <c r="H272" s="159">
        <v>85.8</v>
      </c>
      <c r="I272" s="160"/>
      <c r="L272" s="156"/>
      <c r="M272" s="161"/>
      <c r="T272" s="162"/>
      <c r="AT272" s="157" t="s">
        <v>177</v>
      </c>
      <c r="AU272" s="157" t="s">
        <v>83</v>
      </c>
      <c r="AV272" s="13" t="s">
        <v>83</v>
      </c>
      <c r="AW272" s="13" t="s">
        <v>34</v>
      </c>
      <c r="AX272" s="13" t="s">
        <v>74</v>
      </c>
      <c r="AY272" s="157" t="s">
        <v>166</v>
      </c>
    </row>
    <row r="273" spans="2:65" s="13" customFormat="1" ht="10.199999999999999">
      <c r="B273" s="156"/>
      <c r="D273" s="150" t="s">
        <v>177</v>
      </c>
      <c r="E273" s="157" t="s">
        <v>19</v>
      </c>
      <c r="F273" s="158" t="s">
        <v>357</v>
      </c>
      <c r="H273" s="159">
        <v>21</v>
      </c>
      <c r="I273" s="160"/>
      <c r="L273" s="156"/>
      <c r="M273" s="161"/>
      <c r="T273" s="162"/>
      <c r="AT273" s="157" t="s">
        <v>177</v>
      </c>
      <c r="AU273" s="157" t="s">
        <v>83</v>
      </c>
      <c r="AV273" s="13" t="s">
        <v>83</v>
      </c>
      <c r="AW273" s="13" t="s">
        <v>34</v>
      </c>
      <c r="AX273" s="13" t="s">
        <v>74</v>
      </c>
      <c r="AY273" s="157" t="s">
        <v>166</v>
      </c>
    </row>
    <row r="274" spans="2:65" s="12" customFormat="1" ht="10.199999999999999">
      <c r="B274" s="149"/>
      <c r="D274" s="150" t="s">
        <v>177</v>
      </c>
      <c r="E274" s="151" t="s">
        <v>19</v>
      </c>
      <c r="F274" s="152" t="s">
        <v>358</v>
      </c>
      <c r="H274" s="151" t="s">
        <v>19</v>
      </c>
      <c r="I274" s="153"/>
      <c r="L274" s="149"/>
      <c r="M274" s="154"/>
      <c r="T274" s="155"/>
      <c r="AT274" s="151" t="s">
        <v>177</v>
      </c>
      <c r="AU274" s="151" t="s">
        <v>83</v>
      </c>
      <c r="AV274" s="12" t="s">
        <v>81</v>
      </c>
      <c r="AW274" s="12" t="s">
        <v>34</v>
      </c>
      <c r="AX274" s="12" t="s">
        <v>74</v>
      </c>
      <c r="AY274" s="151" t="s">
        <v>166</v>
      </c>
    </row>
    <row r="275" spans="2:65" s="13" customFormat="1" ht="10.199999999999999">
      <c r="B275" s="156"/>
      <c r="D275" s="150" t="s">
        <v>177</v>
      </c>
      <c r="E275" s="157" t="s">
        <v>19</v>
      </c>
      <c r="F275" s="158" t="s">
        <v>359</v>
      </c>
      <c r="H275" s="159">
        <v>45.9</v>
      </c>
      <c r="I275" s="160"/>
      <c r="L275" s="156"/>
      <c r="M275" s="161"/>
      <c r="T275" s="162"/>
      <c r="AT275" s="157" t="s">
        <v>177</v>
      </c>
      <c r="AU275" s="157" t="s">
        <v>83</v>
      </c>
      <c r="AV275" s="13" t="s">
        <v>83</v>
      </c>
      <c r="AW275" s="13" t="s">
        <v>34</v>
      </c>
      <c r="AX275" s="13" t="s">
        <v>74</v>
      </c>
      <c r="AY275" s="157" t="s">
        <v>166</v>
      </c>
    </row>
    <row r="276" spans="2:65" s="14" customFormat="1" ht="10.199999999999999">
      <c r="B276" s="163"/>
      <c r="D276" s="150" t="s">
        <v>177</v>
      </c>
      <c r="E276" s="164" t="s">
        <v>19</v>
      </c>
      <c r="F276" s="165" t="s">
        <v>181</v>
      </c>
      <c r="H276" s="166">
        <v>152.69999999999999</v>
      </c>
      <c r="I276" s="167"/>
      <c r="L276" s="163"/>
      <c r="M276" s="168"/>
      <c r="T276" s="169"/>
      <c r="AT276" s="164" t="s">
        <v>177</v>
      </c>
      <c r="AU276" s="164" t="s">
        <v>83</v>
      </c>
      <c r="AV276" s="14" t="s">
        <v>173</v>
      </c>
      <c r="AW276" s="14" t="s">
        <v>34</v>
      </c>
      <c r="AX276" s="14" t="s">
        <v>81</v>
      </c>
      <c r="AY276" s="164" t="s">
        <v>166</v>
      </c>
    </row>
    <row r="277" spans="2:65" s="13" customFormat="1" ht="10.199999999999999">
      <c r="B277" s="156"/>
      <c r="D277" s="150" t="s">
        <v>177</v>
      </c>
      <c r="F277" s="158" t="s">
        <v>360</v>
      </c>
      <c r="H277" s="159">
        <v>160.33500000000001</v>
      </c>
      <c r="I277" s="160"/>
      <c r="L277" s="156"/>
      <c r="M277" s="161"/>
      <c r="T277" s="162"/>
      <c r="AT277" s="157" t="s">
        <v>177</v>
      </c>
      <c r="AU277" s="157" t="s">
        <v>83</v>
      </c>
      <c r="AV277" s="13" t="s">
        <v>83</v>
      </c>
      <c r="AW277" s="13" t="s">
        <v>4</v>
      </c>
      <c r="AX277" s="13" t="s">
        <v>81</v>
      </c>
      <c r="AY277" s="157" t="s">
        <v>166</v>
      </c>
    </row>
    <row r="278" spans="2:65" s="1" customFormat="1" ht="16.5" customHeight="1">
      <c r="B278" s="33"/>
      <c r="C278" s="132" t="s">
        <v>361</v>
      </c>
      <c r="D278" s="132" t="s">
        <v>168</v>
      </c>
      <c r="E278" s="133" t="s">
        <v>362</v>
      </c>
      <c r="F278" s="134" t="s">
        <v>363</v>
      </c>
      <c r="G278" s="135" t="s">
        <v>244</v>
      </c>
      <c r="H278" s="136">
        <v>176.72</v>
      </c>
      <c r="I278" s="137"/>
      <c r="J278" s="138">
        <f>ROUND(I278*H278,2)</f>
        <v>0</v>
      </c>
      <c r="K278" s="134" t="s">
        <v>172</v>
      </c>
      <c r="L278" s="33"/>
      <c r="M278" s="139" t="s">
        <v>19</v>
      </c>
      <c r="N278" s="140" t="s">
        <v>45</v>
      </c>
      <c r="P278" s="141">
        <f>O278*H278</f>
        <v>0</v>
      </c>
      <c r="Q278" s="141">
        <v>0</v>
      </c>
      <c r="R278" s="141">
        <f>Q278*H278</f>
        <v>0</v>
      </c>
      <c r="S278" s="141">
        <v>6.6000000000000003E-2</v>
      </c>
      <c r="T278" s="142">
        <f>S278*H278</f>
        <v>11.66352</v>
      </c>
      <c r="AR278" s="143" t="s">
        <v>173</v>
      </c>
      <c r="AT278" s="143" t="s">
        <v>168</v>
      </c>
      <c r="AU278" s="143" t="s">
        <v>83</v>
      </c>
      <c r="AY278" s="18" t="s">
        <v>166</v>
      </c>
      <c r="BE278" s="144">
        <f>IF(N278="základní",J278,0)</f>
        <v>0</v>
      </c>
      <c r="BF278" s="144">
        <f>IF(N278="snížená",J278,0)</f>
        <v>0</v>
      </c>
      <c r="BG278" s="144">
        <f>IF(N278="zákl. přenesená",J278,0)</f>
        <v>0</v>
      </c>
      <c r="BH278" s="144">
        <f>IF(N278="sníž. přenesená",J278,0)</f>
        <v>0</v>
      </c>
      <c r="BI278" s="144">
        <f>IF(N278="nulová",J278,0)</f>
        <v>0</v>
      </c>
      <c r="BJ278" s="18" t="s">
        <v>81</v>
      </c>
      <c r="BK278" s="144">
        <f>ROUND(I278*H278,2)</f>
        <v>0</v>
      </c>
      <c r="BL278" s="18" t="s">
        <v>173</v>
      </c>
      <c r="BM278" s="143" t="s">
        <v>364</v>
      </c>
    </row>
    <row r="279" spans="2:65" s="1" customFormat="1" ht="10.199999999999999">
      <c r="B279" s="33"/>
      <c r="D279" s="145" t="s">
        <v>175</v>
      </c>
      <c r="F279" s="146" t="s">
        <v>365</v>
      </c>
      <c r="I279" s="147"/>
      <c r="L279" s="33"/>
      <c r="M279" s="148"/>
      <c r="T279" s="54"/>
      <c r="AT279" s="18" t="s">
        <v>175</v>
      </c>
      <c r="AU279" s="18" t="s">
        <v>83</v>
      </c>
    </row>
    <row r="280" spans="2:65" s="12" customFormat="1" ht="10.199999999999999">
      <c r="B280" s="149"/>
      <c r="D280" s="150" t="s">
        <v>177</v>
      </c>
      <c r="E280" s="151" t="s">
        <v>19</v>
      </c>
      <c r="F280" s="152" t="s">
        <v>354</v>
      </c>
      <c r="H280" s="151" t="s">
        <v>19</v>
      </c>
      <c r="I280" s="153"/>
      <c r="L280" s="149"/>
      <c r="M280" s="154"/>
      <c r="T280" s="155"/>
      <c r="AT280" s="151" t="s">
        <v>177</v>
      </c>
      <c r="AU280" s="151" t="s">
        <v>83</v>
      </c>
      <c r="AV280" s="12" t="s">
        <v>81</v>
      </c>
      <c r="AW280" s="12" t="s">
        <v>34</v>
      </c>
      <c r="AX280" s="12" t="s">
        <v>74</v>
      </c>
      <c r="AY280" s="151" t="s">
        <v>166</v>
      </c>
    </row>
    <row r="281" spans="2:65" s="12" customFormat="1" ht="10.199999999999999">
      <c r="B281" s="149"/>
      <c r="D281" s="150" t="s">
        <v>177</v>
      </c>
      <c r="E281" s="151" t="s">
        <v>19</v>
      </c>
      <c r="F281" s="152" t="s">
        <v>355</v>
      </c>
      <c r="H281" s="151" t="s">
        <v>19</v>
      </c>
      <c r="I281" s="153"/>
      <c r="L281" s="149"/>
      <c r="M281" s="154"/>
      <c r="T281" s="155"/>
      <c r="AT281" s="151" t="s">
        <v>177</v>
      </c>
      <c r="AU281" s="151" t="s">
        <v>83</v>
      </c>
      <c r="AV281" s="12" t="s">
        <v>81</v>
      </c>
      <c r="AW281" s="12" t="s">
        <v>34</v>
      </c>
      <c r="AX281" s="12" t="s">
        <v>74</v>
      </c>
      <c r="AY281" s="151" t="s">
        <v>166</v>
      </c>
    </row>
    <row r="282" spans="2:65" s="13" customFormat="1" ht="10.199999999999999">
      <c r="B282" s="156"/>
      <c r="D282" s="150" t="s">
        <v>177</v>
      </c>
      <c r="E282" s="157" t="s">
        <v>19</v>
      </c>
      <c r="F282" s="158" t="s">
        <v>366</v>
      </c>
      <c r="H282" s="159">
        <v>40.17</v>
      </c>
      <c r="I282" s="160"/>
      <c r="L282" s="156"/>
      <c r="M282" s="161"/>
      <c r="T282" s="162"/>
      <c r="AT282" s="157" t="s">
        <v>177</v>
      </c>
      <c r="AU282" s="157" t="s">
        <v>83</v>
      </c>
      <c r="AV282" s="13" t="s">
        <v>83</v>
      </c>
      <c r="AW282" s="13" t="s">
        <v>34</v>
      </c>
      <c r="AX282" s="13" t="s">
        <v>74</v>
      </c>
      <c r="AY282" s="157" t="s">
        <v>166</v>
      </c>
    </row>
    <row r="283" spans="2:65" s="12" customFormat="1" ht="10.199999999999999">
      <c r="B283" s="149"/>
      <c r="D283" s="150" t="s">
        <v>177</v>
      </c>
      <c r="E283" s="151" t="s">
        <v>19</v>
      </c>
      <c r="F283" s="152" t="s">
        <v>367</v>
      </c>
      <c r="H283" s="151" t="s">
        <v>19</v>
      </c>
      <c r="I283" s="153"/>
      <c r="L283" s="149"/>
      <c r="M283" s="154"/>
      <c r="T283" s="155"/>
      <c r="AT283" s="151" t="s">
        <v>177</v>
      </c>
      <c r="AU283" s="151" t="s">
        <v>83</v>
      </c>
      <c r="AV283" s="12" t="s">
        <v>81</v>
      </c>
      <c r="AW283" s="12" t="s">
        <v>34</v>
      </c>
      <c r="AX283" s="12" t="s">
        <v>74</v>
      </c>
      <c r="AY283" s="151" t="s">
        <v>166</v>
      </c>
    </row>
    <row r="284" spans="2:65" s="13" customFormat="1" ht="10.199999999999999">
      <c r="B284" s="156"/>
      <c r="D284" s="150" t="s">
        <v>177</v>
      </c>
      <c r="E284" s="157" t="s">
        <v>19</v>
      </c>
      <c r="F284" s="158" t="s">
        <v>368</v>
      </c>
      <c r="H284" s="159">
        <v>115.535</v>
      </c>
      <c r="I284" s="160"/>
      <c r="L284" s="156"/>
      <c r="M284" s="161"/>
      <c r="T284" s="162"/>
      <c r="AT284" s="157" t="s">
        <v>177</v>
      </c>
      <c r="AU284" s="157" t="s">
        <v>83</v>
      </c>
      <c r="AV284" s="13" t="s">
        <v>83</v>
      </c>
      <c r="AW284" s="13" t="s">
        <v>34</v>
      </c>
      <c r="AX284" s="13" t="s">
        <v>74</v>
      </c>
      <c r="AY284" s="157" t="s">
        <v>166</v>
      </c>
    </row>
    <row r="285" spans="2:65" s="12" customFormat="1" ht="10.199999999999999">
      <c r="B285" s="149"/>
      <c r="D285" s="150" t="s">
        <v>177</v>
      </c>
      <c r="E285" s="151" t="s">
        <v>19</v>
      </c>
      <c r="F285" s="152" t="s">
        <v>358</v>
      </c>
      <c r="H285" s="151" t="s">
        <v>19</v>
      </c>
      <c r="I285" s="153"/>
      <c r="L285" s="149"/>
      <c r="M285" s="154"/>
      <c r="T285" s="155"/>
      <c r="AT285" s="151" t="s">
        <v>177</v>
      </c>
      <c r="AU285" s="151" t="s">
        <v>83</v>
      </c>
      <c r="AV285" s="12" t="s">
        <v>81</v>
      </c>
      <c r="AW285" s="12" t="s">
        <v>34</v>
      </c>
      <c r="AX285" s="12" t="s">
        <v>74</v>
      </c>
      <c r="AY285" s="151" t="s">
        <v>166</v>
      </c>
    </row>
    <row r="286" spans="2:65" s="13" customFormat="1" ht="10.199999999999999">
      <c r="B286" s="156"/>
      <c r="D286" s="150" t="s">
        <v>177</v>
      </c>
      <c r="E286" s="157" t="s">
        <v>19</v>
      </c>
      <c r="F286" s="158" t="s">
        <v>369</v>
      </c>
      <c r="H286" s="159">
        <v>12.6</v>
      </c>
      <c r="I286" s="160"/>
      <c r="L286" s="156"/>
      <c r="M286" s="161"/>
      <c r="T286" s="162"/>
      <c r="AT286" s="157" t="s">
        <v>177</v>
      </c>
      <c r="AU286" s="157" t="s">
        <v>83</v>
      </c>
      <c r="AV286" s="13" t="s">
        <v>83</v>
      </c>
      <c r="AW286" s="13" t="s">
        <v>34</v>
      </c>
      <c r="AX286" s="13" t="s">
        <v>74</v>
      </c>
      <c r="AY286" s="157" t="s">
        <v>166</v>
      </c>
    </row>
    <row r="287" spans="2:65" s="14" customFormat="1" ht="10.199999999999999">
      <c r="B287" s="163"/>
      <c r="D287" s="150" t="s">
        <v>177</v>
      </c>
      <c r="E287" s="164" t="s">
        <v>19</v>
      </c>
      <c r="F287" s="165" t="s">
        <v>181</v>
      </c>
      <c r="H287" s="166">
        <v>168.30500000000001</v>
      </c>
      <c r="I287" s="167"/>
      <c r="L287" s="163"/>
      <c r="M287" s="168"/>
      <c r="T287" s="169"/>
      <c r="AT287" s="164" t="s">
        <v>177</v>
      </c>
      <c r="AU287" s="164" t="s">
        <v>83</v>
      </c>
      <c r="AV287" s="14" t="s">
        <v>173</v>
      </c>
      <c r="AW287" s="14" t="s">
        <v>34</v>
      </c>
      <c r="AX287" s="14" t="s">
        <v>81</v>
      </c>
      <c r="AY287" s="164" t="s">
        <v>166</v>
      </c>
    </row>
    <row r="288" spans="2:65" s="13" customFormat="1" ht="10.199999999999999">
      <c r="B288" s="156"/>
      <c r="D288" s="150" t="s">
        <v>177</v>
      </c>
      <c r="F288" s="158" t="s">
        <v>370</v>
      </c>
      <c r="H288" s="159">
        <v>176.72</v>
      </c>
      <c r="I288" s="160"/>
      <c r="L288" s="156"/>
      <c r="M288" s="161"/>
      <c r="T288" s="162"/>
      <c r="AT288" s="157" t="s">
        <v>177</v>
      </c>
      <c r="AU288" s="157" t="s">
        <v>83</v>
      </c>
      <c r="AV288" s="13" t="s">
        <v>83</v>
      </c>
      <c r="AW288" s="13" t="s">
        <v>4</v>
      </c>
      <c r="AX288" s="13" t="s">
        <v>81</v>
      </c>
      <c r="AY288" s="157" t="s">
        <v>166</v>
      </c>
    </row>
    <row r="289" spans="2:65" s="1" customFormat="1" ht="21.75" customHeight="1">
      <c r="B289" s="33"/>
      <c r="C289" s="132" t="s">
        <v>371</v>
      </c>
      <c r="D289" s="132" t="s">
        <v>168</v>
      </c>
      <c r="E289" s="133" t="s">
        <v>372</v>
      </c>
      <c r="F289" s="134" t="s">
        <v>373</v>
      </c>
      <c r="G289" s="135" t="s">
        <v>244</v>
      </c>
      <c r="H289" s="136">
        <v>879.47500000000002</v>
      </c>
      <c r="I289" s="137"/>
      <c r="J289" s="138">
        <f>ROUND(I289*H289,2)</f>
        <v>0</v>
      </c>
      <c r="K289" s="134" t="s">
        <v>19</v>
      </c>
      <c r="L289" s="33"/>
      <c r="M289" s="139" t="s">
        <v>19</v>
      </c>
      <c r="N289" s="140" t="s">
        <v>45</v>
      </c>
      <c r="P289" s="141">
        <f>O289*H289</f>
        <v>0</v>
      </c>
      <c r="Q289" s="141">
        <v>0</v>
      </c>
      <c r="R289" s="141">
        <f>Q289*H289</f>
        <v>0</v>
      </c>
      <c r="S289" s="141">
        <v>7.0000000000000007E-2</v>
      </c>
      <c r="T289" s="142">
        <f>S289*H289</f>
        <v>61.563250000000011</v>
      </c>
      <c r="AR289" s="143" t="s">
        <v>173</v>
      </c>
      <c r="AT289" s="143" t="s">
        <v>168</v>
      </c>
      <c r="AU289" s="143" t="s">
        <v>83</v>
      </c>
      <c r="AY289" s="18" t="s">
        <v>166</v>
      </c>
      <c r="BE289" s="144">
        <f>IF(N289="základní",J289,0)</f>
        <v>0</v>
      </c>
      <c r="BF289" s="144">
        <f>IF(N289="snížená",J289,0)</f>
        <v>0</v>
      </c>
      <c r="BG289" s="144">
        <f>IF(N289="zákl. přenesená",J289,0)</f>
        <v>0</v>
      </c>
      <c r="BH289" s="144">
        <f>IF(N289="sníž. přenesená",J289,0)</f>
        <v>0</v>
      </c>
      <c r="BI289" s="144">
        <f>IF(N289="nulová",J289,0)</f>
        <v>0</v>
      </c>
      <c r="BJ289" s="18" t="s">
        <v>81</v>
      </c>
      <c r="BK289" s="144">
        <f>ROUND(I289*H289,2)</f>
        <v>0</v>
      </c>
      <c r="BL289" s="18" t="s">
        <v>173</v>
      </c>
      <c r="BM289" s="143" t="s">
        <v>374</v>
      </c>
    </row>
    <row r="290" spans="2:65" s="12" customFormat="1" ht="10.199999999999999">
      <c r="B290" s="149"/>
      <c r="D290" s="150" t="s">
        <v>177</v>
      </c>
      <c r="E290" s="151" t="s">
        <v>19</v>
      </c>
      <c r="F290" s="152" t="s">
        <v>354</v>
      </c>
      <c r="H290" s="151" t="s">
        <v>19</v>
      </c>
      <c r="I290" s="153"/>
      <c r="L290" s="149"/>
      <c r="M290" s="154"/>
      <c r="T290" s="155"/>
      <c r="AT290" s="151" t="s">
        <v>177</v>
      </c>
      <c r="AU290" s="151" t="s">
        <v>83</v>
      </c>
      <c r="AV290" s="12" t="s">
        <v>81</v>
      </c>
      <c r="AW290" s="12" t="s">
        <v>34</v>
      </c>
      <c r="AX290" s="12" t="s">
        <v>74</v>
      </c>
      <c r="AY290" s="151" t="s">
        <v>166</v>
      </c>
    </row>
    <row r="291" spans="2:65" s="12" customFormat="1" ht="10.199999999999999">
      <c r="B291" s="149"/>
      <c r="D291" s="150" t="s">
        <v>177</v>
      </c>
      <c r="E291" s="151" t="s">
        <v>19</v>
      </c>
      <c r="F291" s="152" t="s">
        <v>375</v>
      </c>
      <c r="H291" s="151" t="s">
        <v>19</v>
      </c>
      <c r="I291" s="153"/>
      <c r="L291" s="149"/>
      <c r="M291" s="154"/>
      <c r="T291" s="155"/>
      <c r="AT291" s="151" t="s">
        <v>177</v>
      </c>
      <c r="AU291" s="151" t="s">
        <v>83</v>
      </c>
      <c r="AV291" s="12" t="s">
        <v>81</v>
      </c>
      <c r="AW291" s="12" t="s">
        <v>34</v>
      </c>
      <c r="AX291" s="12" t="s">
        <v>74</v>
      </c>
      <c r="AY291" s="151" t="s">
        <v>166</v>
      </c>
    </row>
    <row r="292" spans="2:65" s="13" customFormat="1" ht="10.199999999999999">
      <c r="B292" s="156"/>
      <c r="D292" s="150" t="s">
        <v>177</v>
      </c>
      <c r="E292" s="157" t="s">
        <v>19</v>
      </c>
      <c r="F292" s="158" t="s">
        <v>376</v>
      </c>
      <c r="H292" s="159">
        <v>133.9</v>
      </c>
      <c r="I292" s="160"/>
      <c r="L292" s="156"/>
      <c r="M292" s="161"/>
      <c r="T292" s="162"/>
      <c r="AT292" s="157" t="s">
        <v>177</v>
      </c>
      <c r="AU292" s="157" t="s">
        <v>83</v>
      </c>
      <c r="AV292" s="13" t="s">
        <v>83</v>
      </c>
      <c r="AW292" s="13" t="s">
        <v>34</v>
      </c>
      <c r="AX292" s="13" t="s">
        <v>74</v>
      </c>
      <c r="AY292" s="157" t="s">
        <v>166</v>
      </c>
    </row>
    <row r="293" spans="2:65" s="12" customFormat="1" ht="10.199999999999999">
      <c r="B293" s="149"/>
      <c r="D293" s="150" t="s">
        <v>177</v>
      </c>
      <c r="E293" s="151" t="s">
        <v>19</v>
      </c>
      <c r="F293" s="152" t="s">
        <v>377</v>
      </c>
      <c r="H293" s="151" t="s">
        <v>19</v>
      </c>
      <c r="I293" s="153"/>
      <c r="L293" s="149"/>
      <c r="M293" s="154"/>
      <c r="T293" s="155"/>
      <c r="AT293" s="151" t="s">
        <v>177</v>
      </c>
      <c r="AU293" s="151" t="s">
        <v>83</v>
      </c>
      <c r="AV293" s="12" t="s">
        <v>81</v>
      </c>
      <c r="AW293" s="12" t="s">
        <v>34</v>
      </c>
      <c r="AX293" s="12" t="s">
        <v>74</v>
      </c>
      <c r="AY293" s="151" t="s">
        <v>166</v>
      </c>
    </row>
    <row r="294" spans="2:65" s="13" customFormat="1" ht="10.199999999999999">
      <c r="B294" s="156"/>
      <c r="D294" s="150" t="s">
        <v>177</v>
      </c>
      <c r="E294" s="157" t="s">
        <v>19</v>
      </c>
      <c r="F294" s="158" t="s">
        <v>378</v>
      </c>
      <c r="H294" s="159">
        <v>385.11500000000001</v>
      </c>
      <c r="I294" s="160"/>
      <c r="L294" s="156"/>
      <c r="M294" s="161"/>
      <c r="T294" s="162"/>
      <c r="AT294" s="157" t="s">
        <v>177</v>
      </c>
      <c r="AU294" s="157" t="s">
        <v>83</v>
      </c>
      <c r="AV294" s="13" t="s">
        <v>83</v>
      </c>
      <c r="AW294" s="13" t="s">
        <v>34</v>
      </c>
      <c r="AX294" s="13" t="s">
        <v>74</v>
      </c>
      <c r="AY294" s="157" t="s">
        <v>166</v>
      </c>
    </row>
    <row r="295" spans="2:65" s="12" customFormat="1" ht="10.199999999999999">
      <c r="B295" s="149"/>
      <c r="D295" s="150" t="s">
        <v>177</v>
      </c>
      <c r="E295" s="151" t="s">
        <v>19</v>
      </c>
      <c r="F295" s="152" t="s">
        <v>379</v>
      </c>
      <c r="H295" s="151" t="s">
        <v>19</v>
      </c>
      <c r="I295" s="153"/>
      <c r="L295" s="149"/>
      <c r="M295" s="154"/>
      <c r="T295" s="155"/>
      <c r="AT295" s="151" t="s">
        <v>177</v>
      </c>
      <c r="AU295" s="151" t="s">
        <v>83</v>
      </c>
      <c r="AV295" s="12" t="s">
        <v>81</v>
      </c>
      <c r="AW295" s="12" t="s">
        <v>34</v>
      </c>
      <c r="AX295" s="12" t="s">
        <v>74</v>
      </c>
      <c r="AY295" s="151" t="s">
        <v>166</v>
      </c>
    </row>
    <row r="296" spans="2:65" s="13" customFormat="1" ht="10.199999999999999">
      <c r="B296" s="156"/>
      <c r="D296" s="150" t="s">
        <v>177</v>
      </c>
      <c r="E296" s="157" t="s">
        <v>19</v>
      </c>
      <c r="F296" s="158" t="s">
        <v>380</v>
      </c>
      <c r="H296" s="159">
        <v>195</v>
      </c>
      <c r="I296" s="160"/>
      <c r="L296" s="156"/>
      <c r="M296" s="161"/>
      <c r="T296" s="162"/>
      <c r="AT296" s="157" t="s">
        <v>177</v>
      </c>
      <c r="AU296" s="157" t="s">
        <v>83</v>
      </c>
      <c r="AV296" s="13" t="s">
        <v>83</v>
      </c>
      <c r="AW296" s="13" t="s">
        <v>34</v>
      </c>
      <c r="AX296" s="13" t="s">
        <v>74</v>
      </c>
      <c r="AY296" s="157" t="s">
        <v>166</v>
      </c>
    </row>
    <row r="297" spans="2:65" s="12" customFormat="1" ht="10.199999999999999">
      <c r="B297" s="149"/>
      <c r="D297" s="150" t="s">
        <v>177</v>
      </c>
      <c r="E297" s="151" t="s">
        <v>19</v>
      </c>
      <c r="F297" s="152" t="s">
        <v>381</v>
      </c>
      <c r="H297" s="151" t="s">
        <v>19</v>
      </c>
      <c r="I297" s="153"/>
      <c r="L297" s="149"/>
      <c r="M297" s="154"/>
      <c r="T297" s="155"/>
      <c r="AT297" s="151" t="s">
        <v>177</v>
      </c>
      <c r="AU297" s="151" t="s">
        <v>83</v>
      </c>
      <c r="AV297" s="12" t="s">
        <v>81</v>
      </c>
      <c r="AW297" s="12" t="s">
        <v>34</v>
      </c>
      <c r="AX297" s="12" t="s">
        <v>74</v>
      </c>
      <c r="AY297" s="151" t="s">
        <v>166</v>
      </c>
    </row>
    <row r="298" spans="2:65" s="13" customFormat="1" ht="10.199999999999999">
      <c r="B298" s="156"/>
      <c r="D298" s="150" t="s">
        <v>177</v>
      </c>
      <c r="E298" s="157" t="s">
        <v>19</v>
      </c>
      <c r="F298" s="158" t="s">
        <v>382</v>
      </c>
      <c r="H298" s="159">
        <v>123.58</v>
      </c>
      <c r="I298" s="160"/>
      <c r="L298" s="156"/>
      <c r="M298" s="161"/>
      <c r="T298" s="162"/>
      <c r="AT298" s="157" t="s">
        <v>177</v>
      </c>
      <c r="AU298" s="157" t="s">
        <v>83</v>
      </c>
      <c r="AV298" s="13" t="s">
        <v>83</v>
      </c>
      <c r="AW298" s="13" t="s">
        <v>34</v>
      </c>
      <c r="AX298" s="13" t="s">
        <v>74</v>
      </c>
      <c r="AY298" s="157" t="s">
        <v>166</v>
      </c>
    </row>
    <row r="299" spans="2:65" s="14" customFormat="1" ht="10.199999999999999">
      <c r="B299" s="163"/>
      <c r="D299" s="150" t="s">
        <v>177</v>
      </c>
      <c r="E299" s="164" t="s">
        <v>19</v>
      </c>
      <c r="F299" s="165" t="s">
        <v>181</v>
      </c>
      <c r="H299" s="166">
        <v>837.59500000000003</v>
      </c>
      <c r="I299" s="167"/>
      <c r="L299" s="163"/>
      <c r="M299" s="168"/>
      <c r="T299" s="169"/>
      <c r="AT299" s="164" t="s">
        <v>177</v>
      </c>
      <c r="AU299" s="164" t="s">
        <v>83</v>
      </c>
      <c r="AV299" s="14" t="s">
        <v>173</v>
      </c>
      <c r="AW299" s="14" t="s">
        <v>34</v>
      </c>
      <c r="AX299" s="14" t="s">
        <v>81</v>
      </c>
      <c r="AY299" s="164" t="s">
        <v>166</v>
      </c>
    </row>
    <row r="300" spans="2:65" s="13" customFormat="1" ht="10.199999999999999">
      <c r="B300" s="156"/>
      <c r="D300" s="150" t="s">
        <v>177</v>
      </c>
      <c r="F300" s="158" t="s">
        <v>383</v>
      </c>
      <c r="H300" s="159">
        <v>879.47500000000002</v>
      </c>
      <c r="I300" s="160"/>
      <c r="L300" s="156"/>
      <c r="M300" s="161"/>
      <c r="T300" s="162"/>
      <c r="AT300" s="157" t="s">
        <v>177</v>
      </c>
      <c r="AU300" s="157" t="s">
        <v>83</v>
      </c>
      <c r="AV300" s="13" t="s">
        <v>83</v>
      </c>
      <c r="AW300" s="13" t="s">
        <v>4</v>
      </c>
      <c r="AX300" s="13" t="s">
        <v>81</v>
      </c>
      <c r="AY300" s="157" t="s">
        <v>166</v>
      </c>
    </row>
    <row r="301" spans="2:65" s="1" customFormat="1" ht="21.75" customHeight="1">
      <c r="B301" s="33"/>
      <c r="C301" s="132" t="s">
        <v>384</v>
      </c>
      <c r="D301" s="132" t="s">
        <v>168</v>
      </c>
      <c r="E301" s="133" t="s">
        <v>385</v>
      </c>
      <c r="F301" s="134" t="s">
        <v>386</v>
      </c>
      <c r="G301" s="135" t="s">
        <v>244</v>
      </c>
      <c r="H301" s="136">
        <v>749.71600000000001</v>
      </c>
      <c r="I301" s="137"/>
      <c r="J301" s="138">
        <f>ROUND(I301*H301,2)</f>
        <v>0</v>
      </c>
      <c r="K301" s="134" t="s">
        <v>172</v>
      </c>
      <c r="L301" s="33"/>
      <c r="M301" s="139" t="s">
        <v>19</v>
      </c>
      <c r="N301" s="140" t="s">
        <v>45</v>
      </c>
      <c r="P301" s="141">
        <f>O301*H301</f>
        <v>0</v>
      </c>
      <c r="Q301" s="141">
        <v>0</v>
      </c>
      <c r="R301" s="141">
        <f>Q301*H301</f>
        <v>0</v>
      </c>
      <c r="S301" s="141">
        <v>7.4999999999999997E-2</v>
      </c>
      <c r="T301" s="142">
        <f>S301*H301</f>
        <v>56.228699999999996</v>
      </c>
      <c r="AR301" s="143" t="s">
        <v>173</v>
      </c>
      <c r="AT301" s="143" t="s">
        <v>168</v>
      </c>
      <c r="AU301" s="143" t="s">
        <v>83</v>
      </c>
      <c r="AY301" s="18" t="s">
        <v>166</v>
      </c>
      <c r="BE301" s="144">
        <f>IF(N301="základní",J301,0)</f>
        <v>0</v>
      </c>
      <c r="BF301" s="144">
        <f>IF(N301="snížená",J301,0)</f>
        <v>0</v>
      </c>
      <c r="BG301" s="144">
        <f>IF(N301="zákl. přenesená",J301,0)</f>
        <v>0</v>
      </c>
      <c r="BH301" s="144">
        <f>IF(N301="sníž. přenesená",J301,0)</f>
        <v>0</v>
      </c>
      <c r="BI301" s="144">
        <f>IF(N301="nulová",J301,0)</f>
        <v>0</v>
      </c>
      <c r="BJ301" s="18" t="s">
        <v>81</v>
      </c>
      <c r="BK301" s="144">
        <f>ROUND(I301*H301,2)</f>
        <v>0</v>
      </c>
      <c r="BL301" s="18" t="s">
        <v>173</v>
      </c>
      <c r="BM301" s="143" t="s">
        <v>387</v>
      </c>
    </row>
    <row r="302" spans="2:65" s="1" customFormat="1" ht="10.199999999999999">
      <c r="B302" s="33"/>
      <c r="D302" s="145" t="s">
        <v>175</v>
      </c>
      <c r="F302" s="146" t="s">
        <v>388</v>
      </c>
      <c r="I302" s="147"/>
      <c r="L302" s="33"/>
      <c r="M302" s="148"/>
      <c r="T302" s="54"/>
      <c r="AT302" s="18" t="s">
        <v>175</v>
      </c>
      <c r="AU302" s="18" t="s">
        <v>83</v>
      </c>
    </row>
    <row r="303" spans="2:65" s="12" customFormat="1" ht="10.199999999999999">
      <c r="B303" s="149"/>
      <c r="D303" s="150" t="s">
        <v>177</v>
      </c>
      <c r="E303" s="151" t="s">
        <v>19</v>
      </c>
      <c r="F303" s="152" t="s">
        <v>354</v>
      </c>
      <c r="H303" s="151" t="s">
        <v>19</v>
      </c>
      <c r="I303" s="153"/>
      <c r="L303" s="149"/>
      <c r="M303" s="154"/>
      <c r="T303" s="155"/>
      <c r="AT303" s="151" t="s">
        <v>177</v>
      </c>
      <c r="AU303" s="151" t="s">
        <v>83</v>
      </c>
      <c r="AV303" s="12" t="s">
        <v>81</v>
      </c>
      <c r="AW303" s="12" t="s">
        <v>34</v>
      </c>
      <c r="AX303" s="12" t="s">
        <v>74</v>
      </c>
      <c r="AY303" s="151" t="s">
        <v>166</v>
      </c>
    </row>
    <row r="304" spans="2:65" s="12" customFormat="1" ht="10.199999999999999">
      <c r="B304" s="149"/>
      <c r="D304" s="150" t="s">
        <v>177</v>
      </c>
      <c r="E304" s="151" t="s">
        <v>19</v>
      </c>
      <c r="F304" s="152" t="s">
        <v>375</v>
      </c>
      <c r="H304" s="151" t="s">
        <v>19</v>
      </c>
      <c r="I304" s="153"/>
      <c r="L304" s="149"/>
      <c r="M304" s="154"/>
      <c r="T304" s="155"/>
      <c r="AT304" s="151" t="s">
        <v>177</v>
      </c>
      <c r="AU304" s="151" t="s">
        <v>83</v>
      </c>
      <c r="AV304" s="12" t="s">
        <v>81</v>
      </c>
      <c r="AW304" s="12" t="s">
        <v>34</v>
      </c>
      <c r="AX304" s="12" t="s">
        <v>74</v>
      </c>
      <c r="AY304" s="151" t="s">
        <v>166</v>
      </c>
    </row>
    <row r="305" spans="2:65" s="13" customFormat="1" ht="10.199999999999999">
      <c r="B305" s="156"/>
      <c r="D305" s="150" t="s">
        <v>177</v>
      </c>
      <c r="E305" s="157" t="s">
        <v>19</v>
      </c>
      <c r="F305" s="158" t="s">
        <v>376</v>
      </c>
      <c r="H305" s="159">
        <v>133.9</v>
      </c>
      <c r="I305" s="160"/>
      <c r="L305" s="156"/>
      <c r="M305" s="161"/>
      <c r="T305" s="162"/>
      <c r="AT305" s="157" t="s">
        <v>177</v>
      </c>
      <c r="AU305" s="157" t="s">
        <v>83</v>
      </c>
      <c r="AV305" s="13" t="s">
        <v>83</v>
      </c>
      <c r="AW305" s="13" t="s">
        <v>34</v>
      </c>
      <c r="AX305" s="13" t="s">
        <v>74</v>
      </c>
      <c r="AY305" s="157" t="s">
        <v>166</v>
      </c>
    </row>
    <row r="306" spans="2:65" s="12" customFormat="1" ht="10.199999999999999">
      <c r="B306" s="149"/>
      <c r="D306" s="150" t="s">
        <v>177</v>
      </c>
      <c r="E306" s="151" t="s">
        <v>19</v>
      </c>
      <c r="F306" s="152" t="s">
        <v>377</v>
      </c>
      <c r="H306" s="151" t="s">
        <v>19</v>
      </c>
      <c r="I306" s="153"/>
      <c r="L306" s="149"/>
      <c r="M306" s="154"/>
      <c r="T306" s="155"/>
      <c r="AT306" s="151" t="s">
        <v>177</v>
      </c>
      <c r="AU306" s="151" t="s">
        <v>83</v>
      </c>
      <c r="AV306" s="12" t="s">
        <v>81</v>
      </c>
      <c r="AW306" s="12" t="s">
        <v>34</v>
      </c>
      <c r="AX306" s="12" t="s">
        <v>74</v>
      </c>
      <c r="AY306" s="151" t="s">
        <v>166</v>
      </c>
    </row>
    <row r="307" spans="2:65" s="13" customFormat="1" ht="10.199999999999999">
      <c r="B307" s="156"/>
      <c r="D307" s="150" t="s">
        <v>177</v>
      </c>
      <c r="E307" s="157" t="s">
        <v>19</v>
      </c>
      <c r="F307" s="158" t="s">
        <v>378</v>
      </c>
      <c r="H307" s="159">
        <v>385.11500000000001</v>
      </c>
      <c r="I307" s="160"/>
      <c r="L307" s="156"/>
      <c r="M307" s="161"/>
      <c r="T307" s="162"/>
      <c r="AT307" s="157" t="s">
        <v>177</v>
      </c>
      <c r="AU307" s="157" t="s">
        <v>83</v>
      </c>
      <c r="AV307" s="13" t="s">
        <v>83</v>
      </c>
      <c r="AW307" s="13" t="s">
        <v>34</v>
      </c>
      <c r="AX307" s="13" t="s">
        <v>74</v>
      </c>
      <c r="AY307" s="157" t="s">
        <v>166</v>
      </c>
    </row>
    <row r="308" spans="2:65" s="12" customFormat="1" ht="10.199999999999999">
      <c r="B308" s="149"/>
      <c r="D308" s="150" t="s">
        <v>177</v>
      </c>
      <c r="E308" s="151" t="s">
        <v>19</v>
      </c>
      <c r="F308" s="152" t="s">
        <v>379</v>
      </c>
      <c r="H308" s="151" t="s">
        <v>19</v>
      </c>
      <c r="I308" s="153"/>
      <c r="L308" s="149"/>
      <c r="M308" s="154"/>
      <c r="T308" s="155"/>
      <c r="AT308" s="151" t="s">
        <v>177</v>
      </c>
      <c r="AU308" s="151" t="s">
        <v>83</v>
      </c>
      <c r="AV308" s="12" t="s">
        <v>81</v>
      </c>
      <c r="AW308" s="12" t="s">
        <v>34</v>
      </c>
      <c r="AX308" s="12" t="s">
        <v>74</v>
      </c>
      <c r="AY308" s="151" t="s">
        <v>166</v>
      </c>
    </row>
    <row r="309" spans="2:65" s="13" customFormat="1" ht="10.199999999999999">
      <c r="B309" s="156"/>
      <c r="D309" s="150" t="s">
        <v>177</v>
      </c>
      <c r="E309" s="157" t="s">
        <v>19</v>
      </c>
      <c r="F309" s="158" t="s">
        <v>380</v>
      </c>
      <c r="H309" s="159">
        <v>195</v>
      </c>
      <c r="I309" s="160"/>
      <c r="L309" s="156"/>
      <c r="M309" s="161"/>
      <c r="T309" s="162"/>
      <c r="AT309" s="157" t="s">
        <v>177</v>
      </c>
      <c r="AU309" s="157" t="s">
        <v>83</v>
      </c>
      <c r="AV309" s="13" t="s">
        <v>83</v>
      </c>
      <c r="AW309" s="13" t="s">
        <v>34</v>
      </c>
      <c r="AX309" s="13" t="s">
        <v>74</v>
      </c>
      <c r="AY309" s="157" t="s">
        <v>166</v>
      </c>
    </row>
    <row r="310" spans="2:65" s="14" customFormat="1" ht="10.199999999999999">
      <c r="B310" s="163"/>
      <c r="D310" s="150" t="s">
        <v>177</v>
      </c>
      <c r="E310" s="164" t="s">
        <v>19</v>
      </c>
      <c r="F310" s="165" t="s">
        <v>181</v>
      </c>
      <c r="H310" s="166">
        <v>714.01499999999999</v>
      </c>
      <c r="I310" s="167"/>
      <c r="L310" s="163"/>
      <c r="M310" s="168"/>
      <c r="T310" s="169"/>
      <c r="AT310" s="164" t="s">
        <v>177</v>
      </c>
      <c r="AU310" s="164" t="s">
        <v>83</v>
      </c>
      <c r="AV310" s="14" t="s">
        <v>173</v>
      </c>
      <c r="AW310" s="14" t="s">
        <v>34</v>
      </c>
      <c r="AX310" s="14" t="s">
        <v>81</v>
      </c>
      <c r="AY310" s="164" t="s">
        <v>166</v>
      </c>
    </row>
    <row r="311" spans="2:65" s="13" customFormat="1" ht="10.199999999999999">
      <c r="B311" s="156"/>
      <c r="D311" s="150" t="s">
        <v>177</v>
      </c>
      <c r="F311" s="158" t="s">
        <v>389</v>
      </c>
      <c r="H311" s="159">
        <v>749.71600000000001</v>
      </c>
      <c r="I311" s="160"/>
      <c r="L311" s="156"/>
      <c r="M311" s="161"/>
      <c r="T311" s="162"/>
      <c r="AT311" s="157" t="s">
        <v>177</v>
      </c>
      <c r="AU311" s="157" t="s">
        <v>83</v>
      </c>
      <c r="AV311" s="13" t="s">
        <v>83</v>
      </c>
      <c r="AW311" s="13" t="s">
        <v>4</v>
      </c>
      <c r="AX311" s="13" t="s">
        <v>81</v>
      </c>
      <c r="AY311" s="157" t="s">
        <v>166</v>
      </c>
    </row>
    <row r="312" spans="2:65" s="1" customFormat="1" ht="16.5" customHeight="1">
      <c r="B312" s="33"/>
      <c r="C312" s="132" t="s">
        <v>390</v>
      </c>
      <c r="D312" s="132" t="s">
        <v>168</v>
      </c>
      <c r="E312" s="133" t="s">
        <v>391</v>
      </c>
      <c r="F312" s="134" t="s">
        <v>392</v>
      </c>
      <c r="G312" s="135" t="s">
        <v>244</v>
      </c>
      <c r="H312" s="136">
        <v>373.8</v>
      </c>
      <c r="I312" s="137"/>
      <c r="J312" s="138">
        <f>ROUND(I312*H312,2)</f>
        <v>0</v>
      </c>
      <c r="K312" s="134" t="s">
        <v>19</v>
      </c>
      <c r="L312" s="33"/>
      <c r="M312" s="139" t="s">
        <v>19</v>
      </c>
      <c r="N312" s="140" t="s">
        <v>45</v>
      </c>
      <c r="P312" s="141">
        <f>O312*H312</f>
        <v>0</v>
      </c>
      <c r="Q312" s="141">
        <v>0</v>
      </c>
      <c r="R312" s="141">
        <f>Q312*H312</f>
        <v>0</v>
      </c>
      <c r="S312" s="141">
        <v>7.0000000000000007E-2</v>
      </c>
      <c r="T312" s="142">
        <f>S312*H312</f>
        <v>26.166000000000004</v>
      </c>
      <c r="AR312" s="143" t="s">
        <v>173</v>
      </c>
      <c r="AT312" s="143" t="s">
        <v>168</v>
      </c>
      <c r="AU312" s="143" t="s">
        <v>83</v>
      </c>
      <c r="AY312" s="18" t="s">
        <v>166</v>
      </c>
      <c r="BE312" s="144">
        <f>IF(N312="základní",J312,0)</f>
        <v>0</v>
      </c>
      <c r="BF312" s="144">
        <f>IF(N312="snížená",J312,0)</f>
        <v>0</v>
      </c>
      <c r="BG312" s="144">
        <f>IF(N312="zákl. přenesená",J312,0)</f>
        <v>0</v>
      </c>
      <c r="BH312" s="144">
        <f>IF(N312="sníž. přenesená",J312,0)</f>
        <v>0</v>
      </c>
      <c r="BI312" s="144">
        <f>IF(N312="nulová",J312,0)</f>
        <v>0</v>
      </c>
      <c r="BJ312" s="18" t="s">
        <v>81</v>
      </c>
      <c r="BK312" s="144">
        <f>ROUND(I312*H312,2)</f>
        <v>0</v>
      </c>
      <c r="BL312" s="18" t="s">
        <v>173</v>
      </c>
      <c r="BM312" s="143" t="s">
        <v>393</v>
      </c>
    </row>
    <row r="313" spans="2:65" s="12" customFormat="1" ht="10.199999999999999">
      <c r="B313" s="149"/>
      <c r="D313" s="150" t="s">
        <v>177</v>
      </c>
      <c r="E313" s="151" t="s">
        <v>19</v>
      </c>
      <c r="F313" s="152" t="s">
        <v>354</v>
      </c>
      <c r="H313" s="151" t="s">
        <v>19</v>
      </c>
      <c r="I313" s="153"/>
      <c r="L313" s="149"/>
      <c r="M313" s="154"/>
      <c r="T313" s="155"/>
      <c r="AT313" s="151" t="s">
        <v>177</v>
      </c>
      <c r="AU313" s="151" t="s">
        <v>83</v>
      </c>
      <c r="AV313" s="12" t="s">
        <v>81</v>
      </c>
      <c r="AW313" s="12" t="s">
        <v>34</v>
      </c>
      <c r="AX313" s="12" t="s">
        <v>74</v>
      </c>
      <c r="AY313" s="151" t="s">
        <v>166</v>
      </c>
    </row>
    <row r="314" spans="2:65" s="12" customFormat="1" ht="10.199999999999999">
      <c r="B314" s="149"/>
      <c r="D314" s="150" t="s">
        <v>177</v>
      </c>
      <c r="E314" s="151" t="s">
        <v>19</v>
      </c>
      <c r="F314" s="152" t="s">
        <v>375</v>
      </c>
      <c r="H314" s="151" t="s">
        <v>19</v>
      </c>
      <c r="I314" s="153"/>
      <c r="L314" s="149"/>
      <c r="M314" s="154"/>
      <c r="T314" s="155"/>
      <c r="AT314" s="151" t="s">
        <v>177</v>
      </c>
      <c r="AU314" s="151" t="s">
        <v>83</v>
      </c>
      <c r="AV314" s="12" t="s">
        <v>81</v>
      </c>
      <c r="AW314" s="12" t="s">
        <v>34</v>
      </c>
      <c r="AX314" s="12" t="s">
        <v>74</v>
      </c>
      <c r="AY314" s="151" t="s">
        <v>166</v>
      </c>
    </row>
    <row r="315" spans="2:65" s="13" customFormat="1" ht="10.199999999999999">
      <c r="B315" s="156"/>
      <c r="D315" s="150" t="s">
        <v>177</v>
      </c>
      <c r="E315" s="157" t="s">
        <v>19</v>
      </c>
      <c r="F315" s="158" t="s">
        <v>394</v>
      </c>
      <c r="H315" s="159">
        <v>286</v>
      </c>
      <c r="I315" s="160"/>
      <c r="L315" s="156"/>
      <c r="M315" s="161"/>
      <c r="T315" s="162"/>
      <c r="AT315" s="157" t="s">
        <v>177</v>
      </c>
      <c r="AU315" s="157" t="s">
        <v>83</v>
      </c>
      <c r="AV315" s="13" t="s">
        <v>83</v>
      </c>
      <c r="AW315" s="13" t="s">
        <v>34</v>
      </c>
      <c r="AX315" s="13" t="s">
        <v>74</v>
      </c>
      <c r="AY315" s="157" t="s">
        <v>166</v>
      </c>
    </row>
    <row r="316" spans="2:65" s="13" customFormat="1" ht="10.199999999999999">
      <c r="B316" s="156"/>
      <c r="D316" s="150" t="s">
        <v>177</v>
      </c>
      <c r="E316" s="157" t="s">
        <v>19</v>
      </c>
      <c r="F316" s="158" t="s">
        <v>395</v>
      </c>
      <c r="H316" s="159">
        <v>70</v>
      </c>
      <c r="I316" s="160"/>
      <c r="L316" s="156"/>
      <c r="M316" s="161"/>
      <c r="T316" s="162"/>
      <c r="AT316" s="157" t="s">
        <v>177</v>
      </c>
      <c r="AU316" s="157" t="s">
        <v>83</v>
      </c>
      <c r="AV316" s="13" t="s">
        <v>83</v>
      </c>
      <c r="AW316" s="13" t="s">
        <v>34</v>
      </c>
      <c r="AX316" s="13" t="s">
        <v>74</v>
      </c>
      <c r="AY316" s="157" t="s">
        <v>166</v>
      </c>
    </row>
    <row r="317" spans="2:65" s="14" customFormat="1" ht="10.199999999999999">
      <c r="B317" s="163"/>
      <c r="D317" s="150" t="s">
        <v>177</v>
      </c>
      <c r="E317" s="164" t="s">
        <v>19</v>
      </c>
      <c r="F317" s="165" t="s">
        <v>181</v>
      </c>
      <c r="H317" s="166">
        <v>356</v>
      </c>
      <c r="I317" s="167"/>
      <c r="L317" s="163"/>
      <c r="M317" s="168"/>
      <c r="T317" s="169"/>
      <c r="AT317" s="164" t="s">
        <v>177</v>
      </c>
      <c r="AU317" s="164" t="s">
        <v>83</v>
      </c>
      <c r="AV317" s="14" t="s">
        <v>173</v>
      </c>
      <c r="AW317" s="14" t="s">
        <v>34</v>
      </c>
      <c r="AX317" s="14" t="s">
        <v>81</v>
      </c>
      <c r="AY317" s="164" t="s">
        <v>166</v>
      </c>
    </row>
    <row r="318" spans="2:65" s="13" customFormat="1" ht="10.199999999999999">
      <c r="B318" s="156"/>
      <c r="D318" s="150" t="s">
        <v>177</v>
      </c>
      <c r="F318" s="158" t="s">
        <v>396</v>
      </c>
      <c r="H318" s="159">
        <v>373.8</v>
      </c>
      <c r="I318" s="160"/>
      <c r="L318" s="156"/>
      <c r="M318" s="161"/>
      <c r="T318" s="162"/>
      <c r="AT318" s="157" t="s">
        <v>177</v>
      </c>
      <c r="AU318" s="157" t="s">
        <v>83</v>
      </c>
      <c r="AV318" s="13" t="s">
        <v>83</v>
      </c>
      <c r="AW318" s="13" t="s">
        <v>4</v>
      </c>
      <c r="AX318" s="13" t="s">
        <v>81</v>
      </c>
      <c r="AY318" s="157" t="s">
        <v>166</v>
      </c>
    </row>
    <row r="319" spans="2:65" s="1" customFormat="1" ht="21.75" customHeight="1">
      <c r="B319" s="33"/>
      <c r="C319" s="132" t="s">
        <v>397</v>
      </c>
      <c r="D319" s="132" t="s">
        <v>168</v>
      </c>
      <c r="E319" s="133" t="s">
        <v>398</v>
      </c>
      <c r="F319" s="134" t="s">
        <v>399</v>
      </c>
      <c r="G319" s="135" t="s">
        <v>244</v>
      </c>
      <c r="H319" s="136">
        <v>373.8</v>
      </c>
      <c r="I319" s="137"/>
      <c r="J319" s="138">
        <f>ROUND(I319*H319,2)</f>
        <v>0</v>
      </c>
      <c r="K319" s="134" t="s">
        <v>172</v>
      </c>
      <c r="L319" s="33"/>
      <c r="M319" s="139" t="s">
        <v>19</v>
      </c>
      <c r="N319" s="140" t="s">
        <v>45</v>
      </c>
      <c r="P319" s="141">
        <f>O319*H319</f>
        <v>0</v>
      </c>
      <c r="Q319" s="141">
        <v>0</v>
      </c>
      <c r="R319" s="141">
        <f>Q319*H319</f>
        <v>0</v>
      </c>
      <c r="S319" s="141">
        <v>7.4999999999999997E-2</v>
      </c>
      <c r="T319" s="142">
        <f>S319*H319</f>
        <v>28.035</v>
      </c>
      <c r="AR319" s="143" t="s">
        <v>173</v>
      </c>
      <c r="AT319" s="143" t="s">
        <v>168</v>
      </c>
      <c r="AU319" s="143" t="s">
        <v>83</v>
      </c>
      <c r="AY319" s="18" t="s">
        <v>166</v>
      </c>
      <c r="BE319" s="144">
        <f>IF(N319="základní",J319,0)</f>
        <v>0</v>
      </c>
      <c r="BF319" s="144">
        <f>IF(N319="snížená",J319,0)</f>
        <v>0</v>
      </c>
      <c r="BG319" s="144">
        <f>IF(N319="zákl. přenesená",J319,0)</f>
        <v>0</v>
      </c>
      <c r="BH319" s="144">
        <f>IF(N319="sníž. přenesená",J319,0)</f>
        <v>0</v>
      </c>
      <c r="BI319" s="144">
        <f>IF(N319="nulová",J319,0)</f>
        <v>0</v>
      </c>
      <c r="BJ319" s="18" t="s">
        <v>81</v>
      </c>
      <c r="BK319" s="144">
        <f>ROUND(I319*H319,2)</f>
        <v>0</v>
      </c>
      <c r="BL319" s="18" t="s">
        <v>173</v>
      </c>
      <c r="BM319" s="143" t="s">
        <v>400</v>
      </c>
    </row>
    <row r="320" spans="2:65" s="1" customFormat="1" ht="10.199999999999999">
      <c r="B320" s="33"/>
      <c r="D320" s="145" t="s">
        <v>175</v>
      </c>
      <c r="F320" s="146" t="s">
        <v>401</v>
      </c>
      <c r="I320" s="147"/>
      <c r="L320" s="33"/>
      <c r="M320" s="148"/>
      <c r="T320" s="54"/>
      <c r="AT320" s="18" t="s">
        <v>175</v>
      </c>
      <c r="AU320" s="18" t="s">
        <v>83</v>
      </c>
    </row>
    <row r="321" spans="2:65" s="12" customFormat="1" ht="10.199999999999999">
      <c r="B321" s="149"/>
      <c r="D321" s="150" t="s">
        <v>177</v>
      </c>
      <c r="E321" s="151" t="s">
        <v>19</v>
      </c>
      <c r="F321" s="152" t="s">
        <v>354</v>
      </c>
      <c r="H321" s="151" t="s">
        <v>19</v>
      </c>
      <c r="I321" s="153"/>
      <c r="L321" s="149"/>
      <c r="M321" s="154"/>
      <c r="T321" s="155"/>
      <c r="AT321" s="151" t="s">
        <v>177</v>
      </c>
      <c r="AU321" s="151" t="s">
        <v>83</v>
      </c>
      <c r="AV321" s="12" t="s">
        <v>81</v>
      </c>
      <c r="AW321" s="12" t="s">
        <v>34</v>
      </c>
      <c r="AX321" s="12" t="s">
        <v>74</v>
      </c>
      <c r="AY321" s="151" t="s">
        <v>166</v>
      </c>
    </row>
    <row r="322" spans="2:65" s="12" customFormat="1" ht="10.199999999999999">
      <c r="B322" s="149"/>
      <c r="D322" s="150" t="s">
        <v>177</v>
      </c>
      <c r="E322" s="151" t="s">
        <v>19</v>
      </c>
      <c r="F322" s="152" t="s">
        <v>375</v>
      </c>
      <c r="H322" s="151" t="s">
        <v>19</v>
      </c>
      <c r="I322" s="153"/>
      <c r="L322" s="149"/>
      <c r="M322" s="154"/>
      <c r="T322" s="155"/>
      <c r="AT322" s="151" t="s">
        <v>177</v>
      </c>
      <c r="AU322" s="151" t="s">
        <v>83</v>
      </c>
      <c r="AV322" s="12" t="s">
        <v>81</v>
      </c>
      <c r="AW322" s="12" t="s">
        <v>34</v>
      </c>
      <c r="AX322" s="12" t="s">
        <v>74</v>
      </c>
      <c r="AY322" s="151" t="s">
        <v>166</v>
      </c>
    </row>
    <row r="323" spans="2:65" s="13" customFormat="1" ht="10.199999999999999">
      <c r="B323" s="156"/>
      <c r="D323" s="150" t="s">
        <v>177</v>
      </c>
      <c r="E323" s="157" t="s">
        <v>19</v>
      </c>
      <c r="F323" s="158" t="s">
        <v>394</v>
      </c>
      <c r="H323" s="159">
        <v>286</v>
      </c>
      <c r="I323" s="160"/>
      <c r="L323" s="156"/>
      <c r="M323" s="161"/>
      <c r="T323" s="162"/>
      <c r="AT323" s="157" t="s">
        <v>177</v>
      </c>
      <c r="AU323" s="157" t="s">
        <v>83</v>
      </c>
      <c r="AV323" s="13" t="s">
        <v>83</v>
      </c>
      <c r="AW323" s="13" t="s">
        <v>34</v>
      </c>
      <c r="AX323" s="13" t="s">
        <v>74</v>
      </c>
      <c r="AY323" s="157" t="s">
        <v>166</v>
      </c>
    </row>
    <row r="324" spans="2:65" s="13" customFormat="1" ht="10.199999999999999">
      <c r="B324" s="156"/>
      <c r="D324" s="150" t="s">
        <v>177</v>
      </c>
      <c r="E324" s="157" t="s">
        <v>19</v>
      </c>
      <c r="F324" s="158" t="s">
        <v>395</v>
      </c>
      <c r="H324" s="159">
        <v>70</v>
      </c>
      <c r="I324" s="160"/>
      <c r="L324" s="156"/>
      <c r="M324" s="161"/>
      <c r="T324" s="162"/>
      <c r="AT324" s="157" t="s">
        <v>177</v>
      </c>
      <c r="AU324" s="157" t="s">
        <v>83</v>
      </c>
      <c r="AV324" s="13" t="s">
        <v>83</v>
      </c>
      <c r="AW324" s="13" t="s">
        <v>34</v>
      </c>
      <c r="AX324" s="13" t="s">
        <v>74</v>
      </c>
      <c r="AY324" s="157" t="s">
        <v>166</v>
      </c>
    </row>
    <row r="325" spans="2:65" s="14" customFormat="1" ht="10.199999999999999">
      <c r="B325" s="163"/>
      <c r="D325" s="150" t="s">
        <v>177</v>
      </c>
      <c r="E325" s="164" t="s">
        <v>19</v>
      </c>
      <c r="F325" s="165" t="s">
        <v>181</v>
      </c>
      <c r="H325" s="166">
        <v>356</v>
      </c>
      <c r="I325" s="167"/>
      <c r="L325" s="163"/>
      <c r="M325" s="168"/>
      <c r="T325" s="169"/>
      <c r="AT325" s="164" t="s">
        <v>177</v>
      </c>
      <c r="AU325" s="164" t="s">
        <v>83</v>
      </c>
      <c r="AV325" s="14" t="s">
        <v>173</v>
      </c>
      <c r="AW325" s="14" t="s">
        <v>34</v>
      </c>
      <c r="AX325" s="14" t="s">
        <v>81</v>
      </c>
      <c r="AY325" s="164" t="s">
        <v>166</v>
      </c>
    </row>
    <row r="326" spans="2:65" s="13" customFormat="1" ht="10.199999999999999">
      <c r="B326" s="156"/>
      <c r="D326" s="150" t="s">
        <v>177</v>
      </c>
      <c r="F326" s="158" t="s">
        <v>396</v>
      </c>
      <c r="H326" s="159">
        <v>373.8</v>
      </c>
      <c r="I326" s="160"/>
      <c r="L326" s="156"/>
      <c r="M326" s="161"/>
      <c r="T326" s="162"/>
      <c r="AT326" s="157" t="s">
        <v>177</v>
      </c>
      <c r="AU326" s="157" t="s">
        <v>83</v>
      </c>
      <c r="AV326" s="13" t="s">
        <v>83</v>
      </c>
      <c r="AW326" s="13" t="s">
        <v>4</v>
      </c>
      <c r="AX326" s="13" t="s">
        <v>81</v>
      </c>
      <c r="AY326" s="157" t="s">
        <v>166</v>
      </c>
    </row>
    <row r="327" spans="2:65" s="11" customFormat="1" ht="22.8" customHeight="1">
      <c r="B327" s="120"/>
      <c r="D327" s="121" t="s">
        <v>73</v>
      </c>
      <c r="E327" s="130" t="s">
        <v>402</v>
      </c>
      <c r="F327" s="130" t="s">
        <v>403</v>
      </c>
      <c r="I327" s="123"/>
      <c r="J327" s="131">
        <f>BK327</f>
        <v>0</v>
      </c>
      <c r="L327" s="120"/>
      <c r="M327" s="125"/>
      <c r="P327" s="126">
        <f>SUM(P328:P355)</f>
        <v>0</v>
      </c>
      <c r="R327" s="126">
        <f>SUM(R328:R355)</f>
        <v>0</v>
      </c>
      <c r="T327" s="127">
        <f>SUM(T328:T355)</f>
        <v>0</v>
      </c>
      <c r="AR327" s="121" t="s">
        <v>81</v>
      </c>
      <c r="AT327" s="128" t="s">
        <v>73</v>
      </c>
      <c r="AU327" s="128" t="s">
        <v>81</v>
      </c>
      <c r="AY327" s="121" t="s">
        <v>166</v>
      </c>
      <c r="BK327" s="129">
        <f>SUM(BK328:BK355)</f>
        <v>0</v>
      </c>
    </row>
    <row r="328" spans="2:65" s="1" customFormat="1" ht="24.15" customHeight="1">
      <c r="B328" s="33"/>
      <c r="C328" s="132" t="s">
        <v>404</v>
      </c>
      <c r="D328" s="132" t="s">
        <v>168</v>
      </c>
      <c r="E328" s="133" t="s">
        <v>405</v>
      </c>
      <c r="F328" s="134" t="s">
        <v>406</v>
      </c>
      <c r="G328" s="135" t="s">
        <v>293</v>
      </c>
      <c r="H328" s="136">
        <v>253.352</v>
      </c>
      <c r="I328" s="137"/>
      <c r="J328" s="138">
        <f>ROUND(I328*H328,2)</f>
        <v>0</v>
      </c>
      <c r="K328" s="134" t="s">
        <v>172</v>
      </c>
      <c r="L328" s="33"/>
      <c r="M328" s="139" t="s">
        <v>19</v>
      </c>
      <c r="N328" s="140" t="s">
        <v>45</v>
      </c>
      <c r="P328" s="141">
        <f>O328*H328</f>
        <v>0</v>
      </c>
      <c r="Q328" s="141">
        <v>0</v>
      </c>
      <c r="R328" s="141">
        <f>Q328*H328</f>
        <v>0</v>
      </c>
      <c r="S328" s="141">
        <v>0</v>
      </c>
      <c r="T328" s="142">
        <f>S328*H328</f>
        <v>0</v>
      </c>
      <c r="AR328" s="143" t="s">
        <v>173</v>
      </c>
      <c r="AT328" s="143" t="s">
        <v>168</v>
      </c>
      <c r="AU328" s="143" t="s">
        <v>83</v>
      </c>
      <c r="AY328" s="18" t="s">
        <v>166</v>
      </c>
      <c r="BE328" s="144">
        <f>IF(N328="základní",J328,0)</f>
        <v>0</v>
      </c>
      <c r="BF328" s="144">
        <f>IF(N328="snížená",J328,0)</f>
        <v>0</v>
      </c>
      <c r="BG328" s="144">
        <f>IF(N328="zákl. přenesená",J328,0)</f>
        <v>0</v>
      </c>
      <c r="BH328" s="144">
        <f>IF(N328="sníž. přenesená",J328,0)</f>
        <v>0</v>
      </c>
      <c r="BI328" s="144">
        <f>IF(N328="nulová",J328,0)</f>
        <v>0</v>
      </c>
      <c r="BJ328" s="18" t="s">
        <v>81</v>
      </c>
      <c r="BK328" s="144">
        <f>ROUND(I328*H328,2)</f>
        <v>0</v>
      </c>
      <c r="BL328" s="18" t="s">
        <v>173</v>
      </c>
      <c r="BM328" s="143" t="s">
        <v>407</v>
      </c>
    </row>
    <row r="329" spans="2:65" s="1" customFormat="1" ht="10.199999999999999">
      <c r="B329" s="33"/>
      <c r="D329" s="145" t="s">
        <v>175</v>
      </c>
      <c r="F329" s="146" t="s">
        <v>408</v>
      </c>
      <c r="I329" s="147"/>
      <c r="L329" s="33"/>
      <c r="M329" s="148"/>
      <c r="T329" s="54"/>
      <c r="AT329" s="18" t="s">
        <v>175</v>
      </c>
      <c r="AU329" s="18" t="s">
        <v>83</v>
      </c>
    </row>
    <row r="330" spans="2:65" s="1" customFormat="1" ht="21.75" customHeight="1">
      <c r="B330" s="33"/>
      <c r="C330" s="132" t="s">
        <v>409</v>
      </c>
      <c r="D330" s="132" t="s">
        <v>168</v>
      </c>
      <c r="E330" s="133" t="s">
        <v>410</v>
      </c>
      <c r="F330" s="134" t="s">
        <v>411</v>
      </c>
      <c r="G330" s="135" t="s">
        <v>293</v>
      </c>
      <c r="H330" s="136">
        <v>253.352</v>
      </c>
      <c r="I330" s="137"/>
      <c r="J330" s="138">
        <f>ROUND(I330*H330,2)</f>
        <v>0</v>
      </c>
      <c r="K330" s="134" t="s">
        <v>172</v>
      </c>
      <c r="L330" s="33"/>
      <c r="M330" s="139" t="s">
        <v>19</v>
      </c>
      <c r="N330" s="140" t="s">
        <v>45</v>
      </c>
      <c r="P330" s="141">
        <f>O330*H330</f>
        <v>0</v>
      </c>
      <c r="Q330" s="141">
        <v>0</v>
      </c>
      <c r="R330" s="141">
        <f>Q330*H330</f>
        <v>0</v>
      </c>
      <c r="S330" s="141">
        <v>0</v>
      </c>
      <c r="T330" s="142">
        <f>S330*H330</f>
        <v>0</v>
      </c>
      <c r="AR330" s="143" t="s">
        <v>173</v>
      </c>
      <c r="AT330" s="143" t="s">
        <v>168</v>
      </c>
      <c r="AU330" s="143" t="s">
        <v>83</v>
      </c>
      <c r="AY330" s="18" t="s">
        <v>166</v>
      </c>
      <c r="BE330" s="144">
        <f>IF(N330="základní",J330,0)</f>
        <v>0</v>
      </c>
      <c r="BF330" s="144">
        <f>IF(N330="snížená",J330,0)</f>
        <v>0</v>
      </c>
      <c r="BG330" s="144">
        <f>IF(N330="zákl. přenesená",J330,0)</f>
        <v>0</v>
      </c>
      <c r="BH330" s="144">
        <f>IF(N330="sníž. přenesená",J330,0)</f>
        <v>0</v>
      </c>
      <c r="BI330" s="144">
        <f>IF(N330="nulová",J330,0)</f>
        <v>0</v>
      </c>
      <c r="BJ330" s="18" t="s">
        <v>81</v>
      </c>
      <c r="BK330" s="144">
        <f>ROUND(I330*H330,2)</f>
        <v>0</v>
      </c>
      <c r="BL330" s="18" t="s">
        <v>173</v>
      </c>
      <c r="BM330" s="143" t="s">
        <v>412</v>
      </c>
    </row>
    <row r="331" spans="2:65" s="1" customFormat="1" ht="10.199999999999999">
      <c r="B331" s="33"/>
      <c r="D331" s="145" t="s">
        <v>175</v>
      </c>
      <c r="F331" s="146" t="s">
        <v>413</v>
      </c>
      <c r="I331" s="147"/>
      <c r="L331" s="33"/>
      <c r="M331" s="148"/>
      <c r="T331" s="54"/>
      <c r="AT331" s="18" t="s">
        <v>175</v>
      </c>
      <c r="AU331" s="18" t="s">
        <v>83</v>
      </c>
    </row>
    <row r="332" spans="2:65" s="1" customFormat="1" ht="24.15" customHeight="1">
      <c r="B332" s="33"/>
      <c r="C332" s="132" t="s">
        <v>414</v>
      </c>
      <c r="D332" s="132" t="s">
        <v>168</v>
      </c>
      <c r="E332" s="133" t="s">
        <v>415</v>
      </c>
      <c r="F332" s="134" t="s">
        <v>416</v>
      </c>
      <c r="G332" s="135" t="s">
        <v>293</v>
      </c>
      <c r="H332" s="136">
        <v>3546.9279999999999</v>
      </c>
      <c r="I332" s="137"/>
      <c r="J332" s="138">
        <f>ROUND(I332*H332,2)</f>
        <v>0</v>
      </c>
      <c r="K332" s="134" t="s">
        <v>172</v>
      </c>
      <c r="L332" s="33"/>
      <c r="M332" s="139" t="s">
        <v>19</v>
      </c>
      <c r="N332" s="140" t="s">
        <v>45</v>
      </c>
      <c r="P332" s="141">
        <f>O332*H332</f>
        <v>0</v>
      </c>
      <c r="Q332" s="141">
        <v>0</v>
      </c>
      <c r="R332" s="141">
        <f>Q332*H332</f>
        <v>0</v>
      </c>
      <c r="S332" s="141">
        <v>0</v>
      </c>
      <c r="T332" s="142">
        <f>S332*H332</f>
        <v>0</v>
      </c>
      <c r="AR332" s="143" t="s">
        <v>173</v>
      </c>
      <c r="AT332" s="143" t="s">
        <v>168</v>
      </c>
      <c r="AU332" s="143" t="s">
        <v>83</v>
      </c>
      <c r="AY332" s="18" t="s">
        <v>166</v>
      </c>
      <c r="BE332" s="144">
        <f>IF(N332="základní",J332,0)</f>
        <v>0</v>
      </c>
      <c r="BF332" s="144">
        <f>IF(N332="snížená",J332,0)</f>
        <v>0</v>
      </c>
      <c r="BG332" s="144">
        <f>IF(N332="zákl. přenesená",J332,0)</f>
        <v>0</v>
      </c>
      <c r="BH332" s="144">
        <f>IF(N332="sníž. přenesená",J332,0)</f>
        <v>0</v>
      </c>
      <c r="BI332" s="144">
        <f>IF(N332="nulová",J332,0)</f>
        <v>0</v>
      </c>
      <c r="BJ332" s="18" t="s">
        <v>81</v>
      </c>
      <c r="BK332" s="144">
        <f>ROUND(I332*H332,2)</f>
        <v>0</v>
      </c>
      <c r="BL332" s="18" t="s">
        <v>173</v>
      </c>
      <c r="BM332" s="143" t="s">
        <v>417</v>
      </c>
    </row>
    <row r="333" spans="2:65" s="1" customFormat="1" ht="10.199999999999999">
      <c r="B333" s="33"/>
      <c r="D333" s="145" t="s">
        <v>175</v>
      </c>
      <c r="F333" s="146" t="s">
        <v>418</v>
      </c>
      <c r="I333" s="147"/>
      <c r="L333" s="33"/>
      <c r="M333" s="148"/>
      <c r="T333" s="54"/>
      <c r="AT333" s="18" t="s">
        <v>175</v>
      </c>
      <c r="AU333" s="18" t="s">
        <v>83</v>
      </c>
    </row>
    <row r="334" spans="2:65" s="13" customFormat="1" ht="10.199999999999999">
      <c r="B334" s="156"/>
      <c r="D334" s="150" t="s">
        <v>177</v>
      </c>
      <c r="F334" s="158" t="s">
        <v>419</v>
      </c>
      <c r="H334" s="159">
        <v>3546.9279999999999</v>
      </c>
      <c r="I334" s="160"/>
      <c r="L334" s="156"/>
      <c r="M334" s="161"/>
      <c r="T334" s="162"/>
      <c r="AT334" s="157" t="s">
        <v>177</v>
      </c>
      <c r="AU334" s="157" t="s">
        <v>83</v>
      </c>
      <c r="AV334" s="13" t="s">
        <v>83</v>
      </c>
      <c r="AW334" s="13" t="s">
        <v>4</v>
      </c>
      <c r="AX334" s="13" t="s">
        <v>81</v>
      </c>
      <c r="AY334" s="157" t="s">
        <v>166</v>
      </c>
    </row>
    <row r="335" spans="2:65" s="1" customFormat="1" ht="24.15" customHeight="1">
      <c r="B335" s="33"/>
      <c r="C335" s="132" t="s">
        <v>420</v>
      </c>
      <c r="D335" s="132" t="s">
        <v>168</v>
      </c>
      <c r="E335" s="133" t="s">
        <v>421</v>
      </c>
      <c r="F335" s="134" t="s">
        <v>422</v>
      </c>
      <c r="G335" s="135" t="s">
        <v>293</v>
      </c>
      <c r="H335" s="136">
        <v>193.87200000000001</v>
      </c>
      <c r="I335" s="137"/>
      <c r="J335" s="138">
        <f>ROUND(I335*H335,2)</f>
        <v>0</v>
      </c>
      <c r="K335" s="134" t="s">
        <v>172</v>
      </c>
      <c r="L335" s="33"/>
      <c r="M335" s="139" t="s">
        <v>19</v>
      </c>
      <c r="N335" s="140" t="s">
        <v>45</v>
      </c>
      <c r="P335" s="141">
        <f>O335*H335</f>
        <v>0</v>
      </c>
      <c r="Q335" s="141">
        <v>0</v>
      </c>
      <c r="R335" s="141">
        <f>Q335*H335</f>
        <v>0</v>
      </c>
      <c r="S335" s="141">
        <v>0</v>
      </c>
      <c r="T335" s="142">
        <f>S335*H335</f>
        <v>0</v>
      </c>
      <c r="AR335" s="143" t="s">
        <v>173</v>
      </c>
      <c r="AT335" s="143" t="s">
        <v>168</v>
      </c>
      <c r="AU335" s="143" t="s">
        <v>83</v>
      </c>
      <c r="AY335" s="18" t="s">
        <v>166</v>
      </c>
      <c r="BE335" s="144">
        <f>IF(N335="základní",J335,0)</f>
        <v>0</v>
      </c>
      <c r="BF335" s="144">
        <f>IF(N335="snížená",J335,0)</f>
        <v>0</v>
      </c>
      <c r="BG335" s="144">
        <f>IF(N335="zákl. přenesená",J335,0)</f>
        <v>0</v>
      </c>
      <c r="BH335" s="144">
        <f>IF(N335="sníž. přenesená",J335,0)</f>
        <v>0</v>
      </c>
      <c r="BI335" s="144">
        <f>IF(N335="nulová",J335,0)</f>
        <v>0</v>
      </c>
      <c r="BJ335" s="18" t="s">
        <v>81</v>
      </c>
      <c r="BK335" s="144">
        <f>ROUND(I335*H335,2)</f>
        <v>0</v>
      </c>
      <c r="BL335" s="18" t="s">
        <v>173</v>
      </c>
      <c r="BM335" s="143" t="s">
        <v>423</v>
      </c>
    </row>
    <row r="336" spans="2:65" s="1" customFormat="1" ht="10.199999999999999">
      <c r="B336" s="33"/>
      <c r="D336" s="145" t="s">
        <v>175</v>
      </c>
      <c r="F336" s="146" t="s">
        <v>424</v>
      </c>
      <c r="I336" s="147"/>
      <c r="L336" s="33"/>
      <c r="M336" s="148"/>
      <c r="T336" s="54"/>
      <c r="AT336" s="18" t="s">
        <v>175</v>
      </c>
      <c r="AU336" s="18" t="s">
        <v>83</v>
      </c>
    </row>
    <row r="337" spans="2:65" s="13" customFormat="1" ht="10.199999999999999">
      <c r="B337" s="156"/>
      <c r="D337" s="150" t="s">
        <v>177</v>
      </c>
      <c r="E337" s="157" t="s">
        <v>19</v>
      </c>
      <c r="F337" s="158" t="s">
        <v>425</v>
      </c>
      <c r="H337" s="159">
        <v>193.87200000000001</v>
      </c>
      <c r="I337" s="160"/>
      <c r="L337" s="156"/>
      <c r="M337" s="161"/>
      <c r="T337" s="162"/>
      <c r="AT337" s="157" t="s">
        <v>177</v>
      </c>
      <c r="AU337" s="157" t="s">
        <v>83</v>
      </c>
      <c r="AV337" s="13" t="s">
        <v>83</v>
      </c>
      <c r="AW337" s="13" t="s">
        <v>34</v>
      </c>
      <c r="AX337" s="13" t="s">
        <v>74</v>
      </c>
      <c r="AY337" s="157" t="s">
        <v>166</v>
      </c>
    </row>
    <row r="338" spans="2:65" s="14" customFormat="1" ht="10.199999999999999">
      <c r="B338" s="163"/>
      <c r="D338" s="150" t="s">
        <v>177</v>
      </c>
      <c r="E338" s="164" t="s">
        <v>19</v>
      </c>
      <c r="F338" s="165" t="s">
        <v>181</v>
      </c>
      <c r="H338" s="166">
        <v>193.87200000000001</v>
      </c>
      <c r="I338" s="167"/>
      <c r="L338" s="163"/>
      <c r="M338" s="168"/>
      <c r="T338" s="169"/>
      <c r="AT338" s="164" t="s">
        <v>177</v>
      </c>
      <c r="AU338" s="164" t="s">
        <v>83</v>
      </c>
      <c r="AV338" s="14" t="s">
        <v>173</v>
      </c>
      <c r="AW338" s="14" t="s">
        <v>34</v>
      </c>
      <c r="AX338" s="14" t="s">
        <v>81</v>
      </c>
      <c r="AY338" s="164" t="s">
        <v>166</v>
      </c>
    </row>
    <row r="339" spans="2:65" s="1" customFormat="1" ht="24.15" customHeight="1">
      <c r="B339" s="33"/>
      <c r="C339" s="132" t="s">
        <v>426</v>
      </c>
      <c r="D339" s="132" t="s">
        <v>168</v>
      </c>
      <c r="E339" s="133" t="s">
        <v>427</v>
      </c>
      <c r="F339" s="134" t="s">
        <v>428</v>
      </c>
      <c r="G339" s="135" t="s">
        <v>293</v>
      </c>
      <c r="H339" s="136">
        <v>9.8849999999999998</v>
      </c>
      <c r="I339" s="137"/>
      <c r="J339" s="138">
        <f>ROUND(I339*H339,2)</f>
        <v>0</v>
      </c>
      <c r="K339" s="134" t="s">
        <v>172</v>
      </c>
      <c r="L339" s="33"/>
      <c r="M339" s="139" t="s">
        <v>19</v>
      </c>
      <c r="N339" s="140" t="s">
        <v>45</v>
      </c>
      <c r="P339" s="141">
        <f>O339*H339</f>
        <v>0</v>
      </c>
      <c r="Q339" s="141">
        <v>0</v>
      </c>
      <c r="R339" s="141">
        <f>Q339*H339</f>
        <v>0</v>
      </c>
      <c r="S339" s="141">
        <v>0</v>
      </c>
      <c r="T339" s="142">
        <f>S339*H339</f>
        <v>0</v>
      </c>
      <c r="AR339" s="143" t="s">
        <v>173</v>
      </c>
      <c r="AT339" s="143" t="s">
        <v>168</v>
      </c>
      <c r="AU339" s="143" t="s">
        <v>83</v>
      </c>
      <c r="AY339" s="18" t="s">
        <v>166</v>
      </c>
      <c r="BE339" s="144">
        <f>IF(N339="základní",J339,0)</f>
        <v>0</v>
      </c>
      <c r="BF339" s="144">
        <f>IF(N339="snížená",J339,0)</f>
        <v>0</v>
      </c>
      <c r="BG339" s="144">
        <f>IF(N339="zákl. přenesená",J339,0)</f>
        <v>0</v>
      </c>
      <c r="BH339" s="144">
        <f>IF(N339="sníž. přenesená",J339,0)</f>
        <v>0</v>
      </c>
      <c r="BI339" s="144">
        <f>IF(N339="nulová",J339,0)</f>
        <v>0</v>
      </c>
      <c r="BJ339" s="18" t="s">
        <v>81</v>
      </c>
      <c r="BK339" s="144">
        <f>ROUND(I339*H339,2)</f>
        <v>0</v>
      </c>
      <c r="BL339" s="18" t="s">
        <v>173</v>
      </c>
      <c r="BM339" s="143" t="s">
        <v>429</v>
      </c>
    </row>
    <row r="340" spans="2:65" s="1" customFormat="1" ht="10.199999999999999">
      <c r="B340" s="33"/>
      <c r="D340" s="145" t="s">
        <v>175</v>
      </c>
      <c r="F340" s="146" t="s">
        <v>430</v>
      </c>
      <c r="I340" s="147"/>
      <c r="L340" s="33"/>
      <c r="M340" s="148"/>
      <c r="T340" s="54"/>
      <c r="AT340" s="18" t="s">
        <v>175</v>
      </c>
      <c r="AU340" s="18" t="s">
        <v>83</v>
      </c>
    </row>
    <row r="341" spans="2:65" s="13" customFormat="1" ht="10.199999999999999">
      <c r="B341" s="156"/>
      <c r="D341" s="150" t="s">
        <v>177</v>
      </c>
      <c r="E341" s="157" t="s">
        <v>19</v>
      </c>
      <c r="F341" s="158" t="s">
        <v>431</v>
      </c>
      <c r="H341" s="159">
        <v>9.8849999999999998</v>
      </c>
      <c r="I341" s="160"/>
      <c r="L341" s="156"/>
      <c r="M341" s="161"/>
      <c r="T341" s="162"/>
      <c r="AT341" s="157" t="s">
        <v>177</v>
      </c>
      <c r="AU341" s="157" t="s">
        <v>83</v>
      </c>
      <c r="AV341" s="13" t="s">
        <v>83</v>
      </c>
      <c r="AW341" s="13" t="s">
        <v>34</v>
      </c>
      <c r="AX341" s="13" t="s">
        <v>74</v>
      </c>
      <c r="AY341" s="157" t="s">
        <v>166</v>
      </c>
    </row>
    <row r="342" spans="2:65" s="14" customFormat="1" ht="10.199999999999999">
      <c r="B342" s="163"/>
      <c r="D342" s="150" t="s">
        <v>177</v>
      </c>
      <c r="E342" s="164" t="s">
        <v>19</v>
      </c>
      <c r="F342" s="165" t="s">
        <v>181</v>
      </c>
      <c r="H342" s="166">
        <v>9.8849999999999998</v>
      </c>
      <c r="I342" s="167"/>
      <c r="L342" s="163"/>
      <c r="M342" s="168"/>
      <c r="T342" s="169"/>
      <c r="AT342" s="164" t="s">
        <v>177</v>
      </c>
      <c r="AU342" s="164" t="s">
        <v>83</v>
      </c>
      <c r="AV342" s="14" t="s">
        <v>173</v>
      </c>
      <c r="AW342" s="14" t="s">
        <v>34</v>
      </c>
      <c r="AX342" s="14" t="s">
        <v>81</v>
      </c>
      <c r="AY342" s="164" t="s">
        <v>166</v>
      </c>
    </row>
    <row r="343" spans="2:65" s="1" customFormat="1" ht="24.15" customHeight="1">
      <c r="B343" s="33"/>
      <c r="C343" s="132" t="s">
        <v>340</v>
      </c>
      <c r="D343" s="132" t="s">
        <v>168</v>
      </c>
      <c r="E343" s="133" t="s">
        <v>432</v>
      </c>
      <c r="F343" s="134" t="s">
        <v>433</v>
      </c>
      <c r="G343" s="135" t="s">
        <v>293</v>
      </c>
      <c r="H343" s="136">
        <v>42.027000000000001</v>
      </c>
      <c r="I343" s="137"/>
      <c r="J343" s="138">
        <f>ROUND(I343*H343,2)</f>
        <v>0</v>
      </c>
      <c r="K343" s="134" t="s">
        <v>172</v>
      </c>
      <c r="L343" s="33"/>
      <c r="M343" s="139" t="s">
        <v>19</v>
      </c>
      <c r="N343" s="140" t="s">
        <v>45</v>
      </c>
      <c r="P343" s="141">
        <f>O343*H343</f>
        <v>0</v>
      </c>
      <c r="Q343" s="141">
        <v>0</v>
      </c>
      <c r="R343" s="141">
        <f>Q343*H343</f>
        <v>0</v>
      </c>
      <c r="S343" s="141">
        <v>0</v>
      </c>
      <c r="T343" s="142">
        <f>S343*H343</f>
        <v>0</v>
      </c>
      <c r="AR343" s="143" t="s">
        <v>173</v>
      </c>
      <c r="AT343" s="143" t="s">
        <v>168</v>
      </c>
      <c r="AU343" s="143" t="s">
        <v>83</v>
      </c>
      <c r="AY343" s="18" t="s">
        <v>166</v>
      </c>
      <c r="BE343" s="144">
        <f>IF(N343="základní",J343,0)</f>
        <v>0</v>
      </c>
      <c r="BF343" s="144">
        <f>IF(N343="snížená",J343,0)</f>
        <v>0</v>
      </c>
      <c r="BG343" s="144">
        <f>IF(N343="zákl. přenesená",J343,0)</f>
        <v>0</v>
      </c>
      <c r="BH343" s="144">
        <f>IF(N343="sníž. přenesená",J343,0)</f>
        <v>0</v>
      </c>
      <c r="BI343" s="144">
        <f>IF(N343="nulová",J343,0)</f>
        <v>0</v>
      </c>
      <c r="BJ343" s="18" t="s">
        <v>81</v>
      </c>
      <c r="BK343" s="144">
        <f>ROUND(I343*H343,2)</f>
        <v>0</v>
      </c>
      <c r="BL343" s="18" t="s">
        <v>173</v>
      </c>
      <c r="BM343" s="143" t="s">
        <v>434</v>
      </c>
    </row>
    <row r="344" spans="2:65" s="1" customFormat="1" ht="10.199999999999999">
      <c r="B344" s="33"/>
      <c r="D344" s="145" t="s">
        <v>175</v>
      </c>
      <c r="F344" s="146" t="s">
        <v>435</v>
      </c>
      <c r="I344" s="147"/>
      <c r="L344" s="33"/>
      <c r="M344" s="148"/>
      <c r="T344" s="54"/>
      <c r="AT344" s="18" t="s">
        <v>175</v>
      </c>
      <c r="AU344" s="18" t="s">
        <v>83</v>
      </c>
    </row>
    <row r="345" spans="2:65" s="13" customFormat="1" ht="10.199999999999999">
      <c r="B345" s="156"/>
      <c r="D345" s="150" t="s">
        <v>177</v>
      </c>
      <c r="E345" s="157" t="s">
        <v>19</v>
      </c>
      <c r="F345" s="158" t="s">
        <v>436</v>
      </c>
      <c r="H345" s="159">
        <v>42.027000000000001</v>
      </c>
      <c r="I345" s="160"/>
      <c r="L345" s="156"/>
      <c r="M345" s="161"/>
      <c r="T345" s="162"/>
      <c r="AT345" s="157" t="s">
        <v>177</v>
      </c>
      <c r="AU345" s="157" t="s">
        <v>83</v>
      </c>
      <c r="AV345" s="13" t="s">
        <v>83</v>
      </c>
      <c r="AW345" s="13" t="s">
        <v>34</v>
      </c>
      <c r="AX345" s="13" t="s">
        <v>74</v>
      </c>
      <c r="AY345" s="157" t="s">
        <v>166</v>
      </c>
    </row>
    <row r="346" spans="2:65" s="14" customFormat="1" ht="10.199999999999999">
      <c r="B346" s="163"/>
      <c r="D346" s="150" t="s">
        <v>177</v>
      </c>
      <c r="E346" s="164" t="s">
        <v>19</v>
      </c>
      <c r="F346" s="165" t="s">
        <v>181</v>
      </c>
      <c r="H346" s="166">
        <v>42.027000000000001</v>
      </c>
      <c r="I346" s="167"/>
      <c r="L346" s="163"/>
      <c r="M346" s="168"/>
      <c r="T346" s="169"/>
      <c r="AT346" s="164" t="s">
        <v>177</v>
      </c>
      <c r="AU346" s="164" t="s">
        <v>83</v>
      </c>
      <c r="AV346" s="14" t="s">
        <v>173</v>
      </c>
      <c r="AW346" s="14" t="s">
        <v>34</v>
      </c>
      <c r="AX346" s="14" t="s">
        <v>81</v>
      </c>
      <c r="AY346" s="164" t="s">
        <v>166</v>
      </c>
    </row>
    <row r="347" spans="2:65" s="1" customFormat="1" ht="24.15" customHeight="1">
      <c r="B347" s="33"/>
      <c r="C347" s="132" t="s">
        <v>437</v>
      </c>
      <c r="D347" s="132" t="s">
        <v>168</v>
      </c>
      <c r="E347" s="133" t="s">
        <v>438</v>
      </c>
      <c r="F347" s="134" t="s">
        <v>439</v>
      </c>
      <c r="G347" s="135" t="s">
        <v>293</v>
      </c>
      <c r="H347" s="136">
        <v>6.8819999999999997</v>
      </c>
      <c r="I347" s="137"/>
      <c r="J347" s="138">
        <f>ROUND(I347*H347,2)</f>
        <v>0</v>
      </c>
      <c r="K347" s="134" t="s">
        <v>172</v>
      </c>
      <c r="L347" s="33"/>
      <c r="M347" s="139" t="s">
        <v>19</v>
      </c>
      <c r="N347" s="140" t="s">
        <v>45</v>
      </c>
      <c r="P347" s="141">
        <f>O347*H347</f>
        <v>0</v>
      </c>
      <c r="Q347" s="141">
        <v>0</v>
      </c>
      <c r="R347" s="141">
        <f>Q347*H347</f>
        <v>0</v>
      </c>
      <c r="S347" s="141">
        <v>0</v>
      </c>
      <c r="T347" s="142">
        <f>S347*H347</f>
        <v>0</v>
      </c>
      <c r="AR347" s="143" t="s">
        <v>173</v>
      </c>
      <c r="AT347" s="143" t="s">
        <v>168</v>
      </c>
      <c r="AU347" s="143" t="s">
        <v>83</v>
      </c>
      <c r="AY347" s="18" t="s">
        <v>166</v>
      </c>
      <c r="BE347" s="144">
        <f>IF(N347="základní",J347,0)</f>
        <v>0</v>
      </c>
      <c r="BF347" s="144">
        <f>IF(N347="snížená",J347,0)</f>
        <v>0</v>
      </c>
      <c r="BG347" s="144">
        <f>IF(N347="zákl. přenesená",J347,0)</f>
        <v>0</v>
      </c>
      <c r="BH347" s="144">
        <f>IF(N347="sníž. přenesená",J347,0)</f>
        <v>0</v>
      </c>
      <c r="BI347" s="144">
        <f>IF(N347="nulová",J347,0)</f>
        <v>0</v>
      </c>
      <c r="BJ347" s="18" t="s">
        <v>81</v>
      </c>
      <c r="BK347" s="144">
        <f>ROUND(I347*H347,2)</f>
        <v>0</v>
      </c>
      <c r="BL347" s="18" t="s">
        <v>173</v>
      </c>
      <c r="BM347" s="143" t="s">
        <v>440</v>
      </c>
    </row>
    <row r="348" spans="2:65" s="1" customFormat="1" ht="10.199999999999999">
      <c r="B348" s="33"/>
      <c r="D348" s="145" t="s">
        <v>175</v>
      </c>
      <c r="F348" s="146" t="s">
        <v>441</v>
      </c>
      <c r="I348" s="147"/>
      <c r="L348" s="33"/>
      <c r="M348" s="148"/>
      <c r="T348" s="54"/>
      <c r="AT348" s="18" t="s">
        <v>175</v>
      </c>
      <c r="AU348" s="18" t="s">
        <v>83</v>
      </c>
    </row>
    <row r="349" spans="2:65" s="13" customFormat="1" ht="10.199999999999999">
      <c r="B349" s="156"/>
      <c r="D349" s="150" t="s">
        <v>177</v>
      </c>
      <c r="E349" s="157" t="s">
        <v>19</v>
      </c>
      <c r="F349" s="158" t="s">
        <v>442</v>
      </c>
      <c r="H349" s="159">
        <v>253.31299999999999</v>
      </c>
      <c r="I349" s="160"/>
      <c r="L349" s="156"/>
      <c r="M349" s="161"/>
      <c r="T349" s="162"/>
      <c r="AT349" s="157" t="s">
        <v>177</v>
      </c>
      <c r="AU349" s="157" t="s">
        <v>83</v>
      </c>
      <c r="AV349" s="13" t="s">
        <v>83</v>
      </c>
      <c r="AW349" s="13" t="s">
        <v>34</v>
      </c>
      <c r="AX349" s="13" t="s">
        <v>74</v>
      </c>
      <c r="AY349" s="157" t="s">
        <v>166</v>
      </c>
    </row>
    <row r="350" spans="2:65" s="13" customFormat="1" ht="10.199999999999999">
      <c r="B350" s="156"/>
      <c r="D350" s="150" t="s">
        <v>177</v>
      </c>
      <c r="E350" s="157" t="s">
        <v>19</v>
      </c>
      <c r="F350" s="158" t="s">
        <v>443</v>
      </c>
      <c r="H350" s="159">
        <v>-246.43100000000001</v>
      </c>
      <c r="I350" s="160"/>
      <c r="L350" s="156"/>
      <c r="M350" s="161"/>
      <c r="T350" s="162"/>
      <c r="AT350" s="157" t="s">
        <v>177</v>
      </c>
      <c r="AU350" s="157" t="s">
        <v>83</v>
      </c>
      <c r="AV350" s="13" t="s">
        <v>83</v>
      </c>
      <c r="AW350" s="13" t="s">
        <v>34</v>
      </c>
      <c r="AX350" s="13" t="s">
        <v>74</v>
      </c>
      <c r="AY350" s="157" t="s">
        <v>166</v>
      </c>
    </row>
    <row r="351" spans="2:65" s="14" customFormat="1" ht="10.199999999999999">
      <c r="B351" s="163"/>
      <c r="D351" s="150" t="s">
        <v>177</v>
      </c>
      <c r="E351" s="164" t="s">
        <v>19</v>
      </c>
      <c r="F351" s="165" t="s">
        <v>181</v>
      </c>
      <c r="H351" s="166">
        <v>6.8819999999999801</v>
      </c>
      <c r="I351" s="167"/>
      <c r="L351" s="163"/>
      <c r="M351" s="168"/>
      <c r="T351" s="169"/>
      <c r="AT351" s="164" t="s">
        <v>177</v>
      </c>
      <c r="AU351" s="164" t="s">
        <v>83</v>
      </c>
      <c r="AV351" s="14" t="s">
        <v>173</v>
      </c>
      <c r="AW351" s="14" t="s">
        <v>34</v>
      </c>
      <c r="AX351" s="14" t="s">
        <v>81</v>
      </c>
      <c r="AY351" s="164" t="s">
        <v>166</v>
      </c>
    </row>
    <row r="352" spans="2:65" s="1" customFormat="1" ht="24.15" customHeight="1">
      <c r="B352" s="33"/>
      <c r="C352" s="132" t="s">
        <v>444</v>
      </c>
      <c r="D352" s="132" t="s">
        <v>168</v>
      </c>
      <c r="E352" s="133" t="s">
        <v>445</v>
      </c>
      <c r="F352" s="134" t="s">
        <v>446</v>
      </c>
      <c r="G352" s="135" t="s">
        <v>293</v>
      </c>
      <c r="H352" s="136">
        <v>0.64700000000000002</v>
      </c>
      <c r="I352" s="137"/>
      <c r="J352" s="138">
        <f>ROUND(I352*H352,2)</f>
        <v>0</v>
      </c>
      <c r="K352" s="134" t="s">
        <v>172</v>
      </c>
      <c r="L352" s="33"/>
      <c r="M352" s="139" t="s">
        <v>19</v>
      </c>
      <c r="N352" s="140" t="s">
        <v>45</v>
      </c>
      <c r="P352" s="141">
        <f>O352*H352</f>
        <v>0</v>
      </c>
      <c r="Q352" s="141">
        <v>0</v>
      </c>
      <c r="R352" s="141">
        <f>Q352*H352</f>
        <v>0</v>
      </c>
      <c r="S352" s="141">
        <v>0</v>
      </c>
      <c r="T352" s="142">
        <f>S352*H352</f>
        <v>0</v>
      </c>
      <c r="AR352" s="143" t="s">
        <v>173</v>
      </c>
      <c r="AT352" s="143" t="s">
        <v>168</v>
      </c>
      <c r="AU352" s="143" t="s">
        <v>83</v>
      </c>
      <c r="AY352" s="18" t="s">
        <v>166</v>
      </c>
      <c r="BE352" s="144">
        <f>IF(N352="základní",J352,0)</f>
        <v>0</v>
      </c>
      <c r="BF352" s="144">
        <f>IF(N352="snížená",J352,0)</f>
        <v>0</v>
      </c>
      <c r="BG352" s="144">
        <f>IF(N352="zákl. přenesená",J352,0)</f>
        <v>0</v>
      </c>
      <c r="BH352" s="144">
        <f>IF(N352="sníž. přenesená",J352,0)</f>
        <v>0</v>
      </c>
      <c r="BI352" s="144">
        <f>IF(N352="nulová",J352,0)</f>
        <v>0</v>
      </c>
      <c r="BJ352" s="18" t="s">
        <v>81</v>
      </c>
      <c r="BK352" s="144">
        <f>ROUND(I352*H352,2)</f>
        <v>0</v>
      </c>
      <c r="BL352" s="18" t="s">
        <v>173</v>
      </c>
      <c r="BM352" s="143" t="s">
        <v>447</v>
      </c>
    </row>
    <row r="353" spans="2:65" s="1" customFormat="1" ht="10.199999999999999">
      <c r="B353" s="33"/>
      <c r="D353" s="145" t="s">
        <v>175</v>
      </c>
      <c r="F353" s="146" t="s">
        <v>448</v>
      </c>
      <c r="I353" s="147"/>
      <c r="L353" s="33"/>
      <c r="M353" s="148"/>
      <c r="T353" s="54"/>
      <c r="AT353" s="18" t="s">
        <v>175</v>
      </c>
      <c r="AU353" s="18" t="s">
        <v>83</v>
      </c>
    </row>
    <row r="354" spans="2:65" s="13" customFormat="1" ht="10.199999999999999">
      <c r="B354" s="156"/>
      <c r="D354" s="150" t="s">
        <v>177</v>
      </c>
      <c r="E354" s="157" t="s">
        <v>19</v>
      </c>
      <c r="F354" s="158" t="s">
        <v>449</v>
      </c>
      <c r="H354" s="159">
        <v>0.64700000000000002</v>
      </c>
      <c r="I354" s="160"/>
      <c r="L354" s="156"/>
      <c r="M354" s="161"/>
      <c r="T354" s="162"/>
      <c r="AT354" s="157" t="s">
        <v>177</v>
      </c>
      <c r="AU354" s="157" t="s">
        <v>83</v>
      </c>
      <c r="AV354" s="13" t="s">
        <v>83</v>
      </c>
      <c r="AW354" s="13" t="s">
        <v>34</v>
      </c>
      <c r="AX354" s="13" t="s">
        <v>74</v>
      </c>
      <c r="AY354" s="157" t="s">
        <v>166</v>
      </c>
    </row>
    <row r="355" spans="2:65" s="14" customFormat="1" ht="10.199999999999999">
      <c r="B355" s="163"/>
      <c r="D355" s="150" t="s">
        <v>177</v>
      </c>
      <c r="E355" s="164" t="s">
        <v>19</v>
      </c>
      <c r="F355" s="165" t="s">
        <v>181</v>
      </c>
      <c r="H355" s="166">
        <v>0.64700000000000002</v>
      </c>
      <c r="I355" s="167"/>
      <c r="L355" s="163"/>
      <c r="M355" s="168"/>
      <c r="T355" s="169"/>
      <c r="AT355" s="164" t="s">
        <v>177</v>
      </c>
      <c r="AU355" s="164" t="s">
        <v>83</v>
      </c>
      <c r="AV355" s="14" t="s">
        <v>173</v>
      </c>
      <c r="AW355" s="14" t="s">
        <v>34</v>
      </c>
      <c r="AX355" s="14" t="s">
        <v>81</v>
      </c>
      <c r="AY355" s="164" t="s">
        <v>166</v>
      </c>
    </row>
    <row r="356" spans="2:65" s="11" customFormat="1" ht="25.95" customHeight="1">
      <c r="B356" s="120"/>
      <c r="D356" s="121" t="s">
        <v>73</v>
      </c>
      <c r="E356" s="122" t="s">
        <v>450</v>
      </c>
      <c r="F356" s="122" t="s">
        <v>451</v>
      </c>
      <c r="I356" s="123"/>
      <c r="J356" s="124">
        <f>BK356</f>
        <v>0</v>
      </c>
      <c r="L356" s="120"/>
      <c r="M356" s="125"/>
      <c r="P356" s="126">
        <f>P357+P366+P373+P407</f>
        <v>0</v>
      </c>
      <c r="R356" s="126">
        <f>R357+R366+R373+R407</f>
        <v>0</v>
      </c>
      <c r="T356" s="127">
        <f>T357+T366+T373+T407</f>
        <v>1.9232635199999999</v>
      </c>
      <c r="AR356" s="121" t="s">
        <v>83</v>
      </c>
      <c r="AT356" s="128" t="s">
        <v>73</v>
      </c>
      <c r="AU356" s="128" t="s">
        <v>74</v>
      </c>
      <c r="AY356" s="121" t="s">
        <v>166</v>
      </c>
      <c r="BK356" s="129">
        <f>BK357+BK366+BK373+BK407</f>
        <v>0</v>
      </c>
    </row>
    <row r="357" spans="2:65" s="11" customFormat="1" ht="22.8" customHeight="1">
      <c r="B357" s="120"/>
      <c r="D357" s="121" t="s">
        <v>73</v>
      </c>
      <c r="E357" s="130" t="s">
        <v>452</v>
      </c>
      <c r="F357" s="130" t="s">
        <v>453</v>
      </c>
      <c r="I357" s="123"/>
      <c r="J357" s="131">
        <f>BK357</f>
        <v>0</v>
      </c>
      <c r="L357" s="120"/>
      <c r="M357" s="125"/>
      <c r="P357" s="126">
        <f>SUM(P358:P365)</f>
        <v>0</v>
      </c>
      <c r="R357" s="126">
        <f>SUM(R358:R365)</f>
        <v>0</v>
      </c>
      <c r="T357" s="127">
        <f>SUM(T358:T365)</f>
        <v>0.67983299999999991</v>
      </c>
      <c r="AR357" s="121" t="s">
        <v>83</v>
      </c>
      <c r="AT357" s="128" t="s">
        <v>73</v>
      </c>
      <c r="AU357" s="128" t="s">
        <v>81</v>
      </c>
      <c r="AY357" s="121" t="s">
        <v>166</v>
      </c>
      <c r="BK357" s="129">
        <f>SUM(BK358:BK365)</f>
        <v>0</v>
      </c>
    </row>
    <row r="358" spans="2:65" s="1" customFormat="1" ht="21.75" customHeight="1">
      <c r="B358" s="33"/>
      <c r="C358" s="132" t="s">
        <v>454</v>
      </c>
      <c r="D358" s="132" t="s">
        <v>168</v>
      </c>
      <c r="E358" s="133" t="s">
        <v>455</v>
      </c>
      <c r="F358" s="134" t="s">
        <v>456</v>
      </c>
      <c r="G358" s="135" t="s">
        <v>244</v>
      </c>
      <c r="H358" s="136">
        <v>61.802999999999997</v>
      </c>
      <c r="I358" s="137"/>
      <c r="J358" s="138">
        <f>ROUND(I358*H358,2)</f>
        <v>0</v>
      </c>
      <c r="K358" s="134" t="s">
        <v>172</v>
      </c>
      <c r="L358" s="33"/>
      <c r="M358" s="139" t="s">
        <v>19</v>
      </c>
      <c r="N358" s="140" t="s">
        <v>45</v>
      </c>
      <c r="P358" s="141">
        <f>O358*H358</f>
        <v>0</v>
      </c>
      <c r="Q358" s="141">
        <v>0</v>
      </c>
      <c r="R358" s="141">
        <f>Q358*H358</f>
        <v>0</v>
      </c>
      <c r="S358" s="141">
        <v>1.0999999999999999E-2</v>
      </c>
      <c r="T358" s="142">
        <f>S358*H358</f>
        <v>0.67983299999999991</v>
      </c>
      <c r="AR358" s="143" t="s">
        <v>290</v>
      </c>
      <c r="AT358" s="143" t="s">
        <v>168</v>
      </c>
      <c r="AU358" s="143" t="s">
        <v>83</v>
      </c>
      <c r="AY358" s="18" t="s">
        <v>166</v>
      </c>
      <c r="BE358" s="144">
        <f>IF(N358="základní",J358,0)</f>
        <v>0</v>
      </c>
      <c r="BF358" s="144">
        <f>IF(N358="snížená",J358,0)</f>
        <v>0</v>
      </c>
      <c r="BG358" s="144">
        <f>IF(N358="zákl. přenesená",J358,0)</f>
        <v>0</v>
      </c>
      <c r="BH358" s="144">
        <f>IF(N358="sníž. přenesená",J358,0)</f>
        <v>0</v>
      </c>
      <c r="BI358" s="144">
        <f>IF(N358="nulová",J358,0)</f>
        <v>0</v>
      </c>
      <c r="BJ358" s="18" t="s">
        <v>81</v>
      </c>
      <c r="BK358" s="144">
        <f>ROUND(I358*H358,2)</f>
        <v>0</v>
      </c>
      <c r="BL358" s="18" t="s">
        <v>290</v>
      </c>
      <c r="BM358" s="143" t="s">
        <v>457</v>
      </c>
    </row>
    <row r="359" spans="2:65" s="1" customFormat="1" ht="10.199999999999999">
      <c r="B359" s="33"/>
      <c r="D359" s="145" t="s">
        <v>175</v>
      </c>
      <c r="F359" s="146" t="s">
        <v>458</v>
      </c>
      <c r="I359" s="147"/>
      <c r="L359" s="33"/>
      <c r="M359" s="148"/>
      <c r="T359" s="54"/>
      <c r="AT359" s="18" t="s">
        <v>175</v>
      </c>
      <c r="AU359" s="18" t="s">
        <v>83</v>
      </c>
    </row>
    <row r="360" spans="2:65" s="12" customFormat="1" ht="10.199999999999999">
      <c r="B360" s="149"/>
      <c r="D360" s="150" t="s">
        <v>177</v>
      </c>
      <c r="E360" s="151" t="s">
        <v>19</v>
      </c>
      <c r="F360" s="152" t="s">
        <v>247</v>
      </c>
      <c r="H360" s="151" t="s">
        <v>19</v>
      </c>
      <c r="I360" s="153"/>
      <c r="L360" s="149"/>
      <c r="M360" s="154"/>
      <c r="T360" s="155"/>
      <c r="AT360" s="151" t="s">
        <v>177</v>
      </c>
      <c r="AU360" s="151" t="s">
        <v>83</v>
      </c>
      <c r="AV360" s="12" t="s">
        <v>81</v>
      </c>
      <c r="AW360" s="12" t="s">
        <v>34</v>
      </c>
      <c r="AX360" s="12" t="s">
        <v>74</v>
      </c>
      <c r="AY360" s="151" t="s">
        <v>166</v>
      </c>
    </row>
    <row r="361" spans="2:65" s="13" customFormat="1" ht="10.199999999999999">
      <c r="B361" s="156"/>
      <c r="D361" s="150" t="s">
        <v>177</v>
      </c>
      <c r="E361" s="157" t="s">
        <v>19</v>
      </c>
      <c r="F361" s="158" t="s">
        <v>459</v>
      </c>
      <c r="H361" s="159">
        <v>30.86</v>
      </c>
      <c r="I361" s="160"/>
      <c r="L361" s="156"/>
      <c r="M361" s="161"/>
      <c r="T361" s="162"/>
      <c r="AT361" s="157" t="s">
        <v>177</v>
      </c>
      <c r="AU361" s="157" t="s">
        <v>83</v>
      </c>
      <c r="AV361" s="13" t="s">
        <v>83</v>
      </c>
      <c r="AW361" s="13" t="s">
        <v>34</v>
      </c>
      <c r="AX361" s="13" t="s">
        <v>74</v>
      </c>
      <c r="AY361" s="157" t="s">
        <v>166</v>
      </c>
    </row>
    <row r="362" spans="2:65" s="12" customFormat="1" ht="10.199999999999999">
      <c r="B362" s="149"/>
      <c r="D362" s="150" t="s">
        <v>177</v>
      </c>
      <c r="E362" s="151" t="s">
        <v>19</v>
      </c>
      <c r="F362" s="152" t="s">
        <v>287</v>
      </c>
      <c r="H362" s="151" t="s">
        <v>19</v>
      </c>
      <c r="I362" s="153"/>
      <c r="L362" s="149"/>
      <c r="M362" s="154"/>
      <c r="T362" s="155"/>
      <c r="AT362" s="151" t="s">
        <v>177</v>
      </c>
      <c r="AU362" s="151" t="s">
        <v>83</v>
      </c>
      <c r="AV362" s="12" t="s">
        <v>81</v>
      </c>
      <c r="AW362" s="12" t="s">
        <v>34</v>
      </c>
      <c r="AX362" s="12" t="s">
        <v>74</v>
      </c>
      <c r="AY362" s="151" t="s">
        <v>166</v>
      </c>
    </row>
    <row r="363" spans="2:65" s="13" customFormat="1" ht="10.199999999999999">
      <c r="B363" s="156"/>
      <c r="D363" s="150" t="s">
        <v>177</v>
      </c>
      <c r="E363" s="157" t="s">
        <v>19</v>
      </c>
      <c r="F363" s="158" t="s">
        <v>460</v>
      </c>
      <c r="H363" s="159">
        <v>28</v>
      </c>
      <c r="I363" s="160"/>
      <c r="L363" s="156"/>
      <c r="M363" s="161"/>
      <c r="T363" s="162"/>
      <c r="AT363" s="157" t="s">
        <v>177</v>
      </c>
      <c r="AU363" s="157" t="s">
        <v>83</v>
      </c>
      <c r="AV363" s="13" t="s">
        <v>83</v>
      </c>
      <c r="AW363" s="13" t="s">
        <v>34</v>
      </c>
      <c r="AX363" s="13" t="s">
        <v>74</v>
      </c>
      <c r="AY363" s="157" t="s">
        <v>166</v>
      </c>
    </row>
    <row r="364" spans="2:65" s="14" customFormat="1" ht="10.199999999999999">
      <c r="B364" s="163"/>
      <c r="D364" s="150" t="s">
        <v>177</v>
      </c>
      <c r="E364" s="164" t="s">
        <v>19</v>
      </c>
      <c r="F364" s="165" t="s">
        <v>181</v>
      </c>
      <c r="H364" s="166">
        <v>58.86</v>
      </c>
      <c r="I364" s="167"/>
      <c r="L364" s="163"/>
      <c r="M364" s="168"/>
      <c r="T364" s="169"/>
      <c r="AT364" s="164" t="s">
        <v>177</v>
      </c>
      <c r="AU364" s="164" t="s">
        <v>83</v>
      </c>
      <c r="AV364" s="14" t="s">
        <v>173</v>
      </c>
      <c r="AW364" s="14" t="s">
        <v>34</v>
      </c>
      <c r="AX364" s="14" t="s">
        <v>81</v>
      </c>
      <c r="AY364" s="164" t="s">
        <v>166</v>
      </c>
    </row>
    <row r="365" spans="2:65" s="13" customFormat="1" ht="10.199999999999999">
      <c r="B365" s="156"/>
      <c r="D365" s="150" t="s">
        <v>177</v>
      </c>
      <c r="F365" s="158" t="s">
        <v>461</v>
      </c>
      <c r="H365" s="159">
        <v>61.802999999999997</v>
      </c>
      <c r="I365" s="160"/>
      <c r="L365" s="156"/>
      <c r="M365" s="161"/>
      <c r="T365" s="162"/>
      <c r="AT365" s="157" t="s">
        <v>177</v>
      </c>
      <c r="AU365" s="157" t="s">
        <v>83</v>
      </c>
      <c r="AV365" s="13" t="s">
        <v>83</v>
      </c>
      <c r="AW365" s="13" t="s">
        <v>4</v>
      </c>
      <c r="AX365" s="13" t="s">
        <v>81</v>
      </c>
      <c r="AY365" s="157" t="s">
        <v>166</v>
      </c>
    </row>
    <row r="366" spans="2:65" s="11" customFormat="1" ht="22.8" customHeight="1">
      <c r="B366" s="120"/>
      <c r="D366" s="121" t="s">
        <v>73</v>
      </c>
      <c r="E366" s="130" t="s">
        <v>462</v>
      </c>
      <c r="F366" s="130" t="s">
        <v>463</v>
      </c>
      <c r="I366" s="123"/>
      <c r="J366" s="131">
        <f>BK366</f>
        <v>0</v>
      </c>
      <c r="L366" s="120"/>
      <c r="M366" s="125"/>
      <c r="P366" s="126">
        <f>SUM(P367:P372)</f>
        <v>0</v>
      </c>
      <c r="R366" s="126">
        <f>SUM(R367:R372)</f>
        <v>0</v>
      </c>
      <c r="T366" s="127">
        <f>SUM(T367:T372)</f>
        <v>6.762E-2</v>
      </c>
      <c r="AR366" s="121" t="s">
        <v>83</v>
      </c>
      <c r="AT366" s="128" t="s">
        <v>73</v>
      </c>
      <c r="AU366" s="128" t="s">
        <v>81</v>
      </c>
      <c r="AY366" s="121" t="s">
        <v>166</v>
      </c>
      <c r="BK366" s="129">
        <f>SUM(BK367:BK372)</f>
        <v>0</v>
      </c>
    </row>
    <row r="367" spans="2:65" s="1" customFormat="1" ht="24.15" customHeight="1">
      <c r="B367" s="33"/>
      <c r="C367" s="132" t="s">
        <v>464</v>
      </c>
      <c r="D367" s="132" t="s">
        <v>168</v>
      </c>
      <c r="E367" s="133" t="s">
        <v>465</v>
      </c>
      <c r="F367" s="134" t="s">
        <v>466</v>
      </c>
      <c r="G367" s="135" t="s">
        <v>244</v>
      </c>
      <c r="H367" s="136">
        <v>27.047999999999998</v>
      </c>
      <c r="I367" s="137"/>
      <c r="J367" s="138">
        <f>ROUND(I367*H367,2)</f>
        <v>0</v>
      </c>
      <c r="K367" s="134" t="s">
        <v>172</v>
      </c>
      <c r="L367" s="33"/>
      <c r="M367" s="139" t="s">
        <v>19</v>
      </c>
      <c r="N367" s="140" t="s">
        <v>45</v>
      </c>
      <c r="P367" s="141">
        <f>O367*H367</f>
        <v>0</v>
      </c>
      <c r="Q367" s="141">
        <v>0</v>
      </c>
      <c r="R367" s="141">
        <f>Q367*H367</f>
        <v>0</v>
      </c>
      <c r="S367" s="141">
        <v>2.5000000000000001E-3</v>
      </c>
      <c r="T367" s="142">
        <f>S367*H367</f>
        <v>6.762E-2</v>
      </c>
      <c r="AR367" s="143" t="s">
        <v>290</v>
      </c>
      <c r="AT367" s="143" t="s">
        <v>168</v>
      </c>
      <c r="AU367" s="143" t="s">
        <v>83</v>
      </c>
      <c r="AY367" s="18" t="s">
        <v>166</v>
      </c>
      <c r="BE367" s="144">
        <f>IF(N367="základní",J367,0)</f>
        <v>0</v>
      </c>
      <c r="BF367" s="144">
        <f>IF(N367="snížená",J367,0)</f>
        <v>0</v>
      </c>
      <c r="BG367" s="144">
        <f>IF(N367="zákl. přenesená",J367,0)</f>
        <v>0</v>
      </c>
      <c r="BH367" s="144">
        <f>IF(N367="sníž. přenesená",J367,0)</f>
        <v>0</v>
      </c>
      <c r="BI367" s="144">
        <f>IF(N367="nulová",J367,0)</f>
        <v>0</v>
      </c>
      <c r="BJ367" s="18" t="s">
        <v>81</v>
      </c>
      <c r="BK367" s="144">
        <f>ROUND(I367*H367,2)</f>
        <v>0</v>
      </c>
      <c r="BL367" s="18" t="s">
        <v>290</v>
      </c>
      <c r="BM367" s="143" t="s">
        <v>467</v>
      </c>
    </row>
    <row r="368" spans="2:65" s="1" customFormat="1" ht="10.199999999999999">
      <c r="B368" s="33"/>
      <c r="D368" s="145" t="s">
        <v>175</v>
      </c>
      <c r="F368" s="146" t="s">
        <v>468</v>
      </c>
      <c r="I368" s="147"/>
      <c r="L368" s="33"/>
      <c r="M368" s="148"/>
      <c r="T368" s="54"/>
      <c r="AT368" s="18" t="s">
        <v>175</v>
      </c>
      <c r="AU368" s="18" t="s">
        <v>83</v>
      </c>
    </row>
    <row r="369" spans="2:65" s="12" customFormat="1" ht="10.199999999999999">
      <c r="B369" s="149"/>
      <c r="D369" s="150" t="s">
        <v>177</v>
      </c>
      <c r="E369" s="151" t="s">
        <v>19</v>
      </c>
      <c r="F369" s="152" t="s">
        <v>247</v>
      </c>
      <c r="H369" s="151" t="s">
        <v>19</v>
      </c>
      <c r="I369" s="153"/>
      <c r="L369" s="149"/>
      <c r="M369" s="154"/>
      <c r="T369" s="155"/>
      <c r="AT369" s="151" t="s">
        <v>177</v>
      </c>
      <c r="AU369" s="151" t="s">
        <v>83</v>
      </c>
      <c r="AV369" s="12" t="s">
        <v>81</v>
      </c>
      <c r="AW369" s="12" t="s">
        <v>34</v>
      </c>
      <c r="AX369" s="12" t="s">
        <v>74</v>
      </c>
      <c r="AY369" s="151" t="s">
        <v>166</v>
      </c>
    </row>
    <row r="370" spans="2:65" s="13" customFormat="1" ht="10.199999999999999">
      <c r="B370" s="156"/>
      <c r="D370" s="150" t="s">
        <v>177</v>
      </c>
      <c r="E370" s="157" t="s">
        <v>19</v>
      </c>
      <c r="F370" s="158" t="s">
        <v>469</v>
      </c>
      <c r="H370" s="159">
        <v>25.76</v>
      </c>
      <c r="I370" s="160"/>
      <c r="L370" s="156"/>
      <c r="M370" s="161"/>
      <c r="T370" s="162"/>
      <c r="AT370" s="157" t="s">
        <v>177</v>
      </c>
      <c r="AU370" s="157" t="s">
        <v>83</v>
      </c>
      <c r="AV370" s="13" t="s">
        <v>83</v>
      </c>
      <c r="AW370" s="13" t="s">
        <v>34</v>
      </c>
      <c r="AX370" s="13" t="s">
        <v>74</v>
      </c>
      <c r="AY370" s="157" t="s">
        <v>166</v>
      </c>
    </row>
    <row r="371" spans="2:65" s="14" customFormat="1" ht="10.199999999999999">
      <c r="B371" s="163"/>
      <c r="D371" s="150" t="s">
        <v>177</v>
      </c>
      <c r="E371" s="164" t="s">
        <v>19</v>
      </c>
      <c r="F371" s="165" t="s">
        <v>181</v>
      </c>
      <c r="H371" s="166">
        <v>25.76</v>
      </c>
      <c r="I371" s="167"/>
      <c r="L371" s="163"/>
      <c r="M371" s="168"/>
      <c r="T371" s="169"/>
      <c r="AT371" s="164" t="s">
        <v>177</v>
      </c>
      <c r="AU371" s="164" t="s">
        <v>83</v>
      </c>
      <c r="AV371" s="14" t="s">
        <v>173</v>
      </c>
      <c r="AW371" s="14" t="s">
        <v>34</v>
      </c>
      <c r="AX371" s="14" t="s">
        <v>81</v>
      </c>
      <c r="AY371" s="164" t="s">
        <v>166</v>
      </c>
    </row>
    <row r="372" spans="2:65" s="13" customFormat="1" ht="10.199999999999999">
      <c r="B372" s="156"/>
      <c r="D372" s="150" t="s">
        <v>177</v>
      </c>
      <c r="F372" s="158" t="s">
        <v>470</v>
      </c>
      <c r="H372" s="159">
        <v>27.047999999999998</v>
      </c>
      <c r="I372" s="160"/>
      <c r="L372" s="156"/>
      <c r="M372" s="161"/>
      <c r="T372" s="162"/>
      <c r="AT372" s="157" t="s">
        <v>177</v>
      </c>
      <c r="AU372" s="157" t="s">
        <v>83</v>
      </c>
      <c r="AV372" s="13" t="s">
        <v>83</v>
      </c>
      <c r="AW372" s="13" t="s">
        <v>4</v>
      </c>
      <c r="AX372" s="13" t="s">
        <v>81</v>
      </c>
      <c r="AY372" s="157" t="s">
        <v>166</v>
      </c>
    </row>
    <row r="373" spans="2:65" s="11" customFormat="1" ht="22.8" customHeight="1">
      <c r="B373" s="120"/>
      <c r="D373" s="121" t="s">
        <v>73</v>
      </c>
      <c r="E373" s="130" t="s">
        <v>471</v>
      </c>
      <c r="F373" s="130" t="s">
        <v>472</v>
      </c>
      <c r="I373" s="123"/>
      <c r="J373" s="131">
        <f>BK373</f>
        <v>0</v>
      </c>
      <c r="L373" s="120"/>
      <c r="M373" s="125"/>
      <c r="P373" s="126">
        <f>SUM(P374:P406)</f>
        <v>0</v>
      </c>
      <c r="R373" s="126">
        <f>SUM(R374:R406)</f>
        <v>0</v>
      </c>
      <c r="T373" s="127">
        <f>SUM(T374:T406)</f>
        <v>0.28720251999999996</v>
      </c>
      <c r="AR373" s="121" t="s">
        <v>83</v>
      </c>
      <c r="AT373" s="128" t="s">
        <v>73</v>
      </c>
      <c r="AU373" s="128" t="s">
        <v>81</v>
      </c>
      <c r="AY373" s="121" t="s">
        <v>166</v>
      </c>
      <c r="BK373" s="129">
        <f>SUM(BK374:BK406)</f>
        <v>0</v>
      </c>
    </row>
    <row r="374" spans="2:65" s="1" customFormat="1" ht="16.5" customHeight="1">
      <c r="B374" s="33"/>
      <c r="C374" s="132" t="s">
        <v>473</v>
      </c>
      <c r="D374" s="132" t="s">
        <v>168</v>
      </c>
      <c r="E374" s="133" t="s">
        <v>474</v>
      </c>
      <c r="F374" s="134" t="s">
        <v>475</v>
      </c>
      <c r="G374" s="135" t="s">
        <v>244</v>
      </c>
      <c r="H374" s="136">
        <v>10.878</v>
      </c>
      <c r="I374" s="137"/>
      <c r="J374" s="138">
        <f>ROUND(I374*H374,2)</f>
        <v>0</v>
      </c>
      <c r="K374" s="134" t="s">
        <v>172</v>
      </c>
      <c r="L374" s="33"/>
      <c r="M374" s="139" t="s">
        <v>19</v>
      </c>
      <c r="N374" s="140" t="s">
        <v>45</v>
      </c>
      <c r="P374" s="141">
        <f>O374*H374</f>
        <v>0</v>
      </c>
      <c r="Q374" s="141">
        <v>0</v>
      </c>
      <c r="R374" s="141">
        <f>Q374*H374</f>
        <v>0</v>
      </c>
      <c r="S374" s="141">
        <v>5.94E-3</v>
      </c>
      <c r="T374" s="142">
        <f>S374*H374</f>
        <v>6.4615320000000004E-2</v>
      </c>
      <c r="AR374" s="143" t="s">
        <v>290</v>
      </c>
      <c r="AT374" s="143" t="s">
        <v>168</v>
      </c>
      <c r="AU374" s="143" t="s">
        <v>83</v>
      </c>
      <c r="AY374" s="18" t="s">
        <v>166</v>
      </c>
      <c r="BE374" s="144">
        <f>IF(N374="základní",J374,0)</f>
        <v>0</v>
      </c>
      <c r="BF374" s="144">
        <f>IF(N374="snížená",J374,0)</f>
        <v>0</v>
      </c>
      <c r="BG374" s="144">
        <f>IF(N374="zákl. přenesená",J374,0)</f>
        <v>0</v>
      </c>
      <c r="BH374" s="144">
        <f>IF(N374="sníž. přenesená",J374,0)</f>
        <v>0</v>
      </c>
      <c r="BI374" s="144">
        <f>IF(N374="nulová",J374,0)</f>
        <v>0</v>
      </c>
      <c r="BJ374" s="18" t="s">
        <v>81</v>
      </c>
      <c r="BK374" s="144">
        <f>ROUND(I374*H374,2)</f>
        <v>0</v>
      </c>
      <c r="BL374" s="18" t="s">
        <v>290</v>
      </c>
      <c r="BM374" s="143" t="s">
        <v>476</v>
      </c>
    </row>
    <row r="375" spans="2:65" s="1" customFormat="1" ht="10.199999999999999">
      <c r="B375" s="33"/>
      <c r="D375" s="145" t="s">
        <v>175</v>
      </c>
      <c r="F375" s="146" t="s">
        <v>477</v>
      </c>
      <c r="I375" s="147"/>
      <c r="L375" s="33"/>
      <c r="M375" s="148"/>
      <c r="T375" s="54"/>
      <c r="AT375" s="18" t="s">
        <v>175</v>
      </c>
      <c r="AU375" s="18" t="s">
        <v>83</v>
      </c>
    </row>
    <row r="376" spans="2:65" s="12" customFormat="1" ht="10.199999999999999">
      <c r="B376" s="149"/>
      <c r="D376" s="150" t="s">
        <v>177</v>
      </c>
      <c r="E376" s="151" t="s">
        <v>19</v>
      </c>
      <c r="F376" s="152" t="s">
        <v>478</v>
      </c>
      <c r="H376" s="151" t="s">
        <v>19</v>
      </c>
      <c r="I376" s="153"/>
      <c r="L376" s="149"/>
      <c r="M376" s="154"/>
      <c r="T376" s="155"/>
      <c r="AT376" s="151" t="s">
        <v>177</v>
      </c>
      <c r="AU376" s="151" t="s">
        <v>83</v>
      </c>
      <c r="AV376" s="12" t="s">
        <v>81</v>
      </c>
      <c r="AW376" s="12" t="s">
        <v>34</v>
      </c>
      <c r="AX376" s="12" t="s">
        <v>74</v>
      </c>
      <c r="AY376" s="151" t="s">
        <v>166</v>
      </c>
    </row>
    <row r="377" spans="2:65" s="13" customFormat="1" ht="10.199999999999999">
      <c r="B377" s="156"/>
      <c r="D377" s="150" t="s">
        <v>177</v>
      </c>
      <c r="E377" s="157" t="s">
        <v>19</v>
      </c>
      <c r="F377" s="158" t="s">
        <v>479</v>
      </c>
      <c r="H377" s="159">
        <v>5.18</v>
      </c>
      <c r="I377" s="160"/>
      <c r="L377" s="156"/>
      <c r="M377" s="161"/>
      <c r="T377" s="162"/>
      <c r="AT377" s="157" t="s">
        <v>177</v>
      </c>
      <c r="AU377" s="157" t="s">
        <v>83</v>
      </c>
      <c r="AV377" s="13" t="s">
        <v>83</v>
      </c>
      <c r="AW377" s="13" t="s">
        <v>34</v>
      </c>
      <c r="AX377" s="13" t="s">
        <v>74</v>
      </c>
      <c r="AY377" s="157" t="s">
        <v>166</v>
      </c>
    </row>
    <row r="378" spans="2:65" s="12" customFormat="1" ht="10.199999999999999">
      <c r="B378" s="149"/>
      <c r="D378" s="150" t="s">
        <v>177</v>
      </c>
      <c r="E378" s="151" t="s">
        <v>19</v>
      </c>
      <c r="F378" s="152" t="s">
        <v>287</v>
      </c>
      <c r="H378" s="151" t="s">
        <v>19</v>
      </c>
      <c r="I378" s="153"/>
      <c r="L378" s="149"/>
      <c r="M378" s="154"/>
      <c r="T378" s="155"/>
      <c r="AT378" s="151" t="s">
        <v>177</v>
      </c>
      <c r="AU378" s="151" t="s">
        <v>83</v>
      </c>
      <c r="AV378" s="12" t="s">
        <v>81</v>
      </c>
      <c r="AW378" s="12" t="s">
        <v>34</v>
      </c>
      <c r="AX378" s="12" t="s">
        <v>74</v>
      </c>
      <c r="AY378" s="151" t="s">
        <v>166</v>
      </c>
    </row>
    <row r="379" spans="2:65" s="13" customFormat="1" ht="10.199999999999999">
      <c r="B379" s="156"/>
      <c r="D379" s="150" t="s">
        <v>177</v>
      </c>
      <c r="E379" s="157" t="s">
        <v>19</v>
      </c>
      <c r="F379" s="158" t="s">
        <v>479</v>
      </c>
      <c r="H379" s="159">
        <v>5.18</v>
      </c>
      <c r="I379" s="160"/>
      <c r="L379" s="156"/>
      <c r="M379" s="161"/>
      <c r="T379" s="162"/>
      <c r="AT379" s="157" t="s">
        <v>177</v>
      </c>
      <c r="AU379" s="157" t="s">
        <v>83</v>
      </c>
      <c r="AV379" s="13" t="s">
        <v>83</v>
      </c>
      <c r="AW379" s="13" t="s">
        <v>34</v>
      </c>
      <c r="AX379" s="13" t="s">
        <v>74</v>
      </c>
      <c r="AY379" s="157" t="s">
        <v>166</v>
      </c>
    </row>
    <row r="380" spans="2:65" s="14" customFormat="1" ht="10.199999999999999">
      <c r="B380" s="163"/>
      <c r="D380" s="150" t="s">
        <v>177</v>
      </c>
      <c r="E380" s="164" t="s">
        <v>19</v>
      </c>
      <c r="F380" s="165" t="s">
        <v>181</v>
      </c>
      <c r="H380" s="166">
        <v>10.36</v>
      </c>
      <c r="I380" s="167"/>
      <c r="L380" s="163"/>
      <c r="M380" s="168"/>
      <c r="T380" s="169"/>
      <c r="AT380" s="164" t="s">
        <v>177</v>
      </c>
      <c r="AU380" s="164" t="s">
        <v>83</v>
      </c>
      <c r="AV380" s="14" t="s">
        <v>173</v>
      </c>
      <c r="AW380" s="14" t="s">
        <v>34</v>
      </c>
      <c r="AX380" s="14" t="s">
        <v>81</v>
      </c>
      <c r="AY380" s="164" t="s">
        <v>166</v>
      </c>
    </row>
    <row r="381" spans="2:65" s="13" customFormat="1" ht="10.199999999999999">
      <c r="B381" s="156"/>
      <c r="D381" s="150" t="s">
        <v>177</v>
      </c>
      <c r="F381" s="158" t="s">
        <v>480</v>
      </c>
      <c r="H381" s="159">
        <v>10.878</v>
      </c>
      <c r="I381" s="160"/>
      <c r="L381" s="156"/>
      <c r="M381" s="161"/>
      <c r="T381" s="162"/>
      <c r="AT381" s="157" t="s">
        <v>177</v>
      </c>
      <c r="AU381" s="157" t="s">
        <v>83</v>
      </c>
      <c r="AV381" s="13" t="s">
        <v>83</v>
      </c>
      <c r="AW381" s="13" t="s">
        <v>4</v>
      </c>
      <c r="AX381" s="13" t="s">
        <v>81</v>
      </c>
      <c r="AY381" s="157" t="s">
        <v>166</v>
      </c>
    </row>
    <row r="382" spans="2:65" s="1" customFormat="1" ht="16.5" customHeight="1">
      <c r="B382" s="33"/>
      <c r="C382" s="132" t="s">
        <v>481</v>
      </c>
      <c r="D382" s="132" t="s">
        <v>168</v>
      </c>
      <c r="E382" s="133" t="s">
        <v>482</v>
      </c>
      <c r="F382" s="134" t="s">
        <v>483</v>
      </c>
      <c r="G382" s="135" t="s">
        <v>276</v>
      </c>
      <c r="H382" s="136">
        <v>42</v>
      </c>
      <c r="I382" s="137"/>
      <c r="J382" s="138">
        <f>ROUND(I382*H382,2)</f>
        <v>0</v>
      </c>
      <c r="K382" s="134" t="s">
        <v>172</v>
      </c>
      <c r="L382" s="33"/>
      <c r="M382" s="139" t="s">
        <v>19</v>
      </c>
      <c r="N382" s="140" t="s">
        <v>45</v>
      </c>
      <c r="P382" s="141">
        <f>O382*H382</f>
        <v>0</v>
      </c>
      <c r="Q382" s="141">
        <v>0</v>
      </c>
      <c r="R382" s="141">
        <f>Q382*H382</f>
        <v>0</v>
      </c>
      <c r="S382" s="141">
        <v>1.91E-3</v>
      </c>
      <c r="T382" s="142">
        <f>S382*H382</f>
        <v>8.022E-2</v>
      </c>
      <c r="AR382" s="143" t="s">
        <v>290</v>
      </c>
      <c r="AT382" s="143" t="s">
        <v>168</v>
      </c>
      <c r="AU382" s="143" t="s">
        <v>83</v>
      </c>
      <c r="AY382" s="18" t="s">
        <v>166</v>
      </c>
      <c r="BE382" s="144">
        <f>IF(N382="základní",J382,0)</f>
        <v>0</v>
      </c>
      <c r="BF382" s="144">
        <f>IF(N382="snížená",J382,0)</f>
        <v>0</v>
      </c>
      <c r="BG382" s="144">
        <f>IF(N382="zákl. přenesená",J382,0)</f>
        <v>0</v>
      </c>
      <c r="BH382" s="144">
        <f>IF(N382="sníž. přenesená",J382,0)</f>
        <v>0</v>
      </c>
      <c r="BI382" s="144">
        <f>IF(N382="nulová",J382,0)</f>
        <v>0</v>
      </c>
      <c r="BJ382" s="18" t="s">
        <v>81</v>
      </c>
      <c r="BK382" s="144">
        <f>ROUND(I382*H382,2)</f>
        <v>0</v>
      </c>
      <c r="BL382" s="18" t="s">
        <v>290</v>
      </c>
      <c r="BM382" s="143" t="s">
        <v>484</v>
      </c>
    </row>
    <row r="383" spans="2:65" s="1" customFormat="1" ht="10.199999999999999">
      <c r="B383" s="33"/>
      <c r="D383" s="145" t="s">
        <v>175</v>
      </c>
      <c r="F383" s="146" t="s">
        <v>485</v>
      </c>
      <c r="I383" s="147"/>
      <c r="L383" s="33"/>
      <c r="M383" s="148"/>
      <c r="T383" s="54"/>
      <c r="AT383" s="18" t="s">
        <v>175</v>
      </c>
      <c r="AU383" s="18" t="s">
        <v>83</v>
      </c>
    </row>
    <row r="384" spans="2:65" s="12" customFormat="1" ht="10.199999999999999">
      <c r="B384" s="149"/>
      <c r="D384" s="150" t="s">
        <v>177</v>
      </c>
      <c r="E384" s="151" t="s">
        <v>19</v>
      </c>
      <c r="F384" s="152" t="s">
        <v>247</v>
      </c>
      <c r="H384" s="151" t="s">
        <v>19</v>
      </c>
      <c r="I384" s="153"/>
      <c r="L384" s="149"/>
      <c r="M384" s="154"/>
      <c r="T384" s="155"/>
      <c r="AT384" s="151" t="s">
        <v>177</v>
      </c>
      <c r="AU384" s="151" t="s">
        <v>83</v>
      </c>
      <c r="AV384" s="12" t="s">
        <v>81</v>
      </c>
      <c r="AW384" s="12" t="s">
        <v>34</v>
      </c>
      <c r="AX384" s="12" t="s">
        <v>74</v>
      </c>
      <c r="AY384" s="151" t="s">
        <v>166</v>
      </c>
    </row>
    <row r="385" spans="2:65" s="13" customFormat="1" ht="10.199999999999999">
      <c r="B385" s="156"/>
      <c r="D385" s="150" t="s">
        <v>177</v>
      </c>
      <c r="E385" s="157" t="s">
        <v>19</v>
      </c>
      <c r="F385" s="158" t="s">
        <v>486</v>
      </c>
      <c r="H385" s="159">
        <v>19.600000000000001</v>
      </c>
      <c r="I385" s="160"/>
      <c r="L385" s="156"/>
      <c r="M385" s="161"/>
      <c r="T385" s="162"/>
      <c r="AT385" s="157" t="s">
        <v>177</v>
      </c>
      <c r="AU385" s="157" t="s">
        <v>83</v>
      </c>
      <c r="AV385" s="13" t="s">
        <v>83</v>
      </c>
      <c r="AW385" s="13" t="s">
        <v>34</v>
      </c>
      <c r="AX385" s="13" t="s">
        <v>74</v>
      </c>
      <c r="AY385" s="157" t="s">
        <v>166</v>
      </c>
    </row>
    <row r="386" spans="2:65" s="12" customFormat="1" ht="10.199999999999999">
      <c r="B386" s="149"/>
      <c r="D386" s="150" t="s">
        <v>177</v>
      </c>
      <c r="E386" s="151" t="s">
        <v>19</v>
      </c>
      <c r="F386" s="152" t="s">
        <v>287</v>
      </c>
      <c r="H386" s="151" t="s">
        <v>19</v>
      </c>
      <c r="I386" s="153"/>
      <c r="L386" s="149"/>
      <c r="M386" s="154"/>
      <c r="T386" s="155"/>
      <c r="AT386" s="151" t="s">
        <v>177</v>
      </c>
      <c r="AU386" s="151" t="s">
        <v>83</v>
      </c>
      <c r="AV386" s="12" t="s">
        <v>81</v>
      </c>
      <c r="AW386" s="12" t="s">
        <v>34</v>
      </c>
      <c r="AX386" s="12" t="s">
        <v>74</v>
      </c>
      <c r="AY386" s="151" t="s">
        <v>166</v>
      </c>
    </row>
    <row r="387" spans="2:65" s="13" customFormat="1" ht="10.199999999999999">
      <c r="B387" s="156"/>
      <c r="D387" s="150" t="s">
        <v>177</v>
      </c>
      <c r="E387" s="157" t="s">
        <v>19</v>
      </c>
      <c r="F387" s="158" t="s">
        <v>487</v>
      </c>
      <c r="H387" s="159">
        <v>20.399999999999999</v>
      </c>
      <c r="I387" s="160"/>
      <c r="L387" s="156"/>
      <c r="M387" s="161"/>
      <c r="T387" s="162"/>
      <c r="AT387" s="157" t="s">
        <v>177</v>
      </c>
      <c r="AU387" s="157" t="s">
        <v>83</v>
      </c>
      <c r="AV387" s="13" t="s">
        <v>83</v>
      </c>
      <c r="AW387" s="13" t="s">
        <v>34</v>
      </c>
      <c r="AX387" s="13" t="s">
        <v>74</v>
      </c>
      <c r="AY387" s="157" t="s">
        <v>166</v>
      </c>
    </row>
    <row r="388" spans="2:65" s="14" customFormat="1" ht="10.199999999999999">
      <c r="B388" s="163"/>
      <c r="D388" s="150" t="s">
        <v>177</v>
      </c>
      <c r="E388" s="164" t="s">
        <v>19</v>
      </c>
      <c r="F388" s="165" t="s">
        <v>181</v>
      </c>
      <c r="H388" s="166">
        <v>40</v>
      </c>
      <c r="I388" s="167"/>
      <c r="L388" s="163"/>
      <c r="M388" s="168"/>
      <c r="T388" s="169"/>
      <c r="AT388" s="164" t="s">
        <v>177</v>
      </c>
      <c r="AU388" s="164" t="s">
        <v>83</v>
      </c>
      <c r="AV388" s="14" t="s">
        <v>173</v>
      </c>
      <c r="AW388" s="14" t="s">
        <v>34</v>
      </c>
      <c r="AX388" s="14" t="s">
        <v>81</v>
      </c>
      <c r="AY388" s="164" t="s">
        <v>166</v>
      </c>
    </row>
    <row r="389" spans="2:65" s="13" customFormat="1" ht="10.199999999999999">
      <c r="B389" s="156"/>
      <c r="D389" s="150" t="s">
        <v>177</v>
      </c>
      <c r="F389" s="158" t="s">
        <v>488</v>
      </c>
      <c r="H389" s="159">
        <v>42</v>
      </c>
      <c r="I389" s="160"/>
      <c r="L389" s="156"/>
      <c r="M389" s="161"/>
      <c r="T389" s="162"/>
      <c r="AT389" s="157" t="s">
        <v>177</v>
      </c>
      <c r="AU389" s="157" t="s">
        <v>83</v>
      </c>
      <c r="AV389" s="13" t="s">
        <v>83</v>
      </c>
      <c r="AW389" s="13" t="s">
        <v>4</v>
      </c>
      <c r="AX389" s="13" t="s">
        <v>81</v>
      </c>
      <c r="AY389" s="157" t="s">
        <v>166</v>
      </c>
    </row>
    <row r="390" spans="2:65" s="1" customFormat="1" ht="16.5" customHeight="1">
      <c r="B390" s="33"/>
      <c r="C390" s="132" t="s">
        <v>489</v>
      </c>
      <c r="D390" s="132" t="s">
        <v>168</v>
      </c>
      <c r="E390" s="133" t="s">
        <v>490</v>
      </c>
      <c r="F390" s="134" t="s">
        <v>491</v>
      </c>
      <c r="G390" s="135" t="s">
        <v>276</v>
      </c>
      <c r="H390" s="136">
        <v>6.51</v>
      </c>
      <c r="I390" s="137"/>
      <c r="J390" s="138">
        <f>ROUND(I390*H390,2)</f>
        <v>0</v>
      </c>
      <c r="K390" s="134" t="s">
        <v>172</v>
      </c>
      <c r="L390" s="33"/>
      <c r="M390" s="139" t="s">
        <v>19</v>
      </c>
      <c r="N390" s="140" t="s">
        <v>45</v>
      </c>
      <c r="P390" s="141">
        <f>O390*H390</f>
        <v>0</v>
      </c>
      <c r="Q390" s="141">
        <v>0</v>
      </c>
      <c r="R390" s="141">
        <f>Q390*H390</f>
        <v>0</v>
      </c>
      <c r="S390" s="141">
        <v>2.5999999999999999E-3</v>
      </c>
      <c r="T390" s="142">
        <f>S390*H390</f>
        <v>1.6926E-2</v>
      </c>
      <c r="AR390" s="143" t="s">
        <v>290</v>
      </c>
      <c r="AT390" s="143" t="s">
        <v>168</v>
      </c>
      <c r="AU390" s="143" t="s">
        <v>83</v>
      </c>
      <c r="AY390" s="18" t="s">
        <v>166</v>
      </c>
      <c r="BE390" s="144">
        <f>IF(N390="základní",J390,0)</f>
        <v>0</v>
      </c>
      <c r="BF390" s="144">
        <f>IF(N390="snížená",J390,0)</f>
        <v>0</v>
      </c>
      <c r="BG390" s="144">
        <f>IF(N390="zákl. přenesená",J390,0)</f>
        <v>0</v>
      </c>
      <c r="BH390" s="144">
        <f>IF(N390="sníž. přenesená",J390,0)</f>
        <v>0</v>
      </c>
      <c r="BI390" s="144">
        <f>IF(N390="nulová",J390,0)</f>
        <v>0</v>
      </c>
      <c r="BJ390" s="18" t="s">
        <v>81</v>
      </c>
      <c r="BK390" s="144">
        <f>ROUND(I390*H390,2)</f>
        <v>0</v>
      </c>
      <c r="BL390" s="18" t="s">
        <v>290</v>
      </c>
      <c r="BM390" s="143" t="s">
        <v>492</v>
      </c>
    </row>
    <row r="391" spans="2:65" s="1" customFormat="1" ht="10.199999999999999">
      <c r="B391" s="33"/>
      <c r="D391" s="145" t="s">
        <v>175</v>
      </c>
      <c r="F391" s="146" t="s">
        <v>493</v>
      </c>
      <c r="I391" s="147"/>
      <c r="L391" s="33"/>
      <c r="M391" s="148"/>
      <c r="T391" s="54"/>
      <c r="AT391" s="18" t="s">
        <v>175</v>
      </c>
      <c r="AU391" s="18" t="s">
        <v>83</v>
      </c>
    </row>
    <row r="392" spans="2:65" s="12" customFormat="1" ht="10.199999999999999">
      <c r="B392" s="149"/>
      <c r="D392" s="150" t="s">
        <v>177</v>
      </c>
      <c r="E392" s="151" t="s">
        <v>19</v>
      </c>
      <c r="F392" s="152" t="s">
        <v>247</v>
      </c>
      <c r="H392" s="151" t="s">
        <v>19</v>
      </c>
      <c r="I392" s="153"/>
      <c r="L392" s="149"/>
      <c r="M392" s="154"/>
      <c r="T392" s="155"/>
      <c r="AT392" s="151" t="s">
        <v>177</v>
      </c>
      <c r="AU392" s="151" t="s">
        <v>83</v>
      </c>
      <c r="AV392" s="12" t="s">
        <v>81</v>
      </c>
      <c r="AW392" s="12" t="s">
        <v>34</v>
      </c>
      <c r="AX392" s="12" t="s">
        <v>74</v>
      </c>
      <c r="AY392" s="151" t="s">
        <v>166</v>
      </c>
    </row>
    <row r="393" spans="2:65" s="13" customFormat="1" ht="10.199999999999999">
      <c r="B393" s="156"/>
      <c r="D393" s="150" t="s">
        <v>177</v>
      </c>
      <c r="E393" s="157" t="s">
        <v>19</v>
      </c>
      <c r="F393" s="158" t="s">
        <v>494</v>
      </c>
      <c r="H393" s="159">
        <v>6.2</v>
      </c>
      <c r="I393" s="160"/>
      <c r="L393" s="156"/>
      <c r="M393" s="161"/>
      <c r="T393" s="162"/>
      <c r="AT393" s="157" t="s">
        <v>177</v>
      </c>
      <c r="AU393" s="157" t="s">
        <v>83</v>
      </c>
      <c r="AV393" s="13" t="s">
        <v>83</v>
      </c>
      <c r="AW393" s="13" t="s">
        <v>34</v>
      </c>
      <c r="AX393" s="13" t="s">
        <v>74</v>
      </c>
      <c r="AY393" s="157" t="s">
        <v>166</v>
      </c>
    </row>
    <row r="394" spans="2:65" s="14" customFormat="1" ht="10.199999999999999">
      <c r="B394" s="163"/>
      <c r="D394" s="150" t="s">
        <v>177</v>
      </c>
      <c r="E394" s="164" t="s">
        <v>19</v>
      </c>
      <c r="F394" s="165" t="s">
        <v>181</v>
      </c>
      <c r="H394" s="166">
        <v>6.2</v>
      </c>
      <c r="I394" s="167"/>
      <c r="L394" s="163"/>
      <c r="M394" s="168"/>
      <c r="T394" s="169"/>
      <c r="AT394" s="164" t="s">
        <v>177</v>
      </c>
      <c r="AU394" s="164" t="s">
        <v>83</v>
      </c>
      <c r="AV394" s="14" t="s">
        <v>173</v>
      </c>
      <c r="AW394" s="14" t="s">
        <v>34</v>
      </c>
      <c r="AX394" s="14" t="s">
        <v>81</v>
      </c>
      <c r="AY394" s="164" t="s">
        <v>166</v>
      </c>
    </row>
    <row r="395" spans="2:65" s="13" customFormat="1" ht="10.199999999999999">
      <c r="B395" s="156"/>
      <c r="D395" s="150" t="s">
        <v>177</v>
      </c>
      <c r="F395" s="158" t="s">
        <v>495</v>
      </c>
      <c r="H395" s="159">
        <v>6.51</v>
      </c>
      <c r="I395" s="160"/>
      <c r="L395" s="156"/>
      <c r="M395" s="161"/>
      <c r="T395" s="162"/>
      <c r="AT395" s="157" t="s">
        <v>177</v>
      </c>
      <c r="AU395" s="157" t="s">
        <v>83</v>
      </c>
      <c r="AV395" s="13" t="s">
        <v>83</v>
      </c>
      <c r="AW395" s="13" t="s">
        <v>4</v>
      </c>
      <c r="AX395" s="13" t="s">
        <v>81</v>
      </c>
      <c r="AY395" s="157" t="s">
        <v>166</v>
      </c>
    </row>
    <row r="396" spans="2:65" s="1" customFormat="1" ht="16.5" customHeight="1">
      <c r="B396" s="33"/>
      <c r="C396" s="132" t="s">
        <v>496</v>
      </c>
      <c r="D396" s="132" t="s">
        <v>168</v>
      </c>
      <c r="E396" s="133" t="s">
        <v>497</v>
      </c>
      <c r="F396" s="134" t="s">
        <v>498</v>
      </c>
      <c r="G396" s="135" t="s">
        <v>318</v>
      </c>
      <c r="H396" s="136">
        <v>10</v>
      </c>
      <c r="I396" s="137"/>
      <c r="J396" s="138">
        <f>ROUND(I396*H396,2)</f>
        <v>0</v>
      </c>
      <c r="K396" s="134" t="s">
        <v>172</v>
      </c>
      <c r="L396" s="33"/>
      <c r="M396" s="139" t="s">
        <v>19</v>
      </c>
      <c r="N396" s="140" t="s">
        <v>45</v>
      </c>
      <c r="P396" s="141">
        <f>O396*H396</f>
        <v>0</v>
      </c>
      <c r="Q396" s="141">
        <v>0</v>
      </c>
      <c r="R396" s="141">
        <f>Q396*H396</f>
        <v>0</v>
      </c>
      <c r="S396" s="141">
        <v>9.4000000000000004E-3</v>
      </c>
      <c r="T396" s="142">
        <f>S396*H396</f>
        <v>9.4E-2</v>
      </c>
      <c r="AR396" s="143" t="s">
        <v>290</v>
      </c>
      <c r="AT396" s="143" t="s">
        <v>168</v>
      </c>
      <c r="AU396" s="143" t="s">
        <v>83</v>
      </c>
      <c r="AY396" s="18" t="s">
        <v>166</v>
      </c>
      <c r="BE396" s="144">
        <f>IF(N396="základní",J396,0)</f>
        <v>0</v>
      </c>
      <c r="BF396" s="144">
        <f>IF(N396="snížená",J396,0)</f>
        <v>0</v>
      </c>
      <c r="BG396" s="144">
        <f>IF(N396="zákl. přenesená",J396,0)</f>
        <v>0</v>
      </c>
      <c r="BH396" s="144">
        <f>IF(N396="sníž. přenesená",J396,0)</f>
        <v>0</v>
      </c>
      <c r="BI396" s="144">
        <f>IF(N396="nulová",J396,0)</f>
        <v>0</v>
      </c>
      <c r="BJ396" s="18" t="s">
        <v>81</v>
      </c>
      <c r="BK396" s="144">
        <f>ROUND(I396*H396,2)</f>
        <v>0</v>
      </c>
      <c r="BL396" s="18" t="s">
        <v>290</v>
      </c>
      <c r="BM396" s="143" t="s">
        <v>499</v>
      </c>
    </row>
    <row r="397" spans="2:65" s="1" customFormat="1" ht="10.199999999999999">
      <c r="B397" s="33"/>
      <c r="D397" s="145" t="s">
        <v>175</v>
      </c>
      <c r="F397" s="146" t="s">
        <v>500</v>
      </c>
      <c r="I397" s="147"/>
      <c r="L397" s="33"/>
      <c r="M397" s="148"/>
      <c r="T397" s="54"/>
      <c r="AT397" s="18" t="s">
        <v>175</v>
      </c>
      <c r="AU397" s="18" t="s">
        <v>83</v>
      </c>
    </row>
    <row r="398" spans="2:65" s="12" customFormat="1" ht="10.199999999999999">
      <c r="B398" s="149"/>
      <c r="D398" s="150" t="s">
        <v>177</v>
      </c>
      <c r="E398" s="151" t="s">
        <v>19</v>
      </c>
      <c r="F398" s="152" t="s">
        <v>247</v>
      </c>
      <c r="H398" s="151" t="s">
        <v>19</v>
      </c>
      <c r="I398" s="153"/>
      <c r="L398" s="149"/>
      <c r="M398" s="154"/>
      <c r="T398" s="155"/>
      <c r="AT398" s="151" t="s">
        <v>177</v>
      </c>
      <c r="AU398" s="151" t="s">
        <v>83</v>
      </c>
      <c r="AV398" s="12" t="s">
        <v>81</v>
      </c>
      <c r="AW398" s="12" t="s">
        <v>34</v>
      </c>
      <c r="AX398" s="12" t="s">
        <v>74</v>
      </c>
      <c r="AY398" s="151" t="s">
        <v>166</v>
      </c>
    </row>
    <row r="399" spans="2:65" s="13" customFormat="1" ht="10.199999999999999">
      <c r="B399" s="156"/>
      <c r="D399" s="150" t="s">
        <v>177</v>
      </c>
      <c r="E399" s="157" t="s">
        <v>19</v>
      </c>
      <c r="F399" s="158" t="s">
        <v>501</v>
      </c>
      <c r="H399" s="159">
        <v>10</v>
      </c>
      <c r="I399" s="160"/>
      <c r="L399" s="156"/>
      <c r="M399" s="161"/>
      <c r="T399" s="162"/>
      <c r="AT399" s="157" t="s">
        <v>177</v>
      </c>
      <c r="AU399" s="157" t="s">
        <v>83</v>
      </c>
      <c r="AV399" s="13" t="s">
        <v>83</v>
      </c>
      <c r="AW399" s="13" t="s">
        <v>34</v>
      </c>
      <c r="AX399" s="13" t="s">
        <v>74</v>
      </c>
      <c r="AY399" s="157" t="s">
        <v>166</v>
      </c>
    </row>
    <row r="400" spans="2:65" s="14" customFormat="1" ht="10.199999999999999">
      <c r="B400" s="163"/>
      <c r="D400" s="150" t="s">
        <v>177</v>
      </c>
      <c r="E400" s="164" t="s">
        <v>19</v>
      </c>
      <c r="F400" s="165" t="s">
        <v>181</v>
      </c>
      <c r="H400" s="166">
        <v>10</v>
      </c>
      <c r="I400" s="167"/>
      <c r="L400" s="163"/>
      <c r="M400" s="168"/>
      <c r="T400" s="169"/>
      <c r="AT400" s="164" t="s">
        <v>177</v>
      </c>
      <c r="AU400" s="164" t="s">
        <v>83</v>
      </c>
      <c r="AV400" s="14" t="s">
        <v>173</v>
      </c>
      <c r="AW400" s="14" t="s">
        <v>34</v>
      </c>
      <c r="AX400" s="14" t="s">
        <v>81</v>
      </c>
      <c r="AY400" s="164" t="s">
        <v>166</v>
      </c>
    </row>
    <row r="401" spans="2:65" s="1" customFormat="1" ht="16.5" customHeight="1">
      <c r="B401" s="33"/>
      <c r="C401" s="132" t="s">
        <v>502</v>
      </c>
      <c r="D401" s="132" t="s">
        <v>168</v>
      </c>
      <c r="E401" s="133" t="s">
        <v>503</v>
      </c>
      <c r="F401" s="134" t="s">
        <v>504</v>
      </c>
      <c r="G401" s="135" t="s">
        <v>276</v>
      </c>
      <c r="H401" s="136">
        <v>7.98</v>
      </c>
      <c r="I401" s="137"/>
      <c r="J401" s="138">
        <f>ROUND(I401*H401,2)</f>
        <v>0</v>
      </c>
      <c r="K401" s="134" t="s">
        <v>172</v>
      </c>
      <c r="L401" s="33"/>
      <c r="M401" s="139" t="s">
        <v>19</v>
      </c>
      <c r="N401" s="140" t="s">
        <v>45</v>
      </c>
      <c r="P401" s="141">
        <f>O401*H401</f>
        <v>0</v>
      </c>
      <c r="Q401" s="141">
        <v>0</v>
      </c>
      <c r="R401" s="141">
        <f>Q401*H401</f>
        <v>0</v>
      </c>
      <c r="S401" s="141">
        <v>3.9399999999999999E-3</v>
      </c>
      <c r="T401" s="142">
        <f>S401*H401</f>
        <v>3.1441200000000002E-2</v>
      </c>
      <c r="AR401" s="143" t="s">
        <v>290</v>
      </c>
      <c r="AT401" s="143" t="s">
        <v>168</v>
      </c>
      <c r="AU401" s="143" t="s">
        <v>83</v>
      </c>
      <c r="AY401" s="18" t="s">
        <v>166</v>
      </c>
      <c r="BE401" s="144">
        <f>IF(N401="základní",J401,0)</f>
        <v>0</v>
      </c>
      <c r="BF401" s="144">
        <f>IF(N401="snížená",J401,0)</f>
        <v>0</v>
      </c>
      <c r="BG401" s="144">
        <f>IF(N401="zákl. přenesená",J401,0)</f>
        <v>0</v>
      </c>
      <c r="BH401" s="144">
        <f>IF(N401="sníž. přenesená",J401,0)</f>
        <v>0</v>
      </c>
      <c r="BI401" s="144">
        <f>IF(N401="nulová",J401,0)</f>
        <v>0</v>
      </c>
      <c r="BJ401" s="18" t="s">
        <v>81</v>
      </c>
      <c r="BK401" s="144">
        <f>ROUND(I401*H401,2)</f>
        <v>0</v>
      </c>
      <c r="BL401" s="18" t="s">
        <v>290</v>
      </c>
      <c r="BM401" s="143" t="s">
        <v>505</v>
      </c>
    </row>
    <row r="402" spans="2:65" s="1" customFormat="1" ht="10.199999999999999">
      <c r="B402" s="33"/>
      <c r="D402" s="145" t="s">
        <v>175</v>
      </c>
      <c r="F402" s="146" t="s">
        <v>506</v>
      </c>
      <c r="I402" s="147"/>
      <c r="L402" s="33"/>
      <c r="M402" s="148"/>
      <c r="T402" s="54"/>
      <c r="AT402" s="18" t="s">
        <v>175</v>
      </c>
      <c r="AU402" s="18" t="s">
        <v>83</v>
      </c>
    </row>
    <row r="403" spans="2:65" s="12" customFormat="1" ht="10.199999999999999">
      <c r="B403" s="149"/>
      <c r="D403" s="150" t="s">
        <v>177</v>
      </c>
      <c r="E403" s="151" t="s">
        <v>19</v>
      </c>
      <c r="F403" s="152" t="s">
        <v>247</v>
      </c>
      <c r="H403" s="151" t="s">
        <v>19</v>
      </c>
      <c r="I403" s="153"/>
      <c r="L403" s="149"/>
      <c r="M403" s="154"/>
      <c r="T403" s="155"/>
      <c r="AT403" s="151" t="s">
        <v>177</v>
      </c>
      <c r="AU403" s="151" t="s">
        <v>83</v>
      </c>
      <c r="AV403" s="12" t="s">
        <v>81</v>
      </c>
      <c r="AW403" s="12" t="s">
        <v>34</v>
      </c>
      <c r="AX403" s="12" t="s">
        <v>74</v>
      </c>
      <c r="AY403" s="151" t="s">
        <v>166</v>
      </c>
    </row>
    <row r="404" spans="2:65" s="13" customFormat="1" ht="10.199999999999999">
      <c r="B404" s="156"/>
      <c r="D404" s="150" t="s">
        <v>177</v>
      </c>
      <c r="E404" s="157" t="s">
        <v>19</v>
      </c>
      <c r="F404" s="158" t="s">
        <v>507</v>
      </c>
      <c r="H404" s="159">
        <v>7.6</v>
      </c>
      <c r="I404" s="160"/>
      <c r="L404" s="156"/>
      <c r="M404" s="161"/>
      <c r="T404" s="162"/>
      <c r="AT404" s="157" t="s">
        <v>177</v>
      </c>
      <c r="AU404" s="157" t="s">
        <v>83</v>
      </c>
      <c r="AV404" s="13" t="s">
        <v>83</v>
      </c>
      <c r="AW404" s="13" t="s">
        <v>34</v>
      </c>
      <c r="AX404" s="13" t="s">
        <v>74</v>
      </c>
      <c r="AY404" s="157" t="s">
        <v>166</v>
      </c>
    </row>
    <row r="405" spans="2:65" s="14" customFormat="1" ht="10.199999999999999">
      <c r="B405" s="163"/>
      <c r="D405" s="150" t="s">
        <v>177</v>
      </c>
      <c r="E405" s="164" t="s">
        <v>19</v>
      </c>
      <c r="F405" s="165" t="s">
        <v>181</v>
      </c>
      <c r="H405" s="166">
        <v>7.6</v>
      </c>
      <c r="I405" s="167"/>
      <c r="L405" s="163"/>
      <c r="M405" s="168"/>
      <c r="T405" s="169"/>
      <c r="AT405" s="164" t="s">
        <v>177</v>
      </c>
      <c r="AU405" s="164" t="s">
        <v>83</v>
      </c>
      <c r="AV405" s="14" t="s">
        <v>173</v>
      </c>
      <c r="AW405" s="14" t="s">
        <v>34</v>
      </c>
      <c r="AX405" s="14" t="s">
        <v>81</v>
      </c>
      <c r="AY405" s="164" t="s">
        <v>166</v>
      </c>
    </row>
    <row r="406" spans="2:65" s="13" customFormat="1" ht="10.199999999999999">
      <c r="B406" s="156"/>
      <c r="D406" s="150" t="s">
        <v>177</v>
      </c>
      <c r="F406" s="158" t="s">
        <v>508</v>
      </c>
      <c r="H406" s="159">
        <v>7.98</v>
      </c>
      <c r="I406" s="160"/>
      <c r="L406" s="156"/>
      <c r="M406" s="161"/>
      <c r="T406" s="162"/>
      <c r="AT406" s="157" t="s">
        <v>177</v>
      </c>
      <c r="AU406" s="157" t="s">
        <v>83</v>
      </c>
      <c r="AV406" s="13" t="s">
        <v>83</v>
      </c>
      <c r="AW406" s="13" t="s">
        <v>4</v>
      </c>
      <c r="AX406" s="13" t="s">
        <v>81</v>
      </c>
      <c r="AY406" s="157" t="s">
        <v>166</v>
      </c>
    </row>
    <row r="407" spans="2:65" s="11" customFormat="1" ht="22.8" customHeight="1">
      <c r="B407" s="120"/>
      <c r="D407" s="121" t="s">
        <v>73</v>
      </c>
      <c r="E407" s="130" t="s">
        <v>509</v>
      </c>
      <c r="F407" s="130" t="s">
        <v>510</v>
      </c>
      <c r="I407" s="123"/>
      <c r="J407" s="131">
        <f>BK407</f>
        <v>0</v>
      </c>
      <c r="L407" s="120"/>
      <c r="M407" s="125"/>
      <c r="P407" s="126">
        <f>SUM(P408:P454)</f>
        <v>0</v>
      </c>
      <c r="R407" s="126">
        <f>SUM(R408:R454)</f>
        <v>0</v>
      </c>
      <c r="T407" s="127">
        <f>SUM(T408:T454)</f>
        <v>0.88860800000000006</v>
      </c>
      <c r="AR407" s="121" t="s">
        <v>83</v>
      </c>
      <c r="AT407" s="128" t="s">
        <v>73</v>
      </c>
      <c r="AU407" s="128" t="s">
        <v>81</v>
      </c>
      <c r="AY407" s="121" t="s">
        <v>166</v>
      </c>
      <c r="BK407" s="129">
        <f>SUM(BK408:BK454)</f>
        <v>0</v>
      </c>
    </row>
    <row r="408" spans="2:65" s="1" customFormat="1" ht="16.5" customHeight="1">
      <c r="B408" s="33"/>
      <c r="C408" s="132" t="s">
        <v>511</v>
      </c>
      <c r="D408" s="132" t="s">
        <v>168</v>
      </c>
      <c r="E408" s="133" t="s">
        <v>512</v>
      </c>
      <c r="F408" s="134" t="s">
        <v>513</v>
      </c>
      <c r="G408" s="135" t="s">
        <v>276</v>
      </c>
      <c r="H408" s="136">
        <v>8.9779999999999998</v>
      </c>
      <c r="I408" s="137"/>
      <c r="J408" s="138">
        <f>ROUND(I408*H408,2)</f>
        <v>0</v>
      </c>
      <c r="K408" s="134" t="s">
        <v>172</v>
      </c>
      <c r="L408" s="33"/>
      <c r="M408" s="139" t="s">
        <v>19</v>
      </c>
      <c r="N408" s="140" t="s">
        <v>45</v>
      </c>
      <c r="P408" s="141">
        <f>O408*H408</f>
        <v>0</v>
      </c>
      <c r="Q408" s="141">
        <v>0</v>
      </c>
      <c r="R408" s="141">
        <f>Q408*H408</f>
        <v>0</v>
      </c>
      <c r="S408" s="141">
        <v>1.6E-2</v>
      </c>
      <c r="T408" s="142">
        <f>S408*H408</f>
        <v>0.143648</v>
      </c>
      <c r="AR408" s="143" t="s">
        <v>290</v>
      </c>
      <c r="AT408" s="143" t="s">
        <v>168</v>
      </c>
      <c r="AU408" s="143" t="s">
        <v>83</v>
      </c>
      <c r="AY408" s="18" t="s">
        <v>166</v>
      </c>
      <c r="BE408" s="144">
        <f>IF(N408="základní",J408,0)</f>
        <v>0</v>
      </c>
      <c r="BF408" s="144">
        <f>IF(N408="snížená",J408,0)</f>
        <v>0</v>
      </c>
      <c r="BG408" s="144">
        <f>IF(N408="zákl. přenesená",J408,0)</f>
        <v>0</v>
      </c>
      <c r="BH408" s="144">
        <f>IF(N408="sníž. přenesená",J408,0)</f>
        <v>0</v>
      </c>
      <c r="BI408" s="144">
        <f>IF(N408="nulová",J408,0)</f>
        <v>0</v>
      </c>
      <c r="BJ408" s="18" t="s">
        <v>81</v>
      </c>
      <c r="BK408" s="144">
        <f>ROUND(I408*H408,2)</f>
        <v>0</v>
      </c>
      <c r="BL408" s="18" t="s">
        <v>290</v>
      </c>
      <c r="BM408" s="143" t="s">
        <v>514</v>
      </c>
    </row>
    <row r="409" spans="2:65" s="1" customFormat="1" ht="10.199999999999999">
      <c r="B409" s="33"/>
      <c r="D409" s="145" t="s">
        <v>175</v>
      </c>
      <c r="F409" s="146" t="s">
        <v>515</v>
      </c>
      <c r="I409" s="147"/>
      <c r="L409" s="33"/>
      <c r="M409" s="148"/>
      <c r="T409" s="54"/>
      <c r="AT409" s="18" t="s">
        <v>175</v>
      </c>
      <c r="AU409" s="18" t="s">
        <v>83</v>
      </c>
    </row>
    <row r="410" spans="2:65" s="12" customFormat="1" ht="10.199999999999999">
      <c r="B410" s="149"/>
      <c r="D410" s="150" t="s">
        <v>177</v>
      </c>
      <c r="E410" s="151" t="s">
        <v>19</v>
      </c>
      <c r="F410" s="152" t="s">
        <v>287</v>
      </c>
      <c r="H410" s="151" t="s">
        <v>19</v>
      </c>
      <c r="I410" s="153"/>
      <c r="L410" s="149"/>
      <c r="M410" s="154"/>
      <c r="T410" s="155"/>
      <c r="AT410" s="151" t="s">
        <v>177</v>
      </c>
      <c r="AU410" s="151" t="s">
        <v>83</v>
      </c>
      <c r="AV410" s="12" t="s">
        <v>81</v>
      </c>
      <c r="AW410" s="12" t="s">
        <v>34</v>
      </c>
      <c r="AX410" s="12" t="s">
        <v>74</v>
      </c>
      <c r="AY410" s="151" t="s">
        <v>166</v>
      </c>
    </row>
    <row r="411" spans="2:65" s="13" customFormat="1" ht="10.199999999999999">
      <c r="B411" s="156"/>
      <c r="D411" s="150" t="s">
        <v>177</v>
      </c>
      <c r="E411" s="157" t="s">
        <v>19</v>
      </c>
      <c r="F411" s="158" t="s">
        <v>516</v>
      </c>
      <c r="H411" s="159">
        <v>8.5500000000000007</v>
      </c>
      <c r="I411" s="160"/>
      <c r="L411" s="156"/>
      <c r="M411" s="161"/>
      <c r="T411" s="162"/>
      <c r="AT411" s="157" t="s">
        <v>177</v>
      </c>
      <c r="AU411" s="157" t="s">
        <v>83</v>
      </c>
      <c r="AV411" s="13" t="s">
        <v>83</v>
      </c>
      <c r="AW411" s="13" t="s">
        <v>34</v>
      </c>
      <c r="AX411" s="13" t="s">
        <v>74</v>
      </c>
      <c r="AY411" s="157" t="s">
        <v>166</v>
      </c>
    </row>
    <row r="412" spans="2:65" s="14" customFormat="1" ht="10.199999999999999">
      <c r="B412" s="163"/>
      <c r="D412" s="150" t="s">
        <v>177</v>
      </c>
      <c r="E412" s="164" t="s">
        <v>19</v>
      </c>
      <c r="F412" s="165" t="s">
        <v>181</v>
      </c>
      <c r="H412" s="166">
        <v>8.5500000000000007</v>
      </c>
      <c r="I412" s="167"/>
      <c r="L412" s="163"/>
      <c r="M412" s="168"/>
      <c r="T412" s="169"/>
      <c r="AT412" s="164" t="s">
        <v>177</v>
      </c>
      <c r="AU412" s="164" t="s">
        <v>83</v>
      </c>
      <c r="AV412" s="14" t="s">
        <v>173</v>
      </c>
      <c r="AW412" s="14" t="s">
        <v>34</v>
      </c>
      <c r="AX412" s="14" t="s">
        <v>81</v>
      </c>
      <c r="AY412" s="164" t="s">
        <v>166</v>
      </c>
    </row>
    <row r="413" spans="2:65" s="13" customFormat="1" ht="10.199999999999999">
      <c r="B413" s="156"/>
      <c r="D413" s="150" t="s">
        <v>177</v>
      </c>
      <c r="F413" s="158" t="s">
        <v>517</v>
      </c>
      <c r="H413" s="159">
        <v>8.9779999999999998</v>
      </c>
      <c r="I413" s="160"/>
      <c r="L413" s="156"/>
      <c r="M413" s="161"/>
      <c r="T413" s="162"/>
      <c r="AT413" s="157" t="s">
        <v>177</v>
      </c>
      <c r="AU413" s="157" t="s">
        <v>83</v>
      </c>
      <c r="AV413" s="13" t="s">
        <v>83</v>
      </c>
      <c r="AW413" s="13" t="s">
        <v>4</v>
      </c>
      <c r="AX413" s="13" t="s">
        <v>81</v>
      </c>
      <c r="AY413" s="157" t="s">
        <v>166</v>
      </c>
    </row>
    <row r="414" spans="2:65" s="1" customFormat="1" ht="16.5" customHeight="1">
      <c r="B414" s="33"/>
      <c r="C414" s="132" t="s">
        <v>518</v>
      </c>
      <c r="D414" s="132" t="s">
        <v>168</v>
      </c>
      <c r="E414" s="133" t="s">
        <v>519</v>
      </c>
      <c r="F414" s="134" t="s">
        <v>520</v>
      </c>
      <c r="G414" s="135" t="s">
        <v>276</v>
      </c>
      <c r="H414" s="136">
        <v>15.75</v>
      </c>
      <c r="I414" s="137"/>
      <c r="J414" s="138">
        <f>ROUND(I414*H414,2)</f>
        <v>0</v>
      </c>
      <c r="K414" s="134" t="s">
        <v>172</v>
      </c>
      <c r="L414" s="33"/>
      <c r="M414" s="139" t="s">
        <v>19</v>
      </c>
      <c r="N414" s="140" t="s">
        <v>45</v>
      </c>
      <c r="P414" s="141">
        <f>O414*H414</f>
        <v>0</v>
      </c>
      <c r="Q414" s="141">
        <v>0</v>
      </c>
      <c r="R414" s="141">
        <f>Q414*H414</f>
        <v>0</v>
      </c>
      <c r="S414" s="141">
        <v>1.6E-2</v>
      </c>
      <c r="T414" s="142">
        <f>S414*H414</f>
        <v>0.252</v>
      </c>
      <c r="AR414" s="143" t="s">
        <v>290</v>
      </c>
      <c r="AT414" s="143" t="s">
        <v>168</v>
      </c>
      <c r="AU414" s="143" t="s">
        <v>83</v>
      </c>
      <c r="AY414" s="18" t="s">
        <v>166</v>
      </c>
      <c r="BE414" s="144">
        <f>IF(N414="základní",J414,0)</f>
        <v>0</v>
      </c>
      <c r="BF414" s="144">
        <f>IF(N414="snížená",J414,0)</f>
        <v>0</v>
      </c>
      <c r="BG414" s="144">
        <f>IF(N414="zákl. přenesená",J414,0)</f>
        <v>0</v>
      </c>
      <c r="BH414" s="144">
        <f>IF(N414="sníž. přenesená",J414,0)</f>
        <v>0</v>
      </c>
      <c r="BI414" s="144">
        <f>IF(N414="nulová",J414,0)</f>
        <v>0</v>
      </c>
      <c r="BJ414" s="18" t="s">
        <v>81</v>
      </c>
      <c r="BK414" s="144">
        <f>ROUND(I414*H414,2)</f>
        <v>0</v>
      </c>
      <c r="BL414" s="18" t="s">
        <v>290</v>
      </c>
      <c r="BM414" s="143" t="s">
        <v>521</v>
      </c>
    </row>
    <row r="415" spans="2:65" s="1" customFormat="1" ht="10.199999999999999">
      <c r="B415" s="33"/>
      <c r="D415" s="145" t="s">
        <v>175</v>
      </c>
      <c r="F415" s="146" t="s">
        <v>522</v>
      </c>
      <c r="I415" s="147"/>
      <c r="L415" s="33"/>
      <c r="M415" s="148"/>
      <c r="T415" s="54"/>
      <c r="AT415" s="18" t="s">
        <v>175</v>
      </c>
      <c r="AU415" s="18" t="s">
        <v>83</v>
      </c>
    </row>
    <row r="416" spans="2:65" s="12" customFormat="1" ht="10.199999999999999">
      <c r="B416" s="149"/>
      <c r="D416" s="150" t="s">
        <v>177</v>
      </c>
      <c r="E416" s="151" t="s">
        <v>19</v>
      </c>
      <c r="F416" s="152" t="s">
        <v>478</v>
      </c>
      <c r="H416" s="151" t="s">
        <v>19</v>
      </c>
      <c r="I416" s="153"/>
      <c r="L416" s="149"/>
      <c r="M416" s="154"/>
      <c r="T416" s="155"/>
      <c r="AT416" s="151" t="s">
        <v>177</v>
      </c>
      <c r="AU416" s="151" t="s">
        <v>83</v>
      </c>
      <c r="AV416" s="12" t="s">
        <v>81</v>
      </c>
      <c r="AW416" s="12" t="s">
        <v>34</v>
      </c>
      <c r="AX416" s="12" t="s">
        <v>74</v>
      </c>
      <c r="AY416" s="151" t="s">
        <v>166</v>
      </c>
    </row>
    <row r="417" spans="2:65" s="13" customFormat="1" ht="10.199999999999999">
      <c r="B417" s="156"/>
      <c r="D417" s="150" t="s">
        <v>177</v>
      </c>
      <c r="E417" s="157" t="s">
        <v>19</v>
      </c>
      <c r="F417" s="158" t="s">
        <v>523</v>
      </c>
      <c r="H417" s="159">
        <v>4</v>
      </c>
      <c r="I417" s="160"/>
      <c r="L417" s="156"/>
      <c r="M417" s="161"/>
      <c r="T417" s="162"/>
      <c r="AT417" s="157" t="s">
        <v>177</v>
      </c>
      <c r="AU417" s="157" t="s">
        <v>83</v>
      </c>
      <c r="AV417" s="13" t="s">
        <v>83</v>
      </c>
      <c r="AW417" s="13" t="s">
        <v>34</v>
      </c>
      <c r="AX417" s="13" t="s">
        <v>74</v>
      </c>
      <c r="AY417" s="157" t="s">
        <v>166</v>
      </c>
    </row>
    <row r="418" spans="2:65" s="12" customFormat="1" ht="10.199999999999999">
      <c r="B418" s="149"/>
      <c r="D418" s="150" t="s">
        <v>177</v>
      </c>
      <c r="E418" s="151" t="s">
        <v>19</v>
      </c>
      <c r="F418" s="152" t="s">
        <v>287</v>
      </c>
      <c r="H418" s="151" t="s">
        <v>19</v>
      </c>
      <c r="I418" s="153"/>
      <c r="L418" s="149"/>
      <c r="M418" s="154"/>
      <c r="T418" s="155"/>
      <c r="AT418" s="151" t="s">
        <v>177</v>
      </c>
      <c r="AU418" s="151" t="s">
        <v>83</v>
      </c>
      <c r="AV418" s="12" t="s">
        <v>81</v>
      </c>
      <c r="AW418" s="12" t="s">
        <v>34</v>
      </c>
      <c r="AX418" s="12" t="s">
        <v>74</v>
      </c>
      <c r="AY418" s="151" t="s">
        <v>166</v>
      </c>
    </row>
    <row r="419" spans="2:65" s="13" customFormat="1" ht="10.199999999999999">
      <c r="B419" s="156"/>
      <c r="D419" s="150" t="s">
        <v>177</v>
      </c>
      <c r="E419" s="157" t="s">
        <v>19</v>
      </c>
      <c r="F419" s="158" t="s">
        <v>524</v>
      </c>
      <c r="H419" s="159">
        <v>11</v>
      </c>
      <c r="I419" s="160"/>
      <c r="L419" s="156"/>
      <c r="M419" s="161"/>
      <c r="T419" s="162"/>
      <c r="AT419" s="157" t="s">
        <v>177</v>
      </c>
      <c r="AU419" s="157" t="s">
        <v>83</v>
      </c>
      <c r="AV419" s="13" t="s">
        <v>83</v>
      </c>
      <c r="AW419" s="13" t="s">
        <v>34</v>
      </c>
      <c r="AX419" s="13" t="s">
        <v>74</v>
      </c>
      <c r="AY419" s="157" t="s">
        <v>166</v>
      </c>
    </row>
    <row r="420" spans="2:65" s="14" customFormat="1" ht="10.199999999999999">
      <c r="B420" s="163"/>
      <c r="D420" s="150" t="s">
        <v>177</v>
      </c>
      <c r="E420" s="164" t="s">
        <v>19</v>
      </c>
      <c r="F420" s="165" t="s">
        <v>181</v>
      </c>
      <c r="H420" s="166">
        <v>15</v>
      </c>
      <c r="I420" s="167"/>
      <c r="L420" s="163"/>
      <c r="M420" s="168"/>
      <c r="T420" s="169"/>
      <c r="AT420" s="164" t="s">
        <v>177</v>
      </c>
      <c r="AU420" s="164" t="s">
        <v>83</v>
      </c>
      <c r="AV420" s="14" t="s">
        <v>173</v>
      </c>
      <c r="AW420" s="14" t="s">
        <v>34</v>
      </c>
      <c r="AX420" s="14" t="s">
        <v>81</v>
      </c>
      <c r="AY420" s="164" t="s">
        <v>166</v>
      </c>
    </row>
    <row r="421" spans="2:65" s="13" customFormat="1" ht="10.199999999999999">
      <c r="B421" s="156"/>
      <c r="D421" s="150" t="s">
        <v>177</v>
      </c>
      <c r="F421" s="158" t="s">
        <v>525</v>
      </c>
      <c r="H421" s="159">
        <v>15.75</v>
      </c>
      <c r="I421" s="160"/>
      <c r="L421" s="156"/>
      <c r="M421" s="161"/>
      <c r="T421" s="162"/>
      <c r="AT421" s="157" t="s">
        <v>177</v>
      </c>
      <c r="AU421" s="157" t="s">
        <v>83</v>
      </c>
      <c r="AV421" s="13" t="s">
        <v>83</v>
      </c>
      <c r="AW421" s="13" t="s">
        <v>4</v>
      </c>
      <c r="AX421" s="13" t="s">
        <v>81</v>
      </c>
      <c r="AY421" s="157" t="s">
        <v>166</v>
      </c>
    </row>
    <row r="422" spans="2:65" s="1" customFormat="1" ht="16.5" customHeight="1">
      <c r="B422" s="33"/>
      <c r="C422" s="132" t="s">
        <v>526</v>
      </c>
      <c r="D422" s="132" t="s">
        <v>168</v>
      </c>
      <c r="E422" s="133" t="s">
        <v>527</v>
      </c>
      <c r="F422" s="134" t="s">
        <v>528</v>
      </c>
      <c r="G422" s="135" t="s">
        <v>318</v>
      </c>
      <c r="H422" s="136">
        <v>1.05</v>
      </c>
      <c r="I422" s="137"/>
      <c r="J422" s="138">
        <f>ROUND(I422*H422,2)</f>
        <v>0</v>
      </c>
      <c r="K422" s="134" t="s">
        <v>19</v>
      </c>
      <c r="L422" s="33"/>
      <c r="M422" s="139" t="s">
        <v>19</v>
      </c>
      <c r="N422" s="140" t="s">
        <v>45</v>
      </c>
      <c r="P422" s="141">
        <f>O422*H422</f>
        <v>0</v>
      </c>
      <c r="Q422" s="141">
        <v>0</v>
      </c>
      <c r="R422" s="141">
        <f>Q422*H422</f>
        <v>0</v>
      </c>
      <c r="S422" s="141">
        <v>4.5999999999999999E-2</v>
      </c>
      <c r="T422" s="142">
        <f>S422*H422</f>
        <v>4.8300000000000003E-2</v>
      </c>
      <c r="AR422" s="143" t="s">
        <v>290</v>
      </c>
      <c r="AT422" s="143" t="s">
        <v>168</v>
      </c>
      <c r="AU422" s="143" t="s">
        <v>83</v>
      </c>
      <c r="AY422" s="18" t="s">
        <v>166</v>
      </c>
      <c r="BE422" s="144">
        <f>IF(N422="základní",J422,0)</f>
        <v>0</v>
      </c>
      <c r="BF422" s="144">
        <f>IF(N422="snížená",J422,0)</f>
        <v>0</v>
      </c>
      <c r="BG422" s="144">
        <f>IF(N422="zákl. přenesená",J422,0)</f>
        <v>0</v>
      </c>
      <c r="BH422" s="144">
        <f>IF(N422="sníž. přenesená",J422,0)</f>
        <v>0</v>
      </c>
      <c r="BI422" s="144">
        <f>IF(N422="nulová",J422,0)</f>
        <v>0</v>
      </c>
      <c r="BJ422" s="18" t="s">
        <v>81</v>
      </c>
      <c r="BK422" s="144">
        <f>ROUND(I422*H422,2)</f>
        <v>0</v>
      </c>
      <c r="BL422" s="18" t="s">
        <v>290</v>
      </c>
      <c r="BM422" s="143" t="s">
        <v>529</v>
      </c>
    </row>
    <row r="423" spans="2:65" s="12" customFormat="1" ht="10.199999999999999">
      <c r="B423" s="149"/>
      <c r="D423" s="150" t="s">
        <v>177</v>
      </c>
      <c r="E423" s="151" t="s">
        <v>19</v>
      </c>
      <c r="F423" s="152" t="s">
        <v>478</v>
      </c>
      <c r="H423" s="151" t="s">
        <v>19</v>
      </c>
      <c r="I423" s="153"/>
      <c r="L423" s="149"/>
      <c r="M423" s="154"/>
      <c r="T423" s="155"/>
      <c r="AT423" s="151" t="s">
        <v>177</v>
      </c>
      <c r="AU423" s="151" t="s">
        <v>83</v>
      </c>
      <c r="AV423" s="12" t="s">
        <v>81</v>
      </c>
      <c r="AW423" s="12" t="s">
        <v>34</v>
      </c>
      <c r="AX423" s="12" t="s">
        <v>74</v>
      </c>
      <c r="AY423" s="151" t="s">
        <v>166</v>
      </c>
    </row>
    <row r="424" spans="2:65" s="13" customFormat="1" ht="10.199999999999999">
      <c r="B424" s="156"/>
      <c r="D424" s="150" t="s">
        <v>177</v>
      </c>
      <c r="E424" s="157" t="s">
        <v>19</v>
      </c>
      <c r="F424" s="158" t="s">
        <v>81</v>
      </c>
      <c r="H424" s="159">
        <v>1</v>
      </c>
      <c r="I424" s="160"/>
      <c r="L424" s="156"/>
      <c r="M424" s="161"/>
      <c r="T424" s="162"/>
      <c r="AT424" s="157" t="s">
        <v>177</v>
      </c>
      <c r="AU424" s="157" t="s">
        <v>83</v>
      </c>
      <c r="AV424" s="13" t="s">
        <v>83</v>
      </c>
      <c r="AW424" s="13" t="s">
        <v>34</v>
      </c>
      <c r="AX424" s="13" t="s">
        <v>74</v>
      </c>
      <c r="AY424" s="157" t="s">
        <v>166</v>
      </c>
    </row>
    <row r="425" spans="2:65" s="14" customFormat="1" ht="10.199999999999999">
      <c r="B425" s="163"/>
      <c r="D425" s="150" t="s">
        <v>177</v>
      </c>
      <c r="E425" s="164" t="s">
        <v>19</v>
      </c>
      <c r="F425" s="165" t="s">
        <v>181</v>
      </c>
      <c r="H425" s="166">
        <v>1</v>
      </c>
      <c r="I425" s="167"/>
      <c r="L425" s="163"/>
      <c r="M425" s="168"/>
      <c r="T425" s="169"/>
      <c r="AT425" s="164" t="s">
        <v>177</v>
      </c>
      <c r="AU425" s="164" t="s">
        <v>83</v>
      </c>
      <c r="AV425" s="14" t="s">
        <v>173</v>
      </c>
      <c r="AW425" s="14" t="s">
        <v>34</v>
      </c>
      <c r="AX425" s="14" t="s">
        <v>81</v>
      </c>
      <c r="AY425" s="164" t="s">
        <v>166</v>
      </c>
    </row>
    <row r="426" spans="2:65" s="13" customFormat="1" ht="10.199999999999999">
      <c r="B426" s="156"/>
      <c r="D426" s="150" t="s">
        <v>177</v>
      </c>
      <c r="F426" s="158" t="s">
        <v>329</v>
      </c>
      <c r="H426" s="159">
        <v>1.05</v>
      </c>
      <c r="I426" s="160"/>
      <c r="L426" s="156"/>
      <c r="M426" s="161"/>
      <c r="T426" s="162"/>
      <c r="AT426" s="157" t="s">
        <v>177</v>
      </c>
      <c r="AU426" s="157" t="s">
        <v>83</v>
      </c>
      <c r="AV426" s="13" t="s">
        <v>83</v>
      </c>
      <c r="AW426" s="13" t="s">
        <v>4</v>
      </c>
      <c r="AX426" s="13" t="s">
        <v>81</v>
      </c>
      <c r="AY426" s="157" t="s">
        <v>166</v>
      </c>
    </row>
    <row r="427" spans="2:65" s="1" customFormat="1" ht="16.5" customHeight="1">
      <c r="B427" s="33"/>
      <c r="C427" s="132" t="s">
        <v>530</v>
      </c>
      <c r="D427" s="132" t="s">
        <v>168</v>
      </c>
      <c r="E427" s="133" t="s">
        <v>531</v>
      </c>
      <c r="F427" s="134" t="s">
        <v>532</v>
      </c>
      <c r="G427" s="135" t="s">
        <v>244</v>
      </c>
      <c r="H427" s="136">
        <v>6.6079999999999997</v>
      </c>
      <c r="I427" s="137"/>
      <c r="J427" s="138">
        <f>ROUND(I427*H427,2)</f>
        <v>0</v>
      </c>
      <c r="K427" s="134" t="s">
        <v>172</v>
      </c>
      <c r="L427" s="33"/>
      <c r="M427" s="139" t="s">
        <v>19</v>
      </c>
      <c r="N427" s="140" t="s">
        <v>45</v>
      </c>
      <c r="P427" s="141">
        <f>O427*H427</f>
        <v>0</v>
      </c>
      <c r="Q427" s="141">
        <v>0</v>
      </c>
      <c r="R427" s="141">
        <f>Q427*H427</f>
        <v>0</v>
      </c>
      <c r="S427" s="141">
        <v>0.02</v>
      </c>
      <c r="T427" s="142">
        <f>S427*H427</f>
        <v>0.13216</v>
      </c>
      <c r="AR427" s="143" t="s">
        <v>290</v>
      </c>
      <c r="AT427" s="143" t="s">
        <v>168</v>
      </c>
      <c r="AU427" s="143" t="s">
        <v>83</v>
      </c>
      <c r="AY427" s="18" t="s">
        <v>166</v>
      </c>
      <c r="BE427" s="144">
        <f>IF(N427="základní",J427,0)</f>
        <v>0</v>
      </c>
      <c r="BF427" s="144">
        <f>IF(N427="snížená",J427,0)</f>
        <v>0</v>
      </c>
      <c r="BG427" s="144">
        <f>IF(N427="zákl. přenesená",J427,0)</f>
        <v>0</v>
      </c>
      <c r="BH427" s="144">
        <f>IF(N427="sníž. přenesená",J427,0)</f>
        <v>0</v>
      </c>
      <c r="BI427" s="144">
        <f>IF(N427="nulová",J427,0)</f>
        <v>0</v>
      </c>
      <c r="BJ427" s="18" t="s">
        <v>81</v>
      </c>
      <c r="BK427" s="144">
        <f>ROUND(I427*H427,2)</f>
        <v>0</v>
      </c>
      <c r="BL427" s="18" t="s">
        <v>290</v>
      </c>
      <c r="BM427" s="143" t="s">
        <v>533</v>
      </c>
    </row>
    <row r="428" spans="2:65" s="1" customFormat="1" ht="10.199999999999999">
      <c r="B428" s="33"/>
      <c r="D428" s="145" t="s">
        <v>175</v>
      </c>
      <c r="F428" s="146" t="s">
        <v>534</v>
      </c>
      <c r="I428" s="147"/>
      <c r="L428" s="33"/>
      <c r="M428" s="148"/>
      <c r="T428" s="54"/>
      <c r="AT428" s="18" t="s">
        <v>175</v>
      </c>
      <c r="AU428" s="18" t="s">
        <v>83</v>
      </c>
    </row>
    <row r="429" spans="2:65" s="12" customFormat="1" ht="10.199999999999999">
      <c r="B429" s="149"/>
      <c r="D429" s="150" t="s">
        <v>177</v>
      </c>
      <c r="E429" s="151" t="s">
        <v>19</v>
      </c>
      <c r="F429" s="152" t="s">
        <v>247</v>
      </c>
      <c r="H429" s="151" t="s">
        <v>19</v>
      </c>
      <c r="I429" s="153"/>
      <c r="L429" s="149"/>
      <c r="M429" s="154"/>
      <c r="T429" s="155"/>
      <c r="AT429" s="151" t="s">
        <v>177</v>
      </c>
      <c r="AU429" s="151" t="s">
        <v>83</v>
      </c>
      <c r="AV429" s="12" t="s">
        <v>81</v>
      </c>
      <c r="AW429" s="12" t="s">
        <v>34</v>
      </c>
      <c r="AX429" s="12" t="s">
        <v>74</v>
      </c>
      <c r="AY429" s="151" t="s">
        <v>166</v>
      </c>
    </row>
    <row r="430" spans="2:65" s="13" customFormat="1" ht="10.199999999999999">
      <c r="B430" s="156"/>
      <c r="D430" s="150" t="s">
        <v>177</v>
      </c>
      <c r="E430" s="157" t="s">
        <v>19</v>
      </c>
      <c r="F430" s="158" t="s">
        <v>535</v>
      </c>
      <c r="H430" s="159">
        <v>0.71299999999999997</v>
      </c>
      <c r="I430" s="160"/>
      <c r="L430" s="156"/>
      <c r="M430" s="161"/>
      <c r="T430" s="162"/>
      <c r="AT430" s="157" t="s">
        <v>177</v>
      </c>
      <c r="AU430" s="157" t="s">
        <v>83</v>
      </c>
      <c r="AV430" s="13" t="s">
        <v>83</v>
      </c>
      <c r="AW430" s="13" t="s">
        <v>34</v>
      </c>
      <c r="AX430" s="13" t="s">
        <v>74</v>
      </c>
      <c r="AY430" s="157" t="s">
        <v>166</v>
      </c>
    </row>
    <row r="431" spans="2:65" s="13" customFormat="1" ht="10.199999999999999">
      <c r="B431" s="156"/>
      <c r="D431" s="150" t="s">
        <v>177</v>
      </c>
      <c r="E431" s="157" t="s">
        <v>19</v>
      </c>
      <c r="F431" s="158" t="s">
        <v>536</v>
      </c>
      <c r="H431" s="159">
        <v>3.06</v>
      </c>
      <c r="I431" s="160"/>
      <c r="L431" s="156"/>
      <c r="M431" s="161"/>
      <c r="T431" s="162"/>
      <c r="AT431" s="157" t="s">
        <v>177</v>
      </c>
      <c r="AU431" s="157" t="s">
        <v>83</v>
      </c>
      <c r="AV431" s="13" t="s">
        <v>83</v>
      </c>
      <c r="AW431" s="13" t="s">
        <v>34</v>
      </c>
      <c r="AX431" s="13" t="s">
        <v>74</v>
      </c>
      <c r="AY431" s="157" t="s">
        <v>166</v>
      </c>
    </row>
    <row r="432" spans="2:65" s="12" customFormat="1" ht="10.199999999999999">
      <c r="B432" s="149"/>
      <c r="D432" s="150" t="s">
        <v>177</v>
      </c>
      <c r="E432" s="151" t="s">
        <v>19</v>
      </c>
      <c r="F432" s="152" t="s">
        <v>287</v>
      </c>
      <c r="H432" s="151" t="s">
        <v>19</v>
      </c>
      <c r="I432" s="153"/>
      <c r="L432" s="149"/>
      <c r="M432" s="154"/>
      <c r="T432" s="155"/>
      <c r="AT432" s="151" t="s">
        <v>177</v>
      </c>
      <c r="AU432" s="151" t="s">
        <v>83</v>
      </c>
      <c r="AV432" s="12" t="s">
        <v>81</v>
      </c>
      <c r="AW432" s="12" t="s">
        <v>34</v>
      </c>
      <c r="AX432" s="12" t="s">
        <v>74</v>
      </c>
      <c r="AY432" s="151" t="s">
        <v>166</v>
      </c>
    </row>
    <row r="433" spans="2:65" s="13" customFormat="1" ht="10.199999999999999">
      <c r="B433" s="156"/>
      <c r="D433" s="150" t="s">
        <v>177</v>
      </c>
      <c r="E433" s="157" t="s">
        <v>19</v>
      </c>
      <c r="F433" s="158" t="s">
        <v>537</v>
      </c>
      <c r="H433" s="159">
        <v>2.52</v>
      </c>
      <c r="I433" s="160"/>
      <c r="L433" s="156"/>
      <c r="M433" s="161"/>
      <c r="T433" s="162"/>
      <c r="AT433" s="157" t="s">
        <v>177</v>
      </c>
      <c r="AU433" s="157" t="s">
        <v>83</v>
      </c>
      <c r="AV433" s="13" t="s">
        <v>83</v>
      </c>
      <c r="AW433" s="13" t="s">
        <v>34</v>
      </c>
      <c r="AX433" s="13" t="s">
        <v>74</v>
      </c>
      <c r="AY433" s="157" t="s">
        <v>166</v>
      </c>
    </row>
    <row r="434" spans="2:65" s="14" customFormat="1" ht="10.199999999999999">
      <c r="B434" s="163"/>
      <c r="D434" s="150" t="s">
        <v>177</v>
      </c>
      <c r="E434" s="164" t="s">
        <v>19</v>
      </c>
      <c r="F434" s="165" t="s">
        <v>181</v>
      </c>
      <c r="H434" s="166">
        <v>6.2930000000000001</v>
      </c>
      <c r="I434" s="167"/>
      <c r="L434" s="163"/>
      <c r="M434" s="168"/>
      <c r="T434" s="169"/>
      <c r="AT434" s="164" t="s">
        <v>177</v>
      </c>
      <c r="AU434" s="164" t="s">
        <v>83</v>
      </c>
      <c r="AV434" s="14" t="s">
        <v>173</v>
      </c>
      <c r="AW434" s="14" t="s">
        <v>34</v>
      </c>
      <c r="AX434" s="14" t="s">
        <v>81</v>
      </c>
      <c r="AY434" s="164" t="s">
        <v>166</v>
      </c>
    </row>
    <row r="435" spans="2:65" s="13" customFormat="1" ht="10.199999999999999">
      <c r="B435" s="156"/>
      <c r="D435" s="150" t="s">
        <v>177</v>
      </c>
      <c r="F435" s="158" t="s">
        <v>538</v>
      </c>
      <c r="H435" s="159">
        <v>6.6079999999999997</v>
      </c>
      <c r="I435" s="160"/>
      <c r="L435" s="156"/>
      <c r="M435" s="161"/>
      <c r="T435" s="162"/>
      <c r="AT435" s="157" t="s">
        <v>177</v>
      </c>
      <c r="AU435" s="157" t="s">
        <v>83</v>
      </c>
      <c r="AV435" s="13" t="s">
        <v>83</v>
      </c>
      <c r="AW435" s="13" t="s">
        <v>4</v>
      </c>
      <c r="AX435" s="13" t="s">
        <v>81</v>
      </c>
      <c r="AY435" s="157" t="s">
        <v>166</v>
      </c>
    </row>
    <row r="436" spans="2:65" s="1" customFormat="1" ht="16.5" customHeight="1">
      <c r="B436" s="33"/>
      <c r="C436" s="132" t="s">
        <v>539</v>
      </c>
      <c r="D436" s="132" t="s">
        <v>168</v>
      </c>
      <c r="E436" s="133" t="s">
        <v>540</v>
      </c>
      <c r="F436" s="134" t="s">
        <v>541</v>
      </c>
      <c r="G436" s="135" t="s">
        <v>318</v>
      </c>
      <c r="H436" s="136">
        <v>1</v>
      </c>
      <c r="I436" s="137"/>
      <c r="J436" s="138">
        <f>ROUND(I436*H436,2)</f>
        <v>0</v>
      </c>
      <c r="K436" s="134" t="s">
        <v>172</v>
      </c>
      <c r="L436" s="33"/>
      <c r="M436" s="139" t="s">
        <v>19</v>
      </c>
      <c r="N436" s="140" t="s">
        <v>45</v>
      </c>
      <c r="P436" s="141">
        <f>O436*H436</f>
        <v>0</v>
      </c>
      <c r="Q436" s="141">
        <v>0</v>
      </c>
      <c r="R436" s="141">
        <f>Q436*H436</f>
        <v>0</v>
      </c>
      <c r="S436" s="141">
        <v>0.05</v>
      </c>
      <c r="T436" s="142">
        <f>S436*H436</f>
        <v>0.05</v>
      </c>
      <c r="AR436" s="143" t="s">
        <v>290</v>
      </c>
      <c r="AT436" s="143" t="s">
        <v>168</v>
      </c>
      <c r="AU436" s="143" t="s">
        <v>83</v>
      </c>
      <c r="AY436" s="18" t="s">
        <v>166</v>
      </c>
      <c r="BE436" s="144">
        <f>IF(N436="základní",J436,0)</f>
        <v>0</v>
      </c>
      <c r="BF436" s="144">
        <f>IF(N436="snížená",J436,0)</f>
        <v>0</v>
      </c>
      <c r="BG436" s="144">
        <f>IF(N436="zákl. přenesená",J436,0)</f>
        <v>0</v>
      </c>
      <c r="BH436" s="144">
        <f>IF(N436="sníž. přenesená",J436,0)</f>
        <v>0</v>
      </c>
      <c r="BI436" s="144">
        <f>IF(N436="nulová",J436,0)</f>
        <v>0</v>
      </c>
      <c r="BJ436" s="18" t="s">
        <v>81</v>
      </c>
      <c r="BK436" s="144">
        <f>ROUND(I436*H436,2)</f>
        <v>0</v>
      </c>
      <c r="BL436" s="18" t="s">
        <v>290</v>
      </c>
      <c r="BM436" s="143" t="s">
        <v>542</v>
      </c>
    </row>
    <row r="437" spans="2:65" s="1" customFormat="1" ht="10.199999999999999">
      <c r="B437" s="33"/>
      <c r="D437" s="145" t="s">
        <v>175</v>
      </c>
      <c r="F437" s="146" t="s">
        <v>543</v>
      </c>
      <c r="I437" s="147"/>
      <c r="L437" s="33"/>
      <c r="M437" s="148"/>
      <c r="T437" s="54"/>
      <c r="AT437" s="18" t="s">
        <v>175</v>
      </c>
      <c r="AU437" s="18" t="s">
        <v>83</v>
      </c>
    </row>
    <row r="438" spans="2:65" s="12" customFormat="1" ht="10.199999999999999">
      <c r="B438" s="149"/>
      <c r="D438" s="150" t="s">
        <v>177</v>
      </c>
      <c r="E438" s="151" t="s">
        <v>19</v>
      </c>
      <c r="F438" s="152" t="s">
        <v>247</v>
      </c>
      <c r="H438" s="151" t="s">
        <v>19</v>
      </c>
      <c r="I438" s="153"/>
      <c r="L438" s="149"/>
      <c r="M438" s="154"/>
      <c r="T438" s="155"/>
      <c r="AT438" s="151" t="s">
        <v>177</v>
      </c>
      <c r="AU438" s="151" t="s">
        <v>83</v>
      </c>
      <c r="AV438" s="12" t="s">
        <v>81</v>
      </c>
      <c r="AW438" s="12" t="s">
        <v>34</v>
      </c>
      <c r="AX438" s="12" t="s">
        <v>74</v>
      </c>
      <c r="AY438" s="151" t="s">
        <v>166</v>
      </c>
    </row>
    <row r="439" spans="2:65" s="13" customFormat="1" ht="10.199999999999999">
      <c r="B439" s="156"/>
      <c r="D439" s="150" t="s">
        <v>177</v>
      </c>
      <c r="E439" s="157" t="s">
        <v>19</v>
      </c>
      <c r="F439" s="158" t="s">
        <v>81</v>
      </c>
      <c r="H439" s="159">
        <v>1</v>
      </c>
      <c r="I439" s="160"/>
      <c r="L439" s="156"/>
      <c r="M439" s="161"/>
      <c r="T439" s="162"/>
      <c r="AT439" s="157" t="s">
        <v>177</v>
      </c>
      <c r="AU439" s="157" t="s">
        <v>83</v>
      </c>
      <c r="AV439" s="13" t="s">
        <v>83</v>
      </c>
      <c r="AW439" s="13" t="s">
        <v>34</v>
      </c>
      <c r="AX439" s="13" t="s">
        <v>74</v>
      </c>
      <c r="AY439" s="157" t="s">
        <v>166</v>
      </c>
    </row>
    <row r="440" spans="2:65" s="14" customFormat="1" ht="10.199999999999999">
      <c r="B440" s="163"/>
      <c r="D440" s="150" t="s">
        <v>177</v>
      </c>
      <c r="E440" s="164" t="s">
        <v>19</v>
      </c>
      <c r="F440" s="165" t="s">
        <v>181</v>
      </c>
      <c r="H440" s="166">
        <v>1</v>
      </c>
      <c r="I440" s="167"/>
      <c r="L440" s="163"/>
      <c r="M440" s="168"/>
      <c r="T440" s="169"/>
      <c r="AT440" s="164" t="s">
        <v>177</v>
      </c>
      <c r="AU440" s="164" t="s">
        <v>83</v>
      </c>
      <c r="AV440" s="14" t="s">
        <v>173</v>
      </c>
      <c r="AW440" s="14" t="s">
        <v>34</v>
      </c>
      <c r="AX440" s="14" t="s">
        <v>81</v>
      </c>
      <c r="AY440" s="164" t="s">
        <v>166</v>
      </c>
    </row>
    <row r="441" spans="2:65" s="1" customFormat="1" ht="21.75" customHeight="1">
      <c r="B441" s="33"/>
      <c r="C441" s="132" t="s">
        <v>544</v>
      </c>
      <c r="D441" s="132" t="s">
        <v>168</v>
      </c>
      <c r="E441" s="133" t="s">
        <v>545</v>
      </c>
      <c r="F441" s="134" t="s">
        <v>546</v>
      </c>
      <c r="G441" s="135" t="s">
        <v>547</v>
      </c>
      <c r="H441" s="136">
        <v>105</v>
      </c>
      <c r="I441" s="137"/>
      <c r="J441" s="138">
        <f>ROUND(I441*H441,2)</f>
        <v>0</v>
      </c>
      <c r="K441" s="134" t="s">
        <v>172</v>
      </c>
      <c r="L441" s="33"/>
      <c r="M441" s="139" t="s">
        <v>19</v>
      </c>
      <c r="N441" s="140" t="s">
        <v>45</v>
      </c>
      <c r="P441" s="141">
        <f>O441*H441</f>
        <v>0</v>
      </c>
      <c r="Q441" s="141">
        <v>0</v>
      </c>
      <c r="R441" s="141">
        <f>Q441*H441</f>
        <v>0</v>
      </c>
      <c r="S441" s="141">
        <v>1E-3</v>
      </c>
      <c r="T441" s="142">
        <f>S441*H441</f>
        <v>0.105</v>
      </c>
      <c r="AR441" s="143" t="s">
        <v>290</v>
      </c>
      <c r="AT441" s="143" t="s">
        <v>168</v>
      </c>
      <c r="AU441" s="143" t="s">
        <v>83</v>
      </c>
      <c r="AY441" s="18" t="s">
        <v>166</v>
      </c>
      <c r="BE441" s="144">
        <f>IF(N441="základní",J441,0)</f>
        <v>0</v>
      </c>
      <c r="BF441" s="144">
        <f>IF(N441="snížená",J441,0)</f>
        <v>0</v>
      </c>
      <c r="BG441" s="144">
        <f>IF(N441="zákl. přenesená",J441,0)</f>
        <v>0</v>
      </c>
      <c r="BH441" s="144">
        <f>IF(N441="sníž. přenesená",J441,0)</f>
        <v>0</v>
      </c>
      <c r="BI441" s="144">
        <f>IF(N441="nulová",J441,0)</f>
        <v>0</v>
      </c>
      <c r="BJ441" s="18" t="s">
        <v>81</v>
      </c>
      <c r="BK441" s="144">
        <f>ROUND(I441*H441,2)</f>
        <v>0</v>
      </c>
      <c r="BL441" s="18" t="s">
        <v>290</v>
      </c>
      <c r="BM441" s="143" t="s">
        <v>548</v>
      </c>
    </row>
    <row r="442" spans="2:65" s="1" customFormat="1" ht="10.199999999999999">
      <c r="B442" s="33"/>
      <c r="D442" s="145" t="s">
        <v>175</v>
      </c>
      <c r="F442" s="146" t="s">
        <v>549</v>
      </c>
      <c r="I442" s="147"/>
      <c r="L442" s="33"/>
      <c r="M442" s="148"/>
      <c r="T442" s="54"/>
      <c r="AT442" s="18" t="s">
        <v>175</v>
      </c>
      <c r="AU442" s="18" t="s">
        <v>83</v>
      </c>
    </row>
    <row r="443" spans="2:65" s="12" customFormat="1" ht="10.199999999999999">
      <c r="B443" s="149"/>
      <c r="D443" s="150" t="s">
        <v>177</v>
      </c>
      <c r="E443" s="151" t="s">
        <v>19</v>
      </c>
      <c r="F443" s="152" t="s">
        <v>247</v>
      </c>
      <c r="H443" s="151" t="s">
        <v>19</v>
      </c>
      <c r="I443" s="153"/>
      <c r="L443" s="149"/>
      <c r="M443" s="154"/>
      <c r="T443" s="155"/>
      <c r="AT443" s="151" t="s">
        <v>177</v>
      </c>
      <c r="AU443" s="151" t="s">
        <v>83</v>
      </c>
      <c r="AV443" s="12" t="s">
        <v>81</v>
      </c>
      <c r="AW443" s="12" t="s">
        <v>34</v>
      </c>
      <c r="AX443" s="12" t="s">
        <v>74</v>
      </c>
      <c r="AY443" s="151" t="s">
        <v>166</v>
      </c>
    </row>
    <row r="444" spans="2:65" s="12" customFormat="1" ht="10.199999999999999">
      <c r="B444" s="149"/>
      <c r="D444" s="150" t="s">
        <v>177</v>
      </c>
      <c r="E444" s="151" t="s">
        <v>19</v>
      </c>
      <c r="F444" s="152" t="s">
        <v>550</v>
      </c>
      <c r="H444" s="151" t="s">
        <v>19</v>
      </c>
      <c r="I444" s="153"/>
      <c r="L444" s="149"/>
      <c r="M444" s="154"/>
      <c r="T444" s="155"/>
      <c r="AT444" s="151" t="s">
        <v>177</v>
      </c>
      <c r="AU444" s="151" t="s">
        <v>83</v>
      </c>
      <c r="AV444" s="12" t="s">
        <v>81</v>
      </c>
      <c r="AW444" s="12" t="s">
        <v>34</v>
      </c>
      <c r="AX444" s="12" t="s">
        <v>74</v>
      </c>
      <c r="AY444" s="151" t="s">
        <v>166</v>
      </c>
    </row>
    <row r="445" spans="2:65" s="13" customFormat="1" ht="10.199999999999999">
      <c r="B445" s="156"/>
      <c r="D445" s="150" t="s">
        <v>177</v>
      </c>
      <c r="E445" s="157" t="s">
        <v>19</v>
      </c>
      <c r="F445" s="158" t="s">
        <v>551</v>
      </c>
      <c r="H445" s="159">
        <v>100</v>
      </c>
      <c r="I445" s="160"/>
      <c r="L445" s="156"/>
      <c r="M445" s="161"/>
      <c r="T445" s="162"/>
      <c r="AT445" s="157" t="s">
        <v>177</v>
      </c>
      <c r="AU445" s="157" t="s">
        <v>83</v>
      </c>
      <c r="AV445" s="13" t="s">
        <v>83</v>
      </c>
      <c r="AW445" s="13" t="s">
        <v>34</v>
      </c>
      <c r="AX445" s="13" t="s">
        <v>74</v>
      </c>
      <c r="AY445" s="157" t="s">
        <v>166</v>
      </c>
    </row>
    <row r="446" spans="2:65" s="14" customFormat="1" ht="10.199999999999999">
      <c r="B446" s="163"/>
      <c r="D446" s="150" t="s">
        <v>177</v>
      </c>
      <c r="E446" s="164" t="s">
        <v>19</v>
      </c>
      <c r="F446" s="165" t="s">
        <v>181</v>
      </c>
      <c r="H446" s="166">
        <v>100</v>
      </c>
      <c r="I446" s="167"/>
      <c r="L446" s="163"/>
      <c r="M446" s="168"/>
      <c r="T446" s="169"/>
      <c r="AT446" s="164" t="s">
        <v>177</v>
      </c>
      <c r="AU446" s="164" t="s">
        <v>83</v>
      </c>
      <c r="AV446" s="14" t="s">
        <v>173</v>
      </c>
      <c r="AW446" s="14" t="s">
        <v>34</v>
      </c>
      <c r="AX446" s="14" t="s">
        <v>81</v>
      </c>
      <c r="AY446" s="164" t="s">
        <v>166</v>
      </c>
    </row>
    <row r="447" spans="2:65" s="13" customFormat="1" ht="10.199999999999999">
      <c r="B447" s="156"/>
      <c r="D447" s="150" t="s">
        <v>177</v>
      </c>
      <c r="F447" s="158" t="s">
        <v>552</v>
      </c>
      <c r="H447" s="159">
        <v>105</v>
      </c>
      <c r="I447" s="160"/>
      <c r="L447" s="156"/>
      <c r="M447" s="161"/>
      <c r="T447" s="162"/>
      <c r="AT447" s="157" t="s">
        <v>177</v>
      </c>
      <c r="AU447" s="157" t="s">
        <v>83</v>
      </c>
      <c r="AV447" s="13" t="s">
        <v>83</v>
      </c>
      <c r="AW447" s="13" t="s">
        <v>4</v>
      </c>
      <c r="AX447" s="13" t="s">
        <v>81</v>
      </c>
      <c r="AY447" s="157" t="s">
        <v>166</v>
      </c>
    </row>
    <row r="448" spans="2:65" s="1" customFormat="1" ht="21.75" customHeight="1">
      <c r="B448" s="33"/>
      <c r="C448" s="132" t="s">
        <v>553</v>
      </c>
      <c r="D448" s="132" t="s">
        <v>168</v>
      </c>
      <c r="E448" s="133" t="s">
        <v>554</v>
      </c>
      <c r="F448" s="134" t="s">
        <v>555</v>
      </c>
      <c r="G448" s="135" t="s">
        <v>547</v>
      </c>
      <c r="H448" s="136">
        <v>157.5</v>
      </c>
      <c r="I448" s="137"/>
      <c r="J448" s="138">
        <f>ROUND(I448*H448,2)</f>
        <v>0</v>
      </c>
      <c r="K448" s="134" t="s">
        <v>172</v>
      </c>
      <c r="L448" s="33"/>
      <c r="M448" s="139" t="s">
        <v>19</v>
      </c>
      <c r="N448" s="140" t="s">
        <v>45</v>
      </c>
      <c r="P448" s="141">
        <f>O448*H448</f>
        <v>0</v>
      </c>
      <c r="Q448" s="141">
        <v>0</v>
      </c>
      <c r="R448" s="141">
        <f>Q448*H448</f>
        <v>0</v>
      </c>
      <c r="S448" s="141">
        <v>1E-3</v>
      </c>
      <c r="T448" s="142">
        <f>S448*H448</f>
        <v>0.1575</v>
      </c>
      <c r="AR448" s="143" t="s">
        <v>290</v>
      </c>
      <c r="AT448" s="143" t="s">
        <v>168</v>
      </c>
      <c r="AU448" s="143" t="s">
        <v>83</v>
      </c>
      <c r="AY448" s="18" t="s">
        <v>166</v>
      </c>
      <c r="BE448" s="144">
        <f>IF(N448="základní",J448,0)</f>
        <v>0</v>
      </c>
      <c r="BF448" s="144">
        <f>IF(N448="snížená",J448,0)</f>
        <v>0</v>
      </c>
      <c r="BG448" s="144">
        <f>IF(N448="zákl. přenesená",J448,0)</f>
        <v>0</v>
      </c>
      <c r="BH448" s="144">
        <f>IF(N448="sníž. přenesená",J448,0)</f>
        <v>0</v>
      </c>
      <c r="BI448" s="144">
        <f>IF(N448="nulová",J448,0)</f>
        <v>0</v>
      </c>
      <c r="BJ448" s="18" t="s">
        <v>81</v>
      </c>
      <c r="BK448" s="144">
        <f>ROUND(I448*H448,2)</f>
        <v>0</v>
      </c>
      <c r="BL448" s="18" t="s">
        <v>290</v>
      </c>
      <c r="BM448" s="143" t="s">
        <v>556</v>
      </c>
    </row>
    <row r="449" spans="2:65" s="1" customFormat="1" ht="10.199999999999999">
      <c r="B449" s="33"/>
      <c r="D449" s="145" t="s">
        <v>175</v>
      </c>
      <c r="F449" s="146" t="s">
        <v>557</v>
      </c>
      <c r="I449" s="147"/>
      <c r="L449" s="33"/>
      <c r="M449" s="148"/>
      <c r="T449" s="54"/>
      <c r="AT449" s="18" t="s">
        <v>175</v>
      </c>
      <c r="AU449" s="18" t="s">
        <v>83</v>
      </c>
    </row>
    <row r="450" spans="2:65" s="12" customFormat="1" ht="10.199999999999999">
      <c r="B450" s="149"/>
      <c r="D450" s="150" t="s">
        <v>177</v>
      </c>
      <c r="E450" s="151" t="s">
        <v>19</v>
      </c>
      <c r="F450" s="152" t="s">
        <v>247</v>
      </c>
      <c r="H450" s="151" t="s">
        <v>19</v>
      </c>
      <c r="I450" s="153"/>
      <c r="L450" s="149"/>
      <c r="M450" s="154"/>
      <c r="T450" s="155"/>
      <c r="AT450" s="151" t="s">
        <v>177</v>
      </c>
      <c r="AU450" s="151" t="s">
        <v>83</v>
      </c>
      <c r="AV450" s="12" t="s">
        <v>81</v>
      </c>
      <c r="AW450" s="12" t="s">
        <v>34</v>
      </c>
      <c r="AX450" s="12" t="s">
        <v>74</v>
      </c>
      <c r="AY450" s="151" t="s">
        <v>166</v>
      </c>
    </row>
    <row r="451" spans="2:65" s="12" customFormat="1" ht="10.199999999999999">
      <c r="B451" s="149"/>
      <c r="D451" s="150" t="s">
        <v>177</v>
      </c>
      <c r="E451" s="151" t="s">
        <v>19</v>
      </c>
      <c r="F451" s="152" t="s">
        <v>558</v>
      </c>
      <c r="H451" s="151" t="s">
        <v>19</v>
      </c>
      <c r="I451" s="153"/>
      <c r="L451" s="149"/>
      <c r="M451" s="154"/>
      <c r="T451" s="155"/>
      <c r="AT451" s="151" t="s">
        <v>177</v>
      </c>
      <c r="AU451" s="151" t="s">
        <v>83</v>
      </c>
      <c r="AV451" s="12" t="s">
        <v>81</v>
      </c>
      <c r="AW451" s="12" t="s">
        <v>34</v>
      </c>
      <c r="AX451" s="12" t="s">
        <v>74</v>
      </c>
      <c r="AY451" s="151" t="s">
        <v>166</v>
      </c>
    </row>
    <row r="452" spans="2:65" s="13" customFormat="1" ht="10.199999999999999">
      <c r="B452" s="156"/>
      <c r="D452" s="150" t="s">
        <v>177</v>
      </c>
      <c r="E452" s="157" t="s">
        <v>19</v>
      </c>
      <c r="F452" s="158" t="s">
        <v>559</v>
      </c>
      <c r="H452" s="159">
        <v>150</v>
      </c>
      <c r="I452" s="160"/>
      <c r="L452" s="156"/>
      <c r="M452" s="161"/>
      <c r="T452" s="162"/>
      <c r="AT452" s="157" t="s">
        <v>177</v>
      </c>
      <c r="AU452" s="157" t="s">
        <v>83</v>
      </c>
      <c r="AV452" s="13" t="s">
        <v>83</v>
      </c>
      <c r="AW452" s="13" t="s">
        <v>34</v>
      </c>
      <c r="AX452" s="13" t="s">
        <v>74</v>
      </c>
      <c r="AY452" s="157" t="s">
        <v>166</v>
      </c>
    </row>
    <row r="453" spans="2:65" s="14" customFormat="1" ht="10.199999999999999">
      <c r="B453" s="163"/>
      <c r="D453" s="150" t="s">
        <v>177</v>
      </c>
      <c r="E453" s="164" t="s">
        <v>19</v>
      </c>
      <c r="F453" s="165" t="s">
        <v>181</v>
      </c>
      <c r="H453" s="166">
        <v>150</v>
      </c>
      <c r="I453" s="167"/>
      <c r="L453" s="163"/>
      <c r="M453" s="168"/>
      <c r="T453" s="169"/>
      <c r="AT453" s="164" t="s">
        <v>177</v>
      </c>
      <c r="AU453" s="164" t="s">
        <v>83</v>
      </c>
      <c r="AV453" s="14" t="s">
        <v>173</v>
      </c>
      <c r="AW453" s="14" t="s">
        <v>34</v>
      </c>
      <c r="AX453" s="14" t="s">
        <v>81</v>
      </c>
      <c r="AY453" s="164" t="s">
        <v>166</v>
      </c>
    </row>
    <row r="454" spans="2:65" s="13" customFormat="1" ht="10.199999999999999">
      <c r="B454" s="156"/>
      <c r="D454" s="150" t="s">
        <v>177</v>
      </c>
      <c r="F454" s="158" t="s">
        <v>560</v>
      </c>
      <c r="H454" s="159">
        <v>157.5</v>
      </c>
      <c r="I454" s="160"/>
      <c r="L454" s="156"/>
      <c r="M454" s="161"/>
      <c r="T454" s="162"/>
      <c r="AT454" s="157" t="s">
        <v>177</v>
      </c>
      <c r="AU454" s="157" t="s">
        <v>83</v>
      </c>
      <c r="AV454" s="13" t="s">
        <v>83</v>
      </c>
      <c r="AW454" s="13" t="s">
        <v>4</v>
      </c>
      <c r="AX454" s="13" t="s">
        <v>81</v>
      </c>
      <c r="AY454" s="157" t="s">
        <v>166</v>
      </c>
    </row>
    <row r="455" spans="2:65" s="11" customFormat="1" ht="25.95" customHeight="1">
      <c r="B455" s="120"/>
      <c r="D455" s="121" t="s">
        <v>73</v>
      </c>
      <c r="E455" s="122" t="s">
        <v>561</v>
      </c>
      <c r="F455" s="122" t="s">
        <v>562</v>
      </c>
      <c r="I455" s="123"/>
      <c r="J455" s="124">
        <f>BK455</f>
        <v>0</v>
      </c>
      <c r="L455" s="120"/>
      <c r="M455" s="125"/>
      <c r="P455" s="126">
        <f>P456</f>
        <v>0</v>
      </c>
      <c r="R455" s="126">
        <f>R456</f>
        <v>0</v>
      </c>
      <c r="T455" s="127">
        <f>T456</f>
        <v>0.03</v>
      </c>
      <c r="AR455" s="121" t="s">
        <v>190</v>
      </c>
      <c r="AT455" s="128" t="s">
        <v>73</v>
      </c>
      <c r="AU455" s="128" t="s">
        <v>74</v>
      </c>
      <c r="AY455" s="121" t="s">
        <v>166</v>
      </c>
      <c r="BK455" s="129">
        <f>BK456</f>
        <v>0</v>
      </c>
    </row>
    <row r="456" spans="2:65" s="11" customFormat="1" ht="22.8" customHeight="1">
      <c r="B456" s="120"/>
      <c r="D456" s="121" t="s">
        <v>73</v>
      </c>
      <c r="E456" s="130" t="s">
        <v>563</v>
      </c>
      <c r="F456" s="130" t="s">
        <v>564</v>
      </c>
      <c r="I456" s="123"/>
      <c r="J456" s="131">
        <f>BK456</f>
        <v>0</v>
      </c>
      <c r="L456" s="120"/>
      <c r="M456" s="125"/>
      <c r="P456" s="126">
        <f>P457</f>
        <v>0</v>
      </c>
      <c r="R456" s="126">
        <f>R457</f>
        <v>0</v>
      </c>
      <c r="T456" s="127">
        <f>T457</f>
        <v>0.03</v>
      </c>
      <c r="AR456" s="121" t="s">
        <v>190</v>
      </c>
      <c r="AT456" s="128" t="s">
        <v>73</v>
      </c>
      <c r="AU456" s="128" t="s">
        <v>81</v>
      </c>
      <c r="AY456" s="121" t="s">
        <v>166</v>
      </c>
      <c r="BK456" s="129">
        <f>BK457</f>
        <v>0</v>
      </c>
    </row>
    <row r="457" spans="2:65" s="1" customFormat="1" ht="16.5" customHeight="1">
      <c r="B457" s="33"/>
      <c r="C457" s="132" t="s">
        <v>565</v>
      </c>
      <c r="D457" s="132" t="s">
        <v>168</v>
      </c>
      <c r="E457" s="133" t="s">
        <v>566</v>
      </c>
      <c r="F457" s="134" t="s">
        <v>567</v>
      </c>
      <c r="G457" s="135" t="s">
        <v>568</v>
      </c>
      <c r="H457" s="136">
        <v>1</v>
      </c>
      <c r="I457" s="137"/>
      <c r="J457" s="138">
        <f>ROUND(I457*H457,2)</f>
        <v>0</v>
      </c>
      <c r="K457" s="134" t="s">
        <v>19</v>
      </c>
      <c r="L457" s="33"/>
      <c r="M457" s="170" t="s">
        <v>19</v>
      </c>
      <c r="N457" s="171" t="s">
        <v>45</v>
      </c>
      <c r="O457" s="172"/>
      <c r="P457" s="173">
        <f>O457*H457</f>
        <v>0</v>
      </c>
      <c r="Q457" s="173">
        <v>0</v>
      </c>
      <c r="R457" s="173">
        <f>Q457*H457</f>
        <v>0</v>
      </c>
      <c r="S457" s="173">
        <v>0.03</v>
      </c>
      <c r="T457" s="174">
        <f>S457*H457</f>
        <v>0.03</v>
      </c>
      <c r="AR457" s="143" t="s">
        <v>569</v>
      </c>
      <c r="AT457" s="143" t="s">
        <v>168</v>
      </c>
      <c r="AU457" s="143" t="s">
        <v>83</v>
      </c>
      <c r="AY457" s="18" t="s">
        <v>166</v>
      </c>
      <c r="BE457" s="144">
        <f>IF(N457="základní",J457,0)</f>
        <v>0</v>
      </c>
      <c r="BF457" s="144">
        <f>IF(N457="snížená",J457,0)</f>
        <v>0</v>
      </c>
      <c r="BG457" s="144">
        <f>IF(N457="zákl. přenesená",J457,0)</f>
        <v>0</v>
      </c>
      <c r="BH457" s="144">
        <f>IF(N457="sníž. přenesená",J457,0)</f>
        <v>0</v>
      </c>
      <c r="BI457" s="144">
        <f>IF(N457="nulová",J457,0)</f>
        <v>0</v>
      </c>
      <c r="BJ457" s="18" t="s">
        <v>81</v>
      </c>
      <c r="BK457" s="144">
        <f>ROUND(I457*H457,2)</f>
        <v>0</v>
      </c>
      <c r="BL457" s="18" t="s">
        <v>569</v>
      </c>
      <c r="BM457" s="143" t="s">
        <v>570</v>
      </c>
    </row>
    <row r="458" spans="2:65" s="1" customFormat="1" ht="6.9" customHeight="1">
      <c r="B458" s="42"/>
      <c r="C458" s="43"/>
      <c r="D458" s="43"/>
      <c r="E458" s="43"/>
      <c r="F458" s="43"/>
      <c r="G458" s="43"/>
      <c r="H458" s="43"/>
      <c r="I458" s="43"/>
      <c r="J458" s="43"/>
      <c r="K458" s="43"/>
      <c r="L458" s="33"/>
    </row>
  </sheetData>
  <sheetProtection algorithmName="SHA-512" hashValue="M9sOrdkzus0Jr4Mck9TwlwDFtn+NGzGg+gMpbVbMS03cKdWOWE/CR/urDmTotG2kgk1cNL8T2pgdpOpifPJEbg==" saltValue="Q86sZuSWbtVHogEtjvGnzCpgBj+ebcXRrWQ5ziGTyYOWhr+8X9KBbVDJup1En1+Ho/CLM6hiyZOMDXz3no0u3Q==" spinCount="100000" sheet="1" objects="1" scenarios="1" formatColumns="0" formatRows="0" autoFilter="0"/>
  <autoFilter ref="C95:K457" xr:uid="{00000000-0009-0000-0000-000001000000}"/>
  <mergeCells count="12">
    <mergeCell ref="E88:H88"/>
    <mergeCell ref="L2:V2"/>
    <mergeCell ref="E50:H50"/>
    <mergeCell ref="E52:H52"/>
    <mergeCell ref="E54:H54"/>
    <mergeCell ref="E84:H84"/>
    <mergeCell ref="E86:H86"/>
    <mergeCell ref="E7:H7"/>
    <mergeCell ref="E9:H9"/>
    <mergeCell ref="E11:H11"/>
    <mergeCell ref="E20:H20"/>
    <mergeCell ref="E29:H29"/>
  </mergeCells>
  <hyperlinks>
    <hyperlink ref="F100" r:id="rId1" xr:uid="{00000000-0004-0000-0100-000000000000}"/>
    <hyperlink ref="F107" r:id="rId2" xr:uid="{00000000-0004-0000-0100-000001000000}"/>
    <hyperlink ref="F114" r:id="rId3" xr:uid="{00000000-0004-0000-0100-000002000000}"/>
    <hyperlink ref="F121" r:id="rId4" xr:uid="{00000000-0004-0000-0100-000003000000}"/>
    <hyperlink ref="F128" r:id="rId5" xr:uid="{00000000-0004-0000-0100-000004000000}"/>
    <hyperlink ref="F135" r:id="rId6" xr:uid="{00000000-0004-0000-0100-000005000000}"/>
    <hyperlink ref="F142" r:id="rId7" xr:uid="{00000000-0004-0000-0100-000006000000}"/>
    <hyperlink ref="F155" r:id="rId8" xr:uid="{00000000-0004-0000-0100-000007000000}"/>
    <hyperlink ref="F168" r:id="rId9" xr:uid="{00000000-0004-0000-0100-000008000000}"/>
    <hyperlink ref="F182" r:id="rId10" xr:uid="{00000000-0004-0000-0100-000009000000}"/>
    <hyperlink ref="F189" r:id="rId11" xr:uid="{00000000-0004-0000-0100-00000A000000}"/>
    <hyperlink ref="F198" r:id="rId12" xr:uid="{00000000-0004-0000-0100-00000B000000}"/>
    <hyperlink ref="F204" r:id="rId13" xr:uid="{00000000-0004-0000-0100-00000C000000}"/>
    <hyperlink ref="F210" r:id="rId14" xr:uid="{00000000-0004-0000-0100-00000D000000}"/>
    <hyperlink ref="F216" r:id="rId15" xr:uid="{00000000-0004-0000-0100-00000E000000}"/>
    <hyperlink ref="F222" r:id="rId16" xr:uid="{00000000-0004-0000-0100-00000F000000}"/>
    <hyperlink ref="F228" r:id="rId17" xr:uid="{00000000-0004-0000-0100-000010000000}"/>
    <hyperlink ref="F234" r:id="rId18" xr:uid="{00000000-0004-0000-0100-000011000000}"/>
    <hyperlink ref="F242" r:id="rId19" xr:uid="{00000000-0004-0000-0100-000012000000}"/>
    <hyperlink ref="F248" r:id="rId20" xr:uid="{00000000-0004-0000-0100-000013000000}"/>
    <hyperlink ref="F254" r:id="rId21" xr:uid="{00000000-0004-0000-0100-000014000000}"/>
    <hyperlink ref="F257" r:id="rId22" xr:uid="{00000000-0004-0000-0100-000015000000}"/>
    <hyperlink ref="F263" r:id="rId23" xr:uid="{00000000-0004-0000-0100-000016000000}"/>
    <hyperlink ref="F269" r:id="rId24" xr:uid="{00000000-0004-0000-0100-000017000000}"/>
    <hyperlink ref="F279" r:id="rId25" xr:uid="{00000000-0004-0000-0100-000018000000}"/>
    <hyperlink ref="F302" r:id="rId26" xr:uid="{00000000-0004-0000-0100-000019000000}"/>
    <hyperlink ref="F320" r:id="rId27" xr:uid="{00000000-0004-0000-0100-00001A000000}"/>
    <hyperlink ref="F329" r:id="rId28" xr:uid="{00000000-0004-0000-0100-00001B000000}"/>
    <hyperlink ref="F331" r:id="rId29" xr:uid="{00000000-0004-0000-0100-00001C000000}"/>
    <hyperlink ref="F333" r:id="rId30" xr:uid="{00000000-0004-0000-0100-00001D000000}"/>
    <hyperlink ref="F336" r:id="rId31" xr:uid="{00000000-0004-0000-0100-00001E000000}"/>
    <hyperlink ref="F340" r:id="rId32" xr:uid="{00000000-0004-0000-0100-00001F000000}"/>
    <hyperlink ref="F344" r:id="rId33" xr:uid="{00000000-0004-0000-0100-000020000000}"/>
    <hyperlink ref="F348" r:id="rId34" xr:uid="{00000000-0004-0000-0100-000021000000}"/>
    <hyperlink ref="F353" r:id="rId35" xr:uid="{00000000-0004-0000-0100-000022000000}"/>
    <hyperlink ref="F359" r:id="rId36" xr:uid="{00000000-0004-0000-0100-000023000000}"/>
    <hyperlink ref="F368" r:id="rId37" xr:uid="{00000000-0004-0000-0100-000024000000}"/>
    <hyperlink ref="F375" r:id="rId38" xr:uid="{00000000-0004-0000-0100-000025000000}"/>
    <hyperlink ref="F383" r:id="rId39" xr:uid="{00000000-0004-0000-0100-000026000000}"/>
    <hyperlink ref="F391" r:id="rId40" xr:uid="{00000000-0004-0000-0100-000027000000}"/>
    <hyperlink ref="F397" r:id="rId41" xr:uid="{00000000-0004-0000-0100-000028000000}"/>
    <hyperlink ref="F402" r:id="rId42" xr:uid="{00000000-0004-0000-0100-000029000000}"/>
    <hyperlink ref="F409" r:id="rId43" xr:uid="{00000000-0004-0000-0100-00002A000000}"/>
    <hyperlink ref="F415" r:id="rId44" xr:uid="{00000000-0004-0000-0100-00002B000000}"/>
    <hyperlink ref="F428" r:id="rId45" xr:uid="{00000000-0004-0000-0100-00002C000000}"/>
    <hyperlink ref="F437" r:id="rId46" xr:uid="{00000000-0004-0000-0100-00002D000000}"/>
    <hyperlink ref="F442" r:id="rId47" xr:uid="{00000000-0004-0000-0100-00002E000000}"/>
    <hyperlink ref="F449" r:id="rId48" xr:uid="{00000000-0004-0000-0100-00002F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4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2:BM947"/>
  <sheetViews>
    <sheetView showGridLines="0" topLeftCell="A84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91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133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571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tr">
        <f>IF('Rekapitulace stavby'!AN16="","",'Rekapitulace stavby'!AN16)</f>
        <v/>
      </c>
      <c r="L22" s="33"/>
    </row>
    <row r="23" spans="2:12" s="1" customFormat="1" ht="18" customHeight="1">
      <c r="B23" s="33"/>
      <c r="E23" s="26" t="str">
        <f>IF('Rekapitulace stavby'!E17="","",'Rekapitulace stavby'!E17)</f>
        <v xml:space="preserve"> </v>
      </c>
      <c r="I23" s="28" t="s">
        <v>29</v>
      </c>
      <c r="J23" s="26" t="str">
        <f>IF('Rekapitulace stavby'!AN17="","",'Rekapitulace stavby'!AN17)</f>
        <v/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ROUND(J107,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ROUND((SUM(BE107:BE946)),  2)</f>
        <v>0</v>
      </c>
      <c r="I35" s="94">
        <v>0.21</v>
      </c>
      <c r="J35" s="84">
        <f>ROUND(((SUM(BE107:BE946))*I35),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ROUND((SUM(BF107:BF946)),  2)</f>
        <v>0</v>
      </c>
      <c r="I36" s="94">
        <v>0.12</v>
      </c>
      <c r="J36" s="84">
        <f>ROUND(((SUM(BF107:BF946))*I36),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ROUND((SUM(BG107:BG946)),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ROUND((SUM(BH107:BH946)),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ROUND((SUM(BI107:BI946)),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133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D.1.1.b - Stavební úpravy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 xml:space="preserve"> 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J107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140</v>
      </c>
      <c r="E64" s="106"/>
      <c r="F64" s="106"/>
      <c r="G64" s="106"/>
      <c r="H64" s="106"/>
      <c r="I64" s="106"/>
      <c r="J64" s="107">
        <f>J108</f>
        <v>0</v>
      </c>
      <c r="L64" s="104"/>
    </row>
    <row r="65" spans="2:12" s="9" customFormat="1" ht="19.95" customHeight="1">
      <c r="B65" s="108"/>
      <c r="D65" s="109" t="s">
        <v>141</v>
      </c>
      <c r="E65" s="110"/>
      <c r="F65" s="110"/>
      <c r="G65" s="110"/>
      <c r="H65" s="110"/>
      <c r="I65" s="110"/>
      <c r="J65" s="111">
        <f>J109</f>
        <v>0</v>
      </c>
      <c r="L65" s="108"/>
    </row>
    <row r="66" spans="2:12" s="9" customFormat="1" ht="19.95" customHeight="1">
      <c r="B66" s="108"/>
      <c r="D66" s="109" t="s">
        <v>572</v>
      </c>
      <c r="E66" s="110"/>
      <c r="F66" s="110"/>
      <c r="G66" s="110"/>
      <c r="H66" s="110"/>
      <c r="I66" s="110"/>
      <c r="J66" s="111">
        <f>J130</f>
        <v>0</v>
      </c>
      <c r="L66" s="108"/>
    </row>
    <row r="67" spans="2:12" s="9" customFormat="1" ht="19.95" customHeight="1">
      <c r="B67" s="108"/>
      <c r="D67" s="109" t="s">
        <v>573</v>
      </c>
      <c r="E67" s="110"/>
      <c r="F67" s="110"/>
      <c r="G67" s="110"/>
      <c r="H67" s="110"/>
      <c r="I67" s="110"/>
      <c r="J67" s="111">
        <f>J146</f>
        <v>0</v>
      </c>
      <c r="L67" s="108"/>
    </row>
    <row r="68" spans="2:12" s="9" customFormat="1" ht="19.95" customHeight="1">
      <c r="B68" s="108"/>
      <c r="D68" s="109" t="s">
        <v>574</v>
      </c>
      <c r="E68" s="110"/>
      <c r="F68" s="110"/>
      <c r="G68" s="110"/>
      <c r="H68" s="110"/>
      <c r="I68" s="110"/>
      <c r="J68" s="111">
        <f>J153</f>
        <v>0</v>
      </c>
      <c r="L68" s="108"/>
    </row>
    <row r="69" spans="2:12" s="9" customFormat="1" ht="19.95" customHeight="1">
      <c r="B69" s="108"/>
      <c r="D69" s="109" t="s">
        <v>575</v>
      </c>
      <c r="E69" s="110"/>
      <c r="F69" s="110"/>
      <c r="G69" s="110"/>
      <c r="H69" s="110"/>
      <c r="I69" s="110"/>
      <c r="J69" s="111">
        <f>J214</f>
        <v>0</v>
      </c>
      <c r="L69" s="108"/>
    </row>
    <row r="70" spans="2:12" s="9" customFormat="1" ht="19.95" customHeight="1">
      <c r="B70" s="108"/>
      <c r="D70" s="109" t="s">
        <v>576</v>
      </c>
      <c r="E70" s="110"/>
      <c r="F70" s="110"/>
      <c r="G70" s="110"/>
      <c r="H70" s="110"/>
      <c r="I70" s="110"/>
      <c r="J70" s="111">
        <f>J231</f>
        <v>0</v>
      </c>
      <c r="L70" s="108"/>
    </row>
    <row r="71" spans="2:12" s="9" customFormat="1" ht="19.95" customHeight="1">
      <c r="B71" s="108"/>
      <c r="D71" s="109" t="s">
        <v>577</v>
      </c>
      <c r="E71" s="110"/>
      <c r="F71" s="110"/>
      <c r="G71" s="110"/>
      <c r="H71" s="110"/>
      <c r="I71" s="110"/>
      <c r="J71" s="111">
        <f>J310</f>
        <v>0</v>
      </c>
      <c r="L71" s="108"/>
    </row>
    <row r="72" spans="2:12" s="9" customFormat="1" ht="19.95" customHeight="1">
      <c r="B72" s="108"/>
      <c r="D72" s="109" t="s">
        <v>142</v>
      </c>
      <c r="E72" s="110"/>
      <c r="F72" s="110"/>
      <c r="G72" s="110"/>
      <c r="H72" s="110"/>
      <c r="I72" s="110"/>
      <c r="J72" s="111">
        <f>J336</f>
        <v>0</v>
      </c>
      <c r="L72" s="108"/>
    </row>
    <row r="73" spans="2:12" s="9" customFormat="1" ht="19.95" customHeight="1">
      <c r="B73" s="108"/>
      <c r="D73" s="109" t="s">
        <v>578</v>
      </c>
      <c r="E73" s="110"/>
      <c r="F73" s="110"/>
      <c r="G73" s="110"/>
      <c r="H73" s="110"/>
      <c r="I73" s="110"/>
      <c r="J73" s="111">
        <f>J438</f>
        <v>0</v>
      </c>
      <c r="L73" s="108"/>
    </row>
    <row r="74" spans="2:12" s="8" customFormat="1" ht="24.9" customHeight="1">
      <c r="B74" s="104"/>
      <c r="D74" s="105" t="s">
        <v>144</v>
      </c>
      <c r="E74" s="106"/>
      <c r="F74" s="106"/>
      <c r="G74" s="106"/>
      <c r="H74" s="106"/>
      <c r="I74" s="106"/>
      <c r="J74" s="107">
        <f>J441</f>
        <v>0</v>
      </c>
      <c r="L74" s="104"/>
    </row>
    <row r="75" spans="2:12" s="9" customFormat="1" ht="19.95" customHeight="1">
      <c r="B75" s="108"/>
      <c r="D75" s="109" t="s">
        <v>579</v>
      </c>
      <c r="E75" s="110"/>
      <c r="F75" s="110"/>
      <c r="G75" s="110"/>
      <c r="H75" s="110"/>
      <c r="I75" s="110"/>
      <c r="J75" s="111">
        <f>J442</f>
        <v>0</v>
      </c>
      <c r="L75" s="108"/>
    </row>
    <row r="76" spans="2:12" s="9" customFormat="1" ht="19.95" customHeight="1">
      <c r="B76" s="108"/>
      <c r="D76" s="109" t="s">
        <v>145</v>
      </c>
      <c r="E76" s="110"/>
      <c r="F76" s="110"/>
      <c r="G76" s="110"/>
      <c r="H76" s="110"/>
      <c r="I76" s="110"/>
      <c r="J76" s="111">
        <f>J557</f>
        <v>0</v>
      </c>
      <c r="L76" s="108"/>
    </row>
    <row r="77" spans="2:12" s="9" customFormat="1" ht="19.95" customHeight="1">
      <c r="B77" s="108"/>
      <c r="D77" s="109" t="s">
        <v>146</v>
      </c>
      <c r="E77" s="110"/>
      <c r="F77" s="110"/>
      <c r="G77" s="110"/>
      <c r="H77" s="110"/>
      <c r="I77" s="110"/>
      <c r="J77" s="111">
        <f>J679</f>
        <v>0</v>
      </c>
      <c r="L77" s="108"/>
    </row>
    <row r="78" spans="2:12" s="9" customFormat="1" ht="19.95" customHeight="1">
      <c r="B78" s="108"/>
      <c r="D78" s="109" t="s">
        <v>580</v>
      </c>
      <c r="E78" s="110"/>
      <c r="F78" s="110"/>
      <c r="G78" s="110"/>
      <c r="H78" s="110"/>
      <c r="I78" s="110"/>
      <c r="J78" s="111">
        <f>J706</f>
        <v>0</v>
      </c>
      <c r="L78" s="108"/>
    </row>
    <row r="79" spans="2:12" s="9" customFormat="1" ht="19.95" customHeight="1">
      <c r="B79" s="108"/>
      <c r="D79" s="109" t="s">
        <v>581</v>
      </c>
      <c r="E79" s="110"/>
      <c r="F79" s="110"/>
      <c r="G79" s="110"/>
      <c r="H79" s="110"/>
      <c r="I79" s="110"/>
      <c r="J79" s="111">
        <f>J741</f>
        <v>0</v>
      </c>
      <c r="L79" s="108"/>
    </row>
    <row r="80" spans="2:12" s="9" customFormat="1" ht="19.95" customHeight="1">
      <c r="B80" s="108"/>
      <c r="D80" s="109" t="s">
        <v>147</v>
      </c>
      <c r="E80" s="110"/>
      <c r="F80" s="110"/>
      <c r="G80" s="110"/>
      <c r="H80" s="110"/>
      <c r="I80" s="110"/>
      <c r="J80" s="111">
        <f>J749</f>
        <v>0</v>
      </c>
      <c r="L80" s="108"/>
    </row>
    <row r="81" spans="2:12" s="9" customFormat="1" ht="19.95" customHeight="1">
      <c r="B81" s="108"/>
      <c r="D81" s="109" t="s">
        <v>582</v>
      </c>
      <c r="E81" s="110"/>
      <c r="F81" s="110"/>
      <c r="G81" s="110"/>
      <c r="H81" s="110"/>
      <c r="I81" s="110"/>
      <c r="J81" s="111">
        <f>J775</f>
        <v>0</v>
      </c>
      <c r="L81" s="108"/>
    </row>
    <row r="82" spans="2:12" s="9" customFormat="1" ht="19.95" customHeight="1">
      <c r="B82" s="108"/>
      <c r="D82" s="109" t="s">
        <v>148</v>
      </c>
      <c r="E82" s="110"/>
      <c r="F82" s="110"/>
      <c r="G82" s="110"/>
      <c r="H82" s="110"/>
      <c r="I82" s="110"/>
      <c r="J82" s="111">
        <f>J798</f>
        <v>0</v>
      </c>
      <c r="L82" s="108"/>
    </row>
    <row r="83" spans="2:12" s="9" customFormat="1" ht="19.95" customHeight="1">
      <c r="B83" s="108"/>
      <c r="D83" s="109" t="s">
        <v>583</v>
      </c>
      <c r="E83" s="110"/>
      <c r="F83" s="110"/>
      <c r="G83" s="110"/>
      <c r="H83" s="110"/>
      <c r="I83" s="110"/>
      <c r="J83" s="111">
        <f>J830</f>
        <v>0</v>
      </c>
      <c r="L83" s="108"/>
    </row>
    <row r="84" spans="2:12" s="9" customFormat="1" ht="19.95" customHeight="1">
      <c r="B84" s="108"/>
      <c r="D84" s="109" t="s">
        <v>584</v>
      </c>
      <c r="E84" s="110"/>
      <c r="F84" s="110"/>
      <c r="G84" s="110"/>
      <c r="H84" s="110"/>
      <c r="I84" s="110"/>
      <c r="J84" s="111">
        <f>J872</f>
        <v>0</v>
      </c>
      <c r="L84" s="108"/>
    </row>
    <row r="85" spans="2:12" s="9" customFormat="1" ht="19.95" customHeight="1">
      <c r="B85" s="108"/>
      <c r="D85" s="109" t="s">
        <v>585</v>
      </c>
      <c r="E85" s="110"/>
      <c r="F85" s="110"/>
      <c r="G85" s="110"/>
      <c r="H85" s="110"/>
      <c r="I85" s="110"/>
      <c r="J85" s="111">
        <f>J921</f>
        <v>0</v>
      </c>
      <c r="L85" s="108"/>
    </row>
    <row r="86" spans="2:12" s="1" customFormat="1" ht="21.75" customHeight="1">
      <c r="B86" s="33"/>
      <c r="L86" s="33"/>
    </row>
    <row r="87" spans="2:12" s="1" customFormat="1" ht="6.9" customHeight="1"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33"/>
    </row>
    <row r="91" spans="2:12" s="1" customFormat="1" ht="6.9" customHeight="1">
      <c r="B91" s="44"/>
      <c r="C91" s="45"/>
      <c r="D91" s="45"/>
      <c r="E91" s="45"/>
      <c r="F91" s="45"/>
      <c r="G91" s="45"/>
      <c r="H91" s="45"/>
      <c r="I91" s="45"/>
      <c r="J91" s="45"/>
      <c r="K91" s="45"/>
      <c r="L91" s="33"/>
    </row>
    <row r="92" spans="2:12" s="1" customFormat="1" ht="24.9" customHeight="1">
      <c r="B92" s="33"/>
      <c r="C92" s="22" t="s">
        <v>151</v>
      </c>
      <c r="L92" s="33"/>
    </row>
    <row r="93" spans="2:12" s="1" customFormat="1" ht="6.9" customHeight="1">
      <c r="B93" s="33"/>
      <c r="L93" s="33"/>
    </row>
    <row r="94" spans="2:12" s="1" customFormat="1" ht="12" customHeight="1">
      <c r="B94" s="33"/>
      <c r="C94" s="28" t="s">
        <v>16</v>
      </c>
      <c r="L94" s="33"/>
    </row>
    <row r="95" spans="2:12" s="1" customFormat="1" ht="16.5" customHeight="1">
      <c r="B95" s="33"/>
      <c r="E95" s="327" t="str">
        <f>E7</f>
        <v>ÚPRAVY STÁVAJÍCÍHO VODOJEMU KOZINEC I a II</v>
      </c>
      <c r="F95" s="328"/>
      <c r="G95" s="328"/>
      <c r="H95" s="328"/>
      <c r="L95" s="33"/>
    </row>
    <row r="96" spans="2:12" ht="12" customHeight="1">
      <c r="B96" s="21"/>
      <c r="C96" s="28" t="s">
        <v>132</v>
      </c>
      <c r="L96" s="21"/>
    </row>
    <row r="97" spans="2:65" s="1" customFormat="1" ht="16.5" customHeight="1">
      <c r="B97" s="33"/>
      <c r="E97" s="327" t="s">
        <v>133</v>
      </c>
      <c r="F97" s="329"/>
      <c r="G97" s="329"/>
      <c r="H97" s="329"/>
      <c r="L97" s="33"/>
    </row>
    <row r="98" spans="2:65" s="1" customFormat="1" ht="12" customHeight="1">
      <c r="B98" s="33"/>
      <c r="C98" s="28" t="s">
        <v>134</v>
      </c>
      <c r="L98" s="33"/>
    </row>
    <row r="99" spans="2:65" s="1" customFormat="1" ht="16.5" customHeight="1">
      <c r="B99" s="33"/>
      <c r="E99" s="291" t="str">
        <f>E11</f>
        <v>D.1.1.b - Stavební úpravy</v>
      </c>
      <c r="F99" s="329"/>
      <c r="G99" s="329"/>
      <c r="H99" s="329"/>
      <c r="L99" s="33"/>
    </row>
    <row r="100" spans="2:65" s="1" customFormat="1" ht="6.9" customHeight="1">
      <c r="B100" s="33"/>
      <c r="L100" s="33"/>
    </row>
    <row r="101" spans="2:65" s="1" customFormat="1" ht="12" customHeight="1">
      <c r="B101" s="33"/>
      <c r="C101" s="28" t="s">
        <v>21</v>
      </c>
      <c r="F101" s="26" t="str">
        <f>F14</f>
        <v>Jilemnice</v>
      </c>
      <c r="I101" s="28" t="s">
        <v>23</v>
      </c>
      <c r="J101" s="50" t="str">
        <f>IF(J14="","",J14)</f>
        <v>5. 11. 2024</v>
      </c>
      <c r="L101" s="33"/>
    </row>
    <row r="102" spans="2:65" s="1" customFormat="1" ht="6.9" customHeight="1">
      <c r="B102" s="33"/>
      <c r="L102" s="33"/>
    </row>
    <row r="103" spans="2:65" s="1" customFormat="1" ht="15.15" customHeight="1">
      <c r="B103" s="33"/>
      <c r="C103" s="28" t="s">
        <v>25</v>
      </c>
      <c r="F103" s="26" t="str">
        <f>E17</f>
        <v>Vodohospodářské sdružení Turnov</v>
      </c>
      <c r="I103" s="28" t="s">
        <v>32</v>
      </c>
      <c r="J103" s="31" t="str">
        <f>E23</f>
        <v xml:space="preserve"> </v>
      </c>
      <c r="L103" s="33"/>
    </row>
    <row r="104" spans="2:65" s="1" customFormat="1" ht="15.15" customHeight="1">
      <c r="B104" s="33"/>
      <c r="C104" s="28" t="s">
        <v>30</v>
      </c>
      <c r="F104" s="26" t="str">
        <f>IF(E20="","",E20)</f>
        <v>Vyplň údaj</v>
      </c>
      <c r="I104" s="28" t="s">
        <v>35</v>
      </c>
      <c r="J104" s="31" t="str">
        <f>E26</f>
        <v>Michael Štěpán</v>
      </c>
      <c r="L104" s="33"/>
    </row>
    <row r="105" spans="2:65" s="1" customFormat="1" ht="10.35" customHeight="1">
      <c r="B105" s="33"/>
      <c r="L105" s="33"/>
    </row>
    <row r="106" spans="2:65" s="10" customFormat="1" ht="29.25" customHeight="1">
      <c r="B106" s="112"/>
      <c r="C106" s="113" t="s">
        <v>152</v>
      </c>
      <c r="D106" s="114" t="s">
        <v>59</v>
      </c>
      <c r="E106" s="114" t="s">
        <v>55</v>
      </c>
      <c r="F106" s="114" t="s">
        <v>56</v>
      </c>
      <c r="G106" s="114" t="s">
        <v>153</v>
      </c>
      <c r="H106" s="114" t="s">
        <v>154</v>
      </c>
      <c r="I106" s="114" t="s">
        <v>155</v>
      </c>
      <c r="J106" s="114" t="s">
        <v>138</v>
      </c>
      <c r="K106" s="115" t="s">
        <v>156</v>
      </c>
      <c r="L106" s="112"/>
      <c r="M106" s="57" t="s">
        <v>19</v>
      </c>
      <c r="N106" s="58" t="s">
        <v>44</v>
      </c>
      <c r="O106" s="58" t="s">
        <v>157</v>
      </c>
      <c r="P106" s="58" t="s">
        <v>158</v>
      </c>
      <c r="Q106" s="58" t="s">
        <v>159</v>
      </c>
      <c r="R106" s="58" t="s">
        <v>160</v>
      </c>
      <c r="S106" s="58" t="s">
        <v>161</v>
      </c>
      <c r="T106" s="59" t="s">
        <v>162</v>
      </c>
    </row>
    <row r="107" spans="2:65" s="1" customFormat="1" ht="22.8" customHeight="1">
      <c r="B107" s="33"/>
      <c r="C107" s="62" t="s">
        <v>163</v>
      </c>
      <c r="J107" s="116">
        <f>BK107</f>
        <v>0</v>
      </c>
      <c r="L107" s="33"/>
      <c r="M107" s="60"/>
      <c r="N107" s="51"/>
      <c r="O107" s="51"/>
      <c r="P107" s="117">
        <f>P108+P441</f>
        <v>0</v>
      </c>
      <c r="Q107" s="51"/>
      <c r="R107" s="117">
        <f>R108+R441</f>
        <v>189.94765352000002</v>
      </c>
      <c r="S107" s="51"/>
      <c r="T107" s="118">
        <f>T108+T441</f>
        <v>0</v>
      </c>
      <c r="AT107" s="18" t="s">
        <v>73</v>
      </c>
      <c r="AU107" s="18" t="s">
        <v>139</v>
      </c>
      <c r="BK107" s="119">
        <f>BK108+BK441</f>
        <v>0</v>
      </c>
    </row>
    <row r="108" spans="2:65" s="11" customFormat="1" ht="25.95" customHeight="1">
      <c r="B108" s="120"/>
      <c r="D108" s="121" t="s">
        <v>73</v>
      </c>
      <c r="E108" s="122" t="s">
        <v>164</v>
      </c>
      <c r="F108" s="122" t="s">
        <v>165</v>
      </c>
      <c r="I108" s="123"/>
      <c r="J108" s="124">
        <f>BK108</f>
        <v>0</v>
      </c>
      <c r="L108" s="120"/>
      <c r="M108" s="125"/>
      <c r="P108" s="126">
        <f>P109+P130+P146+P153+P214+P231+P310+P336+P438</f>
        <v>0</v>
      </c>
      <c r="R108" s="126">
        <f>R109+R130+R146+R153+R214+R231+R310+R336+R438</f>
        <v>126.49984162</v>
      </c>
      <c r="T108" s="127">
        <f>T109+T130+T146+T153+T214+T231+T310+T336+T438</f>
        <v>0</v>
      </c>
      <c r="AR108" s="121" t="s">
        <v>81</v>
      </c>
      <c r="AT108" s="128" t="s">
        <v>73</v>
      </c>
      <c r="AU108" s="128" t="s">
        <v>74</v>
      </c>
      <c r="AY108" s="121" t="s">
        <v>166</v>
      </c>
      <c r="BK108" s="129">
        <f>BK109+BK130+BK146+BK153+BK214+BK231+BK310+BK336+BK438</f>
        <v>0</v>
      </c>
    </row>
    <row r="109" spans="2:65" s="11" customFormat="1" ht="22.8" customHeight="1">
      <c r="B109" s="120"/>
      <c r="D109" s="121" t="s">
        <v>73</v>
      </c>
      <c r="E109" s="130" t="s">
        <v>81</v>
      </c>
      <c r="F109" s="130" t="s">
        <v>167</v>
      </c>
      <c r="I109" s="123"/>
      <c r="J109" s="131">
        <f>BK109</f>
        <v>0</v>
      </c>
      <c r="L109" s="120"/>
      <c r="M109" s="125"/>
      <c r="P109" s="126">
        <f>SUM(P110:P129)</f>
        <v>0</v>
      </c>
      <c r="R109" s="126">
        <f>SUM(R110:R129)</f>
        <v>0</v>
      </c>
      <c r="T109" s="127">
        <f>SUM(T110:T129)</f>
        <v>0</v>
      </c>
      <c r="AR109" s="121" t="s">
        <v>81</v>
      </c>
      <c r="AT109" s="128" t="s">
        <v>73</v>
      </c>
      <c r="AU109" s="128" t="s">
        <v>81</v>
      </c>
      <c r="AY109" s="121" t="s">
        <v>166</v>
      </c>
      <c r="BK109" s="129">
        <f>SUM(BK110:BK129)</f>
        <v>0</v>
      </c>
    </row>
    <row r="110" spans="2:65" s="1" customFormat="1" ht="37.799999999999997" customHeight="1">
      <c r="B110" s="33"/>
      <c r="C110" s="132" t="s">
        <v>81</v>
      </c>
      <c r="D110" s="132" t="s">
        <v>168</v>
      </c>
      <c r="E110" s="133" t="s">
        <v>235</v>
      </c>
      <c r="F110" s="134" t="s">
        <v>236</v>
      </c>
      <c r="G110" s="135" t="s">
        <v>171</v>
      </c>
      <c r="H110" s="136">
        <v>1039.049</v>
      </c>
      <c r="I110" s="137"/>
      <c r="J110" s="138">
        <f>ROUND(I110*H110,2)</f>
        <v>0</v>
      </c>
      <c r="K110" s="134" t="s">
        <v>172</v>
      </c>
      <c r="L110" s="33"/>
      <c r="M110" s="139" t="s">
        <v>19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173</v>
      </c>
      <c r="AT110" s="143" t="s">
        <v>168</v>
      </c>
      <c r="AU110" s="143" t="s">
        <v>83</v>
      </c>
      <c r="AY110" s="18" t="s">
        <v>166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81</v>
      </c>
      <c r="BK110" s="144">
        <f>ROUND(I110*H110,2)</f>
        <v>0</v>
      </c>
      <c r="BL110" s="18" t="s">
        <v>173</v>
      </c>
      <c r="BM110" s="143" t="s">
        <v>586</v>
      </c>
    </row>
    <row r="111" spans="2:65" s="1" customFormat="1" ht="10.199999999999999">
      <c r="B111" s="33"/>
      <c r="D111" s="145" t="s">
        <v>175</v>
      </c>
      <c r="F111" s="146" t="s">
        <v>238</v>
      </c>
      <c r="I111" s="147"/>
      <c r="L111" s="33"/>
      <c r="M111" s="148"/>
      <c r="T111" s="54"/>
      <c r="AT111" s="18" t="s">
        <v>175</v>
      </c>
      <c r="AU111" s="18" t="s">
        <v>83</v>
      </c>
    </row>
    <row r="112" spans="2:65" s="12" customFormat="1" ht="10.199999999999999">
      <c r="B112" s="149"/>
      <c r="D112" s="150" t="s">
        <v>177</v>
      </c>
      <c r="E112" s="151" t="s">
        <v>19</v>
      </c>
      <c r="F112" s="152" t="s">
        <v>178</v>
      </c>
      <c r="H112" s="151" t="s">
        <v>19</v>
      </c>
      <c r="I112" s="153"/>
      <c r="L112" s="149"/>
      <c r="M112" s="154"/>
      <c r="T112" s="155"/>
      <c r="AT112" s="151" t="s">
        <v>177</v>
      </c>
      <c r="AU112" s="151" t="s">
        <v>83</v>
      </c>
      <c r="AV112" s="12" t="s">
        <v>81</v>
      </c>
      <c r="AW112" s="12" t="s">
        <v>34</v>
      </c>
      <c r="AX112" s="12" t="s">
        <v>74</v>
      </c>
      <c r="AY112" s="151" t="s">
        <v>166</v>
      </c>
    </row>
    <row r="113" spans="2:65" s="13" customFormat="1" ht="10.199999999999999">
      <c r="B113" s="156"/>
      <c r="D113" s="150" t="s">
        <v>177</v>
      </c>
      <c r="E113" s="157" t="s">
        <v>19</v>
      </c>
      <c r="F113" s="158" t="s">
        <v>587</v>
      </c>
      <c r="H113" s="159">
        <v>495.45</v>
      </c>
      <c r="I113" s="160"/>
      <c r="L113" s="156"/>
      <c r="M113" s="161"/>
      <c r="T113" s="162"/>
      <c r="AT113" s="157" t="s">
        <v>177</v>
      </c>
      <c r="AU113" s="157" t="s">
        <v>83</v>
      </c>
      <c r="AV113" s="13" t="s">
        <v>83</v>
      </c>
      <c r="AW113" s="13" t="s">
        <v>34</v>
      </c>
      <c r="AX113" s="13" t="s">
        <v>74</v>
      </c>
      <c r="AY113" s="157" t="s">
        <v>166</v>
      </c>
    </row>
    <row r="114" spans="2:65" s="12" customFormat="1" ht="10.199999999999999">
      <c r="B114" s="149"/>
      <c r="D114" s="150" t="s">
        <v>177</v>
      </c>
      <c r="E114" s="151" t="s">
        <v>19</v>
      </c>
      <c r="F114" s="152" t="s">
        <v>195</v>
      </c>
      <c r="H114" s="151" t="s">
        <v>19</v>
      </c>
      <c r="I114" s="153"/>
      <c r="L114" s="149"/>
      <c r="M114" s="154"/>
      <c r="T114" s="155"/>
      <c r="AT114" s="151" t="s">
        <v>177</v>
      </c>
      <c r="AU114" s="151" t="s">
        <v>83</v>
      </c>
      <c r="AV114" s="12" t="s">
        <v>81</v>
      </c>
      <c r="AW114" s="12" t="s">
        <v>34</v>
      </c>
      <c r="AX114" s="12" t="s">
        <v>74</v>
      </c>
      <c r="AY114" s="151" t="s">
        <v>166</v>
      </c>
    </row>
    <row r="115" spans="2:65" s="13" customFormat="1" ht="10.199999999999999">
      <c r="B115" s="156"/>
      <c r="D115" s="150" t="s">
        <v>177</v>
      </c>
      <c r="E115" s="157" t="s">
        <v>19</v>
      </c>
      <c r="F115" s="158" t="s">
        <v>588</v>
      </c>
      <c r="H115" s="159">
        <v>317.10000000000002</v>
      </c>
      <c r="I115" s="160"/>
      <c r="L115" s="156"/>
      <c r="M115" s="161"/>
      <c r="T115" s="162"/>
      <c r="AT115" s="157" t="s">
        <v>177</v>
      </c>
      <c r="AU115" s="157" t="s">
        <v>83</v>
      </c>
      <c r="AV115" s="13" t="s">
        <v>83</v>
      </c>
      <c r="AW115" s="13" t="s">
        <v>34</v>
      </c>
      <c r="AX115" s="13" t="s">
        <v>74</v>
      </c>
      <c r="AY115" s="157" t="s">
        <v>166</v>
      </c>
    </row>
    <row r="116" spans="2:65" s="12" customFormat="1" ht="10.199999999999999">
      <c r="B116" s="149"/>
      <c r="D116" s="150" t="s">
        <v>177</v>
      </c>
      <c r="E116" s="151" t="s">
        <v>19</v>
      </c>
      <c r="F116" s="152" t="s">
        <v>211</v>
      </c>
      <c r="H116" s="151" t="s">
        <v>19</v>
      </c>
      <c r="I116" s="153"/>
      <c r="L116" s="149"/>
      <c r="M116" s="154"/>
      <c r="T116" s="155"/>
      <c r="AT116" s="151" t="s">
        <v>177</v>
      </c>
      <c r="AU116" s="151" t="s">
        <v>83</v>
      </c>
      <c r="AV116" s="12" t="s">
        <v>81</v>
      </c>
      <c r="AW116" s="12" t="s">
        <v>34</v>
      </c>
      <c r="AX116" s="12" t="s">
        <v>74</v>
      </c>
      <c r="AY116" s="151" t="s">
        <v>166</v>
      </c>
    </row>
    <row r="117" spans="2:65" s="13" customFormat="1" ht="10.199999999999999">
      <c r="B117" s="156"/>
      <c r="D117" s="150" t="s">
        <v>177</v>
      </c>
      <c r="E117" s="157" t="s">
        <v>19</v>
      </c>
      <c r="F117" s="158" t="s">
        <v>589</v>
      </c>
      <c r="H117" s="159">
        <v>177.02</v>
      </c>
      <c r="I117" s="160"/>
      <c r="L117" s="156"/>
      <c r="M117" s="161"/>
      <c r="T117" s="162"/>
      <c r="AT117" s="157" t="s">
        <v>177</v>
      </c>
      <c r="AU117" s="157" t="s">
        <v>83</v>
      </c>
      <c r="AV117" s="13" t="s">
        <v>83</v>
      </c>
      <c r="AW117" s="13" t="s">
        <v>34</v>
      </c>
      <c r="AX117" s="13" t="s">
        <v>74</v>
      </c>
      <c r="AY117" s="157" t="s">
        <v>166</v>
      </c>
    </row>
    <row r="118" spans="2:65" s="14" customFormat="1" ht="10.199999999999999">
      <c r="B118" s="163"/>
      <c r="D118" s="150" t="s">
        <v>177</v>
      </c>
      <c r="E118" s="164" t="s">
        <v>19</v>
      </c>
      <c r="F118" s="165" t="s">
        <v>181</v>
      </c>
      <c r="H118" s="166">
        <v>989.56999999999994</v>
      </c>
      <c r="I118" s="167"/>
      <c r="L118" s="163"/>
      <c r="M118" s="168"/>
      <c r="T118" s="169"/>
      <c r="AT118" s="164" t="s">
        <v>177</v>
      </c>
      <c r="AU118" s="164" t="s">
        <v>83</v>
      </c>
      <c r="AV118" s="14" t="s">
        <v>173</v>
      </c>
      <c r="AW118" s="14" t="s">
        <v>34</v>
      </c>
      <c r="AX118" s="14" t="s">
        <v>81</v>
      </c>
      <c r="AY118" s="164" t="s">
        <v>166</v>
      </c>
    </row>
    <row r="119" spans="2:65" s="13" customFormat="1" ht="10.199999999999999">
      <c r="B119" s="156"/>
      <c r="D119" s="150" t="s">
        <v>177</v>
      </c>
      <c r="F119" s="158" t="s">
        <v>590</v>
      </c>
      <c r="H119" s="159">
        <v>1039.049</v>
      </c>
      <c r="I119" s="160"/>
      <c r="L119" s="156"/>
      <c r="M119" s="161"/>
      <c r="T119" s="162"/>
      <c r="AT119" s="157" t="s">
        <v>177</v>
      </c>
      <c r="AU119" s="157" t="s">
        <v>83</v>
      </c>
      <c r="AV119" s="13" t="s">
        <v>83</v>
      </c>
      <c r="AW119" s="13" t="s">
        <v>4</v>
      </c>
      <c r="AX119" s="13" t="s">
        <v>81</v>
      </c>
      <c r="AY119" s="157" t="s">
        <v>166</v>
      </c>
    </row>
    <row r="120" spans="2:65" s="1" customFormat="1" ht="24.15" customHeight="1">
      <c r="B120" s="33"/>
      <c r="C120" s="132" t="s">
        <v>83</v>
      </c>
      <c r="D120" s="132" t="s">
        <v>168</v>
      </c>
      <c r="E120" s="133" t="s">
        <v>591</v>
      </c>
      <c r="F120" s="134" t="s">
        <v>592</v>
      </c>
      <c r="G120" s="135" t="s">
        <v>171</v>
      </c>
      <c r="H120" s="136">
        <v>1039.049</v>
      </c>
      <c r="I120" s="137"/>
      <c r="J120" s="138">
        <f>ROUND(I120*H120,2)</f>
        <v>0</v>
      </c>
      <c r="K120" s="134" t="s">
        <v>172</v>
      </c>
      <c r="L120" s="33"/>
      <c r="M120" s="139" t="s">
        <v>19</v>
      </c>
      <c r="N120" s="140" t="s">
        <v>45</v>
      </c>
      <c r="P120" s="141">
        <f>O120*H120</f>
        <v>0</v>
      </c>
      <c r="Q120" s="141">
        <v>0</v>
      </c>
      <c r="R120" s="141">
        <f>Q120*H120</f>
        <v>0</v>
      </c>
      <c r="S120" s="141">
        <v>0</v>
      </c>
      <c r="T120" s="142">
        <f>S120*H120</f>
        <v>0</v>
      </c>
      <c r="AR120" s="143" t="s">
        <v>173</v>
      </c>
      <c r="AT120" s="143" t="s">
        <v>168</v>
      </c>
      <c r="AU120" s="143" t="s">
        <v>83</v>
      </c>
      <c r="AY120" s="18" t="s">
        <v>166</v>
      </c>
      <c r="BE120" s="144">
        <f>IF(N120="základní",J120,0)</f>
        <v>0</v>
      </c>
      <c r="BF120" s="144">
        <f>IF(N120="snížená",J120,0)</f>
        <v>0</v>
      </c>
      <c r="BG120" s="144">
        <f>IF(N120="zákl. přenesená",J120,0)</f>
        <v>0</v>
      </c>
      <c r="BH120" s="144">
        <f>IF(N120="sníž. přenesená",J120,0)</f>
        <v>0</v>
      </c>
      <c r="BI120" s="144">
        <f>IF(N120="nulová",J120,0)</f>
        <v>0</v>
      </c>
      <c r="BJ120" s="18" t="s">
        <v>81</v>
      </c>
      <c r="BK120" s="144">
        <f>ROUND(I120*H120,2)</f>
        <v>0</v>
      </c>
      <c r="BL120" s="18" t="s">
        <v>173</v>
      </c>
      <c r="BM120" s="143" t="s">
        <v>593</v>
      </c>
    </row>
    <row r="121" spans="2:65" s="1" customFormat="1" ht="10.199999999999999">
      <c r="B121" s="33"/>
      <c r="D121" s="145" t="s">
        <v>175</v>
      </c>
      <c r="F121" s="146" t="s">
        <v>594</v>
      </c>
      <c r="I121" s="147"/>
      <c r="L121" s="33"/>
      <c r="M121" s="148"/>
      <c r="T121" s="54"/>
      <c r="AT121" s="18" t="s">
        <v>175</v>
      </c>
      <c r="AU121" s="18" t="s">
        <v>83</v>
      </c>
    </row>
    <row r="122" spans="2:65" s="12" customFormat="1" ht="10.199999999999999">
      <c r="B122" s="149"/>
      <c r="D122" s="150" t="s">
        <v>177</v>
      </c>
      <c r="E122" s="151" t="s">
        <v>19</v>
      </c>
      <c r="F122" s="152" t="s">
        <v>178</v>
      </c>
      <c r="H122" s="151" t="s">
        <v>19</v>
      </c>
      <c r="I122" s="153"/>
      <c r="L122" s="149"/>
      <c r="M122" s="154"/>
      <c r="T122" s="155"/>
      <c r="AT122" s="151" t="s">
        <v>177</v>
      </c>
      <c r="AU122" s="151" t="s">
        <v>83</v>
      </c>
      <c r="AV122" s="12" t="s">
        <v>81</v>
      </c>
      <c r="AW122" s="12" t="s">
        <v>34</v>
      </c>
      <c r="AX122" s="12" t="s">
        <v>74</v>
      </c>
      <c r="AY122" s="151" t="s">
        <v>166</v>
      </c>
    </row>
    <row r="123" spans="2:65" s="13" customFormat="1" ht="10.199999999999999">
      <c r="B123" s="156"/>
      <c r="D123" s="150" t="s">
        <v>177</v>
      </c>
      <c r="E123" s="157" t="s">
        <v>19</v>
      </c>
      <c r="F123" s="158" t="s">
        <v>587</v>
      </c>
      <c r="H123" s="159">
        <v>495.45</v>
      </c>
      <c r="I123" s="160"/>
      <c r="L123" s="156"/>
      <c r="M123" s="161"/>
      <c r="T123" s="162"/>
      <c r="AT123" s="157" t="s">
        <v>177</v>
      </c>
      <c r="AU123" s="157" t="s">
        <v>83</v>
      </c>
      <c r="AV123" s="13" t="s">
        <v>83</v>
      </c>
      <c r="AW123" s="13" t="s">
        <v>34</v>
      </c>
      <c r="AX123" s="13" t="s">
        <v>74</v>
      </c>
      <c r="AY123" s="157" t="s">
        <v>166</v>
      </c>
    </row>
    <row r="124" spans="2:65" s="12" customFormat="1" ht="10.199999999999999">
      <c r="B124" s="149"/>
      <c r="D124" s="150" t="s">
        <v>177</v>
      </c>
      <c r="E124" s="151" t="s">
        <v>19</v>
      </c>
      <c r="F124" s="152" t="s">
        <v>195</v>
      </c>
      <c r="H124" s="151" t="s">
        <v>19</v>
      </c>
      <c r="I124" s="153"/>
      <c r="L124" s="149"/>
      <c r="M124" s="154"/>
      <c r="T124" s="155"/>
      <c r="AT124" s="151" t="s">
        <v>177</v>
      </c>
      <c r="AU124" s="151" t="s">
        <v>83</v>
      </c>
      <c r="AV124" s="12" t="s">
        <v>81</v>
      </c>
      <c r="AW124" s="12" t="s">
        <v>34</v>
      </c>
      <c r="AX124" s="12" t="s">
        <v>74</v>
      </c>
      <c r="AY124" s="151" t="s">
        <v>166</v>
      </c>
    </row>
    <row r="125" spans="2:65" s="13" customFormat="1" ht="10.199999999999999">
      <c r="B125" s="156"/>
      <c r="D125" s="150" t="s">
        <v>177</v>
      </c>
      <c r="E125" s="157" t="s">
        <v>19</v>
      </c>
      <c r="F125" s="158" t="s">
        <v>588</v>
      </c>
      <c r="H125" s="159">
        <v>317.10000000000002</v>
      </c>
      <c r="I125" s="160"/>
      <c r="L125" s="156"/>
      <c r="M125" s="161"/>
      <c r="T125" s="162"/>
      <c r="AT125" s="157" t="s">
        <v>177</v>
      </c>
      <c r="AU125" s="157" t="s">
        <v>83</v>
      </c>
      <c r="AV125" s="13" t="s">
        <v>83</v>
      </c>
      <c r="AW125" s="13" t="s">
        <v>34</v>
      </c>
      <c r="AX125" s="13" t="s">
        <v>74</v>
      </c>
      <c r="AY125" s="157" t="s">
        <v>166</v>
      </c>
    </row>
    <row r="126" spans="2:65" s="12" customFormat="1" ht="10.199999999999999">
      <c r="B126" s="149"/>
      <c r="D126" s="150" t="s">
        <v>177</v>
      </c>
      <c r="E126" s="151" t="s">
        <v>19</v>
      </c>
      <c r="F126" s="152" t="s">
        <v>211</v>
      </c>
      <c r="H126" s="151" t="s">
        <v>19</v>
      </c>
      <c r="I126" s="153"/>
      <c r="L126" s="149"/>
      <c r="M126" s="154"/>
      <c r="T126" s="155"/>
      <c r="AT126" s="151" t="s">
        <v>177</v>
      </c>
      <c r="AU126" s="151" t="s">
        <v>83</v>
      </c>
      <c r="AV126" s="12" t="s">
        <v>81</v>
      </c>
      <c r="AW126" s="12" t="s">
        <v>34</v>
      </c>
      <c r="AX126" s="12" t="s">
        <v>74</v>
      </c>
      <c r="AY126" s="151" t="s">
        <v>166</v>
      </c>
    </row>
    <row r="127" spans="2:65" s="13" customFormat="1" ht="10.199999999999999">
      <c r="B127" s="156"/>
      <c r="D127" s="150" t="s">
        <v>177</v>
      </c>
      <c r="E127" s="157" t="s">
        <v>19</v>
      </c>
      <c r="F127" s="158" t="s">
        <v>589</v>
      </c>
      <c r="H127" s="159">
        <v>177.02</v>
      </c>
      <c r="I127" s="160"/>
      <c r="L127" s="156"/>
      <c r="M127" s="161"/>
      <c r="T127" s="162"/>
      <c r="AT127" s="157" t="s">
        <v>177</v>
      </c>
      <c r="AU127" s="157" t="s">
        <v>83</v>
      </c>
      <c r="AV127" s="13" t="s">
        <v>83</v>
      </c>
      <c r="AW127" s="13" t="s">
        <v>34</v>
      </c>
      <c r="AX127" s="13" t="s">
        <v>74</v>
      </c>
      <c r="AY127" s="157" t="s">
        <v>166</v>
      </c>
    </row>
    <row r="128" spans="2:65" s="14" customFormat="1" ht="10.199999999999999">
      <c r="B128" s="163"/>
      <c r="D128" s="150" t="s">
        <v>177</v>
      </c>
      <c r="E128" s="164" t="s">
        <v>19</v>
      </c>
      <c r="F128" s="165" t="s">
        <v>181</v>
      </c>
      <c r="H128" s="166">
        <v>989.56999999999994</v>
      </c>
      <c r="I128" s="167"/>
      <c r="L128" s="163"/>
      <c r="M128" s="168"/>
      <c r="T128" s="169"/>
      <c r="AT128" s="164" t="s">
        <v>177</v>
      </c>
      <c r="AU128" s="164" t="s">
        <v>83</v>
      </c>
      <c r="AV128" s="14" t="s">
        <v>173</v>
      </c>
      <c r="AW128" s="14" t="s">
        <v>34</v>
      </c>
      <c r="AX128" s="14" t="s">
        <v>81</v>
      </c>
      <c r="AY128" s="164" t="s">
        <v>166</v>
      </c>
    </row>
    <row r="129" spans="2:65" s="13" customFormat="1" ht="10.199999999999999">
      <c r="B129" s="156"/>
      <c r="D129" s="150" t="s">
        <v>177</v>
      </c>
      <c r="F129" s="158" t="s">
        <v>590</v>
      </c>
      <c r="H129" s="159">
        <v>1039.049</v>
      </c>
      <c r="I129" s="160"/>
      <c r="L129" s="156"/>
      <c r="M129" s="161"/>
      <c r="T129" s="162"/>
      <c r="AT129" s="157" t="s">
        <v>177</v>
      </c>
      <c r="AU129" s="157" t="s">
        <v>83</v>
      </c>
      <c r="AV129" s="13" t="s">
        <v>83</v>
      </c>
      <c r="AW129" s="13" t="s">
        <v>4</v>
      </c>
      <c r="AX129" s="13" t="s">
        <v>81</v>
      </c>
      <c r="AY129" s="157" t="s">
        <v>166</v>
      </c>
    </row>
    <row r="130" spans="2:65" s="11" customFormat="1" ht="22.8" customHeight="1">
      <c r="B130" s="120"/>
      <c r="D130" s="121" t="s">
        <v>73</v>
      </c>
      <c r="E130" s="130" t="s">
        <v>83</v>
      </c>
      <c r="F130" s="130" t="s">
        <v>595</v>
      </c>
      <c r="I130" s="123"/>
      <c r="J130" s="131">
        <f>BK130</f>
        <v>0</v>
      </c>
      <c r="L130" s="120"/>
      <c r="M130" s="125"/>
      <c r="P130" s="126">
        <f>SUM(P131:P145)</f>
        <v>0</v>
      </c>
      <c r="R130" s="126">
        <f>SUM(R131:R145)</f>
        <v>0.21887249999999997</v>
      </c>
      <c r="T130" s="127">
        <f>SUM(T131:T145)</f>
        <v>0</v>
      </c>
      <c r="AR130" s="121" t="s">
        <v>81</v>
      </c>
      <c r="AT130" s="128" t="s">
        <v>73</v>
      </c>
      <c r="AU130" s="128" t="s">
        <v>81</v>
      </c>
      <c r="AY130" s="121" t="s">
        <v>166</v>
      </c>
      <c r="BK130" s="129">
        <f>SUM(BK131:BK145)</f>
        <v>0</v>
      </c>
    </row>
    <row r="131" spans="2:65" s="1" customFormat="1" ht="24.15" customHeight="1">
      <c r="B131" s="33"/>
      <c r="C131" s="132" t="s">
        <v>190</v>
      </c>
      <c r="D131" s="132" t="s">
        <v>168</v>
      </c>
      <c r="E131" s="133" t="s">
        <v>596</v>
      </c>
      <c r="F131" s="134" t="s">
        <v>597</v>
      </c>
      <c r="G131" s="135" t="s">
        <v>171</v>
      </c>
      <c r="H131" s="136">
        <v>57.75</v>
      </c>
      <c r="I131" s="137"/>
      <c r="J131" s="138">
        <f>ROUND(I131*H131,2)</f>
        <v>0</v>
      </c>
      <c r="K131" s="134" t="s">
        <v>19</v>
      </c>
      <c r="L131" s="33"/>
      <c r="M131" s="139" t="s">
        <v>19</v>
      </c>
      <c r="N131" s="140" t="s">
        <v>45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173</v>
      </c>
      <c r="AT131" s="143" t="s">
        <v>168</v>
      </c>
      <c r="AU131" s="143" t="s">
        <v>83</v>
      </c>
      <c r="AY131" s="18" t="s">
        <v>166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81</v>
      </c>
      <c r="BK131" s="144">
        <f>ROUND(I131*H131,2)</f>
        <v>0</v>
      </c>
      <c r="BL131" s="18" t="s">
        <v>173</v>
      </c>
      <c r="BM131" s="143" t="s">
        <v>598</v>
      </c>
    </row>
    <row r="132" spans="2:65" s="12" customFormat="1" ht="10.199999999999999">
      <c r="B132" s="149"/>
      <c r="D132" s="150" t="s">
        <v>177</v>
      </c>
      <c r="E132" s="151" t="s">
        <v>19</v>
      </c>
      <c r="F132" s="152" t="s">
        <v>599</v>
      </c>
      <c r="H132" s="151" t="s">
        <v>19</v>
      </c>
      <c r="I132" s="153"/>
      <c r="L132" s="149"/>
      <c r="M132" s="154"/>
      <c r="T132" s="155"/>
      <c r="AT132" s="151" t="s">
        <v>177</v>
      </c>
      <c r="AU132" s="151" t="s">
        <v>83</v>
      </c>
      <c r="AV132" s="12" t="s">
        <v>81</v>
      </c>
      <c r="AW132" s="12" t="s">
        <v>34</v>
      </c>
      <c r="AX132" s="12" t="s">
        <v>74</v>
      </c>
      <c r="AY132" s="151" t="s">
        <v>166</v>
      </c>
    </row>
    <row r="133" spans="2:65" s="13" customFormat="1" ht="10.199999999999999">
      <c r="B133" s="156"/>
      <c r="D133" s="150" t="s">
        <v>177</v>
      </c>
      <c r="E133" s="157" t="s">
        <v>19</v>
      </c>
      <c r="F133" s="158" t="s">
        <v>600</v>
      </c>
      <c r="H133" s="159">
        <v>55</v>
      </c>
      <c r="I133" s="160"/>
      <c r="L133" s="156"/>
      <c r="M133" s="161"/>
      <c r="T133" s="162"/>
      <c r="AT133" s="157" t="s">
        <v>177</v>
      </c>
      <c r="AU133" s="157" t="s">
        <v>83</v>
      </c>
      <c r="AV133" s="13" t="s">
        <v>83</v>
      </c>
      <c r="AW133" s="13" t="s">
        <v>34</v>
      </c>
      <c r="AX133" s="13" t="s">
        <v>74</v>
      </c>
      <c r="AY133" s="157" t="s">
        <v>166</v>
      </c>
    </row>
    <row r="134" spans="2:65" s="14" customFormat="1" ht="10.199999999999999">
      <c r="B134" s="163"/>
      <c r="D134" s="150" t="s">
        <v>177</v>
      </c>
      <c r="E134" s="164" t="s">
        <v>19</v>
      </c>
      <c r="F134" s="165" t="s">
        <v>181</v>
      </c>
      <c r="H134" s="166">
        <v>55</v>
      </c>
      <c r="I134" s="167"/>
      <c r="L134" s="163"/>
      <c r="M134" s="168"/>
      <c r="T134" s="169"/>
      <c r="AT134" s="164" t="s">
        <v>177</v>
      </c>
      <c r="AU134" s="164" t="s">
        <v>83</v>
      </c>
      <c r="AV134" s="14" t="s">
        <v>173</v>
      </c>
      <c r="AW134" s="14" t="s">
        <v>34</v>
      </c>
      <c r="AX134" s="14" t="s">
        <v>81</v>
      </c>
      <c r="AY134" s="164" t="s">
        <v>166</v>
      </c>
    </row>
    <row r="135" spans="2:65" s="13" customFormat="1" ht="10.199999999999999">
      <c r="B135" s="156"/>
      <c r="D135" s="150" t="s">
        <v>177</v>
      </c>
      <c r="F135" s="158" t="s">
        <v>601</v>
      </c>
      <c r="H135" s="159">
        <v>57.75</v>
      </c>
      <c r="I135" s="160"/>
      <c r="L135" s="156"/>
      <c r="M135" s="161"/>
      <c r="T135" s="162"/>
      <c r="AT135" s="157" t="s">
        <v>177</v>
      </c>
      <c r="AU135" s="157" t="s">
        <v>83</v>
      </c>
      <c r="AV135" s="13" t="s">
        <v>83</v>
      </c>
      <c r="AW135" s="13" t="s">
        <v>4</v>
      </c>
      <c r="AX135" s="13" t="s">
        <v>81</v>
      </c>
      <c r="AY135" s="157" t="s">
        <v>166</v>
      </c>
    </row>
    <row r="136" spans="2:65" s="1" customFormat="1" ht="24.15" customHeight="1">
      <c r="B136" s="33"/>
      <c r="C136" s="132" t="s">
        <v>173</v>
      </c>
      <c r="D136" s="132" t="s">
        <v>168</v>
      </c>
      <c r="E136" s="133" t="s">
        <v>602</v>
      </c>
      <c r="F136" s="134" t="s">
        <v>603</v>
      </c>
      <c r="G136" s="135" t="s">
        <v>244</v>
      </c>
      <c r="H136" s="136">
        <v>350</v>
      </c>
      <c r="I136" s="137"/>
      <c r="J136" s="138">
        <f>ROUND(I136*H136,2)</f>
        <v>0</v>
      </c>
      <c r="K136" s="134" t="s">
        <v>172</v>
      </c>
      <c r="L136" s="33"/>
      <c r="M136" s="139" t="s">
        <v>19</v>
      </c>
      <c r="N136" s="140" t="s">
        <v>45</v>
      </c>
      <c r="P136" s="141">
        <f>O136*H136</f>
        <v>0</v>
      </c>
      <c r="Q136" s="141">
        <v>2.7E-4</v>
      </c>
      <c r="R136" s="141">
        <f>Q136*H136</f>
        <v>9.4500000000000001E-2</v>
      </c>
      <c r="S136" s="141">
        <v>0</v>
      </c>
      <c r="T136" s="142">
        <f>S136*H136</f>
        <v>0</v>
      </c>
      <c r="AR136" s="143" t="s">
        <v>173</v>
      </c>
      <c r="AT136" s="143" t="s">
        <v>168</v>
      </c>
      <c r="AU136" s="143" t="s">
        <v>83</v>
      </c>
      <c r="AY136" s="18" t="s">
        <v>166</v>
      </c>
      <c r="BE136" s="144">
        <f>IF(N136="základní",J136,0)</f>
        <v>0</v>
      </c>
      <c r="BF136" s="144">
        <f>IF(N136="snížená",J136,0)</f>
        <v>0</v>
      </c>
      <c r="BG136" s="144">
        <f>IF(N136="zákl. přenesená",J136,0)</f>
        <v>0</v>
      </c>
      <c r="BH136" s="144">
        <f>IF(N136="sníž. přenesená",J136,0)</f>
        <v>0</v>
      </c>
      <c r="BI136" s="144">
        <f>IF(N136="nulová",J136,0)</f>
        <v>0</v>
      </c>
      <c r="BJ136" s="18" t="s">
        <v>81</v>
      </c>
      <c r="BK136" s="144">
        <f>ROUND(I136*H136,2)</f>
        <v>0</v>
      </c>
      <c r="BL136" s="18" t="s">
        <v>173</v>
      </c>
      <c r="BM136" s="143" t="s">
        <v>604</v>
      </c>
    </row>
    <row r="137" spans="2:65" s="1" customFormat="1" ht="10.199999999999999">
      <c r="B137" s="33"/>
      <c r="D137" s="145" t="s">
        <v>175</v>
      </c>
      <c r="F137" s="146" t="s">
        <v>605</v>
      </c>
      <c r="I137" s="147"/>
      <c r="L137" s="33"/>
      <c r="M137" s="148"/>
      <c r="T137" s="54"/>
      <c r="AT137" s="18" t="s">
        <v>175</v>
      </c>
      <c r="AU137" s="18" t="s">
        <v>83</v>
      </c>
    </row>
    <row r="138" spans="2:65" s="12" customFormat="1" ht="10.199999999999999">
      <c r="B138" s="149"/>
      <c r="D138" s="150" t="s">
        <v>177</v>
      </c>
      <c r="E138" s="151" t="s">
        <v>19</v>
      </c>
      <c r="F138" s="152" t="s">
        <v>599</v>
      </c>
      <c r="H138" s="151" t="s">
        <v>19</v>
      </c>
      <c r="I138" s="153"/>
      <c r="L138" s="149"/>
      <c r="M138" s="154"/>
      <c r="T138" s="155"/>
      <c r="AT138" s="151" t="s">
        <v>177</v>
      </c>
      <c r="AU138" s="151" t="s">
        <v>83</v>
      </c>
      <c r="AV138" s="12" t="s">
        <v>81</v>
      </c>
      <c r="AW138" s="12" t="s">
        <v>34</v>
      </c>
      <c r="AX138" s="12" t="s">
        <v>74</v>
      </c>
      <c r="AY138" s="151" t="s">
        <v>166</v>
      </c>
    </row>
    <row r="139" spans="2:65" s="13" customFormat="1" ht="10.199999999999999">
      <c r="B139" s="156"/>
      <c r="D139" s="150" t="s">
        <v>177</v>
      </c>
      <c r="E139" s="157" t="s">
        <v>19</v>
      </c>
      <c r="F139" s="158" t="s">
        <v>606</v>
      </c>
      <c r="H139" s="159">
        <v>350</v>
      </c>
      <c r="I139" s="160"/>
      <c r="L139" s="156"/>
      <c r="M139" s="161"/>
      <c r="T139" s="162"/>
      <c r="AT139" s="157" t="s">
        <v>177</v>
      </c>
      <c r="AU139" s="157" t="s">
        <v>83</v>
      </c>
      <c r="AV139" s="13" t="s">
        <v>83</v>
      </c>
      <c r="AW139" s="13" t="s">
        <v>34</v>
      </c>
      <c r="AX139" s="13" t="s">
        <v>74</v>
      </c>
      <c r="AY139" s="157" t="s">
        <v>166</v>
      </c>
    </row>
    <row r="140" spans="2:65" s="14" customFormat="1" ht="10.199999999999999">
      <c r="B140" s="163"/>
      <c r="D140" s="150" t="s">
        <v>177</v>
      </c>
      <c r="E140" s="164" t="s">
        <v>19</v>
      </c>
      <c r="F140" s="165" t="s">
        <v>181</v>
      </c>
      <c r="H140" s="166">
        <v>350</v>
      </c>
      <c r="I140" s="167"/>
      <c r="L140" s="163"/>
      <c r="M140" s="168"/>
      <c r="T140" s="169"/>
      <c r="AT140" s="164" t="s">
        <v>177</v>
      </c>
      <c r="AU140" s="164" t="s">
        <v>83</v>
      </c>
      <c r="AV140" s="14" t="s">
        <v>173</v>
      </c>
      <c r="AW140" s="14" t="s">
        <v>34</v>
      </c>
      <c r="AX140" s="14" t="s">
        <v>81</v>
      </c>
      <c r="AY140" s="164" t="s">
        <v>166</v>
      </c>
    </row>
    <row r="141" spans="2:65" s="1" customFormat="1" ht="16.5" customHeight="1">
      <c r="B141" s="33"/>
      <c r="C141" s="175" t="s">
        <v>206</v>
      </c>
      <c r="D141" s="175" t="s">
        <v>561</v>
      </c>
      <c r="E141" s="176" t="s">
        <v>607</v>
      </c>
      <c r="F141" s="177" t="s">
        <v>608</v>
      </c>
      <c r="G141" s="178" t="s">
        <v>244</v>
      </c>
      <c r="H141" s="179">
        <v>414.57499999999999</v>
      </c>
      <c r="I141" s="180"/>
      <c r="J141" s="181">
        <f>ROUND(I141*H141,2)</f>
        <v>0</v>
      </c>
      <c r="K141" s="177" t="s">
        <v>172</v>
      </c>
      <c r="L141" s="182"/>
      <c r="M141" s="183" t="s">
        <v>19</v>
      </c>
      <c r="N141" s="184" t="s">
        <v>45</v>
      </c>
      <c r="P141" s="141">
        <f>O141*H141</f>
        <v>0</v>
      </c>
      <c r="Q141" s="141">
        <v>2.9999999999999997E-4</v>
      </c>
      <c r="R141" s="141">
        <f>Q141*H141</f>
        <v>0.12437249999999998</v>
      </c>
      <c r="S141" s="141">
        <v>0</v>
      </c>
      <c r="T141" s="142">
        <f>S141*H141</f>
        <v>0</v>
      </c>
      <c r="AR141" s="143" t="s">
        <v>229</v>
      </c>
      <c r="AT141" s="143" t="s">
        <v>561</v>
      </c>
      <c r="AU141" s="143" t="s">
        <v>83</v>
      </c>
      <c r="AY141" s="18" t="s">
        <v>166</v>
      </c>
      <c r="BE141" s="144">
        <f>IF(N141="základní",J141,0)</f>
        <v>0</v>
      </c>
      <c r="BF141" s="144">
        <f>IF(N141="snížená",J141,0)</f>
        <v>0</v>
      </c>
      <c r="BG141" s="144">
        <f>IF(N141="zákl. přenesená",J141,0)</f>
        <v>0</v>
      </c>
      <c r="BH141" s="144">
        <f>IF(N141="sníž. přenesená",J141,0)</f>
        <v>0</v>
      </c>
      <c r="BI141" s="144">
        <f>IF(N141="nulová",J141,0)</f>
        <v>0</v>
      </c>
      <c r="BJ141" s="18" t="s">
        <v>81</v>
      </c>
      <c r="BK141" s="144">
        <f>ROUND(I141*H141,2)</f>
        <v>0</v>
      </c>
      <c r="BL141" s="18" t="s">
        <v>173</v>
      </c>
      <c r="BM141" s="143" t="s">
        <v>609</v>
      </c>
    </row>
    <row r="142" spans="2:65" s="12" customFormat="1" ht="10.199999999999999">
      <c r="B142" s="149"/>
      <c r="D142" s="150" t="s">
        <v>177</v>
      </c>
      <c r="E142" s="151" t="s">
        <v>19</v>
      </c>
      <c r="F142" s="152" t="s">
        <v>599</v>
      </c>
      <c r="H142" s="151" t="s">
        <v>19</v>
      </c>
      <c r="I142" s="153"/>
      <c r="L142" s="149"/>
      <c r="M142" s="154"/>
      <c r="T142" s="155"/>
      <c r="AT142" s="151" t="s">
        <v>177</v>
      </c>
      <c r="AU142" s="151" t="s">
        <v>83</v>
      </c>
      <c r="AV142" s="12" t="s">
        <v>81</v>
      </c>
      <c r="AW142" s="12" t="s">
        <v>34</v>
      </c>
      <c r="AX142" s="12" t="s">
        <v>74</v>
      </c>
      <c r="AY142" s="151" t="s">
        <v>166</v>
      </c>
    </row>
    <row r="143" spans="2:65" s="13" customFormat="1" ht="10.199999999999999">
      <c r="B143" s="156"/>
      <c r="D143" s="150" t="s">
        <v>177</v>
      </c>
      <c r="E143" s="157" t="s">
        <v>19</v>
      </c>
      <c r="F143" s="158" t="s">
        <v>606</v>
      </c>
      <c r="H143" s="159">
        <v>350</v>
      </c>
      <c r="I143" s="160"/>
      <c r="L143" s="156"/>
      <c r="M143" s="161"/>
      <c r="T143" s="162"/>
      <c r="AT143" s="157" t="s">
        <v>177</v>
      </c>
      <c r="AU143" s="157" t="s">
        <v>83</v>
      </c>
      <c r="AV143" s="13" t="s">
        <v>83</v>
      </c>
      <c r="AW143" s="13" t="s">
        <v>34</v>
      </c>
      <c r="AX143" s="13" t="s">
        <v>74</v>
      </c>
      <c r="AY143" s="157" t="s">
        <v>166</v>
      </c>
    </row>
    <row r="144" spans="2:65" s="14" customFormat="1" ht="10.199999999999999">
      <c r="B144" s="163"/>
      <c r="D144" s="150" t="s">
        <v>177</v>
      </c>
      <c r="E144" s="164" t="s">
        <v>19</v>
      </c>
      <c r="F144" s="165" t="s">
        <v>181</v>
      </c>
      <c r="H144" s="166">
        <v>350</v>
      </c>
      <c r="I144" s="167"/>
      <c r="L144" s="163"/>
      <c r="M144" s="168"/>
      <c r="T144" s="169"/>
      <c r="AT144" s="164" t="s">
        <v>177</v>
      </c>
      <c r="AU144" s="164" t="s">
        <v>83</v>
      </c>
      <c r="AV144" s="14" t="s">
        <v>173</v>
      </c>
      <c r="AW144" s="14" t="s">
        <v>34</v>
      </c>
      <c r="AX144" s="14" t="s">
        <v>81</v>
      </c>
      <c r="AY144" s="164" t="s">
        <v>166</v>
      </c>
    </row>
    <row r="145" spans="2:65" s="13" customFormat="1" ht="10.199999999999999">
      <c r="B145" s="156"/>
      <c r="D145" s="150" t="s">
        <v>177</v>
      </c>
      <c r="F145" s="158" t="s">
        <v>610</v>
      </c>
      <c r="H145" s="159">
        <v>414.57499999999999</v>
      </c>
      <c r="I145" s="160"/>
      <c r="L145" s="156"/>
      <c r="M145" s="161"/>
      <c r="T145" s="162"/>
      <c r="AT145" s="157" t="s">
        <v>177</v>
      </c>
      <c r="AU145" s="157" t="s">
        <v>83</v>
      </c>
      <c r="AV145" s="13" t="s">
        <v>83</v>
      </c>
      <c r="AW145" s="13" t="s">
        <v>4</v>
      </c>
      <c r="AX145" s="13" t="s">
        <v>81</v>
      </c>
      <c r="AY145" s="157" t="s">
        <v>166</v>
      </c>
    </row>
    <row r="146" spans="2:65" s="11" customFormat="1" ht="22.8" customHeight="1">
      <c r="B146" s="120"/>
      <c r="D146" s="121" t="s">
        <v>73</v>
      </c>
      <c r="E146" s="130" t="s">
        <v>190</v>
      </c>
      <c r="F146" s="130" t="s">
        <v>611</v>
      </c>
      <c r="I146" s="123"/>
      <c r="J146" s="131">
        <f>BK146</f>
        <v>0</v>
      </c>
      <c r="L146" s="120"/>
      <c r="M146" s="125"/>
      <c r="P146" s="126">
        <f>SUM(P147:P152)</f>
        <v>0</v>
      </c>
      <c r="R146" s="126">
        <f>SUM(R147:R152)</f>
        <v>0.70969499999999996</v>
      </c>
      <c r="T146" s="127">
        <f>SUM(T147:T152)</f>
        <v>0</v>
      </c>
      <c r="AR146" s="121" t="s">
        <v>81</v>
      </c>
      <c r="AT146" s="128" t="s">
        <v>73</v>
      </c>
      <c r="AU146" s="128" t="s">
        <v>81</v>
      </c>
      <c r="AY146" s="121" t="s">
        <v>166</v>
      </c>
      <c r="BK146" s="129">
        <f>SUM(BK147:BK152)</f>
        <v>0</v>
      </c>
    </row>
    <row r="147" spans="2:65" s="1" customFormat="1" ht="24.15" customHeight="1">
      <c r="B147" s="33"/>
      <c r="C147" s="132" t="s">
        <v>215</v>
      </c>
      <c r="D147" s="132" t="s">
        <v>168</v>
      </c>
      <c r="E147" s="133" t="s">
        <v>612</v>
      </c>
      <c r="F147" s="134" t="s">
        <v>613</v>
      </c>
      <c r="G147" s="135" t="s">
        <v>171</v>
      </c>
      <c r="H147" s="136">
        <v>0.378</v>
      </c>
      <c r="I147" s="137"/>
      <c r="J147" s="138">
        <f>ROUND(I147*H147,2)</f>
        <v>0</v>
      </c>
      <c r="K147" s="134" t="s">
        <v>172</v>
      </c>
      <c r="L147" s="33"/>
      <c r="M147" s="139" t="s">
        <v>19</v>
      </c>
      <c r="N147" s="140" t="s">
        <v>45</v>
      </c>
      <c r="P147" s="141">
        <f>O147*H147</f>
        <v>0</v>
      </c>
      <c r="Q147" s="141">
        <v>1.8774999999999999</v>
      </c>
      <c r="R147" s="141">
        <f>Q147*H147</f>
        <v>0.70969499999999996</v>
      </c>
      <c r="S147" s="141">
        <v>0</v>
      </c>
      <c r="T147" s="142">
        <f>S147*H147</f>
        <v>0</v>
      </c>
      <c r="AR147" s="143" t="s">
        <v>173</v>
      </c>
      <c r="AT147" s="143" t="s">
        <v>168</v>
      </c>
      <c r="AU147" s="143" t="s">
        <v>83</v>
      </c>
      <c r="AY147" s="18" t="s">
        <v>166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81</v>
      </c>
      <c r="BK147" s="144">
        <f>ROUND(I147*H147,2)</f>
        <v>0</v>
      </c>
      <c r="BL147" s="18" t="s">
        <v>173</v>
      </c>
      <c r="BM147" s="143" t="s">
        <v>614</v>
      </c>
    </row>
    <row r="148" spans="2:65" s="1" customFormat="1" ht="10.199999999999999">
      <c r="B148" s="33"/>
      <c r="D148" s="145" t="s">
        <v>175</v>
      </c>
      <c r="F148" s="146" t="s">
        <v>615</v>
      </c>
      <c r="I148" s="147"/>
      <c r="L148" s="33"/>
      <c r="M148" s="148"/>
      <c r="T148" s="54"/>
      <c r="AT148" s="18" t="s">
        <v>175</v>
      </c>
      <c r="AU148" s="18" t="s">
        <v>83</v>
      </c>
    </row>
    <row r="149" spans="2:65" s="12" customFormat="1" ht="10.199999999999999">
      <c r="B149" s="149"/>
      <c r="D149" s="150" t="s">
        <v>177</v>
      </c>
      <c r="E149" s="151" t="s">
        <v>19</v>
      </c>
      <c r="F149" s="152" t="s">
        <v>616</v>
      </c>
      <c r="H149" s="151" t="s">
        <v>19</v>
      </c>
      <c r="I149" s="153"/>
      <c r="L149" s="149"/>
      <c r="M149" s="154"/>
      <c r="T149" s="155"/>
      <c r="AT149" s="151" t="s">
        <v>177</v>
      </c>
      <c r="AU149" s="151" t="s">
        <v>83</v>
      </c>
      <c r="AV149" s="12" t="s">
        <v>81</v>
      </c>
      <c r="AW149" s="12" t="s">
        <v>34</v>
      </c>
      <c r="AX149" s="12" t="s">
        <v>74</v>
      </c>
      <c r="AY149" s="151" t="s">
        <v>166</v>
      </c>
    </row>
    <row r="150" spans="2:65" s="13" customFormat="1" ht="10.199999999999999">
      <c r="B150" s="156"/>
      <c r="D150" s="150" t="s">
        <v>177</v>
      </c>
      <c r="E150" s="157" t="s">
        <v>19</v>
      </c>
      <c r="F150" s="158" t="s">
        <v>617</v>
      </c>
      <c r="H150" s="159">
        <v>0.36</v>
      </c>
      <c r="I150" s="160"/>
      <c r="L150" s="156"/>
      <c r="M150" s="161"/>
      <c r="T150" s="162"/>
      <c r="AT150" s="157" t="s">
        <v>177</v>
      </c>
      <c r="AU150" s="157" t="s">
        <v>83</v>
      </c>
      <c r="AV150" s="13" t="s">
        <v>83</v>
      </c>
      <c r="AW150" s="13" t="s">
        <v>34</v>
      </c>
      <c r="AX150" s="13" t="s">
        <v>74</v>
      </c>
      <c r="AY150" s="157" t="s">
        <v>166</v>
      </c>
    </row>
    <row r="151" spans="2:65" s="14" customFormat="1" ht="10.199999999999999">
      <c r="B151" s="163"/>
      <c r="D151" s="150" t="s">
        <v>177</v>
      </c>
      <c r="E151" s="164" t="s">
        <v>19</v>
      </c>
      <c r="F151" s="165" t="s">
        <v>181</v>
      </c>
      <c r="H151" s="166">
        <v>0.36</v>
      </c>
      <c r="I151" s="167"/>
      <c r="L151" s="163"/>
      <c r="M151" s="168"/>
      <c r="T151" s="169"/>
      <c r="AT151" s="164" t="s">
        <v>177</v>
      </c>
      <c r="AU151" s="164" t="s">
        <v>83</v>
      </c>
      <c r="AV151" s="14" t="s">
        <v>173</v>
      </c>
      <c r="AW151" s="14" t="s">
        <v>34</v>
      </c>
      <c r="AX151" s="14" t="s">
        <v>81</v>
      </c>
      <c r="AY151" s="164" t="s">
        <v>166</v>
      </c>
    </row>
    <row r="152" spans="2:65" s="13" customFormat="1" ht="10.199999999999999">
      <c r="B152" s="156"/>
      <c r="D152" s="150" t="s">
        <v>177</v>
      </c>
      <c r="F152" s="158" t="s">
        <v>618</v>
      </c>
      <c r="H152" s="159">
        <v>0.378</v>
      </c>
      <c r="I152" s="160"/>
      <c r="L152" s="156"/>
      <c r="M152" s="161"/>
      <c r="T152" s="162"/>
      <c r="AT152" s="157" t="s">
        <v>177</v>
      </c>
      <c r="AU152" s="157" t="s">
        <v>83</v>
      </c>
      <c r="AV152" s="13" t="s">
        <v>83</v>
      </c>
      <c r="AW152" s="13" t="s">
        <v>4</v>
      </c>
      <c r="AX152" s="13" t="s">
        <v>81</v>
      </c>
      <c r="AY152" s="157" t="s">
        <v>166</v>
      </c>
    </row>
    <row r="153" spans="2:65" s="11" customFormat="1" ht="22.8" customHeight="1">
      <c r="B153" s="120"/>
      <c r="D153" s="121" t="s">
        <v>73</v>
      </c>
      <c r="E153" s="130" t="s">
        <v>173</v>
      </c>
      <c r="F153" s="130" t="s">
        <v>619</v>
      </c>
      <c r="I153" s="123"/>
      <c r="J153" s="131">
        <f>BK153</f>
        <v>0</v>
      </c>
      <c r="L153" s="120"/>
      <c r="M153" s="125"/>
      <c r="P153" s="126">
        <f>SUM(P154:P213)</f>
        <v>0</v>
      </c>
      <c r="R153" s="126">
        <f>SUM(R154:R213)</f>
        <v>11.806686829999999</v>
      </c>
      <c r="T153" s="127">
        <f>SUM(T154:T213)</f>
        <v>0</v>
      </c>
      <c r="AR153" s="121" t="s">
        <v>81</v>
      </c>
      <c r="AT153" s="128" t="s">
        <v>73</v>
      </c>
      <c r="AU153" s="128" t="s">
        <v>81</v>
      </c>
      <c r="AY153" s="121" t="s">
        <v>166</v>
      </c>
      <c r="BK153" s="129">
        <f>SUM(BK154:BK213)</f>
        <v>0</v>
      </c>
    </row>
    <row r="154" spans="2:65" s="1" customFormat="1" ht="24.15" customHeight="1">
      <c r="B154" s="33"/>
      <c r="C154" s="132" t="s">
        <v>223</v>
      </c>
      <c r="D154" s="132" t="s">
        <v>168</v>
      </c>
      <c r="E154" s="133" t="s">
        <v>620</v>
      </c>
      <c r="F154" s="134" t="s">
        <v>621</v>
      </c>
      <c r="G154" s="135" t="s">
        <v>171</v>
      </c>
      <c r="H154" s="136">
        <v>2.9009999999999998</v>
      </c>
      <c r="I154" s="137"/>
      <c r="J154" s="138">
        <f>ROUND(I154*H154,2)</f>
        <v>0</v>
      </c>
      <c r="K154" s="134" t="s">
        <v>172</v>
      </c>
      <c r="L154" s="33"/>
      <c r="M154" s="139" t="s">
        <v>19</v>
      </c>
      <c r="N154" s="140" t="s">
        <v>45</v>
      </c>
      <c r="P154" s="141">
        <f>O154*H154</f>
        <v>0</v>
      </c>
      <c r="Q154" s="141">
        <v>2.5020099999999998</v>
      </c>
      <c r="R154" s="141">
        <f>Q154*H154</f>
        <v>7.2583310099999991</v>
      </c>
      <c r="S154" s="141">
        <v>0</v>
      </c>
      <c r="T154" s="142">
        <f>S154*H154</f>
        <v>0</v>
      </c>
      <c r="AR154" s="143" t="s">
        <v>173</v>
      </c>
      <c r="AT154" s="143" t="s">
        <v>168</v>
      </c>
      <c r="AU154" s="143" t="s">
        <v>83</v>
      </c>
      <c r="AY154" s="18" t="s">
        <v>166</v>
      </c>
      <c r="BE154" s="144">
        <f>IF(N154="základní",J154,0)</f>
        <v>0</v>
      </c>
      <c r="BF154" s="144">
        <f>IF(N154="snížená",J154,0)</f>
        <v>0</v>
      </c>
      <c r="BG154" s="144">
        <f>IF(N154="zákl. přenesená",J154,0)</f>
        <v>0</v>
      </c>
      <c r="BH154" s="144">
        <f>IF(N154="sníž. přenesená",J154,0)</f>
        <v>0</v>
      </c>
      <c r="BI154" s="144">
        <f>IF(N154="nulová",J154,0)</f>
        <v>0</v>
      </c>
      <c r="BJ154" s="18" t="s">
        <v>81</v>
      </c>
      <c r="BK154" s="144">
        <f>ROUND(I154*H154,2)</f>
        <v>0</v>
      </c>
      <c r="BL154" s="18" t="s">
        <v>173</v>
      </c>
      <c r="BM154" s="143" t="s">
        <v>622</v>
      </c>
    </row>
    <row r="155" spans="2:65" s="1" customFormat="1" ht="10.199999999999999">
      <c r="B155" s="33"/>
      <c r="D155" s="145" t="s">
        <v>175</v>
      </c>
      <c r="F155" s="146" t="s">
        <v>623</v>
      </c>
      <c r="I155" s="147"/>
      <c r="L155" s="33"/>
      <c r="M155" s="148"/>
      <c r="T155" s="54"/>
      <c r="AT155" s="18" t="s">
        <v>175</v>
      </c>
      <c r="AU155" s="18" t="s">
        <v>83</v>
      </c>
    </row>
    <row r="156" spans="2:65" s="12" customFormat="1" ht="10.199999999999999">
      <c r="B156" s="149"/>
      <c r="D156" s="150" t="s">
        <v>177</v>
      </c>
      <c r="E156" s="151" t="s">
        <v>19</v>
      </c>
      <c r="F156" s="152" t="s">
        <v>624</v>
      </c>
      <c r="H156" s="151" t="s">
        <v>19</v>
      </c>
      <c r="I156" s="153"/>
      <c r="L156" s="149"/>
      <c r="M156" s="154"/>
      <c r="T156" s="155"/>
      <c r="AT156" s="151" t="s">
        <v>177</v>
      </c>
      <c r="AU156" s="151" t="s">
        <v>83</v>
      </c>
      <c r="AV156" s="12" t="s">
        <v>81</v>
      </c>
      <c r="AW156" s="12" t="s">
        <v>34</v>
      </c>
      <c r="AX156" s="12" t="s">
        <v>74</v>
      </c>
      <c r="AY156" s="151" t="s">
        <v>166</v>
      </c>
    </row>
    <row r="157" spans="2:65" s="13" customFormat="1" ht="10.199999999999999">
      <c r="B157" s="156"/>
      <c r="D157" s="150" t="s">
        <v>177</v>
      </c>
      <c r="E157" s="157" t="s">
        <v>19</v>
      </c>
      <c r="F157" s="158" t="s">
        <v>625</v>
      </c>
      <c r="H157" s="159">
        <v>3.395</v>
      </c>
      <c r="I157" s="160"/>
      <c r="L157" s="156"/>
      <c r="M157" s="161"/>
      <c r="T157" s="162"/>
      <c r="AT157" s="157" t="s">
        <v>177</v>
      </c>
      <c r="AU157" s="157" t="s">
        <v>83</v>
      </c>
      <c r="AV157" s="13" t="s">
        <v>83</v>
      </c>
      <c r="AW157" s="13" t="s">
        <v>34</v>
      </c>
      <c r="AX157" s="13" t="s">
        <v>74</v>
      </c>
      <c r="AY157" s="157" t="s">
        <v>166</v>
      </c>
    </row>
    <row r="158" spans="2:65" s="13" customFormat="1" ht="10.199999999999999">
      <c r="B158" s="156"/>
      <c r="D158" s="150" t="s">
        <v>177</v>
      </c>
      <c r="E158" s="157" t="s">
        <v>19</v>
      </c>
      <c r="F158" s="158" t="s">
        <v>626</v>
      </c>
      <c r="H158" s="159">
        <v>-0.63200000000000001</v>
      </c>
      <c r="I158" s="160"/>
      <c r="L158" s="156"/>
      <c r="M158" s="161"/>
      <c r="T158" s="162"/>
      <c r="AT158" s="157" t="s">
        <v>177</v>
      </c>
      <c r="AU158" s="157" t="s">
        <v>83</v>
      </c>
      <c r="AV158" s="13" t="s">
        <v>83</v>
      </c>
      <c r="AW158" s="13" t="s">
        <v>34</v>
      </c>
      <c r="AX158" s="13" t="s">
        <v>74</v>
      </c>
      <c r="AY158" s="157" t="s">
        <v>166</v>
      </c>
    </row>
    <row r="159" spans="2:65" s="14" customFormat="1" ht="10.199999999999999">
      <c r="B159" s="163"/>
      <c r="D159" s="150" t="s">
        <v>177</v>
      </c>
      <c r="E159" s="164" t="s">
        <v>19</v>
      </c>
      <c r="F159" s="165" t="s">
        <v>181</v>
      </c>
      <c r="H159" s="166">
        <v>2.7629999999999999</v>
      </c>
      <c r="I159" s="167"/>
      <c r="L159" s="163"/>
      <c r="M159" s="168"/>
      <c r="T159" s="169"/>
      <c r="AT159" s="164" t="s">
        <v>177</v>
      </c>
      <c r="AU159" s="164" t="s">
        <v>83</v>
      </c>
      <c r="AV159" s="14" t="s">
        <v>173</v>
      </c>
      <c r="AW159" s="14" t="s">
        <v>34</v>
      </c>
      <c r="AX159" s="14" t="s">
        <v>81</v>
      </c>
      <c r="AY159" s="164" t="s">
        <v>166</v>
      </c>
    </row>
    <row r="160" spans="2:65" s="13" customFormat="1" ht="10.199999999999999">
      <c r="B160" s="156"/>
      <c r="D160" s="150" t="s">
        <v>177</v>
      </c>
      <c r="F160" s="158" t="s">
        <v>627</v>
      </c>
      <c r="H160" s="159">
        <v>2.9009999999999998</v>
      </c>
      <c r="I160" s="160"/>
      <c r="L160" s="156"/>
      <c r="M160" s="161"/>
      <c r="T160" s="162"/>
      <c r="AT160" s="157" t="s">
        <v>177</v>
      </c>
      <c r="AU160" s="157" t="s">
        <v>83</v>
      </c>
      <c r="AV160" s="13" t="s">
        <v>83</v>
      </c>
      <c r="AW160" s="13" t="s">
        <v>4</v>
      </c>
      <c r="AX160" s="13" t="s">
        <v>81</v>
      </c>
      <c r="AY160" s="157" t="s">
        <v>166</v>
      </c>
    </row>
    <row r="161" spans="2:65" s="1" customFormat="1" ht="21.75" customHeight="1">
      <c r="B161" s="33"/>
      <c r="C161" s="132" t="s">
        <v>229</v>
      </c>
      <c r="D161" s="132" t="s">
        <v>168</v>
      </c>
      <c r="E161" s="133" t="s">
        <v>628</v>
      </c>
      <c r="F161" s="134" t="s">
        <v>629</v>
      </c>
      <c r="G161" s="135" t="s">
        <v>244</v>
      </c>
      <c r="H161" s="136">
        <v>23.446999999999999</v>
      </c>
      <c r="I161" s="137"/>
      <c r="J161" s="138">
        <f>ROUND(I161*H161,2)</f>
        <v>0</v>
      </c>
      <c r="K161" s="134" t="s">
        <v>172</v>
      </c>
      <c r="L161" s="33"/>
      <c r="M161" s="139" t="s">
        <v>19</v>
      </c>
      <c r="N161" s="140" t="s">
        <v>45</v>
      </c>
      <c r="P161" s="141">
        <f>O161*H161</f>
        <v>0</v>
      </c>
      <c r="Q161" s="141">
        <v>5.3299999999999997E-3</v>
      </c>
      <c r="R161" s="141">
        <f>Q161*H161</f>
        <v>0.12497250999999998</v>
      </c>
      <c r="S161" s="141">
        <v>0</v>
      </c>
      <c r="T161" s="142">
        <f>S161*H161</f>
        <v>0</v>
      </c>
      <c r="AR161" s="143" t="s">
        <v>173</v>
      </c>
      <c r="AT161" s="143" t="s">
        <v>168</v>
      </c>
      <c r="AU161" s="143" t="s">
        <v>83</v>
      </c>
      <c r="AY161" s="18" t="s">
        <v>166</v>
      </c>
      <c r="BE161" s="144">
        <f>IF(N161="základní",J161,0)</f>
        <v>0</v>
      </c>
      <c r="BF161" s="144">
        <f>IF(N161="snížená",J161,0)</f>
        <v>0</v>
      </c>
      <c r="BG161" s="144">
        <f>IF(N161="zákl. přenesená",J161,0)</f>
        <v>0</v>
      </c>
      <c r="BH161" s="144">
        <f>IF(N161="sníž. přenesená",J161,0)</f>
        <v>0</v>
      </c>
      <c r="BI161" s="144">
        <f>IF(N161="nulová",J161,0)</f>
        <v>0</v>
      </c>
      <c r="BJ161" s="18" t="s">
        <v>81</v>
      </c>
      <c r="BK161" s="144">
        <f>ROUND(I161*H161,2)</f>
        <v>0</v>
      </c>
      <c r="BL161" s="18" t="s">
        <v>173</v>
      </c>
      <c r="BM161" s="143" t="s">
        <v>630</v>
      </c>
    </row>
    <row r="162" spans="2:65" s="1" customFormat="1" ht="10.199999999999999">
      <c r="B162" s="33"/>
      <c r="D162" s="145" t="s">
        <v>175</v>
      </c>
      <c r="F162" s="146" t="s">
        <v>631</v>
      </c>
      <c r="I162" s="147"/>
      <c r="L162" s="33"/>
      <c r="M162" s="148"/>
      <c r="T162" s="54"/>
      <c r="AT162" s="18" t="s">
        <v>175</v>
      </c>
      <c r="AU162" s="18" t="s">
        <v>83</v>
      </c>
    </row>
    <row r="163" spans="2:65" s="12" customFormat="1" ht="10.199999999999999">
      <c r="B163" s="149"/>
      <c r="D163" s="150" t="s">
        <v>177</v>
      </c>
      <c r="E163" s="151" t="s">
        <v>19</v>
      </c>
      <c r="F163" s="152" t="s">
        <v>624</v>
      </c>
      <c r="H163" s="151" t="s">
        <v>19</v>
      </c>
      <c r="I163" s="153"/>
      <c r="L163" s="149"/>
      <c r="M163" s="154"/>
      <c r="T163" s="155"/>
      <c r="AT163" s="151" t="s">
        <v>177</v>
      </c>
      <c r="AU163" s="151" t="s">
        <v>83</v>
      </c>
      <c r="AV163" s="12" t="s">
        <v>81</v>
      </c>
      <c r="AW163" s="12" t="s">
        <v>34</v>
      </c>
      <c r="AX163" s="12" t="s">
        <v>74</v>
      </c>
      <c r="AY163" s="151" t="s">
        <v>166</v>
      </c>
    </row>
    <row r="164" spans="2:65" s="13" customFormat="1" ht="10.199999999999999">
      <c r="B164" s="156"/>
      <c r="D164" s="150" t="s">
        <v>177</v>
      </c>
      <c r="E164" s="157" t="s">
        <v>19</v>
      </c>
      <c r="F164" s="158" t="s">
        <v>632</v>
      </c>
      <c r="H164" s="159">
        <v>20.37</v>
      </c>
      <c r="I164" s="160"/>
      <c r="L164" s="156"/>
      <c r="M164" s="161"/>
      <c r="T164" s="162"/>
      <c r="AT164" s="157" t="s">
        <v>177</v>
      </c>
      <c r="AU164" s="157" t="s">
        <v>83</v>
      </c>
      <c r="AV164" s="13" t="s">
        <v>83</v>
      </c>
      <c r="AW164" s="13" t="s">
        <v>34</v>
      </c>
      <c r="AX164" s="13" t="s">
        <v>74</v>
      </c>
      <c r="AY164" s="157" t="s">
        <v>166</v>
      </c>
    </row>
    <row r="165" spans="2:65" s="13" customFormat="1" ht="10.199999999999999">
      <c r="B165" s="156"/>
      <c r="D165" s="150" t="s">
        <v>177</v>
      </c>
      <c r="E165" s="157" t="s">
        <v>19</v>
      </c>
      <c r="F165" s="158" t="s">
        <v>633</v>
      </c>
      <c r="H165" s="159">
        <v>1.96</v>
      </c>
      <c r="I165" s="160"/>
      <c r="L165" s="156"/>
      <c r="M165" s="161"/>
      <c r="T165" s="162"/>
      <c r="AT165" s="157" t="s">
        <v>177</v>
      </c>
      <c r="AU165" s="157" t="s">
        <v>83</v>
      </c>
      <c r="AV165" s="13" t="s">
        <v>83</v>
      </c>
      <c r="AW165" s="13" t="s">
        <v>34</v>
      </c>
      <c r="AX165" s="13" t="s">
        <v>74</v>
      </c>
      <c r="AY165" s="157" t="s">
        <v>166</v>
      </c>
    </row>
    <row r="166" spans="2:65" s="14" customFormat="1" ht="10.199999999999999">
      <c r="B166" s="163"/>
      <c r="D166" s="150" t="s">
        <v>177</v>
      </c>
      <c r="E166" s="164" t="s">
        <v>19</v>
      </c>
      <c r="F166" s="165" t="s">
        <v>181</v>
      </c>
      <c r="H166" s="166">
        <v>22.33</v>
      </c>
      <c r="I166" s="167"/>
      <c r="L166" s="163"/>
      <c r="M166" s="168"/>
      <c r="T166" s="169"/>
      <c r="AT166" s="164" t="s">
        <v>177</v>
      </c>
      <c r="AU166" s="164" t="s">
        <v>83</v>
      </c>
      <c r="AV166" s="14" t="s">
        <v>173</v>
      </c>
      <c r="AW166" s="14" t="s">
        <v>34</v>
      </c>
      <c r="AX166" s="14" t="s">
        <v>81</v>
      </c>
      <c r="AY166" s="164" t="s">
        <v>166</v>
      </c>
    </row>
    <row r="167" spans="2:65" s="13" customFormat="1" ht="10.199999999999999">
      <c r="B167" s="156"/>
      <c r="D167" s="150" t="s">
        <v>177</v>
      </c>
      <c r="F167" s="158" t="s">
        <v>634</v>
      </c>
      <c r="H167" s="159">
        <v>23.446999999999999</v>
      </c>
      <c r="I167" s="160"/>
      <c r="L167" s="156"/>
      <c r="M167" s="161"/>
      <c r="T167" s="162"/>
      <c r="AT167" s="157" t="s">
        <v>177</v>
      </c>
      <c r="AU167" s="157" t="s">
        <v>83</v>
      </c>
      <c r="AV167" s="13" t="s">
        <v>83</v>
      </c>
      <c r="AW167" s="13" t="s">
        <v>4</v>
      </c>
      <c r="AX167" s="13" t="s">
        <v>81</v>
      </c>
      <c r="AY167" s="157" t="s">
        <v>166</v>
      </c>
    </row>
    <row r="168" spans="2:65" s="1" customFormat="1" ht="24.15" customHeight="1">
      <c r="B168" s="33"/>
      <c r="C168" s="132" t="s">
        <v>234</v>
      </c>
      <c r="D168" s="132" t="s">
        <v>168</v>
      </c>
      <c r="E168" s="133" t="s">
        <v>635</v>
      </c>
      <c r="F168" s="134" t="s">
        <v>636</v>
      </c>
      <c r="G168" s="135" t="s">
        <v>244</v>
      </c>
      <c r="H168" s="136">
        <v>23.446999999999999</v>
      </c>
      <c r="I168" s="137"/>
      <c r="J168" s="138">
        <f>ROUND(I168*H168,2)</f>
        <v>0</v>
      </c>
      <c r="K168" s="134" t="s">
        <v>172</v>
      </c>
      <c r="L168" s="33"/>
      <c r="M168" s="139" t="s">
        <v>19</v>
      </c>
      <c r="N168" s="140" t="s">
        <v>45</v>
      </c>
      <c r="P168" s="141">
        <f>O168*H168</f>
        <v>0</v>
      </c>
      <c r="Q168" s="141">
        <v>0</v>
      </c>
      <c r="R168" s="141">
        <f>Q168*H168</f>
        <v>0</v>
      </c>
      <c r="S168" s="141">
        <v>0</v>
      </c>
      <c r="T168" s="142">
        <f>S168*H168</f>
        <v>0</v>
      </c>
      <c r="AR168" s="143" t="s">
        <v>173</v>
      </c>
      <c r="AT168" s="143" t="s">
        <v>168</v>
      </c>
      <c r="AU168" s="143" t="s">
        <v>83</v>
      </c>
      <c r="AY168" s="18" t="s">
        <v>166</v>
      </c>
      <c r="BE168" s="144">
        <f>IF(N168="základní",J168,0)</f>
        <v>0</v>
      </c>
      <c r="BF168" s="144">
        <f>IF(N168="snížená",J168,0)</f>
        <v>0</v>
      </c>
      <c r="BG168" s="144">
        <f>IF(N168="zákl. přenesená",J168,0)</f>
        <v>0</v>
      </c>
      <c r="BH168" s="144">
        <f>IF(N168="sníž. přenesená",J168,0)</f>
        <v>0</v>
      </c>
      <c r="BI168" s="144">
        <f>IF(N168="nulová",J168,0)</f>
        <v>0</v>
      </c>
      <c r="BJ168" s="18" t="s">
        <v>81</v>
      </c>
      <c r="BK168" s="144">
        <f>ROUND(I168*H168,2)</f>
        <v>0</v>
      </c>
      <c r="BL168" s="18" t="s">
        <v>173</v>
      </c>
      <c r="BM168" s="143" t="s">
        <v>637</v>
      </c>
    </row>
    <row r="169" spans="2:65" s="1" customFormat="1" ht="10.199999999999999">
      <c r="B169" s="33"/>
      <c r="D169" s="145" t="s">
        <v>175</v>
      </c>
      <c r="F169" s="146" t="s">
        <v>638</v>
      </c>
      <c r="I169" s="147"/>
      <c r="L169" s="33"/>
      <c r="M169" s="148"/>
      <c r="T169" s="54"/>
      <c r="AT169" s="18" t="s">
        <v>175</v>
      </c>
      <c r="AU169" s="18" t="s">
        <v>83</v>
      </c>
    </row>
    <row r="170" spans="2:65" s="12" customFormat="1" ht="10.199999999999999">
      <c r="B170" s="149"/>
      <c r="D170" s="150" t="s">
        <v>177</v>
      </c>
      <c r="E170" s="151" t="s">
        <v>19</v>
      </c>
      <c r="F170" s="152" t="s">
        <v>624</v>
      </c>
      <c r="H170" s="151" t="s">
        <v>19</v>
      </c>
      <c r="I170" s="153"/>
      <c r="L170" s="149"/>
      <c r="M170" s="154"/>
      <c r="T170" s="155"/>
      <c r="AT170" s="151" t="s">
        <v>177</v>
      </c>
      <c r="AU170" s="151" t="s">
        <v>83</v>
      </c>
      <c r="AV170" s="12" t="s">
        <v>81</v>
      </c>
      <c r="AW170" s="12" t="s">
        <v>34</v>
      </c>
      <c r="AX170" s="12" t="s">
        <v>74</v>
      </c>
      <c r="AY170" s="151" t="s">
        <v>166</v>
      </c>
    </row>
    <row r="171" spans="2:65" s="13" customFormat="1" ht="10.199999999999999">
      <c r="B171" s="156"/>
      <c r="D171" s="150" t="s">
        <v>177</v>
      </c>
      <c r="E171" s="157" t="s">
        <v>19</v>
      </c>
      <c r="F171" s="158" t="s">
        <v>632</v>
      </c>
      <c r="H171" s="159">
        <v>20.37</v>
      </c>
      <c r="I171" s="160"/>
      <c r="L171" s="156"/>
      <c r="M171" s="161"/>
      <c r="T171" s="162"/>
      <c r="AT171" s="157" t="s">
        <v>177</v>
      </c>
      <c r="AU171" s="157" t="s">
        <v>83</v>
      </c>
      <c r="AV171" s="13" t="s">
        <v>83</v>
      </c>
      <c r="AW171" s="13" t="s">
        <v>34</v>
      </c>
      <c r="AX171" s="13" t="s">
        <v>74</v>
      </c>
      <c r="AY171" s="157" t="s">
        <v>166</v>
      </c>
    </row>
    <row r="172" spans="2:65" s="13" customFormat="1" ht="10.199999999999999">
      <c r="B172" s="156"/>
      <c r="D172" s="150" t="s">
        <v>177</v>
      </c>
      <c r="E172" s="157" t="s">
        <v>19</v>
      </c>
      <c r="F172" s="158" t="s">
        <v>633</v>
      </c>
      <c r="H172" s="159">
        <v>1.96</v>
      </c>
      <c r="I172" s="160"/>
      <c r="L172" s="156"/>
      <c r="M172" s="161"/>
      <c r="T172" s="162"/>
      <c r="AT172" s="157" t="s">
        <v>177</v>
      </c>
      <c r="AU172" s="157" t="s">
        <v>83</v>
      </c>
      <c r="AV172" s="13" t="s">
        <v>83</v>
      </c>
      <c r="AW172" s="13" t="s">
        <v>34</v>
      </c>
      <c r="AX172" s="13" t="s">
        <v>74</v>
      </c>
      <c r="AY172" s="157" t="s">
        <v>166</v>
      </c>
    </row>
    <row r="173" spans="2:65" s="14" customFormat="1" ht="10.199999999999999">
      <c r="B173" s="163"/>
      <c r="D173" s="150" t="s">
        <v>177</v>
      </c>
      <c r="E173" s="164" t="s">
        <v>19</v>
      </c>
      <c r="F173" s="165" t="s">
        <v>181</v>
      </c>
      <c r="H173" s="166">
        <v>22.33</v>
      </c>
      <c r="I173" s="167"/>
      <c r="L173" s="163"/>
      <c r="M173" s="168"/>
      <c r="T173" s="169"/>
      <c r="AT173" s="164" t="s">
        <v>177</v>
      </c>
      <c r="AU173" s="164" t="s">
        <v>83</v>
      </c>
      <c r="AV173" s="14" t="s">
        <v>173</v>
      </c>
      <c r="AW173" s="14" t="s">
        <v>34</v>
      </c>
      <c r="AX173" s="14" t="s">
        <v>81</v>
      </c>
      <c r="AY173" s="164" t="s">
        <v>166</v>
      </c>
    </row>
    <row r="174" spans="2:65" s="13" customFormat="1" ht="10.199999999999999">
      <c r="B174" s="156"/>
      <c r="D174" s="150" t="s">
        <v>177</v>
      </c>
      <c r="F174" s="158" t="s">
        <v>634</v>
      </c>
      <c r="H174" s="159">
        <v>23.446999999999999</v>
      </c>
      <c r="I174" s="160"/>
      <c r="L174" s="156"/>
      <c r="M174" s="161"/>
      <c r="T174" s="162"/>
      <c r="AT174" s="157" t="s">
        <v>177</v>
      </c>
      <c r="AU174" s="157" t="s">
        <v>83</v>
      </c>
      <c r="AV174" s="13" t="s">
        <v>83</v>
      </c>
      <c r="AW174" s="13" t="s">
        <v>4</v>
      </c>
      <c r="AX174" s="13" t="s">
        <v>81</v>
      </c>
      <c r="AY174" s="157" t="s">
        <v>166</v>
      </c>
    </row>
    <row r="175" spans="2:65" s="1" customFormat="1" ht="24.15" customHeight="1">
      <c r="B175" s="33"/>
      <c r="C175" s="132" t="s">
        <v>241</v>
      </c>
      <c r="D175" s="132" t="s">
        <v>168</v>
      </c>
      <c r="E175" s="133" t="s">
        <v>639</v>
      </c>
      <c r="F175" s="134" t="s">
        <v>640</v>
      </c>
      <c r="G175" s="135" t="s">
        <v>244</v>
      </c>
      <c r="H175" s="136">
        <v>17.824000000000002</v>
      </c>
      <c r="I175" s="137"/>
      <c r="J175" s="138">
        <f>ROUND(I175*H175,2)</f>
        <v>0</v>
      </c>
      <c r="K175" s="134" t="s">
        <v>172</v>
      </c>
      <c r="L175" s="33"/>
      <c r="M175" s="139" t="s">
        <v>19</v>
      </c>
      <c r="N175" s="140" t="s">
        <v>45</v>
      </c>
      <c r="P175" s="141">
        <f>O175*H175</f>
        <v>0</v>
      </c>
      <c r="Q175" s="141">
        <v>8.8000000000000003E-4</v>
      </c>
      <c r="R175" s="141">
        <f>Q175*H175</f>
        <v>1.568512E-2</v>
      </c>
      <c r="S175" s="141">
        <v>0</v>
      </c>
      <c r="T175" s="142">
        <f>S175*H175</f>
        <v>0</v>
      </c>
      <c r="AR175" s="143" t="s">
        <v>173</v>
      </c>
      <c r="AT175" s="143" t="s">
        <v>168</v>
      </c>
      <c r="AU175" s="143" t="s">
        <v>83</v>
      </c>
      <c r="AY175" s="18" t="s">
        <v>166</v>
      </c>
      <c r="BE175" s="144">
        <f>IF(N175="základní",J175,0)</f>
        <v>0</v>
      </c>
      <c r="BF175" s="144">
        <f>IF(N175="snížená",J175,0)</f>
        <v>0</v>
      </c>
      <c r="BG175" s="144">
        <f>IF(N175="zákl. přenesená",J175,0)</f>
        <v>0</v>
      </c>
      <c r="BH175" s="144">
        <f>IF(N175="sníž. přenesená",J175,0)</f>
        <v>0</v>
      </c>
      <c r="BI175" s="144">
        <f>IF(N175="nulová",J175,0)</f>
        <v>0</v>
      </c>
      <c r="BJ175" s="18" t="s">
        <v>81</v>
      </c>
      <c r="BK175" s="144">
        <f>ROUND(I175*H175,2)</f>
        <v>0</v>
      </c>
      <c r="BL175" s="18" t="s">
        <v>173</v>
      </c>
      <c r="BM175" s="143" t="s">
        <v>641</v>
      </c>
    </row>
    <row r="176" spans="2:65" s="1" customFormat="1" ht="10.199999999999999">
      <c r="B176" s="33"/>
      <c r="D176" s="145" t="s">
        <v>175</v>
      </c>
      <c r="F176" s="146" t="s">
        <v>642</v>
      </c>
      <c r="I176" s="147"/>
      <c r="L176" s="33"/>
      <c r="M176" s="148"/>
      <c r="T176" s="54"/>
      <c r="AT176" s="18" t="s">
        <v>175</v>
      </c>
      <c r="AU176" s="18" t="s">
        <v>83</v>
      </c>
    </row>
    <row r="177" spans="2:65" s="12" customFormat="1" ht="10.199999999999999">
      <c r="B177" s="149"/>
      <c r="D177" s="150" t="s">
        <v>177</v>
      </c>
      <c r="E177" s="151" t="s">
        <v>19</v>
      </c>
      <c r="F177" s="152" t="s">
        <v>624</v>
      </c>
      <c r="H177" s="151" t="s">
        <v>19</v>
      </c>
      <c r="I177" s="153"/>
      <c r="L177" s="149"/>
      <c r="M177" s="154"/>
      <c r="T177" s="155"/>
      <c r="AT177" s="151" t="s">
        <v>177</v>
      </c>
      <c r="AU177" s="151" t="s">
        <v>83</v>
      </c>
      <c r="AV177" s="12" t="s">
        <v>81</v>
      </c>
      <c r="AW177" s="12" t="s">
        <v>34</v>
      </c>
      <c r="AX177" s="12" t="s">
        <v>74</v>
      </c>
      <c r="AY177" s="151" t="s">
        <v>166</v>
      </c>
    </row>
    <row r="178" spans="2:65" s="13" customFormat="1" ht="10.199999999999999">
      <c r="B178" s="156"/>
      <c r="D178" s="150" t="s">
        <v>177</v>
      </c>
      <c r="E178" s="157" t="s">
        <v>19</v>
      </c>
      <c r="F178" s="158" t="s">
        <v>643</v>
      </c>
      <c r="H178" s="159">
        <v>16.975000000000001</v>
      </c>
      <c r="I178" s="160"/>
      <c r="L178" s="156"/>
      <c r="M178" s="161"/>
      <c r="T178" s="162"/>
      <c r="AT178" s="157" t="s">
        <v>177</v>
      </c>
      <c r="AU178" s="157" t="s">
        <v>83</v>
      </c>
      <c r="AV178" s="13" t="s">
        <v>83</v>
      </c>
      <c r="AW178" s="13" t="s">
        <v>34</v>
      </c>
      <c r="AX178" s="13" t="s">
        <v>74</v>
      </c>
      <c r="AY178" s="157" t="s">
        <v>166</v>
      </c>
    </row>
    <row r="179" spans="2:65" s="14" customFormat="1" ht="10.199999999999999">
      <c r="B179" s="163"/>
      <c r="D179" s="150" t="s">
        <v>177</v>
      </c>
      <c r="E179" s="164" t="s">
        <v>19</v>
      </c>
      <c r="F179" s="165" t="s">
        <v>181</v>
      </c>
      <c r="H179" s="166">
        <v>16.975000000000001</v>
      </c>
      <c r="I179" s="167"/>
      <c r="L179" s="163"/>
      <c r="M179" s="168"/>
      <c r="T179" s="169"/>
      <c r="AT179" s="164" t="s">
        <v>177</v>
      </c>
      <c r="AU179" s="164" t="s">
        <v>83</v>
      </c>
      <c r="AV179" s="14" t="s">
        <v>173</v>
      </c>
      <c r="AW179" s="14" t="s">
        <v>34</v>
      </c>
      <c r="AX179" s="14" t="s">
        <v>81</v>
      </c>
      <c r="AY179" s="164" t="s">
        <v>166</v>
      </c>
    </row>
    <row r="180" spans="2:65" s="13" customFormat="1" ht="10.199999999999999">
      <c r="B180" s="156"/>
      <c r="D180" s="150" t="s">
        <v>177</v>
      </c>
      <c r="F180" s="158" t="s">
        <v>644</v>
      </c>
      <c r="H180" s="159">
        <v>17.824000000000002</v>
      </c>
      <c r="I180" s="160"/>
      <c r="L180" s="156"/>
      <c r="M180" s="161"/>
      <c r="T180" s="162"/>
      <c r="AT180" s="157" t="s">
        <v>177</v>
      </c>
      <c r="AU180" s="157" t="s">
        <v>83</v>
      </c>
      <c r="AV180" s="13" t="s">
        <v>83</v>
      </c>
      <c r="AW180" s="13" t="s">
        <v>4</v>
      </c>
      <c r="AX180" s="13" t="s">
        <v>81</v>
      </c>
      <c r="AY180" s="157" t="s">
        <v>166</v>
      </c>
    </row>
    <row r="181" spans="2:65" s="1" customFormat="1" ht="24.15" customHeight="1">
      <c r="B181" s="33"/>
      <c r="C181" s="132" t="s">
        <v>251</v>
      </c>
      <c r="D181" s="132" t="s">
        <v>168</v>
      </c>
      <c r="E181" s="133" t="s">
        <v>645</v>
      </c>
      <c r="F181" s="134" t="s">
        <v>646</v>
      </c>
      <c r="G181" s="135" t="s">
        <v>244</v>
      </c>
      <c r="H181" s="136">
        <v>17.824000000000002</v>
      </c>
      <c r="I181" s="137"/>
      <c r="J181" s="138">
        <f>ROUND(I181*H181,2)</f>
        <v>0</v>
      </c>
      <c r="K181" s="134" t="s">
        <v>172</v>
      </c>
      <c r="L181" s="33"/>
      <c r="M181" s="139" t="s">
        <v>19</v>
      </c>
      <c r="N181" s="140" t="s">
        <v>45</v>
      </c>
      <c r="P181" s="141">
        <f>O181*H181</f>
        <v>0</v>
      </c>
      <c r="Q181" s="141">
        <v>0</v>
      </c>
      <c r="R181" s="141">
        <f>Q181*H181</f>
        <v>0</v>
      </c>
      <c r="S181" s="141">
        <v>0</v>
      </c>
      <c r="T181" s="142">
        <f>S181*H181</f>
        <v>0</v>
      </c>
      <c r="AR181" s="143" t="s">
        <v>173</v>
      </c>
      <c r="AT181" s="143" t="s">
        <v>168</v>
      </c>
      <c r="AU181" s="143" t="s">
        <v>83</v>
      </c>
      <c r="AY181" s="18" t="s">
        <v>166</v>
      </c>
      <c r="BE181" s="144">
        <f>IF(N181="základní",J181,0)</f>
        <v>0</v>
      </c>
      <c r="BF181" s="144">
        <f>IF(N181="snížená",J181,0)</f>
        <v>0</v>
      </c>
      <c r="BG181" s="144">
        <f>IF(N181="zákl. přenesená",J181,0)</f>
        <v>0</v>
      </c>
      <c r="BH181" s="144">
        <f>IF(N181="sníž. přenesená",J181,0)</f>
        <v>0</v>
      </c>
      <c r="BI181" s="144">
        <f>IF(N181="nulová",J181,0)</f>
        <v>0</v>
      </c>
      <c r="BJ181" s="18" t="s">
        <v>81</v>
      </c>
      <c r="BK181" s="144">
        <f>ROUND(I181*H181,2)</f>
        <v>0</v>
      </c>
      <c r="BL181" s="18" t="s">
        <v>173</v>
      </c>
      <c r="BM181" s="143" t="s">
        <v>647</v>
      </c>
    </row>
    <row r="182" spans="2:65" s="1" customFormat="1" ht="10.199999999999999">
      <c r="B182" s="33"/>
      <c r="D182" s="145" t="s">
        <v>175</v>
      </c>
      <c r="F182" s="146" t="s">
        <v>648</v>
      </c>
      <c r="I182" s="147"/>
      <c r="L182" s="33"/>
      <c r="M182" s="148"/>
      <c r="T182" s="54"/>
      <c r="AT182" s="18" t="s">
        <v>175</v>
      </c>
      <c r="AU182" s="18" t="s">
        <v>83</v>
      </c>
    </row>
    <row r="183" spans="2:65" s="12" customFormat="1" ht="10.199999999999999">
      <c r="B183" s="149"/>
      <c r="D183" s="150" t="s">
        <v>177</v>
      </c>
      <c r="E183" s="151" t="s">
        <v>19</v>
      </c>
      <c r="F183" s="152" t="s">
        <v>624</v>
      </c>
      <c r="H183" s="151" t="s">
        <v>19</v>
      </c>
      <c r="I183" s="153"/>
      <c r="L183" s="149"/>
      <c r="M183" s="154"/>
      <c r="T183" s="155"/>
      <c r="AT183" s="151" t="s">
        <v>177</v>
      </c>
      <c r="AU183" s="151" t="s">
        <v>83</v>
      </c>
      <c r="AV183" s="12" t="s">
        <v>81</v>
      </c>
      <c r="AW183" s="12" t="s">
        <v>34</v>
      </c>
      <c r="AX183" s="12" t="s">
        <v>74</v>
      </c>
      <c r="AY183" s="151" t="s">
        <v>166</v>
      </c>
    </row>
    <row r="184" spans="2:65" s="13" customFormat="1" ht="10.199999999999999">
      <c r="B184" s="156"/>
      <c r="D184" s="150" t="s">
        <v>177</v>
      </c>
      <c r="E184" s="157" t="s">
        <v>19</v>
      </c>
      <c r="F184" s="158" t="s">
        <v>643</v>
      </c>
      <c r="H184" s="159">
        <v>16.975000000000001</v>
      </c>
      <c r="I184" s="160"/>
      <c r="L184" s="156"/>
      <c r="M184" s="161"/>
      <c r="T184" s="162"/>
      <c r="AT184" s="157" t="s">
        <v>177</v>
      </c>
      <c r="AU184" s="157" t="s">
        <v>83</v>
      </c>
      <c r="AV184" s="13" t="s">
        <v>83</v>
      </c>
      <c r="AW184" s="13" t="s">
        <v>34</v>
      </c>
      <c r="AX184" s="13" t="s">
        <v>74</v>
      </c>
      <c r="AY184" s="157" t="s">
        <v>166</v>
      </c>
    </row>
    <row r="185" spans="2:65" s="14" customFormat="1" ht="10.199999999999999">
      <c r="B185" s="163"/>
      <c r="D185" s="150" t="s">
        <v>177</v>
      </c>
      <c r="E185" s="164" t="s">
        <v>19</v>
      </c>
      <c r="F185" s="165" t="s">
        <v>181</v>
      </c>
      <c r="H185" s="166">
        <v>16.975000000000001</v>
      </c>
      <c r="I185" s="167"/>
      <c r="L185" s="163"/>
      <c r="M185" s="168"/>
      <c r="T185" s="169"/>
      <c r="AT185" s="164" t="s">
        <v>177</v>
      </c>
      <c r="AU185" s="164" t="s">
        <v>83</v>
      </c>
      <c r="AV185" s="14" t="s">
        <v>173</v>
      </c>
      <c r="AW185" s="14" t="s">
        <v>34</v>
      </c>
      <c r="AX185" s="14" t="s">
        <v>81</v>
      </c>
      <c r="AY185" s="164" t="s">
        <v>166</v>
      </c>
    </row>
    <row r="186" spans="2:65" s="13" customFormat="1" ht="10.199999999999999">
      <c r="B186" s="156"/>
      <c r="D186" s="150" t="s">
        <v>177</v>
      </c>
      <c r="F186" s="158" t="s">
        <v>644</v>
      </c>
      <c r="H186" s="159">
        <v>17.824000000000002</v>
      </c>
      <c r="I186" s="160"/>
      <c r="L186" s="156"/>
      <c r="M186" s="161"/>
      <c r="T186" s="162"/>
      <c r="AT186" s="157" t="s">
        <v>177</v>
      </c>
      <c r="AU186" s="157" t="s">
        <v>83</v>
      </c>
      <c r="AV186" s="13" t="s">
        <v>83</v>
      </c>
      <c r="AW186" s="13" t="s">
        <v>4</v>
      </c>
      <c r="AX186" s="13" t="s">
        <v>81</v>
      </c>
      <c r="AY186" s="157" t="s">
        <v>166</v>
      </c>
    </row>
    <row r="187" spans="2:65" s="1" customFormat="1" ht="44.25" customHeight="1">
      <c r="B187" s="33"/>
      <c r="C187" s="132" t="s">
        <v>8</v>
      </c>
      <c r="D187" s="132" t="s">
        <v>168</v>
      </c>
      <c r="E187" s="133" t="s">
        <v>649</v>
      </c>
      <c r="F187" s="134" t="s">
        <v>650</v>
      </c>
      <c r="G187" s="135" t="s">
        <v>293</v>
      </c>
      <c r="H187" s="136">
        <v>0.58299999999999996</v>
      </c>
      <c r="I187" s="137"/>
      <c r="J187" s="138">
        <f>ROUND(I187*H187,2)</f>
        <v>0</v>
      </c>
      <c r="K187" s="134" t="s">
        <v>172</v>
      </c>
      <c r="L187" s="33"/>
      <c r="M187" s="139" t="s">
        <v>19</v>
      </c>
      <c r="N187" s="140" t="s">
        <v>45</v>
      </c>
      <c r="P187" s="141">
        <f>O187*H187</f>
        <v>0</v>
      </c>
      <c r="Q187" s="141">
        <v>1.05555</v>
      </c>
      <c r="R187" s="141">
        <f>Q187*H187</f>
        <v>0.61538565000000001</v>
      </c>
      <c r="S187" s="141">
        <v>0</v>
      </c>
      <c r="T187" s="142">
        <f>S187*H187</f>
        <v>0</v>
      </c>
      <c r="AR187" s="143" t="s">
        <v>173</v>
      </c>
      <c r="AT187" s="143" t="s">
        <v>168</v>
      </c>
      <c r="AU187" s="143" t="s">
        <v>83</v>
      </c>
      <c r="AY187" s="18" t="s">
        <v>166</v>
      </c>
      <c r="BE187" s="144">
        <f>IF(N187="základní",J187,0)</f>
        <v>0</v>
      </c>
      <c r="BF187" s="144">
        <f>IF(N187="snížená",J187,0)</f>
        <v>0</v>
      </c>
      <c r="BG187" s="144">
        <f>IF(N187="zákl. přenesená",J187,0)</f>
        <v>0</v>
      </c>
      <c r="BH187" s="144">
        <f>IF(N187="sníž. přenesená",J187,0)</f>
        <v>0</v>
      </c>
      <c r="BI187" s="144">
        <f>IF(N187="nulová",J187,0)</f>
        <v>0</v>
      </c>
      <c r="BJ187" s="18" t="s">
        <v>81</v>
      </c>
      <c r="BK187" s="144">
        <f>ROUND(I187*H187,2)</f>
        <v>0</v>
      </c>
      <c r="BL187" s="18" t="s">
        <v>173</v>
      </c>
      <c r="BM187" s="143" t="s">
        <v>651</v>
      </c>
    </row>
    <row r="188" spans="2:65" s="1" customFormat="1" ht="10.199999999999999">
      <c r="B188" s="33"/>
      <c r="D188" s="145" t="s">
        <v>175</v>
      </c>
      <c r="F188" s="146" t="s">
        <v>652</v>
      </c>
      <c r="I188" s="147"/>
      <c r="L188" s="33"/>
      <c r="M188" s="148"/>
      <c r="T188" s="54"/>
      <c r="AT188" s="18" t="s">
        <v>175</v>
      </c>
      <c r="AU188" s="18" t="s">
        <v>83</v>
      </c>
    </row>
    <row r="189" spans="2:65" s="12" customFormat="1" ht="10.199999999999999">
      <c r="B189" s="149"/>
      <c r="D189" s="150" t="s">
        <v>177</v>
      </c>
      <c r="E189" s="151" t="s">
        <v>19</v>
      </c>
      <c r="F189" s="152" t="s">
        <v>624</v>
      </c>
      <c r="H189" s="151" t="s">
        <v>19</v>
      </c>
      <c r="I189" s="153"/>
      <c r="L189" s="149"/>
      <c r="M189" s="154"/>
      <c r="T189" s="155"/>
      <c r="AT189" s="151" t="s">
        <v>177</v>
      </c>
      <c r="AU189" s="151" t="s">
        <v>83</v>
      </c>
      <c r="AV189" s="12" t="s">
        <v>81</v>
      </c>
      <c r="AW189" s="12" t="s">
        <v>34</v>
      </c>
      <c r="AX189" s="12" t="s">
        <v>74</v>
      </c>
      <c r="AY189" s="151" t="s">
        <v>166</v>
      </c>
    </row>
    <row r="190" spans="2:65" s="13" customFormat="1" ht="10.199999999999999">
      <c r="B190" s="156"/>
      <c r="D190" s="150" t="s">
        <v>177</v>
      </c>
      <c r="E190" s="157" t="s">
        <v>19</v>
      </c>
      <c r="F190" s="158" t="s">
        <v>653</v>
      </c>
      <c r="H190" s="159">
        <v>0.55500000000000005</v>
      </c>
      <c r="I190" s="160"/>
      <c r="L190" s="156"/>
      <c r="M190" s="161"/>
      <c r="T190" s="162"/>
      <c r="AT190" s="157" t="s">
        <v>177</v>
      </c>
      <c r="AU190" s="157" t="s">
        <v>83</v>
      </c>
      <c r="AV190" s="13" t="s">
        <v>83</v>
      </c>
      <c r="AW190" s="13" t="s">
        <v>34</v>
      </c>
      <c r="AX190" s="13" t="s">
        <v>74</v>
      </c>
      <c r="AY190" s="157" t="s">
        <v>166</v>
      </c>
    </row>
    <row r="191" spans="2:65" s="14" customFormat="1" ht="10.199999999999999">
      <c r="B191" s="163"/>
      <c r="D191" s="150" t="s">
        <v>177</v>
      </c>
      <c r="E191" s="164" t="s">
        <v>19</v>
      </c>
      <c r="F191" s="165" t="s">
        <v>181</v>
      </c>
      <c r="H191" s="166">
        <v>0.55500000000000005</v>
      </c>
      <c r="I191" s="167"/>
      <c r="L191" s="163"/>
      <c r="M191" s="168"/>
      <c r="T191" s="169"/>
      <c r="AT191" s="164" t="s">
        <v>177</v>
      </c>
      <c r="AU191" s="164" t="s">
        <v>83</v>
      </c>
      <c r="AV191" s="14" t="s">
        <v>173</v>
      </c>
      <c r="AW191" s="14" t="s">
        <v>34</v>
      </c>
      <c r="AX191" s="14" t="s">
        <v>81</v>
      </c>
      <c r="AY191" s="164" t="s">
        <v>166</v>
      </c>
    </row>
    <row r="192" spans="2:65" s="13" customFormat="1" ht="10.199999999999999">
      <c r="B192" s="156"/>
      <c r="D192" s="150" t="s">
        <v>177</v>
      </c>
      <c r="F192" s="158" t="s">
        <v>654</v>
      </c>
      <c r="H192" s="159">
        <v>0.58299999999999996</v>
      </c>
      <c r="I192" s="160"/>
      <c r="L192" s="156"/>
      <c r="M192" s="161"/>
      <c r="T192" s="162"/>
      <c r="AT192" s="157" t="s">
        <v>177</v>
      </c>
      <c r="AU192" s="157" t="s">
        <v>83</v>
      </c>
      <c r="AV192" s="13" t="s">
        <v>83</v>
      </c>
      <c r="AW192" s="13" t="s">
        <v>4</v>
      </c>
      <c r="AX192" s="13" t="s">
        <v>81</v>
      </c>
      <c r="AY192" s="157" t="s">
        <v>166</v>
      </c>
    </row>
    <row r="193" spans="2:65" s="1" customFormat="1" ht="24.15" customHeight="1">
      <c r="B193" s="33"/>
      <c r="C193" s="132" t="s">
        <v>266</v>
      </c>
      <c r="D193" s="132" t="s">
        <v>168</v>
      </c>
      <c r="E193" s="133" t="s">
        <v>655</v>
      </c>
      <c r="F193" s="134" t="s">
        <v>656</v>
      </c>
      <c r="G193" s="135" t="s">
        <v>171</v>
      </c>
      <c r="H193" s="136">
        <v>1.268</v>
      </c>
      <c r="I193" s="137"/>
      <c r="J193" s="138">
        <f>ROUND(I193*H193,2)</f>
        <v>0</v>
      </c>
      <c r="K193" s="134" t="s">
        <v>172</v>
      </c>
      <c r="L193" s="33"/>
      <c r="M193" s="139" t="s">
        <v>19</v>
      </c>
      <c r="N193" s="140" t="s">
        <v>45</v>
      </c>
      <c r="P193" s="141">
        <f>O193*H193</f>
        <v>0</v>
      </c>
      <c r="Q193" s="141">
        <v>2.40978</v>
      </c>
      <c r="R193" s="141">
        <f>Q193*H193</f>
        <v>3.05560104</v>
      </c>
      <c r="S193" s="141">
        <v>0</v>
      </c>
      <c r="T193" s="142">
        <f>S193*H193</f>
        <v>0</v>
      </c>
      <c r="AR193" s="143" t="s">
        <v>173</v>
      </c>
      <c r="AT193" s="143" t="s">
        <v>168</v>
      </c>
      <c r="AU193" s="143" t="s">
        <v>83</v>
      </c>
      <c r="AY193" s="18" t="s">
        <v>166</v>
      </c>
      <c r="BE193" s="144">
        <f>IF(N193="základní",J193,0)</f>
        <v>0</v>
      </c>
      <c r="BF193" s="144">
        <f>IF(N193="snížená",J193,0)</f>
        <v>0</v>
      </c>
      <c r="BG193" s="144">
        <f>IF(N193="zákl. přenesená",J193,0)</f>
        <v>0</v>
      </c>
      <c r="BH193" s="144">
        <f>IF(N193="sníž. přenesená",J193,0)</f>
        <v>0</v>
      </c>
      <c r="BI193" s="144">
        <f>IF(N193="nulová",J193,0)</f>
        <v>0</v>
      </c>
      <c r="BJ193" s="18" t="s">
        <v>81</v>
      </c>
      <c r="BK193" s="144">
        <f>ROUND(I193*H193,2)</f>
        <v>0</v>
      </c>
      <c r="BL193" s="18" t="s">
        <v>173</v>
      </c>
      <c r="BM193" s="143" t="s">
        <v>657</v>
      </c>
    </row>
    <row r="194" spans="2:65" s="1" customFormat="1" ht="10.199999999999999">
      <c r="B194" s="33"/>
      <c r="D194" s="145" t="s">
        <v>175</v>
      </c>
      <c r="F194" s="146" t="s">
        <v>658</v>
      </c>
      <c r="I194" s="147"/>
      <c r="L194" s="33"/>
      <c r="M194" s="148"/>
      <c r="T194" s="54"/>
      <c r="AT194" s="18" t="s">
        <v>175</v>
      </c>
      <c r="AU194" s="18" t="s">
        <v>83</v>
      </c>
    </row>
    <row r="195" spans="2:65" s="12" customFormat="1" ht="10.199999999999999">
      <c r="B195" s="149"/>
      <c r="D195" s="150" t="s">
        <v>177</v>
      </c>
      <c r="E195" s="151" t="s">
        <v>19</v>
      </c>
      <c r="F195" s="152" t="s">
        <v>659</v>
      </c>
      <c r="H195" s="151" t="s">
        <v>19</v>
      </c>
      <c r="I195" s="153"/>
      <c r="L195" s="149"/>
      <c r="M195" s="154"/>
      <c r="T195" s="155"/>
      <c r="AT195" s="151" t="s">
        <v>177</v>
      </c>
      <c r="AU195" s="151" t="s">
        <v>83</v>
      </c>
      <c r="AV195" s="12" t="s">
        <v>81</v>
      </c>
      <c r="AW195" s="12" t="s">
        <v>34</v>
      </c>
      <c r="AX195" s="12" t="s">
        <v>74</v>
      </c>
      <c r="AY195" s="151" t="s">
        <v>166</v>
      </c>
    </row>
    <row r="196" spans="2:65" s="13" customFormat="1" ht="10.199999999999999">
      <c r="B196" s="156"/>
      <c r="D196" s="150" t="s">
        <v>177</v>
      </c>
      <c r="E196" s="157" t="s">
        <v>19</v>
      </c>
      <c r="F196" s="158" t="s">
        <v>660</v>
      </c>
      <c r="H196" s="159">
        <v>6.0999999999999999E-2</v>
      </c>
      <c r="I196" s="160"/>
      <c r="L196" s="156"/>
      <c r="M196" s="161"/>
      <c r="T196" s="162"/>
      <c r="AT196" s="157" t="s">
        <v>177</v>
      </c>
      <c r="AU196" s="157" t="s">
        <v>83</v>
      </c>
      <c r="AV196" s="13" t="s">
        <v>83</v>
      </c>
      <c r="AW196" s="13" t="s">
        <v>34</v>
      </c>
      <c r="AX196" s="13" t="s">
        <v>74</v>
      </c>
      <c r="AY196" s="157" t="s">
        <v>166</v>
      </c>
    </row>
    <row r="197" spans="2:65" s="12" customFormat="1" ht="10.199999999999999">
      <c r="B197" s="149"/>
      <c r="D197" s="150" t="s">
        <v>177</v>
      </c>
      <c r="E197" s="151" t="s">
        <v>19</v>
      </c>
      <c r="F197" s="152" t="s">
        <v>661</v>
      </c>
      <c r="H197" s="151" t="s">
        <v>19</v>
      </c>
      <c r="I197" s="153"/>
      <c r="L197" s="149"/>
      <c r="M197" s="154"/>
      <c r="T197" s="155"/>
      <c r="AT197" s="151" t="s">
        <v>177</v>
      </c>
      <c r="AU197" s="151" t="s">
        <v>83</v>
      </c>
      <c r="AV197" s="12" t="s">
        <v>81</v>
      </c>
      <c r="AW197" s="12" t="s">
        <v>34</v>
      </c>
      <c r="AX197" s="12" t="s">
        <v>74</v>
      </c>
      <c r="AY197" s="151" t="s">
        <v>166</v>
      </c>
    </row>
    <row r="198" spans="2:65" s="13" customFormat="1" ht="10.199999999999999">
      <c r="B198" s="156"/>
      <c r="D198" s="150" t="s">
        <v>177</v>
      </c>
      <c r="E198" s="157" t="s">
        <v>19</v>
      </c>
      <c r="F198" s="158" t="s">
        <v>662</v>
      </c>
      <c r="H198" s="159">
        <v>1.147</v>
      </c>
      <c r="I198" s="160"/>
      <c r="L198" s="156"/>
      <c r="M198" s="161"/>
      <c r="T198" s="162"/>
      <c r="AT198" s="157" t="s">
        <v>177</v>
      </c>
      <c r="AU198" s="157" t="s">
        <v>83</v>
      </c>
      <c r="AV198" s="13" t="s">
        <v>83</v>
      </c>
      <c r="AW198" s="13" t="s">
        <v>34</v>
      </c>
      <c r="AX198" s="13" t="s">
        <v>74</v>
      </c>
      <c r="AY198" s="157" t="s">
        <v>166</v>
      </c>
    </row>
    <row r="199" spans="2:65" s="14" customFormat="1" ht="10.199999999999999">
      <c r="B199" s="163"/>
      <c r="D199" s="150" t="s">
        <v>177</v>
      </c>
      <c r="E199" s="164" t="s">
        <v>19</v>
      </c>
      <c r="F199" s="165" t="s">
        <v>181</v>
      </c>
      <c r="H199" s="166">
        <v>1.208</v>
      </c>
      <c r="I199" s="167"/>
      <c r="L199" s="163"/>
      <c r="M199" s="168"/>
      <c r="T199" s="169"/>
      <c r="AT199" s="164" t="s">
        <v>177</v>
      </c>
      <c r="AU199" s="164" t="s">
        <v>83</v>
      </c>
      <c r="AV199" s="14" t="s">
        <v>173</v>
      </c>
      <c r="AW199" s="14" t="s">
        <v>34</v>
      </c>
      <c r="AX199" s="14" t="s">
        <v>81</v>
      </c>
      <c r="AY199" s="164" t="s">
        <v>166</v>
      </c>
    </row>
    <row r="200" spans="2:65" s="13" customFormat="1" ht="10.199999999999999">
      <c r="B200" s="156"/>
      <c r="D200" s="150" t="s">
        <v>177</v>
      </c>
      <c r="F200" s="158" t="s">
        <v>663</v>
      </c>
      <c r="H200" s="159">
        <v>1.268</v>
      </c>
      <c r="I200" s="160"/>
      <c r="L200" s="156"/>
      <c r="M200" s="161"/>
      <c r="T200" s="162"/>
      <c r="AT200" s="157" t="s">
        <v>177</v>
      </c>
      <c r="AU200" s="157" t="s">
        <v>83</v>
      </c>
      <c r="AV200" s="13" t="s">
        <v>83</v>
      </c>
      <c r="AW200" s="13" t="s">
        <v>4</v>
      </c>
      <c r="AX200" s="13" t="s">
        <v>81</v>
      </c>
      <c r="AY200" s="157" t="s">
        <v>166</v>
      </c>
    </row>
    <row r="201" spans="2:65" s="1" customFormat="1" ht="24.15" customHeight="1">
      <c r="B201" s="33"/>
      <c r="C201" s="132" t="s">
        <v>273</v>
      </c>
      <c r="D201" s="132" t="s">
        <v>168</v>
      </c>
      <c r="E201" s="133" t="s">
        <v>664</v>
      </c>
      <c r="F201" s="134" t="s">
        <v>665</v>
      </c>
      <c r="G201" s="135" t="s">
        <v>276</v>
      </c>
      <c r="H201" s="136">
        <v>2.31</v>
      </c>
      <c r="I201" s="137"/>
      <c r="J201" s="138">
        <f>ROUND(I201*H201,2)</f>
        <v>0</v>
      </c>
      <c r="K201" s="134" t="s">
        <v>172</v>
      </c>
      <c r="L201" s="33"/>
      <c r="M201" s="139" t="s">
        <v>19</v>
      </c>
      <c r="N201" s="140" t="s">
        <v>45</v>
      </c>
      <c r="P201" s="141">
        <f>O201*H201</f>
        <v>0</v>
      </c>
      <c r="Q201" s="141">
        <v>3.465E-2</v>
      </c>
      <c r="R201" s="141">
        <f>Q201*H201</f>
        <v>8.0041500000000002E-2</v>
      </c>
      <c r="S201" s="141">
        <v>0</v>
      </c>
      <c r="T201" s="142">
        <f>S201*H201</f>
        <v>0</v>
      </c>
      <c r="AR201" s="143" t="s">
        <v>173</v>
      </c>
      <c r="AT201" s="143" t="s">
        <v>168</v>
      </c>
      <c r="AU201" s="143" t="s">
        <v>83</v>
      </c>
      <c r="AY201" s="18" t="s">
        <v>166</v>
      </c>
      <c r="BE201" s="144">
        <f>IF(N201="základní",J201,0)</f>
        <v>0</v>
      </c>
      <c r="BF201" s="144">
        <f>IF(N201="snížená",J201,0)</f>
        <v>0</v>
      </c>
      <c r="BG201" s="144">
        <f>IF(N201="zákl. přenesená",J201,0)</f>
        <v>0</v>
      </c>
      <c r="BH201" s="144">
        <f>IF(N201="sníž. přenesená",J201,0)</f>
        <v>0</v>
      </c>
      <c r="BI201" s="144">
        <f>IF(N201="nulová",J201,0)</f>
        <v>0</v>
      </c>
      <c r="BJ201" s="18" t="s">
        <v>81</v>
      </c>
      <c r="BK201" s="144">
        <f>ROUND(I201*H201,2)</f>
        <v>0</v>
      </c>
      <c r="BL201" s="18" t="s">
        <v>173</v>
      </c>
      <c r="BM201" s="143" t="s">
        <v>666</v>
      </c>
    </row>
    <row r="202" spans="2:65" s="1" customFormat="1" ht="10.199999999999999">
      <c r="B202" s="33"/>
      <c r="D202" s="145" t="s">
        <v>175</v>
      </c>
      <c r="F202" s="146" t="s">
        <v>667</v>
      </c>
      <c r="I202" s="147"/>
      <c r="L202" s="33"/>
      <c r="M202" s="148"/>
      <c r="T202" s="54"/>
      <c r="AT202" s="18" t="s">
        <v>175</v>
      </c>
      <c r="AU202" s="18" t="s">
        <v>83</v>
      </c>
    </row>
    <row r="203" spans="2:65" s="12" customFormat="1" ht="10.199999999999999">
      <c r="B203" s="149"/>
      <c r="D203" s="150" t="s">
        <v>177</v>
      </c>
      <c r="E203" s="151" t="s">
        <v>19</v>
      </c>
      <c r="F203" s="152" t="s">
        <v>339</v>
      </c>
      <c r="H203" s="151" t="s">
        <v>19</v>
      </c>
      <c r="I203" s="153"/>
      <c r="L203" s="149"/>
      <c r="M203" s="154"/>
      <c r="T203" s="155"/>
      <c r="AT203" s="151" t="s">
        <v>177</v>
      </c>
      <c r="AU203" s="151" t="s">
        <v>83</v>
      </c>
      <c r="AV203" s="12" t="s">
        <v>81</v>
      </c>
      <c r="AW203" s="12" t="s">
        <v>34</v>
      </c>
      <c r="AX203" s="12" t="s">
        <v>74</v>
      </c>
      <c r="AY203" s="151" t="s">
        <v>166</v>
      </c>
    </row>
    <row r="204" spans="2:65" s="13" customFormat="1" ht="10.199999999999999">
      <c r="B204" s="156"/>
      <c r="D204" s="150" t="s">
        <v>177</v>
      </c>
      <c r="E204" s="157" t="s">
        <v>19</v>
      </c>
      <c r="F204" s="158" t="s">
        <v>668</v>
      </c>
      <c r="H204" s="159">
        <v>2.2000000000000002</v>
      </c>
      <c r="I204" s="160"/>
      <c r="L204" s="156"/>
      <c r="M204" s="161"/>
      <c r="T204" s="162"/>
      <c r="AT204" s="157" t="s">
        <v>177</v>
      </c>
      <c r="AU204" s="157" t="s">
        <v>83</v>
      </c>
      <c r="AV204" s="13" t="s">
        <v>83</v>
      </c>
      <c r="AW204" s="13" t="s">
        <v>34</v>
      </c>
      <c r="AX204" s="13" t="s">
        <v>74</v>
      </c>
      <c r="AY204" s="157" t="s">
        <v>166</v>
      </c>
    </row>
    <row r="205" spans="2:65" s="14" customFormat="1" ht="10.199999999999999">
      <c r="B205" s="163"/>
      <c r="D205" s="150" t="s">
        <v>177</v>
      </c>
      <c r="E205" s="164" t="s">
        <v>19</v>
      </c>
      <c r="F205" s="165" t="s">
        <v>181</v>
      </c>
      <c r="H205" s="166">
        <v>2.2000000000000002</v>
      </c>
      <c r="I205" s="167"/>
      <c r="L205" s="163"/>
      <c r="M205" s="168"/>
      <c r="T205" s="169"/>
      <c r="AT205" s="164" t="s">
        <v>177</v>
      </c>
      <c r="AU205" s="164" t="s">
        <v>83</v>
      </c>
      <c r="AV205" s="14" t="s">
        <v>173</v>
      </c>
      <c r="AW205" s="14" t="s">
        <v>34</v>
      </c>
      <c r="AX205" s="14" t="s">
        <v>81</v>
      </c>
      <c r="AY205" s="164" t="s">
        <v>166</v>
      </c>
    </row>
    <row r="206" spans="2:65" s="13" customFormat="1" ht="10.199999999999999">
      <c r="B206" s="156"/>
      <c r="D206" s="150" t="s">
        <v>177</v>
      </c>
      <c r="F206" s="158" t="s">
        <v>281</v>
      </c>
      <c r="H206" s="159">
        <v>2.31</v>
      </c>
      <c r="I206" s="160"/>
      <c r="L206" s="156"/>
      <c r="M206" s="161"/>
      <c r="T206" s="162"/>
      <c r="AT206" s="157" t="s">
        <v>177</v>
      </c>
      <c r="AU206" s="157" t="s">
        <v>83</v>
      </c>
      <c r="AV206" s="13" t="s">
        <v>83</v>
      </c>
      <c r="AW206" s="13" t="s">
        <v>4</v>
      </c>
      <c r="AX206" s="13" t="s">
        <v>81</v>
      </c>
      <c r="AY206" s="157" t="s">
        <v>166</v>
      </c>
    </row>
    <row r="207" spans="2:65" s="1" customFormat="1" ht="16.5" customHeight="1">
      <c r="B207" s="33"/>
      <c r="C207" s="175" t="s">
        <v>282</v>
      </c>
      <c r="D207" s="175" t="s">
        <v>561</v>
      </c>
      <c r="E207" s="176" t="s">
        <v>669</v>
      </c>
      <c r="F207" s="177" t="s">
        <v>670</v>
      </c>
      <c r="G207" s="178" t="s">
        <v>318</v>
      </c>
      <c r="H207" s="179">
        <v>2.31</v>
      </c>
      <c r="I207" s="180"/>
      <c r="J207" s="181">
        <f>ROUND(I207*H207,2)</f>
        <v>0</v>
      </c>
      <c r="K207" s="177" t="s">
        <v>172</v>
      </c>
      <c r="L207" s="182"/>
      <c r="M207" s="183" t="s">
        <v>19</v>
      </c>
      <c r="N207" s="184" t="s">
        <v>45</v>
      </c>
      <c r="P207" s="141">
        <f>O207*H207</f>
        <v>0</v>
      </c>
      <c r="Q207" s="141">
        <v>0.13800000000000001</v>
      </c>
      <c r="R207" s="141">
        <f>Q207*H207</f>
        <v>0.31878000000000001</v>
      </c>
      <c r="S207" s="141">
        <v>0</v>
      </c>
      <c r="T207" s="142">
        <f>S207*H207</f>
        <v>0</v>
      </c>
      <c r="AR207" s="143" t="s">
        <v>229</v>
      </c>
      <c r="AT207" s="143" t="s">
        <v>561</v>
      </c>
      <c r="AU207" s="143" t="s">
        <v>83</v>
      </c>
      <c r="AY207" s="18" t="s">
        <v>166</v>
      </c>
      <c r="BE207" s="144">
        <f>IF(N207="základní",J207,0)</f>
        <v>0</v>
      </c>
      <c r="BF207" s="144">
        <f>IF(N207="snížená",J207,0)</f>
        <v>0</v>
      </c>
      <c r="BG207" s="144">
        <f>IF(N207="zákl. přenesená",J207,0)</f>
        <v>0</v>
      </c>
      <c r="BH207" s="144">
        <f>IF(N207="sníž. přenesená",J207,0)</f>
        <v>0</v>
      </c>
      <c r="BI207" s="144">
        <f>IF(N207="nulová",J207,0)</f>
        <v>0</v>
      </c>
      <c r="BJ207" s="18" t="s">
        <v>81</v>
      </c>
      <c r="BK207" s="144">
        <f>ROUND(I207*H207,2)</f>
        <v>0</v>
      </c>
      <c r="BL207" s="18" t="s">
        <v>173</v>
      </c>
      <c r="BM207" s="143" t="s">
        <v>671</v>
      </c>
    </row>
    <row r="208" spans="2:65" s="12" customFormat="1" ht="10.199999999999999">
      <c r="B208" s="149"/>
      <c r="D208" s="150" t="s">
        <v>177</v>
      </c>
      <c r="E208" s="151" t="s">
        <v>19</v>
      </c>
      <c r="F208" s="152" t="s">
        <v>339</v>
      </c>
      <c r="H208" s="151" t="s">
        <v>19</v>
      </c>
      <c r="I208" s="153"/>
      <c r="L208" s="149"/>
      <c r="M208" s="154"/>
      <c r="T208" s="155"/>
      <c r="AT208" s="151" t="s">
        <v>177</v>
      </c>
      <c r="AU208" s="151" t="s">
        <v>83</v>
      </c>
      <c r="AV208" s="12" t="s">
        <v>81</v>
      </c>
      <c r="AW208" s="12" t="s">
        <v>34</v>
      </c>
      <c r="AX208" s="12" t="s">
        <v>74</v>
      </c>
      <c r="AY208" s="151" t="s">
        <v>166</v>
      </c>
    </row>
    <row r="209" spans="2:65" s="13" customFormat="1" ht="10.199999999999999">
      <c r="B209" s="156"/>
      <c r="D209" s="150" t="s">
        <v>177</v>
      </c>
      <c r="E209" s="157" t="s">
        <v>19</v>
      </c>
      <c r="F209" s="158" t="s">
        <v>668</v>
      </c>
      <c r="H209" s="159">
        <v>2.2000000000000002</v>
      </c>
      <c r="I209" s="160"/>
      <c r="L209" s="156"/>
      <c r="M209" s="161"/>
      <c r="T209" s="162"/>
      <c r="AT209" s="157" t="s">
        <v>177</v>
      </c>
      <c r="AU209" s="157" t="s">
        <v>83</v>
      </c>
      <c r="AV209" s="13" t="s">
        <v>83</v>
      </c>
      <c r="AW209" s="13" t="s">
        <v>34</v>
      </c>
      <c r="AX209" s="13" t="s">
        <v>74</v>
      </c>
      <c r="AY209" s="157" t="s">
        <v>166</v>
      </c>
    </row>
    <row r="210" spans="2:65" s="14" customFormat="1" ht="10.199999999999999">
      <c r="B210" s="163"/>
      <c r="D210" s="150" t="s">
        <v>177</v>
      </c>
      <c r="E210" s="164" t="s">
        <v>19</v>
      </c>
      <c r="F210" s="165" t="s">
        <v>181</v>
      </c>
      <c r="H210" s="166">
        <v>2.2000000000000002</v>
      </c>
      <c r="I210" s="167"/>
      <c r="L210" s="163"/>
      <c r="M210" s="168"/>
      <c r="T210" s="169"/>
      <c r="AT210" s="164" t="s">
        <v>177</v>
      </c>
      <c r="AU210" s="164" t="s">
        <v>83</v>
      </c>
      <c r="AV210" s="14" t="s">
        <v>173</v>
      </c>
      <c r="AW210" s="14" t="s">
        <v>34</v>
      </c>
      <c r="AX210" s="14" t="s">
        <v>81</v>
      </c>
      <c r="AY210" s="164" t="s">
        <v>166</v>
      </c>
    </row>
    <row r="211" spans="2:65" s="13" customFormat="1" ht="10.199999999999999">
      <c r="B211" s="156"/>
      <c r="D211" s="150" t="s">
        <v>177</v>
      </c>
      <c r="F211" s="158" t="s">
        <v>281</v>
      </c>
      <c r="H211" s="159">
        <v>2.31</v>
      </c>
      <c r="I211" s="160"/>
      <c r="L211" s="156"/>
      <c r="M211" s="161"/>
      <c r="T211" s="162"/>
      <c r="AT211" s="157" t="s">
        <v>177</v>
      </c>
      <c r="AU211" s="157" t="s">
        <v>83</v>
      </c>
      <c r="AV211" s="13" t="s">
        <v>83</v>
      </c>
      <c r="AW211" s="13" t="s">
        <v>4</v>
      </c>
      <c r="AX211" s="13" t="s">
        <v>81</v>
      </c>
      <c r="AY211" s="157" t="s">
        <v>166</v>
      </c>
    </row>
    <row r="212" spans="2:65" s="1" customFormat="1" ht="24.15" customHeight="1">
      <c r="B212" s="33"/>
      <c r="C212" s="132" t="s">
        <v>290</v>
      </c>
      <c r="D212" s="132" t="s">
        <v>168</v>
      </c>
      <c r="E212" s="133" t="s">
        <v>672</v>
      </c>
      <c r="F212" s="134" t="s">
        <v>673</v>
      </c>
      <c r="G212" s="135" t="s">
        <v>318</v>
      </c>
      <c r="H212" s="136">
        <v>1</v>
      </c>
      <c r="I212" s="137"/>
      <c r="J212" s="138">
        <f>ROUND(I212*H212,2)</f>
        <v>0</v>
      </c>
      <c r="K212" s="134" t="s">
        <v>172</v>
      </c>
      <c r="L212" s="33"/>
      <c r="M212" s="139" t="s">
        <v>19</v>
      </c>
      <c r="N212" s="140" t="s">
        <v>45</v>
      </c>
      <c r="P212" s="141">
        <f>O212*H212</f>
        <v>0</v>
      </c>
      <c r="Q212" s="141">
        <v>0.33789000000000002</v>
      </c>
      <c r="R212" s="141">
        <f>Q212*H212</f>
        <v>0.33789000000000002</v>
      </c>
      <c r="S212" s="141">
        <v>0</v>
      </c>
      <c r="T212" s="142">
        <f>S212*H212</f>
        <v>0</v>
      </c>
      <c r="AR212" s="143" t="s">
        <v>173</v>
      </c>
      <c r="AT212" s="143" t="s">
        <v>168</v>
      </c>
      <c r="AU212" s="143" t="s">
        <v>83</v>
      </c>
      <c r="AY212" s="18" t="s">
        <v>166</v>
      </c>
      <c r="BE212" s="144">
        <f>IF(N212="základní",J212,0)</f>
        <v>0</v>
      </c>
      <c r="BF212" s="144">
        <f>IF(N212="snížená",J212,0)</f>
        <v>0</v>
      </c>
      <c r="BG212" s="144">
        <f>IF(N212="zákl. přenesená",J212,0)</f>
        <v>0</v>
      </c>
      <c r="BH212" s="144">
        <f>IF(N212="sníž. přenesená",J212,0)</f>
        <v>0</v>
      </c>
      <c r="BI212" s="144">
        <f>IF(N212="nulová",J212,0)</f>
        <v>0</v>
      </c>
      <c r="BJ212" s="18" t="s">
        <v>81</v>
      </c>
      <c r="BK212" s="144">
        <f>ROUND(I212*H212,2)</f>
        <v>0</v>
      </c>
      <c r="BL212" s="18" t="s">
        <v>173</v>
      </c>
      <c r="BM212" s="143" t="s">
        <v>674</v>
      </c>
    </row>
    <row r="213" spans="2:65" s="1" customFormat="1" ht="10.199999999999999">
      <c r="B213" s="33"/>
      <c r="D213" s="145" t="s">
        <v>175</v>
      </c>
      <c r="F213" s="146" t="s">
        <v>675</v>
      </c>
      <c r="I213" s="147"/>
      <c r="L213" s="33"/>
      <c r="M213" s="148"/>
      <c r="T213" s="54"/>
      <c r="AT213" s="18" t="s">
        <v>175</v>
      </c>
      <c r="AU213" s="18" t="s">
        <v>83</v>
      </c>
    </row>
    <row r="214" spans="2:65" s="11" customFormat="1" ht="22.8" customHeight="1">
      <c r="B214" s="120"/>
      <c r="D214" s="121" t="s">
        <v>73</v>
      </c>
      <c r="E214" s="130" t="s">
        <v>206</v>
      </c>
      <c r="F214" s="130" t="s">
        <v>676</v>
      </c>
      <c r="I214" s="123"/>
      <c r="J214" s="131">
        <f>BK214</f>
        <v>0</v>
      </c>
      <c r="L214" s="120"/>
      <c r="M214" s="125"/>
      <c r="P214" s="126">
        <f>SUM(P215:P230)</f>
        <v>0</v>
      </c>
      <c r="R214" s="126">
        <f>SUM(R215:R230)</f>
        <v>3.4719075000000004</v>
      </c>
      <c r="T214" s="127">
        <f>SUM(T215:T230)</f>
        <v>0</v>
      </c>
      <c r="AR214" s="121" t="s">
        <v>81</v>
      </c>
      <c r="AT214" s="128" t="s">
        <v>73</v>
      </c>
      <c r="AU214" s="128" t="s">
        <v>81</v>
      </c>
      <c r="AY214" s="121" t="s">
        <v>166</v>
      </c>
      <c r="BK214" s="129">
        <f>SUM(BK215:BK230)</f>
        <v>0</v>
      </c>
    </row>
    <row r="215" spans="2:65" s="1" customFormat="1" ht="24.15" customHeight="1">
      <c r="B215" s="33"/>
      <c r="C215" s="132" t="s">
        <v>299</v>
      </c>
      <c r="D215" s="132" t="s">
        <v>168</v>
      </c>
      <c r="E215" s="133" t="s">
        <v>677</v>
      </c>
      <c r="F215" s="134" t="s">
        <v>678</v>
      </c>
      <c r="G215" s="135" t="s">
        <v>244</v>
      </c>
      <c r="H215" s="136">
        <v>12.074999999999999</v>
      </c>
      <c r="I215" s="137"/>
      <c r="J215" s="138">
        <f>ROUND(I215*H215,2)</f>
        <v>0</v>
      </c>
      <c r="K215" s="134" t="s">
        <v>172</v>
      </c>
      <c r="L215" s="33"/>
      <c r="M215" s="139" t="s">
        <v>19</v>
      </c>
      <c r="N215" s="140" t="s">
        <v>45</v>
      </c>
      <c r="P215" s="141">
        <f>O215*H215</f>
        <v>0</v>
      </c>
      <c r="Q215" s="141">
        <v>0</v>
      </c>
      <c r="R215" s="141">
        <f>Q215*H215</f>
        <v>0</v>
      </c>
      <c r="S215" s="141">
        <v>0</v>
      </c>
      <c r="T215" s="142">
        <f>S215*H215</f>
        <v>0</v>
      </c>
      <c r="AR215" s="143" t="s">
        <v>173</v>
      </c>
      <c r="AT215" s="143" t="s">
        <v>168</v>
      </c>
      <c r="AU215" s="143" t="s">
        <v>83</v>
      </c>
      <c r="AY215" s="18" t="s">
        <v>166</v>
      </c>
      <c r="BE215" s="144">
        <f>IF(N215="základní",J215,0)</f>
        <v>0</v>
      </c>
      <c r="BF215" s="144">
        <f>IF(N215="snížená",J215,0)</f>
        <v>0</v>
      </c>
      <c r="BG215" s="144">
        <f>IF(N215="zákl. přenesená",J215,0)</f>
        <v>0</v>
      </c>
      <c r="BH215" s="144">
        <f>IF(N215="sníž. přenesená",J215,0)</f>
        <v>0</v>
      </c>
      <c r="BI215" s="144">
        <f>IF(N215="nulová",J215,0)</f>
        <v>0</v>
      </c>
      <c r="BJ215" s="18" t="s">
        <v>81</v>
      </c>
      <c r="BK215" s="144">
        <f>ROUND(I215*H215,2)</f>
        <v>0</v>
      </c>
      <c r="BL215" s="18" t="s">
        <v>173</v>
      </c>
      <c r="BM215" s="143" t="s">
        <v>679</v>
      </c>
    </row>
    <row r="216" spans="2:65" s="1" customFormat="1" ht="10.199999999999999">
      <c r="B216" s="33"/>
      <c r="D216" s="145" t="s">
        <v>175</v>
      </c>
      <c r="F216" s="146" t="s">
        <v>680</v>
      </c>
      <c r="I216" s="147"/>
      <c r="L216" s="33"/>
      <c r="M216" s="148"/>
      <c r="T216" s="54"/>
      <c r="AT216" s="18" t="s">
        <v>175</v>
      </c>
      <c r="AU216" s="18" t="s">
        <v>83</v>
      </c>
    </row>
    <row r="217" spans="2:65" s="12" customFormat="1" ht="10.199999999999999">
      <c r="B217" s="149"/>
      <c r="D217" s="150" t="s">
        <v>177</v>
      </c>
      <c r="E217" s="151" t="s">
        <v>19</v>
      </c>
      <c r="F217" s="152" t="s">
        <v>681</v>
      </c>
      <c r="H217" s="151" t="s">
        <v>19</v>
      </c>
      <c r="I217" s="153"/>
      <c r="L217" s="149"/>
      <c r="M217" s="154"/>
      <c r="T217" s="155"/>
      <c r="AT217" s="151" t="s">
        <v>177</v>
      </c>
      <c r="AU217" s="151" t="s">
        <v>83</v>
      </c>
      <c r="AV217" s="12" t="s">
        <v>81</v>
      </c>
      <c r="AW217" s="12" t="s">
        <v>34</v>
      </c>
      <c r="AX217" s="12" t="s">
        <v>74</v>
      </c>
      <c r="AY217" s="151" t="s">
        <v>166</v>
      </c>
    </row>
    <row r="218" spans="2:65" s="13" customFormat="1" ht="10.199999999999999">
      <c r="B218" s="156"/>
      <c r="D218" s="150" t="s">
        <v>177</v>
      </c>
      <c r="E218" s="157" t="s">
        <v>19</v>
      </c>
      <c r="F218" s="158" t="s">
        <v>682</v>
      </c>
      <c r="H218" s="159">
        <v>11.5</v>
      </c>
      <c r="I218" s="160"/>
      <c r="L218" s="156"/>
      <c r="M218" s="161"/>
      <c r="T218" s="162"/>
      <c r="AT218" s="157" t="s">
        <v>177</v>
      </c>
      <c r="AU218" s="157" t="s">
        <v>83</v>
      </c>
      <c r="AV218" s="13" t="s">
        <v>83</v>
      </c>
      <c r="AW218" s="13" t="s">
        <v>34</v>
      </c>
      <c r="AX218" s="13" t="s">
        <v>74</v>
      </c>
      <c r="AY218" s="157" t="s">
        <v>166</v>
      </c>
    </row>
    <row r="219" spans="2:65" s="14" customFormat="1" ht="10.199999999999999">
      <c r="B219" s="163"/>
      <c r="D219" s="150" t="s">
        <v>177</v>
      </c>
      <c r="E219" s="164" t="s">
        <v>19</v>
      </c>
      <c r="F219" s="165" t="s">
        <v>181</v>
      </c>
      <c r="H219" s="166">
        <v>11.5</v>
      </c>
      <c r="I219" s="167"/>
      <c r="L219" s="163"/>
      <c r="M219" s="168"/>
      <c r="T219" s="169"/>
      <c r="AT219" s="164" t="s">
        <v>177</v>
      </c>
      <c r="AU219" s="164" t="s">
        <v>83</v>
      </c>
      <c r="AV219" s="14" t="s">
        <v>173</v>
      </c>
      <c r="AW219" s="14" t="s">
        <v>34</v>
      </c>
      <c r="AX219" s="14" t="s">
        <v>81</v>
      </c>
      <c r="AY219" s="164" t="s">
        <v>166</v>
      </c>
    </row>
    <row r="220" spans="2:65" s="13" customFormat="1" ht="10.199999999999999">
      <c r="B220" s="156"/>
      <c r="D220" s="150" t="s">
        <v>177</v>
      </c>
      <c r="F220" s="158" t="s">
        <v>683</v>
      </c>
      <c r="H220" s="159">
        <v>12.074999999999999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4</v>
      </c>
      <c r="AX220" s="13" t="s">
        <v>81</v>
      </c>
      <c r="AY220" s="157" t="s">
        <v>166</v>
      </c>
    </row>
    <row r="221" spans="2:65" s="1" customFormat="1" ht="16.5" customHeight="1">
      <c r="B221" s="33"/>
      <c r="C221" s="132" t="s">
        <v>307</v>
      </c>
      <c r="D221" s="132" t="s">
        <v>168</v>
      </c>
      <c r="E221" s="133" t="s">
        <v>684</v>
      </c>
      <c r="F221" s="134" t="s">
        <v>685</v>
      </c>
      <c r="G221" s="135" t="s">
        <v>244</v>
      </c>
      <c r="H221" s="136">
        <v>12.074999999999999</v>
      </c>
      <c r="I221" s="137"/>
      <c r="J221" s="138">
        <f>ROUND(I221*H221,2)</f>
        <v>0</v>
      </c>
      <c r="K221" s="134" t="s">
        <v>19</v>
      </c>
      <c r="L221" s="33"/>
      <c r="M221" s="139" t="s">
        <v>19</v>
      </c>
      <c r="N221" s="140" t="s">
        <v>45</v>
      </c>
      <c r="P221" s="141">
        <f>O221*H221</f>
        <v>0</v>
      </c>
      <c r="Q221" s="141">
        <v>0.14610000000000001</v>
      </c>
      <c r="R221" s="141">
        <f>Q221*H221</f>
        <v>1.7641575</v>
      </c>
      <c r="S221" s="141">
        <v>0</v>
      </c>
      <c r="T221" s="142">
        <f>S221*H221</f>
        <v>0</v>
      </c>
      <c r="AR221" s="143" t="s">
        <v>173</v>
      </c>
      <c r="AT221" s="143" t="s">
        <v>168</v>
      </c>
      <c r="AU221" s="143" t="s">
        <v>83</v>
      </c>
      <c r="AY221" s="18" t="s">
        <v>166</v>
      </c>
      <c r="BE221" s="144">
        <f>IF(N221="základní",J221,0)</f>
        <v>0</v>
      </c>
      <c r="BF221" s="144">
        <f>IF(N221="snížená",J221,0)</f>
        <v>0</v>
      </c>
      <c r="BG221" s="144">
        <f>IF(N221="zákl. přenesená",J221,0)</f>
        <v>0</v>
      </c>
      <c r="BH221" s="144">
        <f>IF(N221="sníž. přenesená",J221,0)</f>
        <v>0</v>
      </c>
      <c r="BI221" s="144">
        <f>IF(N221="nulová",J221,0)</f>
        <v>0</v>
      </c>
      <c r="BJ221" s="18" t="s">
        <v>81</v>
      </c>
      <c r="BK221" s="144">
        <f>ROUND(I221*H221,2)</f>
        <v>0</v>
      </c>
      <c r="BL221" s="18" t="s">
        <v>173</v>
      </c>
      <c r="BM221" s="143" t="s">
        <v>686</v>
      </c>
    </row>
    <row r="222" spans="2:65" s="12" customFormat="1" ht="10.199999999999999">
      <c r="B222" s="149"/>
      <c r="D222" s="150" t="s">
        <v>177</v>
      </c>
      <c r="E222" s="151" t="s">
        <v>19</v>
      </c>
      <c r="F222" s="152" t="s">
        <v>681</v>
      </c>
      <c r="H222" s="151" t="s">
        <v>19</v>
      </c>
      <c r="I222" s="153"/>
      <c r="L222" s="149"/>
      <c r="M222" s="154"/>
      <c r="T222" s="155"/>
      <c r="AT222" s="151" t="s">
        <v>177</v>
      </c>
      <c r="AU222" s="151" t="s">
        <v>83</v>
      </c>
      <c r="AV222" s="12" t="s">
        <v>81</v>
      </c>
      <c r="AW222" s="12" t="s">
        <v>34</v>
      </c>
      <c r="AX222" s="12" t="s">
        <v>74</v>
      </c>
      <c r="AY222" s="151" t="s">
        <v>166</v>
      </c>
    </row>
    <row r="223" spans="2:65" s="13" customFormat="1" ht="10.199999999999999">
      <c r="B223" s="156"/>
      <c r="D223" s="150" t="s">
        <v>177</v>
      </c>
      <c r="E223" s="157" t="s">
        <v>19</v>
      </c>
      <c r="F223" s="158" t="s">
        <v>682</v>
      </c>
      <c r="H223" s="159">
        <v>11.5</v>
      </c>
      <c r="I223" s="160"/>
      <c r="L223" s="156"/>
      <c r="M223" s="161"/>
      <c r="T223" s="162"/>
      <c r="AT223" s="157" t="s">
        <v>177</v>
      </c>
      <c r="AU223" s="157" t="s">
        <v>83</v>
      </c>
      <c r="AV223" s="13" t="s">
        <v>83</v>
      </c>
      <c r="AW223" s="13" t="s">
        <v>34</v>
      </c>
      <c r="AX223" s="13" t="s">
        <v>74</v>
      </c>
      <c r="AY223" s="157" t="s">
        <v>166</v>
      </c>
    </row>
    <row r="224" spans="2:65" s="14" customFormat="1" ht="10.199999999999999">
      <c r="B224" s="163"/>
      <c r="D224" s="150" t="s">
        <v>177</v>
      </c>
      <c r="E224" s="164" t="s">
        <v>19</v>
      </c>
      <c r="F224" s="165" t="s">
        <v>181</v>
      </c>
      <c r="H224" s="166">
        <v>11.5</v>
      </c>
      <c r="I224" s="167"/>
      <c r="L224" s="163"/>
      <c r="M224" s="168"/>
      <c r="T224" s="169"/>
      <c r="AT224" s="164" t="s">
        <v>177</v>
      </c>
      <c r="AU224" s="164" t="s">
        <v>83</v>
      </c>
      <c r="AV224" s="14" t="s">
        <v>173</v>
      </c>
      <c r="AW224" s="14" t="s">
        <v>34</v>
      </c>
      <c r="AX224" s="14" t="s">
        <v>81</v>
      </c>
      <c r="AY224" s="164" t="s">
        <v>166</v>
      </c>
    </row>
    <row r="225" spans="2:65" s="13" customFormat="1" ht="10.199999999999999">
      <c r="B225" s="156"/>
      <c r="D225" s="150" t="s">
        <v>177</v>
      </c>
      <c r="F225" s="158" t="s">
        <v>683</v>
      </c>
      <c r="H225" s="159">
        <v>12.074999999999999</v>
      </c>
      <c r="I225" s="160"/>
      <c r="L225" s="156"/>
      <c r="M225" s="161"/>
      <c r="T225" s="162"/>
      <c r="AT225" s="157" t="s">
        <v>177</v>
      </c>
      <c r="AU225" s="157" t="s">
        <v>83</v>
      </c>
      <c r="AV225" s="13" t="s">
        <v>83</v>
      </c>
      <c r="AW225" s="13" t="s">
        <v>4</v>
      </c>
      <c r="AX225" s="13" t="s">
        <v>81</v>
      </c>
      <c r="AY225" s="157" t="s">
        <v>166</v>
      </c>
    </row>
    <row r="226" spans="2:65" s="1" customFormat="1" ht="16.5" customHeight="1">
      <c r="B226" s="33"/>
      <c r="C226" s="175" t="s">
        <v>315</v>
      </c>
      <c r="D226" s="175" t="s">
        <v>561</v>
      </c>
      <c r="E226" s="176" t="s">
        <v>687</v>
      </c>
      <c r="F226" s="177" t="s">
        <v>688</v>
      </c>
      <c r="G226" s="178" t="s">
        <v>244</v>
      </c>
      <c r="H226" s="179">
        <v>12.65</v>
      </c>
      <c r="I226" s="180"/>
      <c r="J226" s="181">
        <f>ROUND(I226*H226,2)</f>
        <v>0</v>
      </c>
      <c r="K226" s="177" t="s">
        <v>172</v>
      </c>
      <c r="L226" s="182"/>
      <c r="M226" s="183" t="s">
        <v>19</v>
      </c>
      <c r="N226" s="184" t="s">
        <v>45</v>
      </c>
      <c r="P226" s="141">
        <f>O226*H226</f>
        <v>0</v>
      </c>
      <c r="Q226" s="141">
        <v>0.13500000000000001</v>
      </c>
      <c r="R226" s="141">
        <f>Q226*H226</f>
        <v>1.7077500000000001</v>
      </c>
      <c r="S226" s="141">
        <v>0</v>
      </c>
      <c r="T226" s="142">
        <f>S226*H226</f>
        <v>0</v>
      </c>
      <c r="AR226" s="143" t="s">
        <v>229</v>
      </c>
      <c r="AT226" s="143" t="s">
        <v>561</v>
      </c>
      <c r="AU226" s="143" t="s">
        <v>83</v>
      </c>
      <c r="AY226" s="18" t="s">
        <v>166</v>
      </c>
      <c r="BE226" s="144">
        <f>IF(N226="základní",J226,0)</f>
        <v>0</v>
      </c>
      <c r="BF226" s="144">
        <f>IF(N226="snížená",J226,0)</f>
        <v>0</v>
      </c>
      <c r="BG226" s="144">
        <f>IF(N226="zákl. přenesená",J226,0)</f>
        <v>0</v>
      </c>
      <c r="BH226" s="144">
        <f>IF(N226="sníž. přenesená",J226,0)</f>
        <v>0</v>
      </c>
      <c r="BI226" s="144">
        <f>IF(N226="nulová",J226,0)</f>
        <v>0</v>
      </c>
      <c r="BJ226" s="18" t="s">
        <v>81</v>
      </c>
      <c r="BK226" s="144">
        <f>ROUND(I226*H226,2)</f>
        <v>0</v>
      </c>
      <c r="BL226" s="18" t="s">
        <v>173</v>
      </c>
      <c r="BM226" s="143" t="s">
        <v>689</v>
      </c>
    </row>
    <row r="227" spans="2:65" s="12" customFormat="1" ht="10.199999999999999">
      <c r="B227" s="149"/>
      <c r="D227" s="150" t="s">
        <v>177</v>
      </c>
      <c r="E227" s="151" t="s">
        <v>19</v>
      </c>
      <c r="F227" s="152" t="s">
        <v>681</v>
      </c>
      <c r="H227" s="151" t="s">
        <v>19</v>
      </c>
      <c r="I227" s="153"/>
      <c r="L227" s="149"/>
      <c r="M227" s="154"/>
      <c r="T227" s="155"/>
      <c r="AT227" s="151" t="s">
        <v>177</v>
      </c>
      <c r="AU227" s="151" t="s">
        <v>83</v>
      </c>
      <c r="AV227" s="12" t="s">
        <v>81</v>
      </c>
      <c r="AW227" s="12" t="s">
        <v>34</v>
      </c>
      <c r="AX227" s="12" t="s">
        <v>74</v>
      </c>
      <c r="AY227" s="151" t="s">
        <v>166</v>
      </c>
    </row>
    <row r="228" spans="2:65" s="13" customFormat="1" ht="10.199999999999999">
      <c r="B228" s="156"/>
      <c r="D228" s="150" t="s">
        <v>177</v>
      </c>
      <c r="E228" s="157" t="s">
        <v>19</v>
      </c>
      <c r="F228" s="158" t="s">
        <v>682</v>
      </c>
      <c r="H228" s="159">
        <v>11.5</v>
      </c>
      <c r="I228" s="160"/>
      <c r="L228" s="156"/>
      <c r="M228" s="161"/>
      <c r="T228" s="162"/>
      <c r="AT228" s="157" t="s">
        <v>177</v>
      </c>
      <c r="AU228" s="157" t="s">
        <v>83</v>
      </c>
      <c r="AV228" s="13" t="s">
        <v>83</v>
      </c>
      <c r="AW228" s="13" t="s">
        <v>34</v>
      </c>
      <c r="AX228" s="13" t="s">
        <v>74</v>
      </c>
      <c r="AY228" s="157" t="s">
        <v>166</v>
      </c>
    </row>
    <row r="229" spans="2:65" s="14" customFormat="1" ht="10.199999999999999">
      <c r="B229" s="163"/>
      <c r="D229" s="150" t="s">
        <v>177</v>
      </c>
      <c r="E229" s="164" t="s">
        <v>19</v>
      </c>
      <c r="F229" s="165" t="s">
        <v>181</v>
      </c>
      <c r="H229" s="166">
        <v>11.5</v>
      </c>
      <c r="I229" s="167"/>
      <c r="L229" s="163"/>
      <c r="M229" s="168"/>
      <c r="T229" s="169"/>
      <c r="AT229" s="164" t="s">
        <v>177</v>
      </c>
      <c r="AU229" s="164" t="s">
        <v>83</v>
      </c>
      <c r="AV229" s="14" t="s">
        <v>173</v>
      </c>
      <c r="AW229" s="14" t="s">
        <v>34</v>
      </c>
      <c r="AX229" s="14" t="s">
        <v>81</v>
      </c>
      <c r="AY229" s="164" t="s">
        <v>166</v>
      </c>
    </row>
    <row r="230" spans="2:65" s="13" customFormat="1" ht="10.199999999999999">
      <c r="B230" s="156"/>
      <c r="D230" s="150" t="s">
        <v>177</v>
      </c>
      <c r="F230" s="158" t="s">
        <v>690</v>
      </c>
      <c r="H230" s="159">
        <v>12.65</v>
      </c>
      <c r="I230" s="160"/>
      <c r="L230" s="156"/>
      <c r="M230" s="161"/>
      <c r="T230" s="162"/>
      <c r="AT230" s="157" t="s">
        <v>177</v>
      </c>
      <c r="AU230" s="157" t="s">
        <v>83</v>
      </c>
      <c r="AV230" s="13" t="s">
        <v>83</v>
      </c>
      <c r="AW230" s="13" t="s">
        <v>4</v>
      </c>
      <c r="AX230" s="13" t="s">
        <v>81</v>
      </c>
      <c r="AY230" s="157" t="s">
        <v>166</v>
      </c>
    </row>
    <row r="231" spans="2:65" s="11" customFormat="1" ht="22.8" customHeight="1">
      <c r="B231" s="120"/>
      <c r="D231" s="121" t="s">
        <v>73</v>
      </c>
      <c r="E231" s="130" t="s">
        <v>215</v>
      </c>
      <c r="F231" s="130" t="s">
        <v>691</v>
      </c>
      <c r="I231" s="123"/>
      <c r="J231" s="131">
        <f>BK231</f>
        <v>0</v>
      </c>
      <c r="L231" s="120"/>
      <c r="M231" s="125"/>
      <c r="P231" s="126">
        <f>SUM(P232:P309)</f>
        <v>0</v>
      </c>
      <c r="R231" s="126">
        <f>SUM(R232:R309)</f>
        <v>56.28803559</v>
      </c>
      <c r="T231" s="127">
        <f>SUM(T232:T309)</f>
        <v>0</v>
      </c>
      <c r="AR231" s="121" t="s">
        <v>81</v>
      </c>
      <c r="AT231" s="128" t="s">
        <v>73</v>
      </c>
      <c r="AU231" s="128" t="s">
        <v>81</v>
      </c>
      <c r="AY231" s="121" t="s">
        <v>166</v>
      </c>
      <c r="BK231" s="129">
        <f>SUM(BK232:BK309)</f>
        <v>0</v>
      </c>
    </row>
    <row r="232" spans="2:65" s="1" customFormat="1" ht="24.15" customHeight="1">
      <c r="B232" s="33"/>
      <c r="C232" s="132" t="s">
        <v>324</v>
      </c>
      <c r="D232" s="132" t="s">
        <v>168</v>
      </c>
      <c r="E232" s="133" t="s">
        <v>692</v>
      </c>
      <c r="F232" s="134" t="s">
        <v>693</v>
      </c>
      <c r="G232" s="135" t="s">
        <v>244</v>
      </c>
      <c r="H232" s="136">
        <v>36.75</v>
      </c>
      <c r="I232" s="137"/>
      <c r="J232" s="138">
        <f>ROUND(I232*H232,2)</f>
        <v>0</v>
      </c>
      <c r="K232" s="134" t="s">
        <v>172</v>
      </c>
      <c r="L232" s="33"/>
      <c r="M232" s="139" t="s">
        <v>19</v>
      </c>
      <c r="N232" s="140" t="s">
        <v>45</v>
      </c>
      <c r="P232" s="141">
        <f>O232*H232</f>
        <v>0</v>
      </c>
      <c r="Q232" s="141">
        <v>2.9499999999999998E-2</v>
      </c>
      <c r="R232" s="141">
        <f>Q232*H232</f>
        <v>1.084125</v>
      </c>
      <c r="S232" s="141">
        <v>0</v>
      </c>
      <c r="T232" s="142">
        <f>S232*H232</f>
        <v>0</v>
      </c>
      <c r="AR232" s="143" t="s">
        <v>173</v>
      </c>
      <c r="AT232" s="143" t="s">
        <v>168</v>
      </c>
      <c r="AU232" s="143" t="s">
        <v>83</v>
      </c>
      <c r="AY232" s="18" t="s">
        <v>166</v>
      </c>
      <c r="BE232" s="144">
        <f>IF(N232="základní",J232,0)</f>
        <v>0</v>
      </c>
      <c r="BF232" s="144">
        <f>IF(N232="snížená",J232,0)</f>
        <v>0</v>
      </c>
      <c r="BG232" s="144">
        <f>IF(N232="zákl. přenesená",J232,0)</f>
        <v>0</v>
      </c>
      <c r="BH232" s="144">
        <f>IF(N232="sníž. přenesená",J232,0)</f>
        <v>0</v>
      </c>
      <c r="BI232" s="144">
        <f>IF(N232="nulová",J232,0)</f>
        <v>0</v>
      </c>
      <c r="BJ232" s="18" t="s">
        <v>81</v>
      </c>
      <c r="BK232" s="144">
        <f>ROUND(I232*H232,2)</f>
        <v>0</v>
      </c>
      <c r="BL232" s="18" t="s">
        <v>173</v>
      </c>
      <c r="BM232" s="143" t="s">
        <v>694</v>
      </c>
    </row>
    <row r="233" spans="2:65" s="1" customFormat="1" ht="10.199999999999999">
      <c r="B233" s="33"/>
      <c r="D233" s="145" t="s">
        <v>175</v>
      </c>
      <c r="F233" s="146" t="s">
        <v>695</v>
      </c>
      <c r="I233" s="147"/>
      <c r="L233" s="33"/>
      <c r="M233" s="148"/>
      <c r="T233" s="54"/>
      <c r="AT233" s="18" t="s">
        <v>175</v>
      </c>
      <c r="AU233" s="18" t="s">
        <v>83</v>
      </c>
    </row>
    <row r="234" spans="2:65" s="12" customFormat="1" ht="10.199999999999999">
      <c r="B234" s="149"/>
      <c r="D234" s="150" t="s">
        <v>177</v>
      </c>
      <c r="E234" s="151" t="s">
        <v>19</v>
      </c>
      <c r="F234" s="152" t="s">
        <v>339</v>
      </c>
      <c r="H234" s="151" t="s">
        <v>19</v>
      </c>
      <c r="I234" s="153"/>
      <c r="L234" s="149"/>
      <c r="M234" s="154"/>
      <c r="T234" s="155"/>
      <c r="AT234" s="151" t="s">
        <v>177</v>
      </c>
      <c r="AU234" s="151" t="s">
        <v>83</v>
      </c>
      <c r="AV234" s="12" t="s">
        <v>81</v>
      </c>
      <c r="AW234" s="12" t="s">
        <v>34</v>
      </c>
      <c r="AX234" s="12" t="s">
        <v>74</v>
      </c>
      <c r="AY234" s="151" t="s">
        <v>166</v>
      </c>
    </row>
    <row r="235" spans="2:65" s="13" customFormat="1" ht="10.199999999999999">
      <c r="B235" s="156"/>
      <c r="D235" s="150" t="s">
        <v>177</v>
      </c>
      <c r="E235" s="157" t="s">
        <v>19</v>
      </c>
      <c r="F235" s="158" t="s">
        <v>340</v>
      </c>
      <c r="H235" s="159">
        <v>35</v>
      </c>
      <c r="I235" s="160"/>
      <c r="L235" s="156"/>
      <c r="M235" s="161"/>
      <c r="T235" s="162"/>
      <c r="AT235" s="157" t="s">
        <v>177</v>
      </c>
      <c r="AU235" s="157" t="s">
        <v>83</v>
      </c>
      <c r="AV235" s="13" t="s">
        <v>83</v>
      </c>
      <c r="AW235" s="13" t="s">
        <v>34</v>
      </c>
      <c r="AX235" s="13" t="s">
        <v>74</v>
      </c>
      <c r="AY235" s="157" t="s">
        <v>166</v>
      </c>
    </row>
    <row r="236" spans="2:65" s="14" customFormat="1" ht="10.199999999999999">
      <c r="B236" s="163"/>
      <c r="D236" s="150" t="s">
        <v>177</v>
      </c>
      <c r="E236" s="164" t="s">
        <v>19</v>
      </c>
      <c r="F236" s="165" t="s">
        <v>181</v>
      </c>
      <c r="H236" s="166">
        <v>35</v>
      </c>
      <c r="I236" s="167"/>
      <c r="L236" s="163"/>
      <c r="M236" s="168"/>
      <c r="T236" s="169"/>
      <c r="AT236" s="164" t="s">
        <v>177</v>
      </c>
      <c r="AU236" s="164" t="s">
        <v>83</v>
      </c>
      <c r="AV236" s="14" t="s">
        <v>173</v>
      </c>
      <c r="AW236" s="14" t="s">
        <v>34</v>
      </c>
      <c r="AX236" s="14" t="s">
        <v>81</v>
      </c>
      <c r="AY236" s="164" t="s">
        <v>166</v>
      </c>
    </row>
    <row r="237" spans="2:65" s="13" customFormat="1" ht="10.199999999999999">
      <c r="B237" s="156"/>
      <c r="D237" s="150" t="s">
        <v>177</v>
      </c>
      <c r="F237" s="158" t="s">
        <v>341</v>
      </c>
      <c r="H237" s="159">
        <v>36.75</v>
      </c>
      <c r="I237" s="160"/>
      <c r="L237" s="156"/>
      <c r="M237" s="161"/>
      <c r="T237" s="162"/>
      <c r="AT237" s="157" t="s">
        <v>177</v>
      </c>
      <c r="AU237" s="157" t="s">
        <v>83</v>
      </c>
      <c r="AV237" s="13" t="s">
        <v>83</v>
      </c>
      <c r="AW237" s="13" t="s">
        <v>4</v>
      </c>
      <c r="AX237" s="13" t="s">
        <v>81</v>
      </c>
      <c r="AY237" s="157" t="s">
        <v>166</v>
      </c>
    </row>
    <row r="238" spans="2:65" s="1" customFormat="1" ht="24.15" customHeight="1">
      <c r="B238" s="33"/>
      <c r="C238" s="132" t="s">
        <v>7</v>
      </c>
      <c r="D238" s="132" t="s">
        <v>168</v>
      </c>
      <c r="E238" s="133" t="s">
        <v>696</v>
      </c>
      <c r="F238" s="134" t="s">
        <v>697</v>
      </c>
      <c r="G238" s="135" t="s">
        <v>244</v>
      </c>
      <c r="H238" s="136">
        <v>68.25</v>
      </c>
      <c r="I238" s="137"/>
      <c r="J238" s="138">
        <f>ROUND(I238*H238,2)</f>
        <v>0</v>
      </c>
      <c r="K238" s="134" t="s">
        <v>172</v>
      </c>
      <c r="L238" s="33"/>
      <c r="M238" s="139" t="s">
        <v>19</v>
      </c>
      <c r="N238" s="140" t="s">
        <v>45</v>
      </c>
      <c r="P238" s="141">
        <f>O238*H238</f>
        <v>0</v>
      </c>
      <c r="Q238" s="141">
        <v>2.163E-2</v>
      </c>
      <c r="R238" s="141">
        <f>Q238*H238</f>
        <v>1.4762474999999999</v>
      </c>
      <c r="S238" s="141">
        <v>0</v>
      </c>
      <c r="T238" s="142">
        <f>S238*H238</f>
        <v>0</v>
      </c>
      <c r="AR238" s="143" t="s">
        <v>173</v>
      </c>
      <c r="AT238" s="143" t="s">
        <v>168</v>
      </c>
      <c r="AU238" s="143" t="s">
        <v>83</v>
      </c>
      <c r="AY238" s="18" t="s">
        <v>166</v>
      </c>
      <c r="BE238" s="144">
        <f>IF(N238="základní",J238,0)</f>
        <v>0</v>
      </c>
      <c r="BF238" s="144">
        <f>IF(N238="snížená",J238,0)</f>
        <v>0</v>
      </c>
      <c r="BG238" s="144">
        <f>IF(N238="zákl. přenesená",J238,0)</f>
        <v>0</v>
      </c>
      <c r="BH238" s="144">
        <f>IF(N238="sníž. přenesená",J238,0)</f>
        <v>0</v>
      </c>
      <c r="BI238" s="144">
        <f>IF(N238="nulová",J238,0)</f>
        <v>0</v>
      </c>
      <c r="BJ238" s="18" t="s">
        <v>81</v>
      </c>
      <c r="BK238" s="144">
        <f>ROUND(I238*H238,2)</f>
        <v>0</v>
      </c>
      <c r="BL238" s="18" t="s">
        <v>173</v>
      </c>
      <c r="BM238" s="143" t="s">
        <v>698</v>
      </c>
    </row>
    <row r="239" spans="2:65" s="1" customFormat="1" ht="10.199999999999999">
      <c r="B239" s="33"/>
      <c r="D239" s="145" t="s">
        <v>175</v>
      </c>
      <c r="F239" s="146" t="s">
        <v>699</v>
      </c>
      <c r="I239" s="147"/>
      <c r="L239" s="33"/>
      <c r="M239" s="148"/>
      <c r="T239" s="54"/>
      <c r="AT239" s="18" t="s">
        <v>175</v>
      </c>
      <c r="AU239" s="18" t="s">
        <v>83</v>
      </c>
    </row>
    <row r="240" spans="2:65" s="12" customFormat="1" ht="10.199999999999999">
      <c r="B240" s="149"/>
      <c r="D240" s="150" t="s">
        <v>177</v>
      </c>
      <c r="E240" s="151" t="s">
        <v>19</v>
      </c>
      <c r="F240" s="152" t="s">
        <v>339</v>
      </c>
      <c r="H240" s="151" t="s">
        <v>19</v>
      </c>
      <c r="I240" s="153"/>
      <c r="L240" s="149"/>
      <c r="M240" s="154"/>
      <c r="T240" s="155"/>
      <c r="AT240" s="151" t="s">
        <v>177</v>
      </c>
      <c r="AU240" s="151" t="s">
        <v>83</v>
      </c>
      <c r="AV240" s="12" t="s">
        <v>81</v>
      </c>
      <c r="AW240" s="12" t="s">
        <v>34</v>
      </c>
      <c r="AX240" s="12" t="s">
        <v>74</v>
      </c>
      <c r="AY240" s="151" t="s">
        <v>166</v>
      </c>
    </row>
    <row r="241" spans="2:65" s="13" customFormat="1" ht="10.199999999999999">
      <c r="B241" s="156"/>
      <c r="D241" s="150" t="s">
        <v>177</v>
      </c>
      <c r="E241" s="157" t="s">
        <v>19</v>
      </c>
      <c r="F241" s="158" t="s">
        <v>347</v>
      </c>
      <c r="H241" s="159">
        <v>65</v>
      </c>
      <c r="I241" s="160"/>
      <c r="L241" s="156"/>
      <c r="M241" s="161"/>
      <c r="T241" s="162"/>
      <c r="AT241" s="157" t="s">
        <v>177</v>
      </c>
      <c r="AU241" s="157" t="s">
        <v>83</v>
      </c>
      <c r="AV241" s="13" t="s">
        <v>83</v>
      </c>
      <c r="AW241" s="13" t="s">
        <v>34</v>
      </c>
      <c r="AX241" s="13" t="s">
        <v>74</v>
      </c>
      <c r="AY241" s="157" t="s">
        <v>166</v>
      </c>
    </row>
    <row r="242" spans="2:65" s="14" customFormat="1" ht="10.199999999999999">
      <c r="B242" s="163"/>
      <c r="D242" s="150" t="s">
        <v>177</v>
      </c>
      <c r="E242" s="164" t="s">
        <v>19</v>
      </c>
      <c r="F242" s="165" t="s">
        <v>181</v>
      </c>
      <c r="H242" s="166">
        <v>65</v>
      </c>
      <c r="I242" s="167"/>
      <c r="L242" s="163"/>
      <c r="M242" s="168"/>
      <c r="T242" s="169"/>
      <c r="AT242" s="164" t="s">
        <v>177</v>
      </c>
      <c r="AU242" s="164" t="s">
        <v>83</v>
      </c>
      <c r="AV242" s="14" t="s">
        <v>173</v>
      </c>
      <c r="AW242" s="14" t="s">
        <v>34</v>
      </c>
      <c r="AX242" s="14" t="s">
        <v>81</v>
      </c>
      <c r="AY242" s="164" t="s">
        <v>166</v>
      </c>
    </row>
    <row r="243" spans="2:65" s="13" customFormat="1" ht="10.199999999999999">
      <c r="B243" s="156"/>
      <c r="D243" s="150" t="s">
        <v>177</v>
      </c>
      <c r="F243" s="158" t="s">
        <v>348</v>
      </c>
      <c r="H243" s="159">
        <v>68.25</v>
      </c>
      <c r="I243" s="160"/>
      <c r="L243" s="156"/>
      <c r="M243" s="161"/>
      <c r="T243" s="162"/>
      <c r="AT243" s="157" t="s">
        <v>177</v>
      </c>
      <c r="AU243" s="157" t="s">
        <v>83</v>
      </c>
      <c r="AV243" s="13" t="s">
        <v>83</v>
      </c>
      <c r="AW243" s="13" t="s">
        <v>4</v>
      </c>
      <c r="AX243" s="13" t="s">
        <v>81</v>
      </c>
      <c r="AY243" s="157" t="s">
        <v>166</v>
      </c>
    </row>
    <row r="244" spans="2:65" s="1" customFormat="1" ht="21.75" customHeight="1">
      <c r="B244" s="33"/>
      <c r="C244" s="132" t="s">
        <v>334</v>
      </c>
      <c r="D244" s="132" t="s">
        <v>168</v>
      </c>
      <c r="E244" s="133" t="s">
        <v>700</v>
      </c>
      <c r="F244" s="134" t="s">
        <v>701</v>
      </c>
      <c r="G244" s="135" t="s">
        <v>171</v>
      </c>
      <c r="H244" s="136">
        <v>15.246</v>
      </c>
      <c r="I244" s="137"/>
      <c r="J244" s="138">
        <f>ROUND(I244*H244,2)</f>
        <v>0</v>
      </c>
      <c r="K244" s="134" t="s">
        <v>172</v>
      </c>
      <c r="L244" s="33"/>
      <c r="M244" s="139" t="s">
        <v>19</v>
      </c>
      <c r="N244" s="140" t="s">
        <v>45</v>
      </c>
      <c r="P244" s="141">
        <f>O244*H244</f>
        <v>0</v>
      </c>
      <c r="Q244" s="141">
        <v>2.5018699999999998</v>
      </c>
      <c r="R244" s="141">
        <f>Q244*H244</f>
        <v>38.143510020000001</v>
      </c>
      <c r="S244" s="141">
        <v>0</v>
      </c>
      <c r="T244" s="142">
        <f>S244*H244</f>
        <v>0</v>
      </c>
      <c r="AR244" s="143" t="s">
        <v>173</v>
      </c>
      <c r="AT244" s="143" t="s">
        <v>168</v>
      </c>
      <c r="AU244" s="143" t="s">
        <v>83</v>
      </c>
      <c r="AY244" s="18" t="s">
        <v>166</v>
      </c>
      <c r="BE244" s="144">
        <f>IF(N244="základní",J244,0)</f>
        <v>0</v>
      </c>
      <c r="BF244" s="144">
        <f>IF(N244="snížená",J244,0)</f>
        <v>0</v>
      </c>
      <c r="BG244" s="144">
        <f>IF(N244="zákl. přenesená",J244,0)</f>
        <v>0</v>
      </c>
      <c r="BH244" s="144">
        <f>IF(N244="sníž. přenesená",J244,0)</f>
        <v>0</v>
      </c>
      <c r="BI244" s="144">
        <f>IF(N244="nulová",J244,0)</f>
        <v>0</v>
      </c>
      <c r="BJ244" s="18" t="s">
        <v>81</v>
      </c>
      <c r="BK244" s="144">
        <f>ROUND(I244*H244,2)</f>
        <v>0</v>
      </c>
      <c r="BL244" s="18" t="s">
        <v>173</v>
      </c>
      <c r="BM244" s="143" t="s">
        <v>702</v>
      </c>
    </row>
    <row r="245" spans="2:65" s="1" customFormat="1" ht="10.199999999999999">
      <c r="B245" s="33"/>
      <c r="D245" s="145" t="s">
        <v>175</v>
      </c>
      <c r="F245" s="146" t="s">
        <v>703</v>
      </c>
      <c r="I245" s="147"/>
      <c r="L245" s="33"/>
      <c r="M245" s="148"/>
      <c r="T245" s="54"/>
      <c r="AT245" s="18" t="s">
        <v>175</v>
      </c>
      <c r="AU245" s="18" t="s">
        <v>83</v>
      </c>
    </row>
    <row r="246" spans="2:65" s="12" customFormat="1" ht="10.199999999999999">
      <c r="B246" s="149"/>
      <c r="D246" s="150" t="s">
        <v>177</v>
      </c>
      <c r="E246" s="151" t="s">
        <v>19</v>
      </c>
      <c r="F246" s="152" t="s">
        <v>704</v>
      </c>
      <c r="H246" s="151" t="s">
        <v>19</v>
      </c>
      <c r="I246" s="153"/>
      <c r="L246" s="149"/>
      <c r="M246" s="154"/>
      <c r="T246" s="155"/>
      <c r="AT246" s="151" t="s">
        <v>177</v>
      </c>
      <c r="AU246" s="151" t="s">
        <v>83</v>
      </c>
      <c r="AV246" s="12" t="s">
        <v>81</v>
      </c>
      <c r="AW246" s="12" t="s">
        <v>34</v>
      </c>
      <c r="AX246" s="12" t="s">
        <v>74</v>
      </c>
      <c r="AY246" s="151" t="s">
        <v>166</v>
      </c>
    </row>
    <row r="247" spans="2:65" s="13" customFormat="1" ht="10.199999999999999">
      <c r="B247" s="156"/>
      <c r="D247" s="150" t="s">
        <v>177</v>
      </c>
      <c r="E247" s="157" t="s">
        <v>19</v>
      </c>
      <c r="F247" s="158" t="s">
        <v>705</v>
      </c>
      <c r="H247" s="159">
        <v>13</v>
      </c>
      <c r="I247" s="160"/>
      <c r="L247" s="156"/>
      <c r="M247" s="161"/>
      <c r="T247" s="162"/>
      <c r="AT247" s="157" t="s">
        <v>177</v>
      </c>
      <c r="AU247" s="157" t="s">
        <v>83</v>
      </c>
      <c r="AV247" s="13" t="s">
        <v>83</v>
      </c>
      <c r="AW247" s="13" t="s">
        <v>34</v>
      </c>
      <c r="AX247" s="13" t="s">
        <v>74</v>
      </c>
      <c r="AY247" s="157" t="s">
        <v>166</v>
      </c>
    </row>
    <row r="248" spans="2:65" s="12" customFormat="1" ht="10.199999999999999">
      <c r="B248" s="149"/>
      <c r="D248" s="150" t="s">
        <v>177</v>
      </c>
      <c r="E248" s="151" t="s">
        <v>19</v>
      </c>
      <c r="F248" s="152" t="s">
        <v>706</v>
      </c>
      <c r="H248" s="151" t="s">
        <v>19</v>
      </c>
      <c r="I248" s="153"/>
      <c r="L248" s="149"/>
      <c r="M248" s="154"/>
      <c r="T248" s="155"/>
      <c r="AT248" s="151" t="s">
        <v>177</v>
      </c>
      <c r="AU248" s="151" t="s">
        <v>83</v>
      </c>
      <c r="AV248" s="12" t="s">
        <v>81</v>
      </c>
      <c r="AW248" s="12" t="s">
        <v>34</v>
      </c>
      <c r="AX248" s="12" t="s">
        <v>74</v>
      </c>
      <c r="AY248" s="151" t="s">
        <v>166</v>
      </c>
    </row>
    <row r="249" spans="2:65" s="13" customFormat="1" ht="10.199999999999999">
      <c r="B249" s="156"/>
      <c r="D249" s="150" t="s">
        <v>177</v>
      </c>
      <c r="E249" s="157" t="s">
        <v>19</v>
      </c>
      <c r="F249" s="158" t="s">
        <v>707</v>
      </c>
      <c r="H249" s="159">
        <v>1.52</v>
      </c>
      <c r="I249" s="160"/>
      <c r="L249" s="156"/>
      <c r="M249" s="161"/>
      <c r="T249" s="162"/>
      <c r="AT249" s="157" t="s">
        <v>177</v>
      </c>
      <c r="AU249" s="157" t="s">
        <v>83</v>
      </c>
      <c r="AV249" s="13" t="s">
        <v>83</v>
      </c>
      <c r="AW249" s="13" t="s">
        <v>34</v>
      </c>
      <c r="AX249" s="13" t="s">
        <v>74</v>
      </c>
      <c r="AY249" s="157" t="s">
        <v>166</v>
      </c>
    </row>
    <row r="250" spans="2:65" s="14" customFormat="1" ht="10.199999999999999">
      <c r="B250" s="163"/>
      <c r="D250" s="150" t="s">
        <v>177</v>
      </c>
      <c r="E250" s="164" t="s">
        <v>19</v>
      </c>
      <c r="F250" s="165" t="s">
        <v>181</v>
      </c>
      <c r="H250" s="166">
        <v>14.52</v>
      </c>
      <c r="I250" s="167"/>
      <c r="L250" s="163"/>
      <c r="M250" s="168"/>
      <c r="T250" s="169"/>
      <c r="AT250" s="164" t="s">
        <v>177</v>
      </c>
      <c r="AU250" s="164" t="s">
        <v>83</v>
      </c>
      <c r="AV250" s="14" t="s">
        <v>173</v>
      </c>
      <c r="AW250" s="14" t="s">
        <v>34</v>
      </c>
      <c r="AX250" s="14" t="s">
        <v>81</v>
      </c>
      <c r="AY250" s="164" t="s">
        <v>166</v>
      </c>
    </row>
    <row r="251" spans="2:65" s="13" customFormat="1" ht="10.199999999999999">
      <c r="B251" s="156"/>
      <c r="D251" s="150" t="s">
        <v>177</v>
      </c>
      <c r="F251" s="158" t="s">
        <v>708</v>
      </c>
      <c r="H251" s="159">
        <v>15.246</v>
      </c>
      <c r="I251" s="160"/>
      <c r="L251" s="156"/>
      <c r="M251" s="161"/>
      <c r="T251" s="162"/>
      <c r="AT251" s="157" t="s">
        <v>177</v>
      </c>
      <c r="AU251" s="157" t="s">
        <v>83</v>
      </c>
      <c r="AV251" s="13" t="s">
        <v>83</v>
      </c>
      <c r="AW251" s="13" t="s">
        <v>4</v>
      </c>
      <c r="AX251" s="13" t="s">
        <v>81</v>
      </c>
      <c r="AY251" s="157" t="s">
        <v>166</v>
      </c>
    </row>
    <row r="252" spans="2:65" s="1" customFormat="1" ht="21.75" customHeight="1">
      <c r="B252" s="33"/>
      <c r="C252" s="132" t="s">
        <v>342</v>
      </c>
      <c r="D252" s="132" t="s">
        <v>168</v>
      </c>
      <c r="E252" s="133" t="s">
        <v>709</v>
      </c>
      <c r="F252" s="134" t="s">
        <v>710</v>
      </c>
      <c r="G252" s="135" t="s">
        <v>171</v>
      </c>
      <c r="H252" s="136">
        <v>5.2869999999999999</v>
      </c>
      <c r="I252" s="137"/>
      <c r="J252" s="138">
        <f>ROUND(I252*H252,2)</f>
        <v>0</v>
      </c>
      <c r="K252" s="134" t="s">
        <v>172</v>
      </c>
      <c r="L252" s="33"/>
      <c r="M252" s="139" t="s">
        <v>19</v>
      </c>
      <c r="N252" s="140" t="s">
        <v>45</v>
      </c>
      <c r="P252" s="141">
        <f>O252*H252</f>
        <v>0</v>
      </c>
      <c r="Q252" s="141">
        <v>2.5018699999999998</v>
      </c>
      <c r="R252" s="141">
        <f>Q252*H252</f>
        <v>13.227386689999999</v>
      </c>
      <c r="S252" s="141">
        <v>0</v>
      </c>
      <c r="T252" s="142">
        <f>S252*H252</f>
        <v>0</v>
      </c>
      <c r="AR252" s="143" t="s">
        <v>173</v>
      </c>
      <c r="AT252" s="143" t="s">
        <v>168</v>
      </c>
      <c r="AU252" s="143" t="s">
        <v>83</v>
      </c>
      <c r="AY252" s="18" t="s">
        <v>166</v>
      </c>
      <c r="BE252" s="144">
        <f>IF(N252="základní",J252,0)</f>
        <v>0</v>
      </c>
      <c r="BF252" s="144">
        <f>IF(N252="snížená",J252,0)</f>
        <v>0</v>
      </c>
      <c r="BG252" s="144">
        <f>IF(N252="zákl. přenesená",J252,0)</f>
        <v>0</v>
      </c>
      <c r="BH252" s="144">
        <f>IF(N252="sníž. přenesená",J252,0)</f>
        <v>0</v>
      </c>
      <c r="BI252" s="144">
        <f>IF(N252="nulová",J252,0)</f>
        <v>0</v>
      </c>
      <c r="BJ252" s="18" t="s">
        <v>81</v>
      </c>
      <c r="BK252" s="144">
        <f>ROUND(I252*H252,2)</f>
        <v>0</v>
      </c>
      <c r="BL252" s="18" t="s">
        <v>173</v>
      </c>
      <c r="BM252" s="143" t="s">
        <v>711</v>
      </c>
    </row>
    <row r="253" spans="2:65" s="1" customFormat="1" ht="10.199999999999999">
      <c r="B253" s="33"/>
      <c r="D253" s="145" t="s">
        <v>175</v>
      </c>
      <c r="F253" s="146" t="s">
        <v>712</v>
      </c>
      <c r="I253" s="147"/>
      <c r="L253" s="33"/>
      <c r="M253" s="148"/>
      <c r="T253" s="54"/>
      <c r="AT253" s="18" t="s">
        <v>175</v>
      </c>
      <c r="AU253" s="18" t="s">
        <v>83</v>
      </c>
    </row>
    <row r="254" spans="2:65" s="12" customFormat="1" ht="10.199999999999999">
      <c r="B254" s="149"/>
      <c r="D254" s="150" t="s">
        <v>177</v>
      </c>
      <c r="E254" s="151" t="s">
        <v>19</v>
      </c>
      <c r="F254" s="152" t="s">
        <v>713</v>
      </c>
      <c r="H254" s="151" t="s">
        <v>19</v>
      </c>
      <c r="I254" s="153"/>
      <c r="L254" s="149"/>
      <c r="M254" s="154"/>
      <c r="T254" s="155"/>
      <c r="AT254" s="151" t="s">
        <v>177</v>
      </c>
      <c r="AU254" s="151" t="s">
        <v>83</v>
      </c>
      <c r="AV254" s="12" t="s">
        <v>81</v>
      </c>
      <c r="AW254" s="12" t="s">
        <v>34</v>
      </c>
      <c r="AX254" s="12" t="s">
        <v>74</v>
      </c>
      <c r="AY254" s="151" t="s">
        <v>166</v>
      </c>
    </row>
    <row r="255" spans="2:65" s="13" customFormat="1" ht="10.199999999999999">
      <c r="B255" s="156"/>
      <c r="D255" s="150" t="s">
        <v>177</v>
      </c>
      <c r="E255" s="157" t="s">
        <v>19</v>
      </c>
      <c r="F255" s="158" t="s">
        <v>714</v>
      </c>
      <c r="H255" s="159">
        <v>1.8979999999999999</v>
      </c>
      <c r="I255" s="160"/>
      <c r="L255" s="156"/>
      <c r="M255" s="161"/>
      <c r="T255" s="162"/>
      <c r="AT255" s="157" t="s">
        <v>177</v>
      </c>
      <c r="AU255" s="157" t="s">
        <v>83</v>
      </c>
      <c r="AV255" s="13" t="s">
        <v>83</v>
      </c>
      <c r="AW255" s="13" t="s">
        <v>34</v>
      </c>
      <c r="AX255" s="13" t="s">
        <v>74</v>
      </c>
      <c r="AY255" s="157" t="s">
        <v>166</v>
      </c>
    </row>
    <row r="256" spans="2:65" s="12" customFormat="1" ht="10.199999999999999">
      <c r="B256" s="149"/>
      <c r="D256" s="150" t="s">
        <v>177</v>
      </c>
      <c r="E256" s="151" t="s">
        <v>19</v>
      </c>
      <c r="F256" s="152" t="s">
        <v>715</v>
      </c>
      <c r="H256" s="151" t="s">
        <v>19</v>
      </c>
      <c r="I256" s="153"/>
      <c r="L256" s="149"/>
      <c r="M256" s="154"/>
      <c r="T256" s="155"/>
      <c r="AT256" s="151" t="s">
        <v>177</v>
      </c>
      <c r="AU256" s="151" t="s">
        <v>83</v>
      </c>
      <c r="AV256" s="12" t="s">
        <v>81</v>
      </c>
      <c r="AW256" s="12" t="s">
        <v>34</v>
      </c>
      <c r="AX256" s="12" t="s">
        <v>74</v>
      </c>
      <c r="AY256" s="151" t="s">
        <v>166</v>
      </c>
    </row>
    <row r="257" spans="2:65" s="13" customFormat="1" ht="10.199999999999999">
      <c r="B257" s="156"/>
      <c r="D257" s="150" t="s">
        <v>177</v>
      </c>
      <c r="E257" s="157" t="s">
        <v>19</v>
      </c>
      <c r="F257" s="158" t="s">
        <v>716</v>
      </c>
      <c r="H257" s="159">
        <v>3.137</v>
      </c>
      <c r="I257" s="160"/>
      <c r="L257" s="156"/>
      <c r="M257" s="161"/>
      <c r="T257" s="162"/>
      <c r="AT257" s="157" t="s">
        <v>177</v>
      </c>
      <c r="AU257" s="157" t="s">
        <v>83</v>
      </c>
      <c r="AV257" s="13" t="s">
        <v>83</v>
      </c>
      <c r="AW257" s="13" t="s">
        <v>34</v>
      </c>
      <c r="AX257" s="13" t="s">
        <v>74</v>
      </c>
      <c r="AY257" s="157" t="s">
        <v>166</v>
      </c>
    </row>
    <row r="258" spans="2:65" s="14" customFormat="1" ht="10.199999999999999">
      <c r="B258" s="163"/>
      <c r="D258" s="150" t="s">
        <v>177</v>
      </c>
      <c r="E258" s="164" t="s">
        <v>19</v>
      </c>
      <c r="F258" s="165" t="s">
        <v>181</v>
      </c>
      <c r="H258" s="166">
        <v>5.0350000000000001</v>
      </c>
      <c r="I258" s="167"/>
      <c r="L258" s="163"/>
      <c r="M258" s="168"/>
      <c r="T258" s="169"/>
      <c r="AT258" s="164" t="s">
        <v>177</v>
      </c>
      <c r="AU258" s="164" t="s">
        <v>83</v>
      </c>
      <c r="AV258" s="14" t="s">
        <v>173</v>
      </c>
      <c r="AW258" s="14" t="s">
        <v>34</v>
      </c>
      <c r="AX258" s="14" t="s">
        <v>81</v>
      </c>
      <c r="AY258" s="164" t="s">
        <v>166</v>
      </c>
    </row>
    <row r="259" spans="2:65" s="13" customFormat="1" ht="10.199999999999999">
      <c r="B259" s="156"/>
      <c r="D259" s="150" t="s">
        <v>177</v>
      </c>
      <c r="F259" s="158" t="s">
        <v>717</v>
      </c>
      <c r="H259" s="159">
        <v>5.2869999999999999</v>
      </c>
      <c r="I259" s="160"/>
      <c r="L259" s="156"/>
      <c r="M259" s="161"/>
      <c r="T259" s="162"/>
      <c r="AT259" s="157" t="s">
        <v>177</v>
      </c>
      <c r="AU259" s="157" t="s">
        <v>83</v>
      </c>
      <c r="AV259" s="13" t="s">
        <v>83</v>
      </c>
      <c r="AW259" s="13" t="s">
        <v>4</v>
      </c>
      <c r="AX259" s="13" t="s">
        <v>81</v>
      </c>
      <c r="AY259" s="157" t="s">
        <v>166</v>
      </c>
    </row>
    <row r="260" spans="2:65" s="1" customFormat="1" ht="21.75" customHeight="1">
      <c r="B260" s="33"/>
      <c r="C260" s="132" t="s">
        <v>349</v>
      </c>
      <c r="D260" s="132" t="s">
        <v>168</v>
      </c>
      <c r="E260" s="133" t="s">
        <v>718</v>
      </c>
      <c r="F260" s="134" t="s">
        <v>719</v>
      </c>
      <c r="G260" s="135" t="s">
        <v>171</v>
      </c>
      <c r="H260" s="136">
        <v>20.533000000000001</v>
      </c>
      <c r="I260" s="137"/>
      <c r="J260" s="138">
        <f>ROUND(I260*H260,2)</f>
        <v>0</v>
      </c>
      <c r="K260" s="134" t="s">
        <v>172</v>
      </c>
      <c r="L260" s="33"/>
      <c r="M260" s="139" t="s">
        <v>19</v>
      </c>
      <c r="N260" s="140" t="s">
        <v>45</v>
      </c>
      <c r="P260" s="141">
        <f>O260*H260</f>
        <v>0</v>
      </c>
      <c r="Q260" s="141">
        <v>0</v>
      </c>
      <c r="R260" s="141">
        <f>Q260*H260</f>
        <v>0</v>
      </c>
      <c r="S260" s="141">
        <v>0</v>
      </c>
      <c r="T260" s="142">
        <f>S260*H260</f>
        <v>0</v>
      </c>
      <c r="AR260" s="143" t="s">
        <v>173</v>
      </c>
      <c r="AT260" s="143" t="s">
        <v>168</v>
      </c>
      <c r="AU260" s="143" t="s">
        <v>83</v>
      </c>
      <c r="AY260" s="18" t="s">
        <v>166</v>
      </c>
      <c r="BE260" s="144">
        <f>IF(N260="základní",J260,0)</f>
        <v>0</v>
      </c>
      <c r="BF260" s="144">
        <f>IF(N260="snížená",J260,0)</f>
        <v>0</v>
      </c>
      <c r="BG260" s="144">
        <f>IF(N260="zákl. přenesená",J260,0)</f>
        <v>0</v>
      </c>
      <c r="BH260" s="144">
        <f>IF(N260="sníž. přenesená",J260,0)</f>
        <v>0</v>
      </c>
      <c r="BI260" s="144">
        <f>IF(N260="nulová",J260,0)</f>
        <v>0</v>
      </c>
      <c r="BJ260" s="18" t="s">
        <v>81</v>
      </c>
      <c r="BK260" s="144">
        <f>ROUND(I260*H260,2)</f>
        <v>0</v>
      </c>
      <c r="BL260" s="18" t="s">
        <v>173</v>
      </c>
      <c r="BM260" s="143" t="s">
        <v>720</v>
      </c>
    </row>
    <row r="261" spans="2:65" s="1" customFormat="1" ht="10.199999999999999">
      <c r="B261" s="33"/>
      <c r="D261" s="145" t="s">
        <v>175</v>
      </c>
      <c r="F261" s="146" t="s">
        <v>721</v>
      </c>
      <c r="I261" s="147"/>
      <c r="L261" s="33"/>
      <c r="M261" s="148"/>
      <c r="T261" s="54"/>
      <c r="AT261" s="18" t="s">
        <v>175</v>
      </c>
      <c r="AU261" s="18" t="s">
        <v>83</v>
      </c>
    </row>
    <row r="262" spans="2:65" s="12" customFormat="1" ht="10.199999999999999">
      <c r="B262" s="149"/>
      <c r="D262" s="150" t="s">
        <v>177</v>
      </c>
      <c r="E262" s="151" t="s">
        <v>19</v>
      </c>
      <c r="F262" s="152" t="s">
        <v>704</v>
      </c>
      <c r="H262" s="151" t="s">
        <v>19</v>
      </c>
      <c r="I262" s="153"/>
      <c r="L262" s="149"/>
      <c r="M262" s="154"/>
      <c r="T262" s="155"/>
      <c r="AT262" s="151" t="s">
        <v>177</v>
      </c>
      <c r="AU262" s="151" t="s">
        <v>83</v>
      </c>
      <c r="AV262" s="12" t="s">
        <v>81</v>
      </c>
      <c r="AW262" s="12" t="s">
        <v>34</v>
      </c>
      <c r="AX262" s="12" t="s">
        <v>74</v>
      </c>
      <c r="AY262" s="151" t="s">
        <v>166</v>
      </c>
    </row>
    <row r="263" spans="2:65" s="13" customFormat="1" ht="10.199999999999999">
      <c r="B263" s="156"/>
      <c r="D263" s="150" t="s">
        <v>177</v>
      </c>
      <c r="E263" s="157" t="s">
        <v>19</v>
      </c>
      <c r="F263" s="158" t="s">
        <v>705</v>
      </c>
      <c r="H263" s="159">
        <v>13</v>
      </c>
      <c r="I263" s="160"/>
      <c r="L263" s="156"/>
      <c r="M263" s="161"/>
      <c r="T263" s="162"/>
      <c r="AT263" s="157" t="s">
        <v>177</v>
      </c>
      <c r="AU263" s="157" t="s">
        <v>83</v>
      </c>
      <c r="AV263" s="13" t="s">
        <v>83</v>
      </c>
      <c r="AW263" s="13" t="s">
        <v>34</v>
      </c>
      <c r="AX263" s="13" t="s">
        <v>74</v>
      </c>
      <c r="AY263" s="157" t="s">
        <v>166</v>
      </c>
    </row>
    <row r="264" spans="2:65" s="12" customFormat="1" ht="10.199999999999999">
      <c r="B264" s="149"/>
      <c r="D264" s="150" t="s">
        <v>177</v>
      </c>
      <c r="E264" s="151" t="s">
        <v>19</v>
      </c>
      <c r="F264" s="152" t="s">
        <v>706</v>
      </c>
      <c r="H264" s="151" t="s">
        <v>19</v>
      </c>
      <c r="I264" s="153"/>
      <c r="L264" s="149"/>
      <c r="M264" s="154"/>
      <c r="T264" s="155"/>
      <c r="AT264" s="151" t="s">
        <v>177</v>
      </c>
      <c r="AU264" s="151" t="s">
        <v>83</v>
      </c>
      <c r="AV264" s="12" t="s">
        <v>81</v>
      </c>
      <c r="AW264" s="12" t="s">
        <v>34</v>
      </c>
      <c r="AX264" s="12" t="s">
        <v>74</v>
      </c>
      <c r="AY264" s="151" t="s">
        <v>166</v>
      </c>
    </row>
    <row r="265" spans="2:65" s="13" customFormat="1" ht="10.199999999999999">
      <c r="B265" s="156"/>
      <c r="D265" s="150" t="s">
        <v>177</v>
      </c>
      <c r="E265" s="157" t="s">
        <v>19</v>
      </c>
      <c r="F265" s="158" t="s">
        <v>707</v>
      </c>
      <c r="H265" s="159">
        <v>1.52</v>
      </c>
      <c r="I265" s="160"/>
      <c r="L265" s="156"/>
      <c r="M265" s="161"/>
      <c r="T265" s="162"/>
      <c r="AT265" s="157" t="s">
        <v>177</v>
      </c>
      <c r="AU265" s="157" t="s">
        <v>83</v>
      </c>
      <c r="AV265" s="13" t="s">
        <v>83</v>
      </c>
      <c r="AW265" s="13" t="s">
        <v>34</v>
      </c>
      <c r="AX265" s="13" t="s">
        <v>74</v>
      </c>
      <c r="AY265" s="157" t="s">
        <v>166</v>
      </c>
    </row>
    <row r="266" spans="2:65" s="12" customFormat="1" ht="10.199999999999999">
      <c r="B266" s="149"/>
      <c r="D266" s="150" t="s">
        <v>177</v>
      </c>
      <c r="E266" s="151" t="s">
        <v>19</v>
      </c>
      <c r="F266" s="152" t="s">
        <v>713</v>
      </c>
      <c r="H266" s="151" t="s">
        <v>19</v>
      </c>
      <c r="I266" s="153"/>
      <c r="L266" s="149"/>
      <c r="M266" s="154"/>
      <c r="T266" s="155"/>
      <c r="AT266" s="151" t="s">
        <v>177</v>
      </c>
      <c r="AU266" s="151" t="s">
        <v>83</v>
      </c>
      <c r="AV266" s="12" t="s">
        <v>81</v>
      </c>
      <c r="AW266" s="12" t="s">
        <v>34</v>
      </c>
      <c r="AX266" s="12" t="s">
        <v>74</v>
      </c>
      <c r="AY266" s="151" t="s">
        <v>166</v>
      </c>
    </row>
    <row r="267" spans="2:65" s="13" customFormat="1" ht="10.199999999999999">
      <c r="B267" s="156"/>
      <c r="D267" s="150" t="s">
        <v>177</v>
      </c>
      <c r="E267" s="157" t="s">
        <v>19</v>
      </c>
      <c r="F267" s="158" t="s">
        <v>714</v>
      </c>
      <c r="H267" s="159">
        <v>1.8979999999999999</v>
      </c>
      <c r="I267" s="160"/>
      <c r="L267" s="156"/>
      <c r="M267" s="161"/>
      <c r="T267" s="162"/>
      <c r="AT267" s="157" t="s">
        <v>177</v>
      </c>
      <c r="AU267" s="157" t="s">
        <v>83</v>
      </c>
      <c r="AV267" s="13" t="s">
        <v>83</v>
      </c>
      <c r="AW267" s="13" t="s">
        <v>34</v>
      </c>
      <c r="AX267" s="13" t="s">
        <v>74</v>
      </c>
      <c r="AY267" s="157" t="s">
        <v>166</v>
      </c>
    </row>
    <row r="268" spans="2:65" s="12" customFormat="1" ht="10.199999999999999">
      <c r="B268" s="149"/>
      <c r="D268" s="150" t="s">
        <v>177</v>
      </c>
      <c r="E268" s="151" t="s">
        <v>19</v>
      </c>
      <c r="F268" s="152" t="s">
        <v>715</v>
      </c>
      <c r="H268" s="151" t="s">
        <v>19</v>
      </c>
      <c r="I268" s="153"/>
      <c r="L268" s="149"/>
      <c r="M268" s="154"/>
      <c r="T268" s="155"/>
      <c r="AT268" s="151" t="s">
        <v>177</v>
      </c>
      <c r="AU268" s="151" t="s">
        <v>83</v>
      </c>
      <c r="AV268" s="12" t="s">
        <v>81</v>
      </c>
      <c r="AW268" s="12" t="s">
        <v>34</v>
      </c>
      <c r="AX268" s="12" t="s">
        <v>74</v>
      </c>
      <c r="AY268" s="151" t="s">
        <v>166</v>
      </c>
    </row>
    <row r="269" spans="2:65" s="13" customFormat="1" ht="10.199999999999999">
      <c r="B269" s="156"/>
      <c r="D269" s="150" t="s">
        <v>177</v>
      </c>
      <c r="E269" s="157" t="s">
        <v>19</v>
      </c>
      <c r="F269" s="158" t="s">
        <v>716</v>
      </c>
      <c r="H269" s="159">
        <v>3.137</v>
      </c>
      <c r="I269" s="160"/>
      <c r="L269" s="156"/>
      <c r="M269" s="161"/>
      <c r="T269" s="162"/>
      <c r="AT269" s="157" t="s">
        <v>177</v>
      </c>
      <c r="AU269" s="157" t="s">
        <v>83</v>
      </c>
      <c r="AV269" s="13" t="s">
        <v>83</v>
      </c>
      <c r="AW269" s="13" t="s">
        <v>34</v>
      </c>
      <c r="AX269" s="13" t="s">
        <v>74</v>
      </c>
      <c r="AY269" s="157" t="s">
        <v>166</v>
      </c>
    </row>
    <row r="270" spans="2:65" s="14" customFormat="1" ht="10.199999999999999">
      <c r="B270" s="163"/>
      <c r="D270" s="150" t="s">
        <v>177</v>
      </c>
      <c r="E270" s="164" t="s">
        <v>19</v>
      </c>
      <c r="F270" s="165" t="s">
        <v>181</v>
      </c>
      <c r="H270" s="166">
        <v>19.555</v>
      </c>
      <c r="I270" s="167"/>
      <c r="L270" s="163"/>
      <c r="M270" s="168"/>
      <c r="T270" s="169"/>
      <c r="AT270" s="164" t="s">
        <v>177</v>
      </c>
      <c r="AU270" s="164" t="s">
        <v>83</v>
      </c>
      <c r="AV270" s="14" t="s">
        <v>173</v>
      </c>
      <c r="AW270" s="14" t="s">
        <v>34</v>
      </c>
      <c r="AX270" s="14" t="s">
        <v>81</v>
      </c>
      <c r="AY270" s="164" t="s">
        <v>166</v>
      </c>
    </row>
    <row r="271" spans="2:65" s="13" customFormat="1" ht="10.199999999999999">
      <c r="B271" s="156"/>
      <c r="D271" s="150" t="s">
        <v>177</v>
      </c>
      <c r="F271" s="158" t="s">
        <v>722</v>
      </c>
      <c r="H271" s="159">
        <v>20.533000000000001</v>
      </c>
      <c r="I271" s="160"/>
      <c r="L271" s="156"/>
      <c r="M271" s="161"/>
      <c r="T271" s="162"/>
      <c r="AT271" s="157" t="s">
        <v>177</v>
      </c>
      <c r="AU271" s="157" t="s">
        <v>83</v>
      </c>
      <c r="AV271" s="13" t="s">
        <v>83</v>
      </c>
      <c r="AW271" s="13" t="s">
        <v>4</v>
      </c>
      <c r="AX271" s="13" t="s">
        <v>81</v>
      </c>
      <c r="AY271" s="157" t="s">
        <v>166</v>
      </c>
    </row>
    <row r="272" spans="2:65" s="1" customFormat="1" ht="21.75" customHeight="1">
      <c r="B272" s="33"/>
      <c r="C272" s="132" t="s">
        <v>361</v>
      </c>
      <c r="D272" s="132" t="s">
        <v>168</v>
      </c>
      <c r="E272" s="133" t="s">
        <v>723</v>
      </c>
      <c r="F272" s="134" t="s">
        <v>724</v>
      </c>
      <c r="G272" s="135" t="s">
        <v>171</v>
      </c>
      <c r="H272" s="136">
        <v>13.65</v>
      </c>
      <c r="I272" s="137"/>
      <c r="J272" s="138">
        <f>ROUND(I272*H272,2)</f>
        <v>0</v>
      </c>
      <c r="K272" s="134" t="s">
        <v>172</v>
      </c>
      <c r="L272" s="33"/>
      <c r="M272" s="139" t="s">
        <v>19</v>
      </c>
      <c r="N272" s="140" t="s">
        <v>45</v>
      </c>
      <c r="P272" s="141">
        <f>O272*H272</f>
        <v>0</v>
      </c>
      <c r="Q272" s="141">
        <v>0</v>
      </c>
      <c r="R272" s="141">
        <f>Q272*H272</f>
        <v>0</v>
      </c>
      <c r="S272" s="141">
        <v>0</v>
      </c>
      <c r="T272" s="142">
        <f>S272*H272</f>
        <v>0</v>
      </c>
      <c r="AR272" s="143" t="s">
        <v>173</v>
      </c>
      <c r="AT272" s="143" t="s">
        <v>168</v>
      </c>
      <c r="AU272" s="143" t="s">
        <v>83</v>
      </c>
      <c r="AY272" s="18" t="s">
        <v>166</v>
      </c>
      <c r="BE272" s="144">
        <f>IF(N272="základní",J272,0)</f>
        <v>0</v>
      </c>
      <c r="BF272" s="144">
        <f>IF(N272="snížená",J272,0)</f>
        <v>0</v>
      </c>
      <c r="BG272" s="144">
        <f>IF(N272="zákl. přenesená",J272,0)</f>
        <v>0</v>
      </c>
      <c r="BH272" s="144">
        <f>IF(N272="sníž. přenesená",J272,0)</f>
        <v>0</v>
      </c>
      <c r="BI272" s="144">
        <f>IF(N272="nulová",J272,0)</f>
        <v>0</v>
      </c>
      <c r="BJ272" s="18" t="s">
        <v>81</v>
      </c>
      <c r="BK272" s="144">
        <f>ROUND(I272*H272,2)</f>
        <v>0</v>
      </c>
      <c r="BL272" s="18" t="s">
        <v>173</v>
      </c>
      <c r="BM272" s="143" t="s">
        <v>725</v>
      </c>
    </row>
    <row r="273" spans="2:65" s="1" customFormat="1" ht="10.199999999999999">
      <c r="B273" s="33"/>
      <c r="D273" s="145" t="s">
        <v>175</v>
      </c>
      <c r="F273" s="146" t="s">
        <v>726</v>
      </c>
      <c r="I273" s="147"/>
      <c r="L273" s="33"/>
      <c r="M273" s="148"/>
      <c r="T273" s="54"/>
      <c r="AT273" s="18" t="s">
        <v>175</v>
      </c>
      <c r="AU273" s="18" t="s">
        <v>83</v>
      </c>
    </row>
    <row r="274" spans="2:65" s="12" customFormat="1" ht="10.199999999999999">
      <c r="B274" s="149"/>
      <c r="D274" s="150" t="s">
        <v>177</v>
      </c>
      <c r="E274" s="151" t="s">
        <v>19</v>
      </c>
      <c r="F274" s="152" t="s">
        <v>704</v>
      </c>
      <c r="H274" s="151" t="s">
        <v>19</v>
      </c>
      <c r="I274" s="153"/>
      <c r="L274" s="149"/>
      <c r="M274" s="154"/>
      <c r="T274" s="155"/>
      <c r="AT274" s="151" t="s">
        <v>177</v>
      </c>
      <c r="AU274" s="151" t="s">
        <v>83</v>
      </c>
      <c r="AV274" s="12" t="s">
        <v>81</v>
      </c>
      <c r="AW274" s="12" t="s">
        <v>34</v>
      </c>
      <c r="AX274" s="12" t="s">
        <v>74</v>
      </c>
      <c r="AY274" s="151" t="s">
        <v>166</v>
      </c>
    </row>
    <row r="275" spans="2:65" s="13" customFormat="1" ht="10.199999999999999">
      <c r="B275" s="156"/>
      <c r="D275" s="150" t="s">
        <v>177</v>
      </c>
      <c r="E275" s="157" t="s">
        <v>19</v>
      </c>
      <c r="F275" s="158" t="s">
        <v>705</v>
      </c>
      <c r="H275" s="159">
        <v>13</v>
      </c>
      <c r="I275" s="160"/>
      <c r="L275" s="156"/>
      <c r="M275" s="161"/>
      <c r="T275" s="162"/>
      <c r="AT275" s="157" t="s">
        <v>177</v>
      </c>
      <c r="AU275" s="157" t="s">
        <v>83</v>
      </c>
      <c r="AV275" s="13" t="s">
        <v>83</v>
      </c>
      <c r="AW275" s="13" t="s">
        <v>34</v>
      </c>
      <c r="AX275" s="13" t="s">
        <v>74</v>
      </c>
      <c r="AY275" s="157" t="s">
        <v>166</v>
      </c>
    </row>
    <row r="276" spans="2:65" s="14" customFormat="1" ht="10.199999999999999">
      <c r="B276" s="163"/>
      <c r="D276" s="150" t="s">
        <v>177</v>
      </c>
      <c r="E276" s="164" t="s">
        <v>19</v>
      </c>
      <c r="F276" s="165" t="s">
        <v>181</v>
      </c>
      <c r="H276" s="166">
        <v>13</v>
      </c>
      <c r="I276" s="167"/>
      <c r="L276" s="163"/>
      <c r="M276" s="168"/>
      <c r="T276" s="169"/>
      <c r="AT276" s="164" t="s">
        <v>177</v>
      </c>
      <c r="AU276" s="164" t="s">
        <v>83</v>
      </c>
      <c r="AV276" s="14" t="s">
        <v>173</v>
      </c>
      <c r="AW276" s="14" t="s">
        <v>34</v>
      </c>
      <c r="AX276" s="14" t="s">
        <v>81</v>
      </c>
      <c r="AY276" s="164" t="s">
        <v>166</v>
      </c>
    </row>
    <row r="277" spans="2:65" s="13" customFormat="1" ht="10.199999999999999">
      <c r="B277" s="156"/>
      <c r="D277" s="150" t="s">
        <v>177</v>
      </c>
      <c r="F277" s="158" t="s">
        <v>727</v>
      </c>
      <c r="H277" s="159">
        <v>13.65</v>
      </c>
      <c r="I277" s="160"/>
      <c r="L277" s="156"/>
      <c r="M277" s="161"/>
      <c r="T277" s="162"/>
      <c r="AT277" s="157" t="s">
        <v>177</v>
      </c>
      <c r="AU277" s="157" t="s">
        <v>83</v>
      </c>
      <c r="AV277" s="13" t="s">
        <v>83</v>
      </c>
      <c r="AW277" s="13" t="s">
        <v>4</v>
      </c>
      <c r="AX277" s="13" t="s">
        <v>81</v>
      </c>
      <c r="AY277" s="157" t="s">
        <v>166</v>
      </c>
    </row>
    <row r="278" spans="2:65" s="1" customFormat="1" ht="16.5" customHeight="1">
      <c r="B278" s="33"/>
      <c r="C278" s="132" t="s">
        <v>371</v>
      </c>
      <c r="D278" s="132" t="s">
        <v>168</v>
      </c>
      <c r="E278" s="133" t="s">
        <v>728</v>
      </c>
      <c r="F278" s="134" t="s">
        <v>729</v>
      </c>
      <c r="G278" s="135" t="s">
        <v>244</v>
      </c>
      <c r="H278" s="136">
        <v>6.5629999999999997</v>
      </c>
      <c r="I278" s="137"/>
      <c r="J278" s="138">
        <f>ROUND(I278*H278,2)</f>
        <v>0</v>
      </c>
      <c r="K278" s="134" t="s">
        <v>172</v>
      </c>
      <c r="L278" s="33"/>
      <c r="M278" s="139" t="s">
        <v>19</v>
      </c>
      <c r="N278" s="140" t="s">
        <v>45</v>
      </c>
      <c r="P278" s="141">
        <f>O278*H278</f>
        <v>0</v>
      </c>
      <c r="Q278" s="141">
        <v>1.6070000000000001E-2</v>
      </c>
      <c r="R278" s="141">
        <f>Q278*H278</f>
        <v>0.10546741</v>
      </c>
      <c r="S278" s="141">
        <v>0</v>
      </c>
      <c r="T278" s="142">
        <f>S278*H278</f>
        <v>0</v>
      </c>
      <c r="AR278" s="143" t="s">
        <v>173</v>
      </c>
      <c r="AT278" s="143" t="s">
        <v>168</v>
      </c>
      <c r="AU278" s="143" t="s">
        <v>83</v>
      </c>
      <c r="AY278" s="18" t="s">
        <v>166</v>
      </c>
      <c r="BE278" s="144">
        <f>IF(N278="základní",J278,0)</f>
        <v>0</v>
      </c>
      <c r="BF278" s="144">
        <f>IF(N278="snížená",J278,0)</f>
        <v>0</v>
      </c>
      <c r="BG278" s="144">
        <f>IF(N278="zákl. přenesená",J278,0)</f>
        <v>0</v>
      </c>
      <c r="BH278" s="144">
        <f>IF(N278="sníž. přenesená",J278,0)</f>
        <v>0</v>
      </c>
      <c r="BI278" s="144">
        <f>IF(N278="nulová",J278,0)</f>
        <v>0</v>
      </c>
      <c r="BJ278" s="18" t="s">
        <v>81</v>
      </c>
      <c r="BK278" s="144">
        <f>ROUND(I278*H278,2)</f>
        <v>0</v>
      </c>
      <c r="BL278" s="18" t="s">
        <v>173</v>
      </c>
      <c r="BM278" s="143" t="s">
        <v>730</v>
      </c>
    </row>
    <row r="279" spans="2:65" s="1" customFormat="1" ht="10.199999999999999">
      <c r="B279" s="33"/>
      <c r="D279" s="145" t="s">
        <v>175</v>
      </c>
      <c r="F279" s="146" t="s">
        <v>731</v>
      </c>
      <c r="I279" s="147"/>
      <c r="L279" s="33"/>
      <c r="M279" s="148"/>
      <c r="T279" s="54"/>
      <c r="AT279" s="18" t="s">
        <v>175</v>
      </c>
      <c r="AU279" s="18" t="s">
        <v>83</v>
      </c>
    </row>
    <row r="280" spans="2:65" s="12" customFormat="1" ht="10.199999999999999">
      <c r="B280" s="149"/>
      <c r="D280" s="150" t="s">
        <v>177</v>
      </c>
      <c r="E280" s="151" t="s">
        <v>19</v>
      </c>
      <c r="F280" s="152" t="s">
        <v>704</v>
      </c>
      <c r="H280" s="151" t="s">
        <v>19</v>
      </c>
      <c r="I280" s="153"/>
      <c r="L280" s="149"/>
      <c r="M280" s="154"/>
      <c r="T280" s="155"/>
      <c r="AT280" s="151" t="s">
        <v>177</v>
      </c>
      <c r="AU280" s="151" t="s">
        <v>83</v>
      </c>
      <c r="AV280" s="12" t="s">
        <v>81</v>
      </c>
      <c r="AW280" s="12" t="s">
        <v>34</v>
      </c>
      <c r="AX280" s="12" t="s">
        <v>74</v>
      </c>
      <c r="AY280" s="151" t="s">
        <v>166</v>
      </c>
    </row>
    <row r="281" spans="2:65" s="13" customFormat="1" ht="10.199999999999999">
      <c r="B281" s="156"/>
      <c r="D281" s="150" t="s">
        <v>177</v>
      </c>
      <c r="E281" s="157" t="s">
        <v>19</v>
      </c>
      <c r="F281" s="158" t="s">
        <v>732</v>
      </c>
      <c r="H281" s="159">
        <v>6.25</v>
      </c>
      <c r="I281" s="160"/>
      <c r="L281" s="156"/>
      <c r="M281" s="161"/>
      <c r="T281" s="162"/>
      <c r="AT281" s="157" t="s">
        <v>177</v>
      </c>
      <c r="AU281" s="157" t="s">
        <v>83</v>
      </c>
      <c r="AV281" s="13" t="s">
        <v>83</v>
      </c>
      <c r="AW281" s="13" t="s">
        <v>34</v>
      </c>
      <c r="AX281" s="13" t="s">
        <v>74</v>
      </c>
      <c r="AY281" s="157" t="s">
        <v>166</v>
      </c>
    </row>
    <row r="282" spans="2:65" s="14" customFormat="1" ht="10.199999999999999">
      <c r="B282" s="163"/>
      <c r="D282" s="150" t="s">
        <v>177</v>
      </c>
      <c r="E282" s="164" t="s">
        <v>19</v>
      </c>
      <c r="F282" s="165" t="s">
        <v>181</v>
      </c>
      <c r="H282" s="166">
        <v>6.25</v>
      </c>
      <c r="I282" s="167"/>
      <c r="L282" s="163"/>
      <c r="M282" s="168"/>
      <c r="T282" s="169"/>
      <c r="AT282" s="164" t="s">
        <v>177</v>
      </c>
      <c r="AU282" s="164" t="s">
        <v>83</v>
      </c>
      <c r="AV282" s="14" t="s">
        <v>173</v>
      </c>
      <c r="AW282" s="14" t="s">
        <v>34</v>
      </c>
      <c r="AX282" s="14" t="s">
        <v>81</v>
      </c>
      <c r="AY282" s="164" t="s">
        <v>166</v>
      </c>
    </row>
    <row r="283" spans="2:65" s="13" customFormat="1" ht="10.199999999999999">
      <c r="B283" s="156"/>
      <c r="D283" s="150" t="s">
        <v>177</v>
      </c>
      <c r="F283" s="158" t="s">
        <v>733</v>
      </c>
      <c r="H283" s="159">
        <v>6.5629999999999997</v>
      </c>
      <c r="I283" s="160"/>
      <c r="L283" s="156"/>
      <c r="M283" s="161"/>
      <c r="T283" s="162"/>
      <c r="AT283" s="157" t="s">
        <v>177</v>
      </c>
      <c r="AU283" s="157" t="s">
        <v>83</v>
      </c>
      <c r="AV283" s="13" t="s">
        <v>83</v>
      </c>
      <c r="AW283" s="13" t="s">
        <v>4</v>
      </c>
      <c r="AX283" s="13" t="s">
        <v>81</v>
      </c>
      <c r="AY283" s="157" t="s">
        <v>166</v>
      </c>
    </row>
    <row r="284" spans="2:65" s="1" customFormat="1" ht="16.5" customHeight="1">
      <c r="B284" s="33"/>
      <c r="C284" s="132" t="s">
        <v>384</v>
      </c>
      <c r="D284" s="132" t="s">
        <v>168</v>
      </c>
      <c r="E284" s="133" t="s">
        <v>734</v>
      </c>
      <c r="F284" s="134" t="s">
        <v>735</v>
      </c>
      <c r="G284" s="135" t="s">
        <v>244</v>
      </c>
      <c r="H284" s="136">
        <v>6.5629999999999997</v>
      </c>
      <c r="I284" s="137"/>
      <c r="J284" s="138">
        <f>ROUND(I284*H284,2)</f>
        <v>0</v>
      </c>
      <c r="K284" s="134" t="s">
        <v>172</v>
      </c>
      <c r="L284" s="33"/>
      <c r="M284" s="139" t="s">
        <v>19</v>
      </c>
      <c r="N284" s="140" t="s">
        <v>45</v>
      </c>
      <c r="P284" s="141">
        <f>O284*H284</f>
        <v>0</v>
      </c>
      <c r="Q284" s="141">
        <v>0</v>
      </c>
      <c r="R284" s="141">
        <f>Q284*H284</f>
        <v>0</v>
      </c>
      <c r="S284" s="141">
        <v>0</v>
      </c>
      <c r="T284" s="142">
        <f>S284*H284</f>
        <v>0</v>
      </c>
      <c r="AR284" s="143" t="s">
        <v>173</v>
      </c>
      <c r="AT284" s="143" t="s">
        <v>168</v>
      </c>
      <c r="AU284" s="143" t="s">
        <v>83</v>
      </c>
      <c r="AY284" s="18" t="s">
        <v>166</v>
      </c>
      <c r="BE284" s="144">
        <f>IF(N284="základní",J284,0)</f>
        <v>0</v>
      </c>
      <c r="BF284" s="144">
        <f>IF(N284="snížená",J284,0)</f>
        <v>0</v>
      </c>
      <c r="BG284" s="144">
        <f>IF(N284="zákl. přenesená",J284,0)</f>
        <v>0</v>
      </c>
      <c r="BH284" s="144">
        <f>IF(N284="sníž. přenesená",J284,0)</f>
        <v>0</v>
      </c>
      <c r="BI284" s="144">
        <f>IF(N284="nulová",J284,0)</f>
        <v>0</v>
      </c>
      <c r="BJ284" s="18" t="s">
        <v>81</v>
      </c>
      <c r="BK284" s="144">
        <f>ROUND(I284*H284,2)</f>
        <v>0</v>
      </c>
      <c r="BL284" s="18" t="s">
        <v>173</v>
      </c>
      <c r="BM284" s="143" t="s">
        <v>736</v>
      </c>
    </row>
    <row r="285" spans="2:65" s="1" customFormat="1" ht="10.199999999999999">
      <c r="B285" s="33"/>
      <c r="D285" s="145" t="s">
        <v>175</v>
      </c>
      <c r="F285" s="146" t="s">
        <v>737</v>
      </c>
      <c r="I285" s="147"/>
      <c r="L285" s="33"/>
      <c r="M285" s="148"/>
      <c r="T285" s="54"/>
      <c r="AT285" s="18" t="s">
        <v>175</v>
      </c>
      <c r="AU285" s="18" t="s">
        <v>83</v>
      </c>
    </row>
    <row r="286" spans="2:65" s="12" customFormat="1" ht="10.199999999999999">
      <c r="B286" s="149"/>
      <c r="D286" s="150" t="s">
        <v>177</v>
      </c>
      <c r="E286" s="151" t="s">
        <v>19</v>
      </c>
      <c r="F286" s="152" t="s">
        <v>704</v>
      </c>
      <c r="H286" s="151" t="s">
        <v>19</v>
      </c>
      <c r="I286" s="153"/>
      <c r="L286" s="149"/>
      <c r="M286" s="154"/>
      <c r="T286" s="155"/>
      <c r="AT286" s="151" t="s">
        <v>177</v>
      </c>
      <c r="AU286" s="151" t="s">
        <v>83</v>
      </c>
      <c r="AV286" s="12" t="s">
        <v>81</v>
      </c>
      <c r="AW286" s="12" t="s">
        <v>34</v>
      </c>
      <c r="AX286" s="12" t="s">
        <v>74</v>
      </c>
      <c r="AY286" s="151" t="s">
        <v>166</v>
      </c>
    </row>
    <row r="287" spans="2:65" s="13" customFormat="1" ht="10.199999999999999">
      <c r="B287" s="156"/>
      <c r="D287" s="150" t="s">
        <v>177</v>
      </c>
      <c r="E287" s="157" t="s">
        <v>19</v>
      </c>
      <c r="F287" s="158" t="s">
        <v>732</v>
      </c>
      <c r="H287" s="159">
        <v>6.25</v>
      </c>
      <c r="I287" s="160"/>
      <c r="L287" s="156"/>
      <c r="M287" s="161"/>
      <c r="T287" s="162"/>
      <c r="AT287" s="157" t="s">
        <v>177</v>
      </c>
      <c r="AU287" s="157" t="s">
        <v>83</v>
      </c>
      <c r="AV287" s="13" t="s">
        <v>83</v>
      </c>
      <c r="AW287" s="13" t="s">
        <v>34</v>
      </c>
      <c r="AX287" s="13" t="s">
        <v>74</v>
      </c>
      <c r="AY287" s="157" t="s">
        <v>166</v>
      </c>
    </row>
    <row r="288" spans="2:65" s="14" customFormat="1" ht="10.199999999999999">
      <c r="B288" s="163"/>
      <c r="D288" s="150" t="s">
        <v>177</v>
      </c>
      <c r="E288" s="164" t="s">
        <v>19</v>
      </c>
      <c r="F288" s="165" t="s">
        <v>181</v>
      </c>
      <c r="H288" s="166">
        <v>6.25</v>
      </c>
      <c r="I288" s="167"/>
      <c r="L288" s="163"/>
      <c r="M288" s="168"/>
      <c r="T288" s="169"/>
      <c r="AT288" s="164" t="s">
        <v>177</v>
      </c>
      <c r="AU288" s="164" t="s">
        <v>83</v>
      </c>
      <c r="AV288" s="14" t="s">
        <v>173</v>
      </c>
      <c r="AW288" s="14" t="s">
        <v>34</v>
      </c>
      <c r="AX288" s="14" t="s">
        <v>81</v>
      </c>
      <c r="AY288" s="164" t="s">
        <v>166</v>
      </c>
    </row>
    <row r="289" spans="2:65" s="13" customFormat="1" ht="10.199999999999999">
      <c r="B289" s="156"/>
      <c r="D289" s="150" t="s">
        <v>177</v>
      </c>
      <c r="F289" s="158" t="s">
        <v>733</v>
      </c>
      <c r="H289" s="159">
        <v>6.5629999999999997</v>
      </c>
      <c r="I289" s="160"/>
      <c r="L289" s="156"/>
      <c r="M289" s="161"/>
      <c r="T289" s="162"/>
      <c r="AT289" s="157" t="s">
        <v>177</v>
      </c>
      <c r="AU289" s="157" t="s">
        <v>83</v>
      </c>
      <c r="AV289" s="13" t="s">
        <v>83</v>
      </c>
      <c r="AW289" s="13" t="s">
        <v>4</v>
      </c>
      <c r="AX289" s="13" t="s">
        <v>81</v>
      </c>
      <c r="AY289" s="157" t="s">
        <v>166</v>
      </c>
    </row>
    <row r="290" spans="2:65" s="1" customFormat="1" ht="16.5" customHeight="1">
      <c r="B290" s="33"/>
      <c r="C290" s="132" t="s">
        <v>390</v>
      </c>
      <c r="D290" s="132" t="s">
        <v>168</v>
      </c>
      <c r="E290" s="133" t="s">
        <v>738</v>
      </c>
      <c r="F290" s="134" t="s">
        <v>739</v>
      </c>
      <c r="G290" s="135" t="s">
        <v>293</v>
      </c>
      <c r="H290" s="136">
        <v>1.5409999999999999</v>
      </c>
      <c r="I290" s="137"/>
      <c r="J290" s="138">
        <f>ROUND(I290*H290,2)</f>
        <v>0</v>
      </c>
      <c r="K290" s="134" t="s">
        <v>172</v>
      </c>
      <c r="L290" s="33"/>
      <c r="M290" s="139" t="s">
        <v>19</v>
      </c>
      <c r="N290" s="140" t="s">
        <v>45</v>
      </c>
      <c r="P290" s="141">
        <f>O290*H290</f>
        <v>0</v>
      </c>
      <c r="Q290" s="141">
        <v>1.06277</v>
      </c>
      <c r="R290" s="141">
        <f>Q290*H290</f>
        <v>1.6377285699999999</v>
      </c>
      <c r="S290" s="141">
        <v>0</v>
      </c>
      <c r="T290" s="142">
        <f>S290*H290</f>
        <v>0</v>
      </c>
      <c r="AR290" s="143" t="s">
        <v>173</v>
      </c>
      <c r="AT290" s="143" t="s">
        <v>168</v>
      </c>
      <c r="AU290" s="143" t="s">
        <v>83</v>
      </c>
      <c r="AY290" s="18" t="s">
        <v>166</v>
      </c>
      <c r="BE290" s="144">
        <f>IF(N290="základní",J290,0)</f>
        <v>0</v>
      </c>
      <c r="BF290" s="144">
        <f>IF(N290="snížená",J290,0)</f>
        <v>0</v>
      </c>
      <c r="BG290" s="144">
        <f>IF(N290="zákl. přenesená",J290,0)</f>
        <v>0</v>
      </c>
      <c r="BH290" s="144">
        <f>IF(N290="sníž. přenesená",J290,0)</f>
        <v>0</v>
      </c>
      <c r="BI290" s="144">
        <f>IF(N290="nulová",J290,0)</f>
        <v>0</v>
      </c>
      <c r="BJ290" s="18" t="s">
        <v>81</v>
      </c>
      <c r="BK290" s="144">
        <f>ROUND(I290*H290,2)</f>
        <v>0</v>
      </c>
      <c r="BL290" s="18" t="s">
        <v>173</v>
      </c>
      <c r="BM290" s="143" t="s">
        <v>740</v>
      </c>
    </row>
    <row r="291" spans="2:65" s="1" customFormat="1" ht="10.199999999999999">
      <c r="B291" s="33"/>
      <c r="D291" s="145" t="s">
        <v>175</v>
      </c>
      <c r="F291" s="146" t="s">
        <v>741</v>
      </c>
      <c r="I291" s="147"/>
      <c r="L291" s="33"/>
      <c r="M291" s="148"/>
      <c r="T291" s="54"/>
      <c r="AT291" s="18" t="s">
        <v>175</v>
      </c>
      <c r="AU291" s="18" t="s">
        <v>83</v>
      </c>
    </row>
    <row r="292" spans="2:65" s="12" customFormat="1" ht="10.199999999999999">
      <c r="B292" s="149"/>
      <c r="D292" s="150" t="s">
        <v>177</v>
      </c>
      <c r="E292" s="151" t="s">
        <v>19</v>
      </c>
      <c r="F292" s="152" t="s">
        <v>742</v>
      </c>
      <c r="H292" s="151" t="s">
        <v>19</v>
      </c>
      <c r="I292" s="153"/>
      <c r="L292" s="149"/>
      <c r="M292" s="154"/>
      <c r="T292" s="155"/>
      <c r="AT292" s="151" t="s">
        <v>177</v>
      </c>
      <c r="AU292" s="151" t="s">
        <v>83</v>
      </c>
      <c r="AV292" s="12" t="s">
        <v>81</v>
      </c>
      <c r="AW292" s="12" t="s">
        <v>34</v>
      </c>
      <c r="AX292" s="12" t="s">
        <v>74</v>
      </c>
      <c r="AY292" s="151" t="s">
        <v>166</v>
      </c>
    </row>
    <row r="293" spans="2:65" s="13" customFormat="1" ht="10.199999999999999">
      <c r="B293" s="156"/>
      <c r="D293" s="150" t="s">
        <v>177</v>
      </c>
      <c r="E293" s="157" t="s">
        <v>19</v>
      </c>
      <c r="F293" s="158" t="s">
        <v>743</v>
      </c>
      <c r="H293" s="159">
        <v>1.284</v>
      </c>
      <c r="I293" s="160"/>
      <c r="L293" s="156"/>
      <c r="M293" s="161"/>
      <c r="T293" s="162"/>
      <c r="AT293" s="157" t="s">
        <v>177</v>
      </c>
      <c r="AU293" s="157" t="s">
        <v>83</v>
      </c>
      <c r="AV293" s="13" t="s">
        <v>83</v>
      </c>
      <c r="AW293" s="13" t="s">
        <v>34</v>
      </c>
      <c r="AX293" s="13" t="s">
        <v>74</v>
      </c>
      <c r="AY293" s="157" t="s">
        <v>166</v>
      </c>
    </row>
    <row r="294" spans="2:65" s="14" customFormat="1" ht="10.199999999999999">
      <c r="B294" s="163"/>
      <c r="D294" s="150" t="s">
        <v>177</v>
      </c>
      <c r="E294" s="164" t="s">
        <v>19</v>
      </c>
      <c r="F294" s="165" t="s">
        <v>181</v>
      </c>
      <c r="H294" s="166">
        <v>1.284</v>
      </c>
      <c r="I294" s="167"/>
      <c r="L294" s="163"/>
      <c r="M294" s="168"/>
      <c r="T294" s="169"/>
      <c r="AT294" s="164" t="s">
        <v>177</v>
      </c>
      <c r="AU294" s="164" t="s">
        <v>83</v>
      </c>
      <c r="AV294" s="14" t="s">
        <v>173</v>
      </c>
      <c r="AW294" s="14" t="s">
        <v>34</v>
      </c>
      <c r="AX294" s="14" t="s">
        <v>81</v>
      </c>
      <c r="AY294" s="164" t="s">
        <v>166</v>
      </c>
    </row>
    <row r="295" spans="2:65" s="13" customFormat="1" ht="10.199999999999999">
      <c r="B295" s="156"/>
      <c r="D295" s="150" t="s">
        <v>177</v>
      </c>
      <c r="F295" s="158" t="s">
        <v>744</v>
      </c>
      <c r="H295" s="159">
        <v>1.5409999999999999</v>
      </c>
      <c r="I295" s="160"/>
      <c r="L295" s="156"/>
      <c r="M295" s="161"/>
      <c r="T295" s="162"/>
      <c r="AT295" s="157" t="s">
        <v>177</v>
      </c>
      <c r="AU295" s="157" t="s">
        <v>83</v>
      </c>
      <c r="AV295" s="13" t="s">
        <v>83</v>
      </c>
      <c r="AW295" s="13" t="s">
        <v>4</v>
      </c>
      <c r="AX295" s="13" t="s">
        <v>81</v>
      </c>
      <c r="AY295" s="157" t="s">
        <v>166</v>
      </c>
    </row>
    <row r="296" spans="2:65" s="1" customFormat="1" ht="16.5" customHeight="1">
      <c r="B296" s="33"/>
      <c r="C296" s="132" t="s">
        <v>397</v>
      </c>
      <c r="D296" s="132" t="s">
        <v>168</v>
      </c>
      <c r="E296" s="133" t="s">
        <v>745</v>
      </c>
      <c r="F296" s="134" t="s">
        <v>746</v>
      </c>
      <c r="G296" s="135" t="s">
        <v>276</v>
      </c>
      <c r="H296" s="136">
        <v>73.44</v>
      </c>
      <c r="I296" s="137"/>
      <c r="J296" s="138">
        <f>ROUND(I296*H296,2)</f>
        <v>0</v>
      </c>
      <c r="K296" s="134" t="s">
        <v>19</v>
      </c>
      <c r="L296" s="33"/>
      <c r="M296" s="139" t="s">
        <v>19</v>
      </c>
      <c r="N296" s="140" t="s">
        <v>45</v>
      </c>
      <c r="P296" s="141">
        <f>O296*H296</f>
        <v>0</v>
      </c>
      <c r="Q296" s="141">
        <v>7.9100000000000004E-3</v>
      </c>
      <c r="R296" s="141">
        <f>Q296*H296</f>
        <v>0.58091040000000005</v>
      </c>
      <c r="S296" s="141">
        <v>0</v>
      </c>
      <c r="T296" s="142">
        <f>S296*H296</f>
        <v>0</v>
      </c>
      <c r="AR296" s="143" t="s">
        <v>173</v>
      </c>
      <c r="AT296" s="143" t="s">
        <v>168</v>
      </c>
      <c r="AU296" s="143" t="s">
        <v>83</v>
      </c>
      <c r="AY296" s="18" t="s">
        <v>166</v>
      </c>
      <c r="BE296" s="144">
        <f>IF(N296="základní",J296,0)</f>
        <v>0</v>
      </c>
      <c r="BF296" s="144">
        <f>IF(N296="snížená",J296,0)</f>
        <v>0</v>
      </c>
      <c r="BG296" s="144">
        <f>IF(N296="zákl. přenesená",J296,0)</f>
        <v>0</v>
      </c>
      <c r="BH296" s="144">
        <f>IF(N296="sníž. přenesená",J296,0)</f>
        <v>0</v>
      </c>
      <c r="BI296" s="144">
        <f>IF(N296="nulová",J296,0)</f>
        <v>0</v>
      </c>
      <c r="BJ296" s="18" t="s">
        <v>81</v>
      </c>
      <c r="BK296" s="144">
        <f>ROUND(I296*H296,2)</f>
        <v>0</v>
      </c>
      <c r="BL296" s="18" t="s">
        <v>173</v>
      </c>
      <c r="BM296" s="143" t="s">
        <v>747</v>
      </c>
    </row>
    <row r="297" spans="2:65" s="12" customFormat="1" ht="10.199999999999999">
      <c r="B297" s="149"/>
      <c r="D297" s="150" t="s">
        <v>177</v>
      </c>
      <c r="E297" s="151" t="s">
        <v>19</v>
      </c>
      <c r="F297" s="152" t="s">
        <v>354</v>
      </c>
      <c r="H297" s="151" t="s">
        <v>19</v>
      </c>
      <c r="I297" s="153"/>
      <c r="L297" s="149"/>
      <c r="M297" s="154"/>
      <c r="T297" s="155"/>
      <c r="AT297" s="151" t="s">
        <v>177</v>
      </c>
      <c r="AU297" s="151" t="s">
        <v>83</v>
      </c>
      <c r="AV297" s="12" t="s">
        <v>81</v>
      </c>
      <c r="AW297" s="12" t="s">
        <v>34</v>
      </c>
      <c r="AX297" s="12" t="s">
        <v>74</v>
      </c>
      <c r="AY297" s="151" t="s">
        <v>166</v>
      </c>
    </row>
    <row r="298" spans="2:65" s="13" customFormat="1" ht="10.199999999999999">
      <c r="B298" s="156"/>
      <c r="D298" s="150" t="s">
        <v>177</v>
      </c>
      <c r="E298" s="157" t="s">
        <v>19</v>
      </c>
      <c r="F298" s="158" t="s">
        <v>748</v>
      </c>
      <c r="H298" s="159">
        <v>72</v>
      </c>
      <c r="I298" s="160"/>
      <c r="L298" s="156"/>
      <c r="M298" s="161"/>
      <c r="T298" s="162"/>
      <c r="AT298" s="157" t="s">
        <v>177</v>
      </c>
      <c r="AU298" s="157" t="s">
        <v>83</v>
      </c>
      <c r="AV298" s="13" t="s">
        <v>83</v>
      </c>
      <c r="AW298" s="13" t="s">
        <v>34</v>
      </c>
      <c r="AX298" s="13" t="s">
        <v>74</v>
      </c>
      <c r="AY298" s="157" t="s">
        <v>166</v>
      </c>
    </row>
    <row r="299" spans="2:65" s="14" customFormat="1" ht="10.199999999999999">
      <c r="B299" s="163"/>
      <c r="D299" s="150" t="s">
        <v>177</v>
      </c>
      <c r="E299" s="164" t="s">
        <v>19</v>
      </c>
      <c r="F299" s="165" t="s">
        <v>181</v>
      </c>
      <c r="H299" s="166">
        <v>72</v>
      </c>
      <c r="I299" s="167"/>
      <c r="L299" s="163"/>
      <c r="M299" s="168"/>
      <c r="T299" s="169"/>
      <c r="AT299" s="164" t="s">
        <v>177</v>
      </c>
      <c r="AU299" s="164" t="s">
        <v>83</v>
      </c>
      <c r="AV299" s="14" t="s">
        <v>173</v>
      </c>
      <c r="AW299" s="14" t="s">
        <v>34</v>
      </c>
      <c r="AX299" s="14" t="s">
        <v>81</v>
      </c>
      <c r="AY299" s="164" t="s">
        <v>166</v>
      </c>
    </row>
    <row r="300" spans="2:65" s="13" customFormat="1" ht="10.199999999999999">
      <c r="B300" s="156"/>
      <c r="D300" s="150" t="s">
        <v>177</v>
      </c>
      <c r="F300" s="158" t="s">
        <v>749</v>
      </c>
      <c r="H300" s="159">
        <v>73.44</v>
      </c>
      <c r="I300" s="160"/>
      <c r="L300" s="156"/>
      <c r="M300" s="161"/>
      <c r="T300" s="162"/>
      <c r="AT300" s="157" t="s">
        <v>177</v>
      </c>
      <c r="AU300" s="157" t="s">
        <v>83</v>
      </c>
      <c r="AV300" s="13" t="s">
        <v>83</v>
      </c>
      <c r="AW300" s="13" t="s">
        <v>4</v>
      </c>
      <c r="AX300" s="13" t="s">
        <v>81</v>
      </c>
      <c r="AY300" s="157" t="s">
        <v>166</v>
      </c>
    </row>
    <row r="301" spans="2:65" s="1" customFormat="1" ht="24.15" customHeight="1">
      <c r="B301" s="33"/>
      <c r="C301" s="132" t="s">
        <v>404</v>
      </c>
      <c r="D301" s="132" t="s">
        <v>168</v>
      </c>
      <c r="E301" s="133" t="s">
        <v>750</v>
      </c>
      <c r="F301" s="134" t="s">
        <v>751</v>
      </c>
      <c r="G301" s="135" t="s">
        <v>318</v>
      </c>
      <c r="H301" s="136">
        <v>1</v>
      </c>
      <c r="I301" s="137"/>
      <c r="J301" s="138">
        <f>ROUND(I301*H301,2)</f>
        <v>0</v>
      </c>
      <c r="K301" s="134" t="s">
        <v>172</v>
      </c>
      <c r="L301" s="33"/>
      <c r="M301" s="139" t="s">
        <v>19</v>
      </c>
      <c r="N301" s="140" t="s">
        <v>45</v>
      </c>
      <c r="P301" s="141">
        <f>O301*H301</f>
        <v>0</v>
      </c>
      <c r="Q301" s="141">
        <v>1.7770000000000001E-2</v>
      </c>
      <c r="R301" s="141">
        <f>Q301*H301</f>
        <v>1.7770000000000001E-2</v>
      </c>
      <c r="S301" s="141">
        <v>0</v>
      </c>
      <c r="T301" s="142">
        <f>S301*H301</f>
        <v>0</v>
      </c>
      <c r="AR301" s="143" t="s">
        <v>173</v>
      </c>
      <c r="AT301" s="143" t="s">
        <v>168</v>
      </c>
      <c r="AU301" s="143" t="s">
        <v>83</v>
      </c>
      <c r="AY301" s="18" t="s">
        <v>166</v>
      </c>
      <c r="BE301" s="144">
        <f>IF(N301="základní",J301,0)</f>
        <v>0</v>
      </c>
      <c r="BF301" s="144">
        <f>IF(N301="snížená",J301,0)</f>
        <v>0</v>
      </c>
      <c r="BG301" s="144">
        <f>IF(N301="zákl. přenesená",J301,0)</f>
        <v>0</v>
      </c>
      <c r="BH301" s="144">
        <f>IF(N301="sníž. přenesená",J301,0)</f>
        <v>0</v>
      </c>
      <c r="BI301" s="144">
        <f>IF(N301="nulová",J301,0)</f>
        <v>0</v>
      </c>
      <c r="BJ301" s="18" t="s">
        <v>81</v>
      </c>
      <c r="BK301" s="144">
        <f>ROUND(I301*H301,2)</f>
        <v>0</v>
      </c>
      <c r="BL301" s="18" t="s">
        <v>173</v>
      </c>
      <c r="BM301" s="143" t="s">
        <v>752</v>
      </c>
    </row>
    <row r="302" spans="2:65" s="1" customFormat="1" ht="10.199999999999999">
      <c r="B302" s="33"/>
      <c r="D302" s="145" t="s">
        <v>175</v>
      </c>
      <c r="F302" s="146" t="s">
        <v>753</v>
      </c>
      <c r="I302" s="147"/>
      <c r="L302" s="33"/>
      <c r="M302" s="148"/>
      <c r="T302" s="54"/>
      <c r="AT302" s="18" t="s">
        <v>175</v>
      </c>
      <c r="AU302" s="18" t="s">
        <v>83</v>
      </c>
    </row>
    <row r="303" spans="2:65" s="12" customFormat="1" ht="10.199999999999999">
      <c r="B303" s="149"/>
      <c r="D303" s="150" t="s">
        <v>177</v>
      </c>
      <c r="E303" s="151" t="s">
        <v>19</v>
      </c>
      <c r="F303" s="152" t="s">
        <v>339</v>
      </c>
      <c r="H303" s="151" t="s">
        <v>19</v>
      </c>
      <c r="I303" s="153"/>
      <c r="L303" s="149"/>
      <c r="M303" s="154"/>
      <c r="T303" s="155"/>
      <c r="AT303" s="151" t="s">
        <v>177</v>
      </c>
      <c r="AU303" s="151" t="s">
        <v>83</v>
      </c>
      <c r="AV303" s="12" t="s">
        <v>81</v>
      </c>
      <c r="AW303" s="12" t="s">
        <v>34</v>
      </c>
      <c r="AX303" s="12" t="s">
        <v>74</v>
      </c>
      <c r="AY303" s="151" t="s">
        <v>166</v>
      </c>
    </row>
    <row r="304" spans="2:65" s="13" customFormat="1" ht="10.199999999999999">
      <c r="B304" s="156"/>
      <c r="D304" s="150" t="s">
        <v>177</v>
      </c>
      <c r="E304" s="157" t="s">
        <v>19</v>
      </c>
      <c r="F304" s="158" t="s">
        <v>81</v>
      </c>
      <c r="H304" s="159">
        <v>1</v>
      </c>
      <c r="I304" s="160"/>
      <c r="L304" s="156"/>
      <c r="M304" s="161"/>
      <c r="T304" s="162"/>
      <c r="AT304" s="157" t="s">
        <v>177</v>
      </c>
      <c r="AU304" s="157" t="s">
        <v>83</v>
      </c>
      <c r="AV304" s="13" t="s">
        <v>83</v>
      </c>
      <c r="AW304" s="13" t="s">
        <v>34</v>
      </c>
      <c r="AX304" s="13" t="s">
        <v>74</v>
      </c>
      <c r="AY304" s="157" t="s">
        <v>166</v>
      </c>
    </row>
    <row r="305" spans="2:65" s="14" customFormat="1" ht="10.199999999999999">
      <c r="B305" s="163"/>
      <c r="D305" s="150" t="s">
        <v>177</v>
      </c>
      <c r="E305" s="164" t="s">
        <v>19</v>
      </c>
      <c r="F305" s="165" t="s">
        <v>181</v>
      </c>
      <c r="H305" s="166">
        <v>1</v>
      </c>
      <c r="I305" s="167"/>
      <c r="L305" s="163"/>
      <c r="M305" s="168"/>
      <c r="T305" s="169"/>
      <c r="AT305" s="164" t="s">
        <v>177</v>
      </c>
      <c r="AU305" s="164" t="s">
        <v>83</v>
      </c>
      <c r="AV305" s="14" t="s">
        <v>173</v>
      </c>
      <c r="AW305" s="14" t="s">
        <v>34</v>
      </c>
      <c r="AX305" s="14" t="s">
        <v>81</v>
      </c>
      <c r="AY305" s="164" t="s">
        <v>166</v>
      </c>
    </row>
    <row r="306" spans="2:65" s="1" customFormat="1" ht="16.5" customHeight="1">
      <c r="B306" s="33"/>
      <c r="C306" s="175" t="s">
        <v>409</v>
      </c>
      <c r="D306" s="175" t="s">
        <v>561</v>
      </c>
      <c r="E306" s="176" t="s">
        <v>754</v>
      </c>
      <c r="F306" s="177" t="s">
        <v>755</v>
      </c>
      <c r="G306" s="178" t="s">
        <v>318</v>
      </c>
      <c r="H306" s="179">
        <v>1</v>
      </c>
      <c r="I306" s="180"/>
      <c r="J306" s="181">
        <f>ROUND(I306*H306,2)</f>
        <v>0</v>
      </c>
      <c r="K306" s="177" t="s">
        <v>172</v>
      </c>
      <c r="L306" s="182"/>
      <c r="M306" s="183" t="s">
        <v>19</v>
      </c>
      <c r="N306" s="184" t="s">
        <v>45</v>
      </c>
      <c r="P306" s="141">
        <f>O306*H306</f>
        <v>0</v>
      </c>
      <c r="Q306" s="141">
        <v>1.489E-2</v>
      </c>
      <c r="R306" s="141">
        <f>Q306*H306</f>
        <v>1.489E-2</v>
      </c>
      <c r="S306" s="141">
        <v>0</v>
      </c>
      <c r="T306" s="142">
        <f>S306*H306</f>
        <v>0</v>
      </c>
      <c r="AR306" s="143" t="s">
        <v>229</v>
      </c>
      <c r="AT306" s="143" t="s">
        <v>561</v>
      </c>
      <c r="AU306" s="143" t="s">
        <v>83</v>
      </c>
      <c r="AY306" s="18" t="s">
        <v>166</v>
      </c>
      <c r="BE306" s="144">
        <f>IF(N306="základní",J306,0)</f>
        <v>0</v>
      </c>
      <c r="BF306" s="144">
        <f>IF(N306="snížená",J306,0)</f>
        <v>0</v>
      </c>
      <c r="BG306" s="144">
        <f>IF(N306="zákl. přenesená",J306,0)</f>
        <v>0</v>
      </c>
      <c r="BH306" s="144">
        <f>IF(N306="sníž. přenesená",J306,0)</f>
        <v>0</v>
      </c>
      <c r="BI306" s="144">
        <f>IF(N306="nulová",J306,0)</f>
        <v>0</v>
      </c>
      <c r="BJ306" s="18" t="s">
        <v>81</v>
      </c>
      <c r="BK306" s="144">
        <f>ROUND(I306*H306,2)</f>
        <v>0</v>
      </c>
      <c r="BL306" s="18" t="s">
        <v>173</v>
      </c>
      <c r="BM306" s="143" t="s">
        <v>756</v>
      </c>
    </row>
    <row r="307" spans="2:65" s="12" customFormat="1" ht="10.199999999999999">
      <c r="B307" s="149"/>
      <c r="D307" s="150" t="s">
        <v>177</v>
      </c>
      <c r="E307" s="151" t="s">
        <v>19</v>
      </c>
      <c r="F307" s="152" t="s">
        <v>339</v>
      </c>
      <c r="H307" s="151" t="s">
        <v>19</v>
      </c>
      <c r="I307" s="153"/>
      <c r="L307" s="149"/>
      <c r="M307" s="154"/>
      <c r="T307" s="155"/>
      <c r="AT307" s="151" t="s">
        <v>177</v>
      </c>
      <c r="AU307" s="151" t="s">
        <v>83</v>
      </c>
      <c r="AV307" s="12" t="s">
        <v>81</v>
      </c>
      <c r="AW307" s="12" t="s">
        <v>34</v>
      </c>
      <c r="AX307" s="12" t="s">
        <v>74</v>
      </c>
      <c r="AY307" s="151" t="s">
        <v>166</v>
      </c>
    </row>
    <row r="308" spans="2:65" s="13" customFormat="1" ht="10.199999999999999">
      <c r="B308" s="156"/>
      <c r="D308" s="150" t="s">
        <v>177</v>
      </c>
      <c r="E308" s="157" t="s">
        <v>19</v>
      </c>
      <c r="F308" s="158" t="s">
        <v>81</v>
      </c>
      <c r="H308" s="159">
        <v>1</v>
      </c>
      <c r="I308" s="160"/>
      <c r="L308" s="156"/>
      <c r="M308" s="161"/>
      <c r="T308" s="162"/>
      <c r="AT308" s="157" t="s">
        <v>177</v>
      </c>
      <c r="AU308" s="157" t="s">
        <v>83</v>
      </c>
      <c r="AV308" s="13" t="s">
        <v>83</v>
      </c>
      <c r="AW308" s="13" t="s">
        <v>34</v>
      </c>
      <c r="AX308" s="13" t="s">
        <v>74</v>
      </c>
      <c r="AY308" s="157" t="s">
        <v>166</v>
      </c>
    </row>
    <row r="309" spans="2:65" s="14" customFormat="1" ht="10.199999999999999">
      <c r="B309" s="163"/>
      <c r="D309" s="150" t="s">
        <v>177</v>
      </c>
      <c r="E309" s="164" t="s">
        <v>19</v>
      </c>
      <c r="F309" s="165" t="s">
        <v>181</v>
      </c>
      <c r="H309" s="166">
        <v>1</v>
      </c>
      <c r="I309" s="167"/>
      <c r="L309" s="163"/>
      <c r="M309" s="168"/>
      <c r="T309" s="169"/>
      <c r="AT309" s="164" t="s">
        <v>177</v>
      </c>
      <c r="AU309" s="164" t="s">
        <v>83</v>
      </c>
      <c r="AV309" s="14" t="s">
        <v>173</v>
      </c>
      <c r="AW309" s="14" t="s">
        <v>34</v>
      </c>
      <c r="AX309" s="14" t="s">
        <v>81</v>
      </c>
      <c r="AY309" s="164" t="s">
        <v>166</v>
      </c>
    </row>
    <row r="310" spans="2:65" s="11" customFormat="1" ht="22.8" customHeight="1">
      <c r="B310" s="120"/>
      <c r="D310" s="121" t="s">
        <v>73</v>
      </c>
      <c r="E310" s="130" t="s">
        <v>229</v>
      </c>
      <c r="F310" s="130" t="s">
        <v>757</v>
      </c>
      <c r="I310" s="123"/>
      <c r="J310" s="131">
        <f>BK310</f>
        <v>0</v>
      </c>
      <c r="L310" s="120"/>
      <c r="M310" s="125"/>
      <c r="P310" s="126">
        <f>SUM(P311:P335)</f>
        <v>0</v>
      </c>
      <c r="R310" s="126">
        <f>SUM(R311:R335)</f>
        <v>21.090196599999999</v>
      </c>
      <c r="T310" s="127">
        <f>SUM(T311:T335)</f>
        <v>0</v>
      </c>
      <c r="AR310" s="121" t="s">
        <v>81</v>
      </c>
      <c r="AT310" s="128" t="s">
        <v>73</v>
      </c>
      <c r="AU310" s="128" t="s">
        <v>81</v>
      </c>
      <c r="AY310" s="121" t="s">
        <v>166</v>
      </c>
      <c r="BK310" s="129">
        <f>SUM(BK311:BK335)</f>
        <v>0</v>
      </c>
    </row>
    <row r="311" spans="2:65" s="1" customFormat="1" ht="37.799999999999997" customHeight="1">
      <c r="B311" s="33"/>
      <c r="C311" s="132" t="s">
        <v>414</v>
      </c>
      <c r="D311" s="132" t="s">
        <v>168</v>
      </c>
      <c r="E311" s="133" t="s">
        <v>758</v>
      </c>
      <c r="F311" s="134" t="s">
        <v>759</v>
      </c>
      <c r="G311" s="135" t="s">
        <v>276</v>
      </c>
      <c r="H311" s="136">
        <v>100</v>
      </c>
      <c r="I311" s="137"/>
      <c r="J311" s="138">
        <f>ROUND(I311*H311,2)</f>
        <v>0</v>
      </c>
      <c r="K311" s="134" t="s">
        <v>172</v>
      </c>
      <c r="L311" s="33"/>
      <c r="M311" s="139" t="s">
        <v>19</v>
      </c>
      <c r="N311" s="140" t="s">
        <v>45</v>
      </c>
      <c r="P311" s="141">
        <f>O311*H311</f>
        <v>0</v>
      </c>
      <c r="Q311" s="141">
        <v>0.20449000000000001</v>
      </c>
      <c r="R311" s="141">
        <f>Q311*H311</f>
        <v>20.449000000000002</v>
      </c>
      <c r="S311" s="141">
        <v>0</v>
      </c>
      <c r="T311" s="142">
        <f>S311*H311</f>
        <v>0</v>
      </c>
      <c r="AR311" s="143" t="s">
        <v>173</v>
      </c>
      <c r="AT311" s="143" t="s">
        <v>168</v>
      </c>
      <c r="AU311" s="143" t="s">
        <v>83</v>
      </c>
      <c r="AY311" s="18" t="s">
        <v>166</v>
      </c>
      <c r="BE311" s="144">
        <f>IF(N311="základní",J311,0)</f>
        <v>0</v>
      </c>
      <c r="BF311" s="144">
        <f>IF(N311="snížená",J311,0)</f>
        <v>0</v>
      </c>
      <c r="BG311" s="144">
        <f>IF(N311="zákl. přenesená",J311,0)</f>
        <v>0</v>
      </c>
      <c r="BH311" s="144">
        <f>IF(N311="sníž. přenesená",J311,0)</f>
        <v>0</v>
      </c>
      <c r="BI311" s="144">
        <f>IF(N311="nulová",J311,0)</f>
        <v>0</v>
      </c>
      <c r="BJ311" s="18" t="s">
        <v>81</v>
      </c>
      <c r="BK311" s="144">
        <f>ROUND(I311*H311,2)</f>
        <v>0</v>
      </c>
      <c r="BL311" s="18" t="s">
        <v>173</v>
      </c>
      <c r="BM311" s="143" t="s">
        <v>760</v>
      </c>
    </row>
    <row r="312" spans="2:65" s="1" customFormat="1" ht="10.199999999999999">
      <c r="B312" s="33"/>
      <c r="D312" s="145" t="s">
        <v>175</v>
      </c>
      <c r="F312" s="146" t="s">
        <v>761</v>
      </c>
      <c r="I312" s="147"/>
      <c r="L312" s="33"/>
      <c r="M312" s="148"/>
      <c r="T312" s="54"/>
      <c r="AT312" s="18" t="s">
        <v>175</v>
      </c>
      <c r="AU312" s="18" t="s">
        <v>83</v>
      </c>
    </row>
    <row r="313" spans="2:65" s="12" customFormat="1" ht="10.199999999999999">
      <c r="B313" s="149"/>
      <c r="D313" s="150" t="s">
        <v>177</v>
      </c>
      <c r="E313" s="151" t="s">
        <v>19</v>
      </c>
      <c r="F313" s="152" t="s">
        <v>762</v>
      </c>
      <c r="H313" s="151" t="s">
        <v>19</v>
      </c>
      <c r="I313" s="153"/>
      <c r="L313" s="149"/>
      <c r="M313" s="154"/>
      <c r="T313" s="155"/>
      <c r="AT313" s="151" t="s">
        <v>177</v>
      </c>
      <c r="AU313" s="151" t="s">
        <v>83</v>
      </c>
      <c r="AV313" s="12" t="s">
        <v>81</v>
      </c>
      <c r="AW313" s="12" t="s">
        <v>34</v>
      </c>
      <c r="AX313" s="12" t="s">
        <v>74</v>
      </c>
      <c r="AY313" s="151" t="s">
        <v>166</v>
      </c>
    </row>
    <row r="314" spans="2:65" s="13" customFormat="1" ht="10.199999999999999">
      <c r="B314" s="156"/>
      <c r="D314" s="150" t="s">
        <v>177</v>
      </c>
      <c r="E314" s="157" t="s">
        <v>19</v>
      </c>
      <c r="F314" s="158" t="s">
        <v>763</v>
      </c>
      <c r="H314" s="159">
        <v>100</v>
      </c>
      <c r="I314" s="160"/>
      <c r="L314" s="156"/>
      <c r="M314" s="161"/>
      <c r="T314" s="162"/>
      <c r="AT314" s="157" t="s">
        <v>177</v>
      </c>
      <c r="AU314" s="157" t="s">
        <v>83</v>
      </c>
      <c r="AV314" s="13" t="s">
        <v>83</v>
      </c>
      <c r="AW314" s="13" t="s">
        <v>34</v>
      </c>
      <c r="AX314" s="13" t="s">
        <v>74</v>
      </c>
      <c r="AY314" s="157" t="s">
        <v>166</v>
      </c>
    </row>
    <row r="315" spans="2:65" s="14" customFormat="1" ht="10.199999999999999">
      <c r="B315" s="163"/>
      <c r="D315" s="150" t="s">
        <v>177</v>
      </c>
      <c r="E315" s="164" t="s">
        <v>19</v>
      </c>
      <c r="F315" s="165" t="s">
        <v>181</v>
      </c>
      <c r="H315" s="166">
        <v>100</v>
      </c>
      <c r="I315" s="167"/>
      <c r="L315" s="163"/>
      <c r="M315" s="168"/>
      <c r="T315" s="169"/>
      <c r="AT315" s="164" t="s">
        <v>177</v>
      </c>
      <c r="AU315" s="164" t="s">
        <v>83</v>
      </c>
      <c r="AV315" s="14" t="s">
        <v>173</v>
      </c>
      <c r="AW315" s="14" t="s">
        <v>34</v>
      </c>
      <c r="AX315" s="14" t="s">
        <v>81</v>
      </c>
      <c r="AY315" s="164" t="s">
        <v>166</v>
      </c>
    </row>
    <row r="316" spans="2:65" s="1" customFormat="1" ht="24.15" customHeight="1">
      <c r="B316" s="33"/>
      <c r="C316" s="132" t="s">
        <v>420</v>
      </c>
      <c r="D316" s="132" t="s">
        <v>168</v>
      </c>
      <c r="E316" s="133" t="s">
        <v>764</v>
      </c>
      <c r="F316" s="134" t="s">
        <v>765</v>
      </c>
      <c r="G316" s="135" t="s">
        <v>318</v>
      </c>
      <c r="H316" s="136">
        <v>11</v>
      </c>
      <c r="I316" s="137"/>
      <c r="J316" s="138">
        <f>ROUND(I316*H316,2)</f>
        <v>0</v>
      </c>
      <c r="K316" s="134" t="s">
        <v>766</v>
      </c>
      <c r="L316" s="33"/>
      <c r="M316" s="139" t="s">
        <v>19</v>
      </c>
      <c r="N316" s="140" t="s">
        <v>45</v>
      </c>
      <c r="P316" s="141">
        <f>O316*H316</f>
        <v>0</v>
      </c>
      <c r="Q316" s="141">
        <v>4.0050000000000002E-2</v>
      </c>
      <c r="R316" s="141">
        <f>Q316*H316</f>
        <v>0.44055</v>
      </c>
      <c r="S316" s="141">
        <v>0</v>
      </c>
      <c r="T316" s="142">
        <f>S316*H316</f>
        <v>0</v>
      </c>
      <c r="AR316" s="143" t="s">
        <v>173</v>
      </c>
      <c r="AT316" s="143" t="s">
        <v>168</v>
      </c>
      <c r="AU316" s="143" t="s">
        <v>83</v>
      </c>
      <c r="AY316" s="18" t="s">
        <v>166</v>
      </c>
      <c r="BE316" s="144">
        <f>IF(N316="základní",J316,0)</f>
        <v>0</v>
      </c>
      <c r="BF316" s="144">
        <f>IF(N316="snížená",J316,0)</f>
        <v>0</v>
      </c>
      <c r="BG316" s="144">
        <f>IF(N316="zákl. přenesená",J316,0)</f>
        <v>0</v>
      </c>
      <c r="BH316" s="144">
        <f>IF(N316="sníž. přenesená",J316,0)</f>
        <v>0</v>
      </c>
      <c r="BI316" s="144">
        <f>IF(N316="nulová",J316,0)</f>
        <v>0</v>
      </c>
      <c r="BJ316" s="18" t="s">
        <v>81</v>
      </c>
      <c r="BK316" s="144">
        <f>ROUND(I316*H316,2)</f>
        <v>0</v>
      </c>
      <c r="BL316" s="18" t="s">
        <v>173</v>
      </c>
      <c r="BM316" s="143" t="s">
        <v>767</v>
      </c>
    </row>
    <row r="317" spans="2:65" s="1" customFormat="1" ht="10.199999999999999">
      <c r="B317" s="33"/>
      <c r="D317" s="145" t="s">
        <v>175</v>
      </c>
      <c r="F317" s="146" t="s">
        <v>768</v>
      </c>
      <c r="I317" s="147"/>
      <c r="L317" s="33"/>
      <c r="M317" s="148"/>
      <c r="T317" s="54"/>
      <c r="AT317" s="18" t="s">
        <v>175</v>
      </c>
      <c r="AU317" s="18" t="s">
        <v>83</v>
      </c>
    </row>
    <row r="318" spans="2:65" s="12" customFormat="1" ht="10.199999999999999">
      <c r="B318" s="149"/>
      <c r="D318" s="150" t="s">
        <v>177</v>
      </c>
      <c r="E318" s="151" t="s">
        <v>19</v>
      </c>
      <c r="F318" s="152" t="s">
        <v>769</v>
      </c>
      <c r="H318" s="151" t="s">
        <v>19</v>
      </c>
      <c r="I318" s="153"/>
      <c r="L318" s="149"/>
      <c r="M318" s="154"/>
      <c r="T318" s="155"/>
      <c r="AT318" s="151" t="s">
        <v>177</v>
      </c>
      <c r="AU318" s="151" t="s">
        <v>83</v>
      </c>
      <c r="AV318" s="12" t="s">
        <v>81</v>
      </c>
      <c r="AW318" s="12" t="s">
        <v>34</v>
      </c>
      <c r="AX318" s="12" t="s">
        <v>74</v>
      </c>
      <c r="AY318" s="151" t="s">
        <v>166</v>
      </c>
    </row>
    <row r="319" spans="2:65" s="13" customFormat="1" ht="10.199999999999999">
      <c r="B319" s="156"/>
      <c r="D319" s="150" t="s">
        <v>177</v>
      </c>
      <c r="E319" s="157" t="s">
        <v>19</v>
      </c>
      <c r="F319" s="158" t="s">
        <v>251</v>
      </c>
      <c r="H319" s="159">
        <v>11</v>
      </c>
      <c r="I319" s="160"/>
      <c r="L319" s="156"/>
      <c r="M319" s="161"/>
      <c r="T319" s="162"/>
      <c r="AT319" s="157" t="s">
        <v>177</v>
      </c>
      <c r="AU319" s="157" t="s">
        <v>83</v>
      </c>
      <c r="AV319" s="13" t="s">
        <v>83</v>
      </c>
      <c r="AW319" s="13" t="s">
        <v>34</v>
      </c>
      <c r="AX319" s="13" t="s">
        <v>74</v>
      </c>
      <c r="AY319" s="157" t="s">
        <v>166</v>
      </c>
    </row>
    <row r="320" spans="2:65" s="14" customFormat="1" ht="10.199999999999999">
      <c r="B320" s="163"/>
      <c r="D320" s="150" t="s">
        <v>177</v>
      </c>
      <c r="E320" s="164" t="s">
        <v>19</v>
      </c>
      <c r="F320" s="165" t="s">
        <v>181</v>
      </c>
      <c r="H320" s="166">
        <v>11</v>
      </c>
      <c r="I320" s="167"/>
      <c r="L320" s="163"/>
      <c r="M320" s="168"/>
      <c r="T320" s="169"/>
      <c r="AT320" s="164" t="s">
        <v>177</v>
      </c>
      <c r="AU320" s="164" t="s">
        <v>83</v>
      </c>
      <c r="AV320" s="14" t="s">
        <v>173</v>
      </c>
      <c r="AW320" s="14" t="s">
        <v>34</v>
      </c>
      <c r="AX320" s="14" t="s">
        <v>81</v>
      </c>
      <c r="AY320" s="164" t="s">
        <v>166</v>
      </c>
    </row>
    <row r="321" spans="2:65" s="1" customFormat="1" ht="24.15" customHeight="1">
      <c r="B321" s="33"/>
      <c r="C321" s="132" t="s">
        <v>426</v>
      </c>
      <c r="D321" s="132" t="s">
        <v>168</v>
      </c>
      <c r="E321" s="133" t="s">
        <v>770</v>
      </c>
      <c r="F321" s="134" t="s">
        <v>771</v>
      </c>
      <c r="G321" s="135" t="s">
        <v>318</v>
      </c>
      <c r="H321" s="136">
        <v>11</v>
      </c>
      <c r="I321" s="137"/>
      <c r="J321" s="138">
        <f>ROUND(I321*H321,2)</f>
        <v>0</v>
      </c>
      <c r="K321" s="134" t="s">
        <v>766</v>
      </c>
      <c r="L321" s="33"/>
      <c r="M321" s="139" t="s">
        <v>19</v>
      </c>
      <c r="N321" s="140" t="s">
        <v>45</v>
      </c>
      <c r="P321" s="141">
        <f>O321*H321</f>
        <v>0</v>
      </c>
      <c r="Q321" s="141">
        <v>8.1405999999999996E-3</v>
      </c>
      <c r="R321" s="141">
        <f>Q321*H321</f>
        <v>8.954659999999999E-2</v>
      </c>
      <c r="S321" s="141">
        <v>0</v>
      </c>
      <c r="T321" s="142">
        <f>S321*H321</f>
        <v>0</v>
      </c>
      <c r="AR321" s="143" t="s">
        <v>173</v>
      </c>
      <c r="AT321" s="143" t="s">
        <v>168</v>
      </c>
      <c r="AU321" s="143" t="s">
        <v>83</v>
      </c>
      <c r="AY321" s="18" t="s">
        <v>166</v>
      </c>
      <c r="BE321" s="144">
        <f>IF(N321="základní",J321,0)</f>
        <v>0</v>
      </c>
      <c r="BF321" s="144">
        <f>IF(N321="snížená",J321,0)</f>
        <v>0</v>
      </c>
      <c r="BG321" s="144">
        <f>IF(N321="zákl. přenesená",J321,0)</f>
        <v>0</v>
      </c>
      <c r="BH321" s="144">
        <f>IF(N321="sníž. přenesená",J321,0)</f>
        <v>0</v>
      </c>
      <c r="BI321" s="144">
        <f>IF(N321="nulová",J321,0)</f>
        <v>0</v>
      </c>
      <c r="BJ321" s="18" t="s">
        <v>81</v>
      </c>
      <c r="BK321" s="144">
        <f>ROUND(I321*H321,2)</f>
        <v>0</v>
      </c>
      <c r="BL321" s="18" t="s">
        <v>173</v>
      </c>
      <c r="BM321" s="143" t="s">
        <v>772</v>
      </c>
    </row>
    <row r="322" spans="2:65" s="1" customFormat="1" ht="10.199999999999999">
      <c r="B322" s="33"/>
      <c r="D322" s="145" t="s">
        <v>175</v>
      </c>
      <c r="F322" s="146" t="s">
        <v>773</v>
      </c>
      <c r="I322" s="147"/>
      <c r="L322" s="33"/>
      <c r="M322" s="148"/>
      <c r="T322" s="54"/>
      <c r="AT322" s="18" t="s">
        <v>175</v>
      </c>
      <c r="AU322" s="18" t="s">
        <v>83</v>
      </c>
    </row>
    <row r="323" spans="2:65" s="12" customFormat="1" ht="10.199999999999999">
      <c r="B323" s="149"/>
      <c r="D323" s="150" t="s">
        <v>177</v>
      </c>
      <c r="E323" s="151" t="s">
        <v>19</v>
      </c>
      <c r="F323" s="152" t="s">
        <v>769</v>
      </c>
      <c r="H323" s="151" t="s">
        <v>19</v>
      </c>
      <c r="I323" s="153"/>
      <c r="L323" s="149"/>
      <c r="M323" s="154"/>
      <c r="T323" s="155"/>
      <c r="AT323" s="151" t="s">
        <v>177</v>
      </c>
      <c r="AU323" s="151" t="s">
        <v>83</v>
      </c>
      <c r="AV323" s="12" t="s">
        <v>81</v>
      </c>
      <c r="AW323" s="12" t="s">
        <v>34</v>
      </c>
      <c r="AX323" s="12" t="s">
        <v>74</v>
      </c>
      <c r="AY323" s="151" t="s">
        <v>166</v>
      </c>
    </row>
    <row r="324" spans="2:65" s="13" customFormat="1" ht="10.199999999999999">
      <c r="B324" s="156"/>
      <c r="D324" s="150" t="s">
        <v>177</v>
      </c>
      <c r="E324" s="157" t="s">
        <v>19</v>
      </c>
      <c r="F324" s="158" t="s">
        <v>251</v>
      </c>
      <c r="H324" s="159">
        <v>11</v>
      </c>
      <c r="I324" s="160"/>
      <c r="L324" s="156"/>
      <c r="M324" s="161"/>
      <c r="T324" s="162"/>
      <c r="AT324" s="157" t="s">
        <v>177</v>
      </c>
      <c r="AU324" s="157" t="s">
        <v>83</v>
      </c>
      <c r="AV324" s="13" t="s">
        <v>83</v>
      </c>
      <c r="AW324" s="13" t="s">
        <v>34</v>
      </c>
      <c r="AX324" s="13" t="s">
        <v>74</v>
      </c>
      <c r="AY324" s="157" t="s">
        <v>166</v>
      </c>
    </row>
    <row r="325" spans="2:65" s="14" customFormat="1" ht="10.199999999999999">
      <c r="B325" s="163"/>
      <c r="D325" s="150" t="s">
        <v>177</v>
      </c>
      <c r="E325" s="164" t="s">
        <v>19</v>
      </c>
      <c r="F325" s="165" t="s">
        <v>181</v>
      </c>
      <c r="H325" s="166">
        <v>11</v>
      </c>
      <c r="I325" s="167"/>
      <c r="L325" s="163"/>
      <c r="M325" s="168"/>
      <c r="T325" s="169"/>
      <c r="AT325" s="164" t="s">
        <v>177</v>
      </c>
      <c r="AU325" s="164" t="s">
        <v>83</v>
      </c>
      <c r="AV325" s="14" t="s">
        <v>173</v>
      </c>
      <c r="AW325" s="14" t="s">
        <v>34</v>
      </c>
      <c r="AX325" s="14" t="s">
        <v>81</v>
      </c>
      <c r="AY325" s="164" t="s">
        <v>166</v>
      </c>
    </row>
    <row r="326" spans="2:65" s="1" customFormat="1" ht="24.15" customHeight="1">
      <c r="B326" s="33"/>
      <c r="C326" s="132" t="s">
        <v>340</v>
      </c>
      <c r="D326" s="132" t="s">
        <v>168</v>
      </c>
      <c r="E326" s="133" t="s">
        <v>774</v>
      </c>
      <c r="F326" s="134" t="s">
        <v>775</v>
      </c>
      <c r="G326" s="135" t="s">
        <v>318</v>
      </c>
      <c r="H326" s="136">
        <v>11</v>
      </c>
      <c r="I326" s="137"/>
      <c r="J326" s="138">
        <f>ROUND(I326*H326,2)</f>
        <v>0</v>
      </c>
      <c r="K326" s="134" t="s">
        <v>766</v>
      </c>
      <c r="L326" s="33"/>
      <c r="M326" s="139" t="s">
        <v>19</v>
      </c>
      <c r="N326" s="140" t="s">
        <v>45</v>
      </c>
      <c r="P326" s="141">
        <f>O326*H326</f>
        <v>0</v>
      </c>
      <c r="Q326" s="141">
        <v>0</v>
      </c>
      <c r="R326" s="141">
        <f>Q326*H326</f>
        <v>0</v>
      </c>
      <c r="S326" s="141">
        <v>0</v>
      </c>
      <c r="T326" s="142">
        <f>S326*H326</f>
        <v>0</v>
      </c>
      <c r="AR326" s="143" t="s">
        <v>173</v>
      </c>
      <c r="AT326" s="143" t="s">
        <v>168</v>
      </c>
      <c r="AU326" s="143" t="s">
        <v>83</v>
      </c>
      <c r="AY326" s="18" t="s">
        <v>166</v>
      </c>
      <c r="BE326" s="144">
        <f>IF(N326="základní",J326,0)</f>
        <v>0</v>
      </c>
      <c r="BF326" s="144">
        <f>IF(N326="snížená",J326,0)</f>
        <v>0</v>
      </c>
      <c r="BG326" s="144">
        <f>IF(N326="zákl. přenesená",J326,0)</f>
        <v>0</v>
      </c>
      <c r="BH326" s="144">
        <f>IF(N326="sníž. přenesená",J326,0)</f>
        <v>0</v>
      </c>
      <c r="BI326" s="144">
        <f>IF(N326="nulová",J326,0)</f>
        <v>0</v>
      </c>
      <c r="BJ326" s="18" t="s">
        <v>81</v>
      </c>
      <c r="BK326" s="144">
        <f>ROUND(I326*H326,2)</f>
        <v>0</v>
      </c>
      <c r="BL326" s="18" t="s">
        <v>173</v>
      </c>
      <c r="BM326" s="143" t="s">
        <v>776</v>
      </c>
    </row>
    <row r="327" spans="2:65" s="1" customFormat="1" ht="10.199999999999999">
      <c r="B327" s="33"/>
      <c r="D327" s="145" t="s">
        <v>175</v>
      </c>
      <c r="F327" s="146" t="s">
        <v>777</v>
      </c>
      <c r="I327" s="147"/>
      <c r="L327" s="33"/>
      <c r="M327" s="148"/>
      <c r="T327" s="54"/>
      <c r="AT327" s="18" t="s">
        <v>175</v>
      </c>
      <c r="AU327" s="18" t="s">
        <v>83</v>
      </c>
    </row>
    <row r="328" spans="2:65" s="12" customFormat="1" ht="10.199999999999999">
      <c r="B328" s="149"/>
      <c r="D328" s="150" t="s">
        <v>177</v>
      </c>
      <c r="E328" s="151" t="s">
        <v>19</v>
      </c>
      <c r="F328" s="152" t="s">
        <v>769</v>
      </c>
      <c r="H328" s="151" t="s">
        <v>19</v>
      </c>
      <c r="I328" s="153"/>
      <c r="L328" s="149"/>
      <c r="M328" s="154"/>
      <c r="T328" s="155"/>
      <c r="AT328" s="151" t="s">
        <v>177</v>
      </c>
      <c r="AU328" s="151" t="s">
        <v>83</v>
      </c>
      <c r="AV328" s="12" t="s">
        <v>81</v>
      </c>
      <c r="AW328" s="12" t="s">
        <v>34</v>
      </c>
      <c r="AX328" s="12" t="s">
        <v>74</v>
      </c>
      <c r="AY328" s="151" t="s">
        <v>166</v>
      </c>
    </row>
    <row r="329" spans="2:65" s="13" customFormat="1" ht="10.199999999999999">
      <c r="B329" s="156"/>
      <c r="D329" s="150" t="s">
        <v>177</v>
      </c>
      <c r="E329" s="157" t="s">
        <v>19</v>
      </c>
      <c r="F329" s="158" t="s">
        <v>251</v>
      </c>
      <c r="H329" s="159">
        <v>11</v>
      </c>
      <c r="I329" s="160"/>
      <c r="L329" s="156"/>
      <c r="M329" s="161"/>
      <c r="T329" s="162"/>
      <c r="AT329" s="157" t="s">
        <v>177</v>
      </c>
      <c r="AU329" s="157" t="s">
        <v>83</v>
      </c>
      <c r="AV329" s="13" t="s">
        <v>83</v>
      </c>
      <c r="AW329" s="13" t="s">
        <v>34</v>
      </c>
      <c r="AX329" s="13" t="s">
        <v>74</v>
      </c>
      <c r="AY329" s="157" t="s">
        <v>166</v>
      </c>
    </row>
    <row r="330" spans="2:65" s="14" customFormat="1" ht="10.199999999999999">
      <c r="B330" s="163"/>
      <c r="D330" s="150" t="s">
        <v>177</v>
      </c>
      <c r="E330" s="164" t="s">
        <v>19</v>
      </c>
      <c r="F330" s="165" t="s">
        <v>181</v>
      </c>
      <c r="H330" s="166">
        <v>11</v>
      </c>
      <c r="I330" s="167"/>
      <c r="L330" s="163"/>
      <c r="M330" s="168"/>
      <c r="T330" s="169"/>
      <c r="AT330" s="164" t="s">
        <v>177</v>
      </c>
      <c r="AU330" s="164" t="s">
        <v>83</v>
      </c>
      <c r="AV330" s="14" t="s">
        <v>173</v>
      </c>
      <c r="AW330" s="14" t="s">
        <v>34</v>
      </c>
      <c r="AX330" s="14" t="s">
        <v>81</v>
      </c>
      <c r="AY330" s="164" t="s">
        <v>166</v>
      </c>
    </row>
    <row r="331" spans="2:65" s="1" customFormat="1" ht="24.15" customHeight="1">
      <c r="B331" s="33"/>
      <c r="C331" s="132" t="s">
        <v>437</v>
      </c>
      <c r="D331" s="132" t="s">
        <v>168</v>
      </c>
      <c r="E331" s="133" t="s">
        <v>778</v>
      </c>
      <c r="F331" s="134" t="s">
        <v>779</v>
      </c>
      <c r="G331" s="135" t="s">
        <v>318</v>
      </c>
      <c r="H331" s="136">
        <v>11</v>
      </c>
      <c r="I331" s="137"/>
      <c r="J331" s="138">
        <f>ROUND(I331*H331,2)</f>
        <v>0</v>
      </c>
      <c r="K331" s="134" t="s">
        <v>172</v>
      </c>
      <c r="L331" s="33"/>
      <c r="M331" s="139" t="s">
        <v>19</v>
      </c>
      <c r="N331" s="140" t="s">
        <v>45</v>
      </c>
      <c r="P331" s="141">
        <f>O331*H331</f>
        <v>0</v>
      </c>
      <c r="Q331" s="141">
        <v>1.01E-2</v>
      </c>
      <c r="R331" s="141">
        <f>Q331*H331</f>
        <v>0.11109999999999999</v>
      </c>
      <c r="S331" s="141">
        <v>0</v>
      </c>
      <c r="T331" s="142">
        <f>S331*H331</f>
        <v>0</v>
      </c>
      <c r="AR331" s="143" t="s">
        <v>173</v>
      </c>
      <c r="AT331" s="143" t="s">
        <v>168</v>
      </c>
      <c r="AU331" s="143" t="s">
        <v>83</v>
      </c>
      <c r="AY331" s="18" t="s">
        <v>166</v>
      </c>
      <c r="BE331" s="144">
        <f>IF(N331="základní",J331,0)</f>
        <v>0</v>
      </c>
      <c r="BF331" s="144">
        <f>IF(N331="snížená",J331,0)</f>
        <v>0</v>
      </c>
      <c r="BG331" s="144">
        <f>IF(N331="zákl. přenesená",J331,0)</f>
        <v>0</v>
      </c>
      <c r="BH331" s="144">
        <f>IF(N331="sníž. přenesená",J331,0)</f>
        <v>0</v>
      </c>
      <c r="BI331" s="144">
        <f>IF(N331="nulová",J331,0)</f>
        <v>0</v>
      </c>
      <c r="BJ331" s="18" t="s">
        <v>81</v>
      </c>
      <c r="BK331" s="144">
        <f>ROUND(I331*H331,2)</f>
        <v>0</v>
      </c>
      <c r="BL331" s="18" t="s">
        <v>173</v>
      </c>
      <c r="BM331" s="143" t="s">
        <v>780</v>
      </c>
    </row>
    <row r="332" spans="2:65" s="1" customFormat="1" ht="10.199999999999999">
      <c r="B332" s="33"/>
      <c r="D332" s="145" t="s">
        <v>175</v>
      </c>
      <c r="F332" s="146" t="s">
        <v>781</v>
      </c>
      <c r="I332" s="147"/>
      <c r="L332" s="33"/>
      <c r="M332" s="148"/>
      <c r="T332" s="54"/>
      <c r="AT332" s="18" t="s">
        <v>175</v>
      </c>
      <c r="AU332" s="18" t="s">
        <v>83</v>
      </c>
    </row>
    <row r="333" spans="2:65" s="12" customFormat="1" ht="10.199999999999999">
      <c r="B333" s="149"/>
      <c r="D333" s="150" t="s">
        <v>177</v>
      </c>
      <c r="E333" s="151" t="s">
        <v>19</v>
      </c>
      <c r="F333" s="152" t="s">
        <v>769</v>
      </c>
      <c r="H333" s="151" t="s">
        <v>19</v>
      </c>
      <c r="I333" s="153"/>
      <c r="L333" s="149"/>
      <c r="M333" s="154"/>
      <c r="T333" s="155"/>
      <c r="AT333" s="151" t="s">
        <v>177</v>
      </c>
      <c r="AU333" s="151" t="s">
        <v>83</v>
      </c>
      <c r="AV333" s="12" t="s">
        <v>81</v>
      </c>
      <c r="AW333" s="12" t="s">
        <v>34</v>
      </c>
      <c r="AX333" s="12" t="s">
        <v>74</v>
      </c>
      <c r="AY333" s="151" t="s">
        <v>166</v>
      </c>
    </row>
    <row r="334" spans="2:65" s="13" customFormat="1" ht="10.199999999999999">
      <c r="B334" s="156"/>
      <c r="D334" s="150" t="s">
        <v>177</v>
      </c>
      <c r="E334" s="157" t="s">
        <v>19</v>
      </c>
      <c r="F334" s="158" t="s">
        <v>251</v>
      </c>
      <c r="H334" s="159">
        <v>11</v>
      </c>
      <c r="I334" s="160"/>
      <c r="L334" s="156"/>
      <c r="M334" s="161"/>
      <c r="T334" s="162"/>
      <c r="AT334" s="157" t="s">
        <v>177</v>
      </c>
      <c r="AU334" s="157" t="s">
        <v>83</v>
      </c>
      <c r="AV334" s="13" t="s">
        <v>83</v>
      </c>
      <c r="AW334" s="13" t="s">
        <v>34</v>
      </c>
      <c r="AX334" s="13" t="s">
        <v>74</v>
      </c>
      <c r="AY334" s="157" t="s">
        <v>166</v>
      </c>
    </row>
    <row r="335" spans="2:65" s="14" customFormat="1" ht="10.199999999999999">
      <c r="B335" s="163"/>
      <c r="D335" s="150" t="s">
        <v>177</v>
      </c>
      <c r="E335" s="164" t="s">
        <v>19</v>
      </c>
      <c r="F335" s="165" t="s">
        <v>181</v>
      </c>
      <c r="H335" s="166">
        <v>11</v>
      </c>
      <c r="I335" s="167"/>
      <c r="L335" s="163"/>
      <c r="M335" s="168"/>
      <c r="T335" s="169"/>
      <c r="AT335" s="164" t="s">
        <v>177</v>
      </c>
      <c r="AU335" s="164" t="s">
        <v>83</v>
      </c>
      <c r="AV335" s="14" t="s">
        <v>173</v>
      </c>
      <c r="AW335" s="14" t="s">
        <v>34</v>
      </c>
      <c r="AX335" s="14" t="s">
        <v>81</v>
      </c>
      <c r="AY335" s="164" t="s">
        <v>166</v>
      </c>
    </row>
    <row r="336" spans="2:65" s="11" customFormat="1" ht="22.8" customHeight="1">
      <c r="B336" s="120"/>
      <c r="D336" s="121" t="s">
        <v>73</v>
      </c>
      <c r="E336" s="130" t="s">
        <v>234</v>
      </c>
      <c r="F336" s="130" t="s">
        <v>240</v>
      </c>
      <c r="I336" s="123"/>
      <c r="J336" s="131">
        <f>BK336</f>
        <v>0</v>
      </c>
      <c r="L336" s="120"/>
      <c r="M336" s="125"/>
      <c r="P336" s="126">
        <f>SUM(P337:P437)</f>
        <v>0</v>
      </c>
      <c r="R336" s="126">
        <f>SUM(R337:R437)</f>
        <v>32.914447600000003</v>
      </c>
      <c r="T336" s="127">
        <f>SUM(T337:T437)</f>
        <v>0</v>
      </c>
      <c r="AR336" s="121" t="s">
        <v>81</v>
      </c>
      <c r="AT336" s="128" t="s">
        <v>73</v>
      </c>
      <c r="AU336" s="128" t="s">
        <v>81</v>
      </c>
      <c r="AY336" s="121" t="s">
        <v>166</v>
      </c>
      <c r="BK336" s="129">
        <f>SUM(BK337:BK437)</f>
        <v>0</v>
      </c>
    </row>
    <row r="337" spans="2:65" s="1" customFormat="1" ht="24.15" customHeight="1">
      <c r="B337" s="33"/>
      <c r="C337" s="132" t="s">
        <v>444</v>
      </c>
      <c r="D337" s="132" t="s">
        <v>168</v>
      </c>
      <c r="E337" s="133" t="s">
        <v>782</v>
      </c>
      <c r="F337" s="134" t="s">
        <v>783</v>
      </c>
      <c r="G337" s="135" t="s">
        <v>276</v>
      </c>
      <c r="H337" s="136">
        <v>100</v>
      </c>
      <c r="I337" s="137"/>
      <c r="J337" s="138">
        <f>ROUND(I337*H337,2)</f>
        <v>0</v>
      </c>
      <c r="K337" s="134" t="s">
        <v>172</v>
      </c>
      <c r="L337" s="33"/>
      <c r="M337" s="139" t="s">
        <v>19</v>
      </c>
      <c r="N337" s="140" t="s">
        <v>45</v>
      </c>
      <c r="P337" s="141">
        <f>O337*H337</f>
        <v>0</v>
      </c>
      <c r="Q337" s="141">
        <v>0.16370999999999999</v>
      </c>
      <c r="R337" s="141">
        <f>Q337*H337</f>
        <v>16.370999999999999</v>
      </c>
      <c r="S337" s="141">
        <v>0</v>
      </c>
      <c r="T337" s="142">
        <f>S337*H337</f>
        <v>0</v>
      </c>
      <c r="AR337" s="143" t="s">
        <v>173</v>
      </c>
      <c r="AT337" s="143" t="s">
        <v>168</v>
      </c>
      <c r="AU337" s="143" t="s">
        <v>83</v>
      </c>
      <c r="AY337" s="18" t="s">
        <v>166</v>
      </c>
      <c r="BE337" s="144">
        <f>IF(N337="základní",J337,0)</f>
        <v>0</v>
      </c>
      <c r="BF337" s="144">
        <f>IF(N337="snížená",J337,0)</f>
        <v>0</v>
      </c>
      <c r="BG337" s="144">
        <f>IF(N337="zákl. přenesená",J337,0)</f>
        <v>0</v>
      </c>
      <c r="BH337" s="144">
        <f>IF(N337="sníž. přenesená",J337,0)</f>
        <v>0</v>
      </c>
      <c r="BI337" s="144">
        <f>IF(N337="nulová",J337,0)</f>
        <v>0</v>
      </c>
      <c r="BJ337" s="18" t="s">
        <v>81</v>
      </c>
      <c r="BK337" s="144">
        <f>ROUND(I337*H337,2)</f>
        <v>0</v>
      </c>
      <c r="BL337" s="18" t="s">
        <v>173</v>
      </c>
      <c r="BM337" s="143" t="s">
        <v>784</v>
      </c>
    </row>
    <row r="338" spans="2:65" s="1" customFormat="1" ht="10.199999999999999">
      <c r="B338" s="33"/>
      <c r="D338" s="145" t="s">
        <v>175</v>
      </c>
      <c r="F338" s="146" t="s">
        <v>785</v>
      </c>
      <c r="I338" s="147"/>
      <c r="L338" s="33"/>
      <c r="M338" s="148"/>
      <c r="T338" s="54"/>
      <c r="AT338" s="18" t="s">
        <v>175</v>
      </c>
      <c r="AU338" s="18" t="s">
        <v>83</v>
      </c>
    </row>
    <row r="339" spans="2:65" s="12" customFormat="1" ht="10.199999999999999">
      <c r="B339" s="149"/>
      <c r="D339" s="150" t="s">
        <v>177</v>
      </c>
      <c r="E339" s="151" t="s">
        <v>19</v>
      </c>
      <c r="F339" s="152" t="s">
        <v>762</v>
      </c>
      <c r="H339" s="151" t="s">
        <v>19</v>
      </c>
      <c r="I339" s="153"/>
      <c r="L339" s="149"/>
      <c r="M339" s="154"/>
      <c r="T339" s="155"/>
      <c r="AT339" s="151" t="s">
        <v>177</v>
      </c>
      <c r="AU339" s="151" t="s">
        <v>83</v>
      </c>
      <c r="AV339" s="12" t="s">
        <v>81</v>
      </c>
      <c r="AW339" s="12" t="s">
        <v>34</v>
      </c>
      <c r="AX339" s="12" t="s">
        <v>74</v>
      </c>
      <c r="AY339" s="151" t="s">
        <v>166</v>
      </c>
    </row>
    <row r="340" spans="2:65" s="13" customFormat="1" ht="10.199999999999999">
      <c r="B340" s="156"/>
      <c r="D340" s="150" t="s">
        <v>177</v>
      </c>
      <c r="E340" s="157" t="s">
        <v>19</v>
      </c>
      <c r="F340" s="158" t="s">
        <v>763</v>
      </c>
      <c r="H340" s="159">
        <v>100</v>
      </c>
      <c r="I340" s="160"/>
      <c r="L340" s="156"/>
      <c r="M340" s="161"/>
      <c r="T340" s="162"/>
      <c r="AT340" s="157" t="s">
        <v>177</v>
      </c>
      <c r="AU340" s="157" t="s">
        <v>83</v>
      </c>
      <c r="AV340" s="13" t="s">
        <v>83</v>
      </c>
      <c r="AW340" s="13" t="s">
        <v>34</v>
      </c>
      <c r="AX340" s="13" t="s">
        <v>74</v>
      </c>
      <c r="AY340" s="157" t="s">
        <v>166</v>
      </c>
    </row>
    <row r="341" spans="2:65" s="14" customFormat="1" ht="10.199999999999999">
      <c r="B341" s="163"/>
      <c r="D341" s="150" t="s">
        <v>177</v>
      </c>
      <c r="E341" s="164" t="s">
        <v>19</v>
      </c>
      <c r="F341" s="165" t="s">
        <v>181</v>
      </c>
      <c r="H341" s="166">
        <v>100</v>
      </c>
      <c r="I341" s="167"/>
      <c r="L341" s="163"/>
      <c r="M341" s="168"/>
      <c r="T341" s="169"/>
      <c r="AT341" s="164" t="s">
        <v>177</v>
      </c>
      <c r="AU341" s="164" t="s">
        <v>83</v>
      </c>
      <c r="AV341" s="14" t="s">
        <v>173</v>
      </c>
      <c r="AW341" s="14" t="s">
        <v>34</v>
      </c>
      <c r="AX341" s="14" t="s">
        <v>81</v>
      </c>
      <c r="AY341" s="164" t="s">
        <v>166</v>
      </c>
    </row>
    <row r="342" spans="2:65" s="1" customFormat="1" ht="16.5" customHeight="1">
      <c r="B342" s="33"/>
      <c r="C342" s="175" t="s">
        <v>454</v>
      </c>
      <c r="D342" s="175" t="s">
        <v>561</v>
      </c>
      <c r="E342" s="176" t="s">
        <v>786</v>
      </c>
      <c r="F342" s="177" t="s">
        <v>787</v>
      </c>
      <c r="G342" s="178" t="s">
        <v>276</v>
      </c>
      <c r="H342" s="179">
        <v>105</v>
      </c>
      <c r="I342" s="180"/>
      <c r="J342" s="181">
        <f>ROUND(I342*H342,2)</f>
        <v>0</v>
      </c>
      <c r="K342" s="177" t="s">
        <v>172</v>
      </c>
      <c r="L342" s="182"/>
      <c r="M342" s="183" t="s">
        <v>19</v>
      </c>
      <c r="N342" s="184" t="s">
        <v>45</v>
      </c>
      <c r="P342" s="141">
        <f>O342*H342</f>
        <v>0</v>
      </c>
      <c r="Q342" s="141">
        <v>0.13400000000000001</v>
      </c>
      <c r="R342" s="141">
        <f>Q342*H342</f>
        <v>14.07</v>
      </c>
      <c r="S342" s="141">
        <v>0</v>
      </c>
      <c r="T342" s="142">
        <f>S342*H342</f>
        <v>0</v>
      </c>
      <c r="AR342" s="143" t="s">
        <v>229</v>
      </c>
      <c r="AT342" s="143" t="s">
        <v>561</v>
      </c>
      <c r="AU342" s="143" t="s">
        <v>83</v>
      </c>
      <c r="AY342" s="18" t="s">
        <v>166</v>
      </c>
      <c r="BE342" s="144">
        <f>IF(N342="základní",J342,0)</f>
        <v>0</v>
      </c>
      <c r="BF342" s="144">
        <f>IF(N342="snížená",J342,0)</f>
        <v>0</v>
      </c>
      <c r="BG342" s="144">
        <f>IF(N342="zákl. přenesená",J342,0)</f>
        <v>0</v>
      </c>
      <c r="BH342" s="144">
        <f>IF(N342="sníž. přenesená",J342,0)</f>
        <v>0</v>
      </c>
      <c r="BI342" s="144">
        <f>IF(N342="nulová",J342,0)</f>
        <v>0</v>
      </c>
      <c r="BJ342" s="18" t="s">
        <v>81</v>
      </c>
      <c r="BK342" s="144">
        <f>ROUND(I342*H342,2)</f>
        <v>0</v>
      </c>
      <c r="BL342" s="18" t="s">
        <v>173</v>
      </c>
      <c r="BM342" s="143" t="s">
        <v>788</v>
      </c>
    </row>
    <row r="343" spans="2:65" s="12" customFormat="1" ht="10.199999999999999">
      <c r="B343" s="149"/>
      <c r="D343" s="150" t="s">
        <v>177</v>
      </c>
      <c r="E343" s="151" t="s">
        <v>19</v>
      </c>
      <c r="F343" s="152" t="s">
        <v>762</v>
      </c>
      <c r="H343" s="151" t="s">
        <v>19</v>
      </c>
      <c r="I343" s="153"/>
      <c r="L343" s="149"/>
      <c r="M343" s="154"/>
      <c r="T343" s="155"/>
      <c r="AT343" s="151" t="s">
        <v>177</v>
      </c>
      <c r="AU343" s="151" t="s">
        <v>83</v>
      </c>
      <c r="AV343" s="12" t="s">
        <v>81</v>
      </c>
      <c r="AW343" s="12" t="s">
        <v>34</v>
      </c>
      <c r="AX343" s="12" t="s">
        <v>74</v>
      </c>
      <c r="AY343" s="151" t="s">
        <v>166</v>
      </c>
    </row>
    <row r="344" spans="2:65" s="13" customFormat="1" ht="10.199999999999999">
      <c r="B344" s="156"/>
      <c r="D344" s="150" t="s">
        <v>177</v>
      </c>
      <c r="E344" s="157" t="s">
        <v>19</v>
      </c>
      <c r="F344" s="158" t="s">
        <v>763</v>
      </c>
      <c r="H344" s="159">
        <v>100</v>
      </c>
      <c r="I344" s="160"/>
      <c r="L344" s="156"/>
      <c r="M344" s="161"/>
      <c r="T344" s="162"/>
      <c r="AT344" s="157" t="s">
        <v>177</v>
      </c>
      <c r="AU344" s="157" t="s">
        <v>83</v>
      </c>
      <c r="AV344" s="13" t="s">
        <v>83</v>
      </c>
      <c r="AW344" s="13" t="s">
        <v>34</v>
      </c>
      <c r="AX344" s="13" t="s">
        <v>74</v>
      </c>
      <c r="AY344" s="157" t="s">
        <v>166</v>
      </c>
    </row>
    <row r="345" spans="2:65" s="14" customFormat="1" ht="10.199999999999999">
      <c r="B345" s="163"/>
      <c r="D345" s="150" t="s">
        <v>177</v>
      </c>
      <c r="E345" s="164" t="s">
        <v>19</v>
      </c>
      <c r="F345" s="165" t="s">
        <v>181</v>
      </c>
      <c r="H345" s="166">
        <v>100</v>
      </c>
      <c r="I345" s="167"/>
      <c r="L345" s="163"/>
      <c r="M345" s="168"/>
      <c r="T345" s="169"/>
      <c r="AT345" s="164" t="s">
        <v>177</v>
      </c>
      <c r="AU345" s="164" t="s">
        <v>83</v>
      </c>
      <c r="AV345" s="14" t="s">
        <v>173</v>
      </c>
      <c r="AW345" s="14" t="s">
        <v>34</v>
      </c>
      <c r="AX345" s="14" t="s">
        <v>81</v>
      </c>
      <c r="AY345" s="164" t="s">
        <v>166</v>
      </c>
    </row>
    <row r="346" spans="2:65" s="13" customFormat="1" ht="10.199999999999999">
      <c r="B346" s="156"/>
      <c r="D346" s="150" t="s">
        <v>177</v>
      </c>
      <c r="F346" s="158" t="s">
        <v>552</v>
      </c>
      <c r="H346" s="159">
        <v>105</v>
      </c>
      <c r="I346" s="160"/>
      <c r="L346" s="156"/>
      <c r="M346" s="161"/>
      <c r="T346" s="162"/>
      <c r="AT346" s="157" t="s">
        <v>177</v>
      </c>
      <c r="AU346" s="157" t="s">
        <v>83</v>
      </c>
      <c r="AV346" s="13" t="s">
        <v>83</v>
      </c>
      <c r="AW346" s="13" t="s">
        <v>4</v>
      </c>
      <c r="AX346" s="13" t="s">
        <v>81</v>
      </c>
      <c r="AY346" s="157" t="s">
        <v>166</v>
      </c>
    </row>
    <row r="347" spans="2:65" s="1" customFormat="1" ht="24.15" customHeight="1">
      <c r="B347" s="33"/>
      <c r="C347" s="132" t="s">
        <v>464</v>
      </c>
      <c r="D347" s="132" t="s">
        <v>168</v>
      </c>
      <c r="E347" s="133" t="s">
        <v>789</v>
      </c>
      <c r="F347" s="134" t="s">
        <v>790</v>
      </c>
      <c r="G347" s="135" t="s">
        <v>244</v>
      </c>
      <c r="H347" s="136">
        <v>216.5</v>
      </c>
      <c r="I347" s="137"/>
      <c r="J347" s="138">
        <f>ROUND(I347*H347,2)</f>
        <v>0</v>
      </c>
      <c r="K347" s="134" t="s">
        <v>172</v>
      </c>
      <c r="L347" s="33"/>
      <c r="M347" s="139" t="s">
        <v>19</v>
      </c>
      <c r="N347" s="140" t="s">
        <v>45</v>
      </c>
      <c r="P347" s="141">
        <f>O347*H347</f>
        <v>0</v>
      </c>
      <c r="Q347" s="141">
        <v>0</v>
      </c>
      <c r="R347" s="141">
        <f>Q347*H347</f>
        <v>0</v>
      </c>
      <c r="S347" s="141">
        <v>0</v>
      </c>
      <c r="T347" s="142">
        <f>S347*H347</f>
        <v>0</v>
      </c>
      <c r="AR347" s="143" t="s">
        <v>173</v>
      </c>
      <c r="AT347" s="143" t="s">
        <v>168</v>
      </c>
      <c r="AU347" s="143" t="s">
        <v>83</v>
      </c>
      <c r="AY347" s="18" t="s">
        <v>166</v>
      </c>
      <c r="BE347" s="144">
        <f>IF(N347="základní",J347,0)</f>
        <v>0</v>
      </c>
      <c r="BF347" s="144">
        <f>IF(N347="snížená",J347,0)</f>
        <v>0</v>
      </c>
      <c r="BG347" s="144">
        <f>IF(N347="zákl. přenesená",J347,0)</f>
        <v>0</v>
      </c>
      <c r="BH347" s="144">
        <f>IF(N347="sníž. přenesená",J347,0)</f>
        <v>0</v>
      </c>
      <c r="BI347" s="144">
        <f>IF(N347="nulová",J347,0)</f>
        <v>0</v>
      </c>
      <c r="BJ347" s="18" t="s">
        <v>81</v>
      </c>
      <c r="BK347" s="144">
        <f>ROUND(I347*H347,2)</f>
        <v>0</v>
      </c>
      <c r="BL347" s="18" t="s">
        <v>173</v>
      </c>
      <c r="BM347" s="143" t="s">
        <v>791</v>
      </c>
    </row>
    <row r="348" spans="2:65" s="1" customFormat="1" ht="10.199999999999999">
      <c r="B348" s="33"/>
      <c r="D348" s="145" t="s">
        <v>175</v>
      </c>
      <c r="F348" s="146" t="s">
        <v>792</v>
      </c>
      <c r="I348" s="147"/>
      <c r="L348" s="33"/>
      <c r="M348" s="148"/>
      <c r="T348" s="54"/>
      <c r="AT348" s="18" t="s">
        <v>175</v>
      </c>
      <c r="AU348" s="18" t="s">
        <v>83</v>
      </c>
    </row>
    <row r="349" spans="2:65" s="12" customFormat="1" ht="10.199999999999999">
      <c r="B349" s="149"/>
      <c r="D349" s="150" t="s">
        <v>177</v>
      </c>
      <c r="E349" s="151" t="s">
        <v>19</v>
      </c>
      <c r="F349" s="152" t="s">
        <v>793</v>
      </c>
      <c r="H349" s="151" t="s">
        <v>19</v>
      </c>
      <c r="I349" s="153"/>
      <c r="L349" s="149"/>
      <c r="M349" s="154"/>
      <c r="T349" s="155"/>
      <c r="AT349" s="151" t="s">
        <v>177</v>
      </c>
      <c r="AU349" s="151" t="s">
        <v>83</v>
      </c>
      <c r="AV349" s="12" t="s">
        <v>81</v>
      </c>
      <c r="AW349" s="12" t="s">
        <v>34</v>
      </c>
      <c r="AX349" s="12" t="s">
        <v>74</v>
      </c>
      <c r="AY349" s="151" t="s">
        <v>166</v>
      </c>
    </row>
    <row r="350" spans="2:65" s="13" customFormat="1" ht="10.199999999999999">
      <c r="B350" s="156"/>
      <c r="D350" s="150" t="s">
        <v>177</v>
      </c>
      <c r="E350" s="157" t="s">
        <v>19</v>
      </c>
      <c r="F350" s="158" t="s">
        <v>794</v>
      </c>
      <c r="H350" s="159">
        <v>104</v>
      </c>
      <c r="I350" s="160"/>
      <c r="L350" s="156"/>
      <c r="M350" s="161"/>
      <c r="T350" s="162"/>
      <c r="AT350" s="157" t="s">
        <v>177</v>
      </c>
      <c r="AU350" s="157" t="s">
        <v>83</v>
      </c>
      <c r="AV350" s="13" t="s">
        <v>83</v>
      </c>
      <c r="AW350" s="13" t="s">
        <v>34</v>
      </c>
      <c r="AX350" s="13" t="s">
        <v>74</v>
      </c>
      <c r="AY350" s="157" t="s">
        <v>166</v>
      </c>
    </row>
    <row r="351" spans="2:65" s="12" customFormat="1" ht="10.199999999999999">
      <c r="B351" s="149"/>
      <c r="D351" s="150" t="s">
        <v>177</v>
      </c>
      <c r="E351" s="151" t="s">
        <v>19</v>
      </c>
      <c r="F351" s="152" t="s">
        <v>339</v>
      </c>
      <c r="H351" s="151" t="s">
        <v>19</v>
      </c>
      <c r="I351" s="153"/>
      <c r="L351" s="149"/>
      <c r="M351" s="154"/>
      <c r="T351" s="155"/>
      <c r="AT351" s="151" t="s">
        <v>177</v>
      </c>
      <c r="AU351" s="151" t="s">
        <v>83</v>
      </c>
      <c r="AV351" s="12" t="s">
        <v>81</v>
      </c>
      <c r="AW351" s="12" t="s">
        <v>34</v>
      </c>
      <c r="AX351" s="12" t="s">
        <v>74</v>
      </c>
      <c r="AY351" s="151" t="s">
        <v>166</v>
      </c>
    </row>
    <row r="352" spans="2:65" s="13" customFormat="1" ht="10.199999999999999">
      <c r="B352" s="156"/>
      <c r="D352" s="150" t="s">
        <v>177</v>
      </c>
      <c r="E352" s="157" t="s">
        <v>19</v>
      </c>
      <c r="F352" s="158" t="s">
        <v>795</v>
      </c>
      <c r="H352" s="159">
        <v>112.5</v>
      </c>
      <c r="I352" s="160"/>
      <c r="L352" s="156"/>
      <c r="M352" s="161"/>
      <c r="T352" s="162"/>
      <c r="AT352" s="157" t="s">
        <v>177</v>
      </c>
      <c r="AU352" s="157" t="s">
        <v>83</v>
      </c>
      <c r="AV352" s="13" t="s">
        <v>83</v>
      </c>
      <c r="AW352" s="13" t="s">
        <v>34</v>
      </c>
      <c r="AX352" s="13" t="s">
        <v>74</v>
      </c>
      <c r="AY352" s="157" t="s">
        <v>166</v>
      </c>
    </row>
    <row r="353" spans="2:65" s="14" customFormat="1" ht="10.199999999999999">
      <c r="B353" s="163"/>
      <c r="D353" s="150" t="s">
        <v>177</v>
      </c>
      <c r="E353" s="164" t="s">
        <v>19</v>
      </c>
      <c r="F353" s="165" t="s">
        <v>181</v>
      </c>
      <c r="H353" s="166">
        <v>216.5</v>
      </c>
      <c r="I353" s="167"/>
      <c r="L353" s="163"/>
      <c r="M353" s="168"/>
      <c r="T353" s="169"/>
      <c r="AT353" s="164" t="s">
        <v>177</v>
      </c>
      <c r="AU353" s="164" t="s">
        <v>83</v>
      </c>
      <c r="AV353" s="14" t="s">
        <v>173</v>
      </c>
      <c r="AW353" s="14" t="s">
        <v>34</v>
      </c>
      <c r="AX353" s="14" t="s">
        <v>81</v>
      </c>
      <c r="AY353" s="164" t="s">
        <v>166</v>
      </c>
    </row>
    <row r="354" spans="2:65" s="1" customFormat="1" ht="24.15" customHeight="1">
      <c r="B354" s="33"/>
      <c r="C354" s="132" t="s">
        <v>473</v>
      </c>
      <c r="D354" s="132" t="s">
        <v>168</v>
      </c>
      <c r="E354" s="133" t="s">
        <v>796</v>
      </c>
      <c r="F354" s="134" t="s">
        <v>797</v>
      </c>
      <c r="G354" s="135" t="s">
        <v>244</v>
      </c>
      <c r="H354" s="136">
        <v>4330</v>
      </c>
      <c r="I354" s="137"/>
      <c r="J354" s="138">
        <f>ROUND(I354*H354,2)</f>
        <v>0</v>
      </c>
      <c r="K354" s="134" t="s">
        <v>172</v>
      </c>
      <c r="L354" s="33"/>
      <c r="M354" s="139" t="s">
        <v>19</v>
      </c>
      <c r="N354" s="140" t="s">
        <v>45</v>
      </c>
      <c r="P354" s="141">
        <f>O354*H354</f>
        <v>0</v>
      </c>
      <c r="Q354" s="141">
        <v>0</v>
      </c>
      <c r="R354" s="141">
        <f>Q354*H354</f>
        <v>0</v>
      </c>
      <c r="S354" s="141">
        <v>0</v>
      </c>
      <c r="T354" s="142">
        <f>S354*H354</f>
        <v>0</v>
      </c>
      <c r="AR354" s="143" t="s">
        <v>173</v>
      </c>
      <c r="AT354" s="143" t="s">
        <v>168</v>
      </c>
      <c r="AU354" s="143" t="s">
        <v>83</v>
      </c>
      <c r="AY354" s="18" t="s">
        <v>166</v>
      </c>
      <c r="BE354" s="144">
        <f>IF(N354="základní",J354,0)</f>
        <v>0</v>
      </c>
      <c r="BF354" s="144">
        <f>IF(N354="snížená",J354,0)</f>
        <v>0</v>
      </c>
      <c r="BG354" s="144">
        <f>IF(N354="zákl. přenesená",J354,0)</f>
        <v>0</v>
      </c>
      <c r="BH354" s="144">
        <f>IF(N354="sníž. přenesená",J354,0)</f>
        <v>0</v>
      </c>
      <c r="BI354" s="144">
        <f>IF(N354="nulová",J354,0)</f>
        <v>0</v>
      </c>
      <c r="BJ354" s="18" t="s">
        <v>81</v>
      </c>
      <c r="BK354" s="144">
        <f>ROUND(I354*H354,2)</f>
        <v>0</v>
      </c>
      <c r="BL354" s="18" t="s">
        <v>173</v>
      </c>
      <c r="BM354" s="143" t="s">
        <v>798</v>
      </c>
    </row>
    <row r="355" spans="2:65" s="1" customFormat="1" ht="10.199999999999999">
      <c r="B355" s="33"/>
      <c r="D355" s="145" t="s">
        <v>175</v>
      </c>
      <c r="F355" s="146" t="s">
        <v>799</v>
      </c>
      <c r="I355" s="147"/>
      <c r="L355" s="33"/>
      <c r="M355" s="148"/>
      <c r="T355" s="54"/>
      <c r="AT355" s="18" t="s">
        <v>175</v>
      </c>
      <c r="AU355" s="18" t="s">
        <v>83</v>
      </c>
    </row>
    <row r="356" spans="2:65" s="12" customFormat="1" ht="10.199999999999999">
      <c r="B356" s="149"/>
      <c r="D356" s="150" t="s">
        <v>177</v>
      </c>
      <c r="E356" s="151" t="s">
        <v>19</v>
      </c>
      <c r="F356" s="152" t="s">
        <v>793</v>
      </c>
      <c r="H356" s="151" t="s">
        <v>19</v>
      </c>
      <c r="I356" s="153"/>
      <c r="L356" s="149"/>
      <c r="M356" s="154"/>
      <c r="T356" s="155"/>
      <c r="AT356" s="151" t="s">
        <v>177</v>
      </c>
      <c r="AU356" s="151" t="s">
        <v>83</v>
      </c>
      <c r="AV356" s="12" t="s">
        <v>81</v>
      </c>
      <c r="AW356" s="12" t="s">
        <v>34</v>
      </c>
      <c r="AX356" s="12" t="s">
        <v>74</v>
      </c>
      <c r="AY356" s="151" t="s">
        <v>166</v>
      </c>
    </row>
    <row r="357" spans="2:65" s="13" customFormat="1" ht="10.199999999999999">
      <c r="B357" s="156"/>
      <c r="D357" s="150" t="s">
        <v>177</v>
      </c>
      <c r="E357" s="157" t="s">
        <v>19</v>
      </c>
      <c r="F357" s="158" t="s">
        <v>794</v>
      </c>
      <c r="H357" s="159">
        <v>104</v>
      </c>
      <c r="I357" s="160"/>
      <c r="L357" s="156"/>
      <c r="M357" s="161"/>
      <c r="T357" s="162"/>
      <c r="AT357" s="157" t="s">
        <v>177</v>
      </c>
      <c r="AU357" s="157" t="s">
        <v>83</v>
      </c>
      <c r="AV357" s="13" t="s">
        <v>83</v>
      </c>
      <c r="AW357" s="13" t="s">
        <v>34</v>
      </c>
      <c r="AX357" s="13" t="s">
        <v>74</v>
      </c>
      <c r="AY357" s="157" t="s">
        <v>166</v>
      </c>
    </row>
    <row r="358" spans="2:65" s="12" customFormat="1" ht="10.199999999999999">
      <c r="B358" s="149"/>
      <c r="D358" s="150" t="s">
        <v>177</v>
      </c>
      <c r="E358" s="151" t="s">
        <v>19</v>
      </c>
      <c r="F358" s="152" t="s">
        <v>339</v>
      </c>
      <c r="H358" s="151" t="s">
        <v>19</v>
      </c>
      <c r="I358" s="153"/>
      <c r="L358" s="149"/>
      <c r="M358" s="154"/>
      <c r="T358" s="155"/>
      <c r="AT358" s="151" t="s">
        <v>177</v>
      </c>
      <c r="AU358" s="151" t="s">
        <v>83</v>
      </c>
      <c r="AV358" s="12" t="s">
        <v>81</v>
      </c>
      <c r="AW358" s="12" t="s">
        <v>34</v>
      </c>
      <c r="AX358" s="12" t="s">
        <v>74</v>
      </c>
      <c r="AY358" s="151" t="s">
        <v>166</v>
      </c>
    </row>
    <row r="359" spans="2:65" s="13" customFormat="1" ht="10.199999999999999">
      <c r="B359" s="156"/>
      <c r="D359" s="150" t="s">
        <v>177</v>
      </c>
      <c r="E359" s="157" t="s">
        <v>19</v>
      </c>
      <c r="F359" s="158" t="s">
        <v>795</v>
      </c>
      <c r="H359" s="159">
        <v>112.5</v>
      </c>
      <c r="I359" s="160"/>
      <c r="L359" s="156"/>
      <c r="M359" s="161"/>
      <c r="T359" s="162"/>
      <c r="AT359" s="157" t="s">
        <v>177</v>
      </c>
      <c r="AU359" s="157" t="s">
        <v>83</v>
      </c>
      <c r="AV359" s="13" t="s">
        <v>83</v>
      </c>
      <c r="AW359" s="13" t="s">
        <v>34</v>
      </c>
      <c r="AX359" s="13" t="s">
        <v>74</v>
      </c>
      <c r="AY359" s="157" t="s">
        <v>166</v>
      </c>
    </row>
    <row r="360" spans="2:65" s="14" customFormat="1" ht="10.199999999999999">
      <c r="B360" s="163"/>
      <c r="D360" s="150" t="s">
        <v>177</v>
      </c>
      <c r="E360" s="164" t="s">
        <v>19</v>
      </c>
      <c r="F360" s="165" t="s">
        <v>181</v>
      </c>
      <c r="H360" s="166">
        <v>216.5</v>
      </c>
      <c r="I360" s="167"/>
      <c r="L360" s="163"/>
      <c r="M360" s="168"/>
      <c r="T360" s="169"/>
      <c r="AT360" s="164" t="s">
        <v>177</v>
      </c>
      <c r="AU360" s="164" t="s">
        <v>83</v>
      </c>
      <c r="AV360" s="14" t="s">
        <v>173</v>
      </c>
      <c r="AW360" s="14" t="s">
        <v>34</v>
      </c>
      <c r="AX360" s="14" t="s">
        <v>81</v>
      </c>
      <c r="AY360" s="164" t="s">
        <v>166</v>
      </c>
    </row>
    <row r="361" spans="2:65" s="13" customFormat="1" ht="10.199999999999999">
      <c r="B361" s="156"/>
      <c r="D361" s="150" t="s">
        <v>177</v>
      </c>
      <c r="F361" s="158" t="s">
        <v>800</v>
      </c>
      <c r="H361" s="159">
        <v>4330</v>
      </c>
      <c r="I361" s="160"/>
      <c r="L361" s="156"/>
      <c r="M361" s="161"/>
      <c r="T361" s="162"/>
      <c r="AT361" s="157" t="s">
        <v>177</v>
      </c>
      <c r="AU361" s="157" t="s">
        <v>83</v>
      </c>
      <c r="AV361" s="13" t="s">
        <v>83</v>
      </c>
      <c r="AW361" s="13" t="s">
        <v>4</v>
      </c>
      <c r="AX361" s="13" t="s">
        <v>81</v>
      </c>
      <c r="AY361" s="157" t="s">
        <v>166</v>
      </c>
    </row>
    <row r="362" spans="2:65" s="1" customFormat="1" ht="33" customHeight="1">
      <c r="B362" s="33"/>
      <c r="C362" s="132" t="s">
        <v>481</v>
      </c>
      <c r="D362" s="132" t="s">
        <v>168</v>
      </c>
      <c r="E362" s="133" t="s">
        <v>801</v>
      </c>
      <c r="F362" s="134" t="s">
        <v>802</v>
      </c>
      <c r="G362" s="135" t="s">
        <v>318</v>
      </c>
      <c r="H362" s="136">
        <v>1</v>
      </c>
      <c r="I362" s="137"/>
      <c r="J362" s="138">
        <f>ROUND(I362*H362,2)</f>
        <v>0</v>
      </c>
      <c r="K362" s="134" t="s">
        <v>172</v>
      </c>
      <c r="L362" s="33"/>
      <c r="M362" s="139" t="s">
        <v>19</v>
      </c>
      <c r="N362" s="140" t="s">
        <v>45</v>
      </c>
      <c r="P362" s="141">
        <f>O362*H362</f>
        <v>0</v>
      </c>
      <c r="Q362" s="141">
        <v>0</v>
      </c>
      <c r="R362" s="141">
        <f>Q362*H362</f>
        <v>0</v>
      </c>
      <c r="S362" s="141">
        <v>0</v>
      </c>
      <c r="T362" s="142">
        <f>S362*H362</f>
        <v>0</v>
      </c>
      <c r="AR362" s="143" t="s">
        <v>173</v>
      </c>
      <c r="AT362" s="143" t="s">
        <v>168</v>
      </c>
      <c r="AU362" s="143" t="s">
        <v>83</v>
      </c>
      <c r="AY362" s="18" t="s">
        <v>166</v>
      </c>
      <c r="BE362" s="144">
        <f>IF(N362="základní",J362,0)</f>
        <v>0</v>
      </c>
      <c r="BF362" s="144">
        <f>IF(N362="snížená",J362,0)</f>
        <v>0</v>
      </c>
      <c r="BG362" s="144">
        <f>IF(N362="zákl. přenesená",J362,0)</f>
        <v>0</v>
      </c>
      <c r="BH362" s="144">
        <f>IF(N362="sníž. přenesená",J362,0)</f>
        <v>0</v>
      </c>
      <c r="BI362" s="144">
        <f>IF(N362="nulová",J362,0)</f>
        <v>0</v>
      </c>
      <c r="BJ362" s="18" t="s">
        <v>81</v>
      </c>
      <c r="BK362" s="144">
        <f>ROUND(I362*H362,2)</f>
        <v>0</v>
      </c>
      <c r="BL362" s="18" t="s">
        <v>173</v>
      </c>
      <c r="BM362" s="143" t="s">
        <v>803</v>
      </c>
    </row>
    <row r="363" spans="2:65" s="1" customFormat="1" ht="10.199999999999999">
      <c r="B363" s="33"/>
      <c r="D363" s="145" t="s">
        <v>175</v>
      </c>
      <c r="F363" s="146" t="s">
        <v>804</v>
      </c>
      <c r="I363" s="147"/>
      <c r="L363" s="33"/>
      <c r="M363" s="148"/>
      <c r="T363" s="54"/>
      <c r="AT363" s="18" t="s">
        <v>175</v>
      </c>
      <c r="AU363" s="18" t="s">
        <v>83</v>
      </c>
    </row>
    <row r="364" spans="2:65" s="13" customFormat="1" ht="10.199999999999999">
      <c r="B364" s="156"/>
      <c r="D364" s="150" t="s">
        <v>177</v>
      </c>
      <c r="E364" s="157" t="s">
        <v>19</v>
      </c>
      <c r="F364" s="158" t="s">
        <v>81</v>
      </c>
      <c r="H364" s="159">
        <v>1</v>
      </c>
      <c r="I364" s="160"/>
      <c r="L364" s="156"/>
      <c r="M364" s="161"/>
      <c r="T364" s="162"/>
      <c r="AT364" s="157" t="s">
        <v>177</v>
      </c>
      <c r="AU364" s="157" t="s">
        <v>83</v>
      </c>
      <c r="AV364" s="13" t="s">
        <v>83</v>
      </c>
      <c r="AW364" s="13" t="s">
        <v>34</v>
      </c>
      <c r="AX364" s="13" t="s">
        <v>74</v>
      </c>
      <c r="AY364" s="157" t="s">
        <v>166</v>
      </c>
    </row>
    <row r="365" spans="2:65" s="14" customFormat="1" ht="10.199999999999999">
      <c r="B365" s="163"/>
      <c r="D365" s="150" t="s">
        <v>177</v>
      </c>
      <c r="E365" s="164" t="s">
        <v>19</v>
      </c>
      <c r="F365" s="165" t="s">
        <v>181</v>
      </c>
      <c r="H365" s="166">
        <v>1</v>
      </c>
      <c r="I365" s="167"/>
      <c r="L365" s="163"/>
      <c r="M365" s="168"/>
      <c r="T365" s="169"/>
      <c r="AT365" s="164" t="s">
        <v>177</v>
      </c>
      <c r="AU365" s="164" t="s">
        <v>83</v>
      </c>
      <c r="AV365" s="14" t="s">
        <v>173</v>
      </c>
      <c r="AW365" s="14" t="s">
        <v>34</v>
      </c>
      <c r="AX365" s="14" t="s">
        <v>81</v>
      </c>
      <c r="AY365" s="164" t="s">
        <v>166</v>
      </c>
    </row>
    <row r="366" spans="2:65" s="1" customFormat="1" ht="24.15" customHeight="1">
      <c r="B366" s="33"/>
      <c r="C366" s="132" t="s">
        <v>489</v>
      </c>
      <c r="D366" s="132" t="s">
        <v>168</v>
      </c>
      <c r="E366" s="133" t="s">
        <v>805</v>
      </c>
      <c r="F366" s="134" t="s">
        <v>806</v>
      </c>
      <c r="G366" s="135" t="s">
        <v>244</v>
      </c>
      <c r="H366" s="136">
        <v>216.5</v>
      </c>
      <c r="I366" s="137"/>
      <c r="J366" s="138">
        <f>ROUND(I366*H366,2)</f>
        <v>0</v>
      </c>
      <c r="K366" s="134" t="s">
        <v>172</v>
      </c>
      <c r="L366" s="33"/>
      <c r="M366" s="139" t="s">
        <v>19</v>
      </c>
      <c r="N366" s="140" t="s">
        <v>45</v>
      </c>
      <c r="P366" s="141">
        <f>O366*H366</f>
        <v>0</v>
      </c>
      <c r="Q366" s="141">
        <v>0</v>
      </c>
      <c r="R366" s="141">
        <f>Q366*H366</f>
        <v>0</v>
      </c>
      <c r="S366" s="141">
        <v>0</v>
      </c>
      <c r="T366" s="142">
        <f>S366*H366</f>
        <v>0</v>
      </c>
      <c r="AR366" s="143" t="s">
        <v>173</v>
      </c>
      <c r="AT366" s="143" t="s">
        <v>168</v>
      </c>
      <c r="AU366" s="143" t="s">
        <v>83</v>
      </c>
      <c r="AY366" s="18" t="s">
        <v>166</v>
      </c>
      <c r="BE366" s="144">
        <f>IF(N366="základní",J366,0)</f>
        <v>0</v>
      </c>
      <c r="BF366" s="144">
        <f>IF(N366="snížená",J366,0)</f>
        <v>0</v>
      </c>
      <c r="BG366" s="144">
        <f>IF(N366="zákl. přenesená",J366,0)</f>
        <v>0</v>
      </c>
      <c r="BH366" s="144">
        <f>IF(N366="sníž. přenesená",J366,0)</f>
        <v>0</v>
      </c>
      <c r="BI366" s="144">
        <f>IF(N366="nulová",J366,0)</f>
        <v>0</v>
      </c>
      <c r="BJ366" s="18" t="s">
        <v>81</v>
      </c>
      <c r="BK366" s="144">
        <f>ROUND(I366*H366,2)</f>
        <v>0</v>
      </c>
      <c r="BL366" s="18" t="s">
        <v>173</v>
      </c>
      <c r="BM366" s="143" t="s">
        <v>807</v>
      </c>
    </row>
    <row r="367" spans="2:65" s="1" customFormat="1" ht="10.199999999999999">
      <c r="B367" s="33"/>
      <c r="D367" s="145" t="s">
        <v>175</v>
      </c>
      <c r="F367" s="146" t="s">
        <v>808</v>
      </c>
      <c r="I367" s="147"/>
      <c r="L367" s="33"/>
      <c r="M367" s="148"/>
      <c r="T367" s="54"/>
      <c r="AT367" s="18" t="s">
        <v>175</v>
      </c>
      <c r="AU367" s="18" t="s">
        <v>83</v>
      </c>
    </row>
    <row r="368" spans="2:65" s="12" customFormat="1" ht="10.199999999999999">
      <c r="B368" s="149"/>
      <c r="D368" s="150" t="s">
        <v>177</v>
      </c>
      <c r="E368" s="151" t="s">
        <v>19</v>
      </c>
      <c r="F368" s="152" t="s">
        <v>793</v>
      </c>
      <c r="H368" s="151" t="s">
        <v>19</v>
      </c>
      <c r="I368" s="153"/>
      <c r="L368" s="149"/>
      <c r="M368" s="154"/>
      <c r="T368" s="155"/>
      <c r="AT368" s="151" t="s">
        <v>177</v>
      </c>
      <c r="AU368" s="151" t="s">
        <v>83</v>
      </c>
      <c r="AV368" s="12" t="s">
        <v>81</v>
      </c>
      <c r="AW368" s="12" t="s">
        <v>34</v>
      </c>
      <c r="AX368" s="12" t="s">
        <v>74</v>
      </c>
      <c r="AY368" s="151" t="s">
        <v>166</v>
      </c>
    </row>
    <row r="369" spans="2:65" s="13" customFormat="1" ht="10.199999999999999">
      <c r="B369" s="156"/>
      <c r="D369" s="150" t="s">
        <v>177</v>
      </c>
      <c r="E369" s="157" t="s">
        <v>19</v>
      </c>
      <c r="F369" s="158" t="s">
        <v>794</v>
      </c>
      <c r="H369" s="159">
        <v>104</v>
      </c>
      <c r="I369" s="160"/>
      <c r="L369" s="156"/>
      <c r="M369" s="161"/>
      <c r="T369" s="162"/>
      <c r="AT369" s="157" t="s">
        <v>177</v>
      </c>
      <c r="AU369" s="157" t="s">
        <v>83</v>
      </c>
      <c r="AV369" s="13" t="s">
        <v>83</v>
      </c>
      <c r="AW369" s="13" t="s">
        <v>34</v>
      </c>
      <c r="AX369" s="13" t="s">
        <v>74</v>
      </c>
      <c r="AY369" s="157" t="s">
        <v>166</v>
      </c>
    </row>
    <row r="370" spans="2:65" s="12" customFormat="1" ht="10.199999999999999">
      <c r="B370" s="149"/>
      <c r="D370" s="150" t="s">
        <v>177</v>
      </c>
      <c r="E370" s="151" t="s">
        <v>19</v>
      </c>
      <c r="F370" s="152" t="s">
        <v>339</v>
      </c>
      <c r="H370" s="151" t="s">
        <v>19</v>
      </c>
      <c r="I370" s="153"/>
      <c r="L370" s="149"/>
      <c r="M370" s="154"/>
      <c r="T370" s="155"/>
      <c r="AT370" s="151" t="s">
        <v>177</v>
      </c>
      <c r="AU370" s="151" t="s">
        <v>83</v>
      </c>
      <c r="AV370" s="12" t="s">
        <v>81</v>
      </c>
      <c r="AW370" s="12" t="s">
        <v>34</v>
      </c>
      <c r="AX370" s="12" t="s">
        <v>74</v>
      </c>
      <c r="AY370" s="151" t="s">
        <v>166</v>
      </c>
    </row>
    <row r="371" spans="2:65" s="13" customFormat="1" ht="10.199999999999999">
      <c r="B371" s="156"/>
      <c r="D371" s="150" t="s">
        <v>177</v>
      </c>
      <c r="E371" s="157" t="s">
        <v>19</v>
      </c>
      <c r="F371" s="158" t="s">
        <v>795</v>
      </c>
      <c r="H371" s="159">
        <v>112.5</v>
      </c>
      <c r="I371" s="160"/>
      <c r="L371" s="156"/>
      <c r="M371" s="161"/>
      <c r="T371" s="162"/>
      <c r="AT371" s="157" t="s">
        <v>177</v>
      </c>
      <c r="AU371" s="157" t="s">
        <v>83</v>
      </c>
      <c r="AV371" s="13" t="s">
        <v>83</v>
      </c>
      <c r="AW371" s="13" t="s">
        <v>34</v>
      </c>
      <c r="AX371" s="13" t="s">
        <v>74</v>
      </c>
      <c r="AY371" s="157" t="s">
        <v>166</v>
      </c>
    </row>
    <row r="372" spans="2:65" s="14" customFormat="1" ht="10.199999999999999">
      <c r="B372" s="163"/>
      <c r="D372" s="150" t="s">
        <v>177</v>
      </c>
      <c r="E372" s="164" t="s">
        <v>19</v>
      </c>
      <c r="F372" s="165" t="s">
        <v>181</v>
      </c>
      <c r="H372" s="166">
        <v>216.5</v>
      </c>
      <c r="I372" s="167"/>
      <c r="L372" s="163"/>
      <c r="M372" s="168"/>
      <c r="T372" s="169"/>
      <c r="AT372" s="164" t="s">
        <v>177</v>
      </c>
      <c r="AU372" s="164" t="s">
        <v>83</v>
      </c>
      <c r="AV372" s="14" t="s">
        <v>173</v>
      </c>
      <c r="AW372" s="14" t="s">
        <v>34</v>
      </c>
      <c r="AX372" s="14" t="s">
        <v>81</v>
      </c>
      <c r="AY372" s="164" t="s">
        <v>166</v>
      </c>
    </row>
    <row r="373" spans="2:65" s="1" customFormat="1" ht="24.15" customHeight="1">
      <c r="B373" s="33"/>
      <c r="C373" s="132" t="s">
        <v>496</v>
      </c>
      <c r="D373" s="132" t="s">
        <v>168</v>
      </c>
      <c r="E373" s="133" t="s">
        <v>809</v>
      </c>
      <c r="F373" s="134" t="s">
        <v>810</v>
      </c>
      <c r="G373" s="135" t="s">
        <v>244</v>
      </c>
      <c r="H373" s="136">
        <v>16</v>
      </c>
      <c r="I373" s="137"/>
      <c r="J373" s="138">
        <f>ROUND(I373*H373,2)</f>
        <v>0</v>
      </c>
      <c r="K373" s="134" t="s">
        <v>172</v>
      </c>
      <c r="L373" s="33"/>
      <c r="M373" s="139" t="s">
        <v>19</v>
      </c>
      <c r="N373" s="140" t="s">
        <v>45</v>
      </c>
      <c r="P373" s="141">
        <f>O373*H373</f>
        <v>0</v>
      </c>
      <c r="Q373" s="141">
        <v>1.2999999999999999E-4</v>
      </c>
      <c r="R373" s="141">
        <f>Q373*H373</f>
        <v>2.0799999999999998E-3</v>
      </c>
      <c r="S373" s="141">
        <v>0</v>
      </c>
      <c r="T373" s="142">
        <f>S373*H373</f>
        <v>0</v>
      </c>
      <c r="AR373" s="143" t="s">
        <v>173</v>
      </c>
      <c r="AT373" s="143" t="s">
        <v>168</v>
      </c>
      <c r="AU373" s="143" t="s">
        <v>83</v>
      </c>
      <c r="AY373" s="18" t="s">
        <v>166</v>
      </c>
      <c r="BE373" s="144">
        <f>IF(N373="základní",J373,0)</f>
        <v>0</v>
      </c>
      <c r="BF373" s="144">
        <f>IF(N373="snížená",J373,0)</f>
        <v>0</v>
      </c>
      <c r="BG373" s="144">
        <f>IF(N373="zákl. přenesená",J373,0)</f>
        <v>0</v>
      </c>
      <c r="BH373" s="144">
        <f>IF(N373="sníž. přenesená",J373,0)</f>
        <v>0</v>
      </c>
      <c r="BI373" s="144">
        <f>IF(N373="nulová",J373,0)</f>
        <v>0</v>
      </c>
      <c r="BJ373" s="18" t="s">
        <v>81</v>
      </c>
      <c r="BK373" s="144">
        <f>ROUND(I373*H373,2)</f>
        <v>0</v>
      </c>
      <c r="BL373" s="18" t="s">
        <v>173</v>
      </c>
      <c r="BM373" s="143" t="s">
        <v>811</v>
      </c>
    </row>
    <row r="374" spans="2:65" s="1" customFormat="1" ht="10.199999999999999">
      <c r="B374" s="33"/>
      <c r="D374" s="145" t="s">
        <v>175</v>
      </c>
      <c r="F374" s="146" t="s">
        <v>812</v>
      </c>
      <c r="I374" s="147"/>
      <c r="L374" s="33"/>
      <c r="M374" s="148"/>
      <c r="T374" s="54"/>
      <c r="AT374" s="18" t="s">
        <v>175</v>
      </c>
      <c r="AU374" s="18" t="s">
        <v>83</v>
      </c>
    </row>
    <row r="375" spans="2:65" s="12" customFormat="1" ht="10.199999999999999">
      <c r="B375" s="149"/>
      <c r="D375" s="150" t="s">
        <v>177</v>
      </c>
      <c r="E375" s="151" t="s">
        <v>19</v>
      </c>
      <c r="F375" s="152" t="s">
        <v>339</v>
      </c>
      <c r="H375" s="151" t="s">
        <v>19</v>
      </c>
      <c r="I375" s="153"/>
      <c r="L375" s="149"/>
      <c r="M375" s="154"/>
      <c r="T375" s="155"/>
      <c r="AT375" s="151" t="s">
        <v>177</v>
      </c>
      <c r="AU375" s="151" t="s">
        <v>83</v>
      </c>
      <c r="AV375" s="12" t="s">
        <v>81</v>
      </c>
      <c r="AW375" s="12" t="s">
        <v>34</v>
      </c>
      <c r="AX375" s="12" t="s">
        <v>74</v>
      </c>
      <c r="AY375" s="151" t="s">
        <v>166</v>
      </c>
    </row>
    <row r="376" spans="2:65" s="13" customFormat="1" ht="10.199999999999999">
      <c r="B376" s="156"/>
      <c r="D376" s="150" t="s">
        <v>177</v>
      </c>
      <c r="E376" s="157" t="s">
        <v>19</v>
      </c>
      <c r="F376" s="158" t="s">
        <v>290</v>
      </c>
      <c r="H376" s="159">
        <v>16</v>
      </c>
      <c r="I376" s="160"/>
      <c r="L376" s="156"/>
      <c r="M376" s="161"/>
      <c r="T376" s="162"/>
      <c r="AT376" s="157" t="s">
        <v>177</v>
      </c>
      <c r="AU376" s="157" t="s">
        <v>83</v>
      </c>
      <c r="AV376" s="13" t="s">
        <v>83</v>
      </c>
      <c r="AW376" s="13" t="s">
        <v>34</v>
      </c>
      <c r="AX376" s="13" t="s">
        <v>74</v>
      </c>
      <c r="AY376" s="157" t="s">
        <v>166</v>
      </c>
    </row>
    <row r="377" spans="2:65" s="14" customFormat="1" ht="10.199999999999999">
      <c r="B377" s="163"/>
      <c r="D377" s="150" t="s">
        <v>177</v>
      </c>
      <c r="E377" s="164" t="s">
        <v>19</v>
      </c>
      <c r="F377" s="165" t="s">
        <v>181</v>
      </c>
      <c r="H377" s="166">
        <v>16</v>
      </c>
      <c r="I377" s="167"/>
      <c r="L377" s="163"/>
      <c r="M377" s="168"/>
      <c r="T377" s="169"/>
      <c r="AT377" s="164" t="s">
        <v>177</v>
      </c>
      <c r="AU377" s="164" t="s">
        <v>83</v>
      </c>
      <c r="AV377" s="14" t="s">
        <v>173</v>
      </c>
      <c r="AW377" s="14" t="s">
        <v>34</v>
      </c>
      <c r="AX377" s="14" t="s">
        <v>81</v>
      </c>
      <c r="AY377" s="164" t="s">
        <v>166</v>
      </c>
    </row>
    <row r="378" spans="2:65" s="1" customFormat="1" ht="24.15" customHeight="1">
      <c r="B378" s="33"/>
      <c r="C378" s="132" t="s">
        <v>502</v>
      </c>
      <c r="D378" s="132" t="s">
        <v>168</v>
      </c>
      <c r="E378" s="133" t="s">
        <v>813</v>
      </c>
      <c r="F378" s="134" t="s">
        <v>814</v>
      </c>
      <c r="G378" s="135" t="s">
        <v>244</v>
      </c>
      <c r="H378" s="136">
        <v>192.4</v>
      </c>
      <c r="I378" s="137"/>
      <c r="J378" s="138">
        <f>ROUND(I378*H378,2)</f>
        <v>0</v>
      </c>
      <c r="K378" s="134" t="s">
        <v>172</v>
      </c>
      <c r="L378" s="33"/>
      <c r="M378" s="139" t="s">
        <v>19</v>
      </c>
      <c r="N378" s="140" t="s">
        <v>45</v>
      </c>
      <c r="P378" s="141">
        <f>O378*H378</f>
        <v>0</v>
      </c>
      <c r="Q378" s="141">
        <v>2.1000000000000001E-4</v>
      </c>
      <c r="R378" s="141">
        <f>Q378*H378</f>
        <v>4.0404000000000002E-2</v>
      </c>
      <c r="S378" s="141">
        <v>0</v>
      </c>
      <c r="T378" s="142">
        <f>S378*H378</f>
        <v>0</v>
      </c>
      <c r="AR378" s="143" t="s">
        <v>173</v>
      </c>
      <c r="AT378" s="143" t="s">
        <v>168</v>
      </c>
      <c r="AU378" s="143" t="s">
        <v>83</v>
      </c>
      <c r="AY378" s="18" t="s">
        <v>166</v>
      </c>
      <c r="BE378" s="144">
        <f>IF(N378="základní",J378,0)</f>
        <v>0</v>
      </c>
      <c r="BF378" s="144">
        <f>IF(N378="snížená",J378,0)</f>
        <v>0</v>
      </c>
      <c r="BG378" s="144">
        <f>IF(N378="zákl. přenesená",J378,0)</f>
        <v>0</v>
      </c>
      <c r="BH378" s="144">
        <f>IF(N378="sníž. přenesená",J378,0)</f>
        <v>0</v>
      </c>
      <c r="BI378" s="144">
        <f>IF(N378="nulová",J378,0)</f>
        <v>0</v>
      </c>
      <c r="BJ378" s="18" t="s">
        <v>81</v>
      </c>
      <c r="BK378" s="144">
        <f>ROUND(I378*H378,2)</f>
        <v>0</v>
      </c>
      <c r="BL378" s="18" t="s">
        <v>173</v>
      </c>
      <c r="BM378" s="143" t="s">
        <v>815</v>
      </c>
    </row>
    <row r="379" spans="2:65" s="1" customFormat="1" ht="10.199999999999999">
      <c r="B379" s="33"/>
      <c r="D379" s="145" t="s">
        <v>175</v>
      </c>
      <c r="F379" s="146" t="s">
        <v>816</v>
      </c>
      <c r="I379" s="147"/>
      <c r="L379" s="33"/>
      <c r="M379" s="148"/>
      <c r="T379" s="54"/>
      <c r="AT379" s="18" t="s">
        <v>175</v>
      </c>
      <c r="AU379" s="18" t="s">
        <v>83</v>
      </c>
    </row>
    <row r="380" spans="2:65" s="12" customFormat="1" ht="10.199999999999999">
      <c r="B380" s="149"/>
      <c r="D380" s="150" t="s">
        <v>177</v>
      </c>
      <c r="E380" s="151" t="s">
        <v>19</v>
      </c>
      <c r="F380" s="152" t="s">
        <v>817</v>
      </c>
      <c r="H380" s="151" t="s">
        <v>19</v>
      </c>
      <c r="I380" s="153"/>
      <c r="L380" s="149"/>
      <c r="M380" s="154"/>
      <c r="T380" s="155"/>
      <c r="AT380" s="151" t="s">
        <v>177</v>
      </c>
      <c r="AU380" s="151" t="s">
        <v>83</v>
      </c>
      <c r="AV380" s="12" t="s">
        <v>81</v>
      </c>
      <c r="AW380" s="12" t="s">
        <v>34</v>
      </c>
      <c r="AX380" s="12" t="s">
        <v>74</v>
      </c>
      <c r="AY380" s="151" t="s">
        <v>166</v>
      </c>
    </row>
    <row r="381" spans="2:65" s="13" customFormat="1" ht="10.199999999999999">
      <c r="B381" s="156"/>
      <c r="D381" s="150" t="s">
        <v>177</v>
      </c>
      <c r="E381" s="157" t="s">
        <v>19</v>
      </c>
      <c r="F381" s="158" t="s">
        <v>818</v>
      </c>
      <c r="H381" s="159">
        <v>192.4</v>
      </c>
      <c r="I381" s="160"/>
      <c r="L381" s="156"/>
      <c r="M381" s="161"/>
      <c r="T381" s="162"/>
      <c r="AT381" s="157" t="s">
        <v>177</v>
      </c>
      <c r="AU381" s="157" t="s">
        <v>83</v>
      </c>
      <c r="AV381" s="13" t="s">
        <v>83</v>
      </c>
      <c r="AW381" s="13" t="s">
        <v>34</v>
      </c>
      <c r="AX381" s="13" t="s">
        <v>74</v>
      </c>
      <c r="AY381" s="157" t="s">
        <v>166</v>
      </c>
    </row>
    <row r="382" spans="2:65" s="14" customFormat="1" ht="10.199999999999999">
      <c r="B382" s="163"/>
      <c r="D382" s="150" t="s">
        <v>177</v>
      </c>
      <c r="E382" s="164" t="s">
        <v>19</v>
      </c>
      <c r="F382" s="165" t="s">
        <v>181</v>
      </c>
      <c r="H382" s="166">
        <v>192.4</v>
      </c>
      <c r="I382" s="167"/>
      <c r="L382" s="163"/>
      <c r="M382" s="168"/>
      <c r="T382" s="169"/>
      <c r="AT382" s="164" t="s">
        <v>177</v>
      </c>
      <c r="AU382" s="164" t="s">
        <v>83</v>
      </c>
      <c r="AV382" s="14" t="s">
        <v>173</v>
      </c>
      <c r="AW382" s="14" t="s">
        <v>34</v>
      </c>
      <c r="AX382" s="14" t="s">
        <v>81</v>
      </c>
      <c r="AY382" s="164" t="s">
        <v>166</v>
      </c>
    </row>
    <row r="383" spans="2:65" s="1" customFormat="1" ht="24.15" customHeight="1">
      <c r="B383" s="33"/>
      <c r="C383" s="132" t="s">
        <v>511</v>
      </c>
      <c r="D383" s="132" t="s">
        <v>168</v>
      </c>
      <c r="E383" s="133" t="s">
        <v>819</v>
      </c>
      <c r="F383" s="134" t="s">
        <v>820</v>
      </c>
      <c r="G383" s="135" t="s">
        <v>244</v>
      </c>
      <c r="H383" s="136">
        <v>208.4</v>
      </c>
      <c r="I383" s="137"/>
      <c r="J383" s="138">
        <f>ROUND(I383*H383,2)</f>
        <v>0</v>
      </c>
      <c r="K383" s="134" t="s">
        <v>172</v>
      </c>
      <c r="L383" s="33"/>
      <c r="M383" s="139" t="s">
        <v>19</v>
      </c>
      <c r="N383" s="140" t="s">
        <v>45</v>
      </c>
      <c r="P383" s="141">
        <f>O383*H383</f>
        <v>0</v>
      </c>
      <c r="Q383" s="141">
        <v>3.0000000000000001E-5</v>
      </c>
      <c r="R383" s="141">
        <f>Q383*H383</f>
        <v>6.2520000000000006E-3</v>
      </c>
      <c r="S383" s="141">
        <v>0</v>
      </c>
      <c r="T383" s="142">
        <f>S383*H383</f>
        <v>0</v>
      </c>
      <c r="AR383" s="143" t="s">
        <v>173</v>
      </c>
      <c r="AT383" s="143" t="s">
        <v>168</v>
      </c>
      <c r="AU383" s="143" t="s">
        <v>83</v>
      </c>
      <c r="AY383" s="18" t="s">
        <v>166</v>
      </c>
      <c r="BE383" s="144">
        <f>IF(N383="základní",J383,0)</f>
        <v>0</v>
      </c>
      <c r="BF383" s="144">
        <f>IF(N383="snížená",J383,0)</f>
        <v>0</v>
      </c>
      <c r="BG383" s="144">
        <f>IF(N383="zákl. přenesená",J383,0)</f>
        <v>0</v>
      </c>
      <c r="BH383" s="144">
        <f>IF(N383="sníž. přenesená",J383,0)</f>
        <v>0</v>
      </c>
      <c r="BI383" s="144">
        <f>IF(N383="nulová",J383,0)</f>
        <v>0</v>
      </c>
      <c r="BJ383" s="18" t="s">
        <v>81</v>
      </c>
      <c r="BK383" s="144">
        <f>ROUND(I383*H383,2)</f>
        <v>0</v>
      </c>
      <c r="BL383" s="18" t="s">
        <v>173</v>
      </c>
      <c r="BM383" s="143" t="s">
        <v>821</v>
      </c>
    </row>
    <row r="384" spans="2:65" s="1" customFormat="1" ht="10.199999999999999">
      <c r="B384" s="33"/>
      <c r="D384" s="145" t="s">
        <v>175</v>
      </c>
      <c r="F384" s="146" t="s">
        <v>822</v>
      </c>
      <c r="I384" s="147"/>
      <c r="L384" s="33"/>
      <c r="M384" s="148"/>
      <c r="T384" s="54"/>
      <c r="AT384" s="18" t="s">
        <v>175</v>
      </c>
      <c r="AU384" s="18" t="s">
        <v>83</v>
      </c>
    </row>
    <row r="385" spans="2:65" s="12" customFormat="1" ht="10.199999999999999">
      <c r="B385" s="149"/>
      <c r="D385" s="150" t="s">
        <v>177</v>
      </c>
      <c r="E385" s="151" t="s">
        <v>19</v>
      </c>
      <c r="F385" s="152" t="s">
        <v>817</v>
      </c>
      <c r="H385" s="151" t="s">
        <v>19</v>
      </c>
      <c r="I385" s="153"/>
      <c r="L385" s="149"/>
      <c r="M385" s="154"/>
      <c r="T385" s="155"/>
      <c r="AT385" s="151" t="s">
        <v>177</v>
      </c>
      <c r="AU385" s="151" t="s">
        <v>83</v>
      </c>
      <c r="AV385" s="12" t="s">
        <v>81</v>
      </c>
      <c r="AW385" s="12" t="s">
        <v>34</v>
      </c>
      <c r="AX385" s="12" t="s">
        <v>74</v>
      </c>
      <c r="AY385" s="151" t="s">
        <v>166</v>
      </c>
    </row>
    <row r="386" spans="2:65" s="13" customFormat="1" ht="10.199999999999999">
      <c r="B386" s="156"/>
      <c r="D386" s="150" t="s">
        <v>177</v>
      </c>
      <c r="E386" s="157" t="s">
        <v>19</v>
      </c>
      <c r="F386" s="158" t="s">
        <v>823</v>
      </c>
      <c r="H386" s="159">
        <v>192.4</v>
      </c>
      <c r="I386" s="160"/>
      <c r="L386" s="156"/>
      <c r="M386" s="161"/>
      <c r="T386" s="162"/>
      <c r="AT386" s="157" t="s">
        <v>177</v>
      </c>
      <c r="AU386" s="157" t="s">
        <v>83</v>
      </c>
      <c r="AV386" s="13" t="s">
        <v>83</v>
      </c>
      <c r="AW386" s="13" t="s">
        <v>34</v>
      </c>
      <c r="AX386" s="13" t="s">
        <v>74</v>
      </c>
      <c r="AY386" s="157" t="s">
        <v>166</v>
      </c>
    </row>
    <row r="387" spans="2:65" s="12" customFormat="1" ht="10.199999999999999">
      <c r="B387" s="149"/>
      <c r="D387" s="150" t="s">
        <v>177</v>
      </c>
      <c r="E387" s="151" t="s">
        <v>19</v>
      </c>
      <c r="F387" s="152" t="s">
        <v>824</v>
      </c>
      <c r="H387" s="151" t="s">
        <v>19</v>
      </c>
      <c r="I387" s="153"/>
      <c r="L387" s="149"/>
      <c r="M387" s="154"/>
      <c r="T387" s="155"/>
      <c r="AT387" s="151" t="s">
        <v>177</v>
      </c>
      <c r="AU387" s="151" t="s">
        <v>83</v>
      </c>
      <c r="AV387" s="12" t="s">
        <v>81</v>
      </c>
      <c r="AW387" s="12" t="s">
        <v>34</v>
      </c>
      <c r="AX387" s="12" t="s">
        <v>74</v>
      </c>
      <c r="AY387" s="151" t="s">
        <v>166</v>
      </c>
    </row>
    <row r="388" spans="2:65" s="13" customFormat="1" ht="10.199999999999999">
      <c r="B388" s="156"/>
      <c r="D388" s="150" t="s">
        <v>177</v>
      </c>
      <c r="E388" s="157" t="s">
        <v>19</v>
      </c>
      <c r="F388" s="158" t="s">
        <v>290</v>
      </c>
      <c r="H388" s="159">
        <v>16</v>
      </c>
      <c r="I388" s="160"/>
      <c r="L388" s="156"/>
      <c r="M388" s="161"/>
      <c r="T388" s="162"/>
      <c r="AT388" s="157" t="s">
        <v>177</v>
      </c>
      <c r="AU388" s="157" t="s">
        <v>83</v>
      </c>
      <c r="AV388" s="13" t="s">
        <v>83</v>
      </c>
      <c r="AW388" s="13" t="s">
        <v>34</v>
      </c>
      <c r="AX388" s="13" t="s">
        <v>74</v>
      </c>
      <c r="AY388" s="157" t="s">
        <v>166</v>
      </c>
    </row>
    <row r="389" spans="2:65" s="14" customFormat="1" ht="10.199999999999999">
      <c r="B389" s="163"/>
      <c r="D389" s="150" t="s">
        <v>177</v>
      </c>
      <c r="E389" s="164" t="s">
        <v>19</v>
      </c>
      <c r="F389" s="165" t="s">
        <v>181</v>
      </c>
      <c r="H389" s="166">
        <v>208.4</v>
      </c>
      <c r="I389" s="167"/>
      <c r="L389" s="163"/>
      <c r="M389" s="168"/>
      <c r="T389" s="169"/>
      <c r="AT389" s="164" t="s">
        <v>177</v>
      </c>
      <c r="AU389" s="164" t="s">
        <v>83</v>
      </c>
      <c r="AV389" s="14" t="s">
        <v>173</v>
      </c>
      <c r="AW389" s="14" t="s">
        <v>34</v>
      </c>
      <c r="AX389" s="14" t="s">
        <v>81</v>
      </c>
      <c r="AY389" s="164" t="s">
        <v>166</v>
      </c>
    </row>
    <row r="390" spans="2:65" s="1" customFormat="1" ht="16.5" customHeight="1">
      <c r="B390" s="33"/>
      <c r="C390" s="132" t="s">
        <v>518</v>
      </c>
      <c r="D390" s="132" t="s">
        <v>168</v>
      </c>
      <c r="E390" s="133" t="s">
        <v>825</v>
      </c>
      <c r="F390" s="134" t="s">
        <v>826</v>
      </c>
      <c r="G390" s="135" t="s">
        <v>318</v>
      </c>
      <c r="H390" s="136">
        <v>1</v>
      </c>
      <c r="I390" s="137"/>
      <c r="J390" s="138">
        <f>ROUND(I390*H390,2)</f>
        <v>0</v>
      </c>
      <c r="K390" s="134" t="s">
        <v>19</v>
      </c>
      <c r="L390" s="33"/>
      <c r="M390" s="139" t="s">
        <v>19</v>
      </c>
      <c r="N390" s="140" t="s">
        <v>45</v>
      </c>
      <c r="P390" s="141">
        <f>O390*H390</f>
        <v>0</v>
      </c>
      <c r="Q390" s="141">
        <v>0.05</v>
      </c>
      <c r="R390" s="141">
        <f>Q390*H390</f>
        <v>0.05</v>
      </c>
      <c r="S390" s="141">
        <v>0</v>
      </c>
      <c r="T390" s="142">
        <f>S390*H390</f>
        <v>0</v>
      </c>
      <c r="AR390" s="143" t="s">
        <v>173</v>
      </c>
      <c r="AT390" s="143" t="s">
        <v>168</v>
      </c>
      <c r="AU390" s="143" t="s">
        <v>83</v>
      </c>
      <c r="AY390" s="18" t="s">
        <v>166</v>
      </c>
      <c r="BE390" s="144">
        <f>IF(N390="základní",J390,0)</f>
        <v>0</v>
      </c>
      <c r="BF390" s="144">
        <f>IF(N390="snížená",J390,0)</f>
        <v>0</v>
      </c>
      <c r="BG390" s="144">
        <f>IF(N390="zákl. přenesená",J390,0)</f>
        <v>0</v>
      </c>
      <c r="BH390" s="144">
        <f>IF(N390="sníž. přenesená",J390,0)</f>
        <v>0</v>
      </c>
      <c r="BI390" s="144">
        <f>IF(N390="nulová",J390,0)</f>
        <v>0</v>
      </c>
      <c r="BJ390" s="18" t="s">
        <v>81</v>
      </c>
      <c r="BK390" s="144">
        <f>ROUND(I390*H390,2)</f>
        <v>0</v>
      </c>
      <c r="BL390" s="18" t="s">
        <v>173</v>
      </c>
      <c r="BM390" s="143" t="s">
        <v>827</v>
      </c>
    </row>
    <row r="391" spans="2:65" s="1" customFormat="1" ht="16.5" customHeight="1">
      <c r="B391" s="33"/>
      <c r="C391" s="132" t="s">
        <v>526</v>
      </c>
      <c r="D391" s="132" t="s">
        <v>168</v>
      </c>
      <c r="E391" s="133" t="s">
        <v>828</v>
      </c>
      <c r="F391" s="134" t="s">
        <v>829</v>
      </c>
      <c r="G391" s="135" t="s">
        <v>318</v>
      </c>
      <c r="H391" s="136">
        <v>1</v>
      </c>
      <c r="I391" s="137"/>
      <c r="J391" s="138">
        <f>ROUND(I391*H391,2)</f>
        <v>0</v>
      </c>
      <c r="K391" s="134" t="s">
        <v>19</v>
      </c>
      <c r="L391" s="33"/>
      <c r="M391" s="139" t="s">
        <v>19</v>
      </c>
      <c r="N391" s="140" t="s">
        <v>45</v>
      </c>
      <c r="P391" s="141">
        <f>O391*H391</f>
        <v>0</v>
      </c>
      <c r="Q391" s="141">
        <v>0.05</v>
      </c>
      <c r="R391" s="141">
        <f>Q391*H391</f>
        <v>0.05</v>
      </c>
      <c r="S391" s="141">
        <v>0</v>
      </c>
      <c r="T391" s="142">
        <f>S391*H391</f>
        <v>0</v>
      </c>
      <c r="AR391" s="143" t="s">
        <v>173</v>
      </c>
      <c r="AT391" s="143" t="s">
        <v>168</v>
      </c>
      <c r="AU391" s="143" t="s">
        <v>83</v>
      </c>
      <c r="AY391" s="18" t="s">
        <v>166</v>
      </c>
      <c r="BE391" s="144">
        <f>IF(N391="základní",J391,0)</f>
        <v>0</v>
      </c>
      <c r="BF391" s="144">
        <f>IF(N391="snížená",J391,0)</f>
        <v>0</v>
      </c>
      <c r="BG391" s="144">
        <f>IF(N391="zákl. přenesená",J391,0)</f>
        <v>0</v>
      </c>
      <c r="BH391" s="144">
        <f>IF(N391="sníž. přenesená",J391,0)</f>
        <v>0</v>
      </c>
      <c r="BI391" s="144">
        <f>IF(N391="nulová",J391,0)</f>
        <v>0</v>
      </c>
      <c r="BJ391" s="18" t="s">
        <v>81</v>
      </c>
      <c r="BK391" s="144">
        <f>ROUND(I391*H391,2)</f>
        <v>0</v>
      </c>
      <c r="BL391" s="18" t="s">
        <v>173</v>
      </c>
      <c r="BM391" s="143" t="s">
        <v>830</v>
      </c>
    </row>
    <row r="392" spans="2:65" s="1" customFormat="1" ht="16.5" customHeight="1">
      <c r="B392" s="33"/>
      <c r="C392" s="132" t="s">
        <v>530</v>
      </c>
      <c r="D392" s="132" t="s">
        <v>168</v>
      </c>
      <c r="E392" s="133" t="s">
        <v>831</v>
      </c>
      <c r="F392" s="134" t="s">
        <v>832</v>
      </c>
      <c r="G392" s="135" t="s">
        <v>318</v>
      </c>
      <c r="H392" s="136">
        <v>1</v>
      </c>
      <c r="I392" s="137"/>
      <c r="J392" s="138">
        <f>ROUND(I392*H392,2)</f>
        <v>0</v>
      </c>
      <c r="K392" s="134" t="s">
        <v>19</v>
      </c>
      <c r="L392" s="33"/>
      <c r="M392" s="139" t="s">
        <v>19</v>
      </c>
      <c r="N392" s="140" t="s">
        <v>45</v>
      </c>
      <c r="P392" s="141">
        <f>O392*H392</f>
        <v>0</v>
      </c>
      <c r="Q392" s="141">
        <v>0.05</v>
      </c>
      <c r="R392" s="141">
        <f>Q392*H392</f>
        <v>0.05</v>
      </c>
      <c r="S392" s="141">
        <v>0</v>
      </c>
      <c r="T392" s="142">
        <f>S392*H392</f>
        <v>0</v>
      </c>
      <c r="AR392" s="143" t="s">
        <v>173</v>
      </c>
      <c r="AT392" s="143" t="s">
        <v>168</v>
      </c>
      <c r="AU392" s="143" t="s">
        <v>83</v>
      </c>
      <c r="AY392" s="18" t="s">
        <v>166</v>
      </c>
      <c r="BE392" s="144">
        <f>IF(N392="základní",J392,0)</f>
        <v>0</v>
      </c>
      <c r="BF392" s="144">
        <f>IF(N392="snížená",J392,0)</f>
        <v>0</v>
      </c>
      <c r="BG392" s="144">
        <f>IF(N392="zákl. přenesená",J392,0)</f>
        <v>0</v>
      </c>
      <c r="BH392" s="144">
        <f>IF(N392="sníž. přenesená",J392,0)</f>
        <v>0</v>
      </c>
      <c r="BI392" s="144">
        <f>IF(N392="nulová",J392,0)</f>
        <v>0</v>
      </c>
      <c r="BJ392" s="18" t="s">
        <v>81</v>
      </c>
      <c r="BK392" s="144">
        <f>ROUND(I392*H392,2)</f>
        <v>0</v>
      </c>
      <c r="BL392" s="18" t="s">
        <v>173</v>
      </c>
      <c r="BM392" s="143" t="s">
        <v>833</v>
      </c>
    </row>
    <row r="393" spans="2:65" s="1" customFormat="1" ht="16.5" customHeight="1">
      <c r="B393" s="33"/>
      <c r="C393" s="132" t="s">
        <v>539</v>
      </c>
      <c r="D393" s="132" t="s">
        <v>168</v>
      </c>
      <c r="E393" s="133" t="s">
        <v>834</v>
      </c>
      <c r="F393" s="134" t="s">
        <v>835</v>
      </c>
      <c r="G393" s="135" t="s">
        <v>244</v>
      </c>
      <c r="H393" s="136">
        <v>526.04999999999995</v>
      </c>
      <c r="I393" s="137"/>
      <c r="J393" s="138">
        <f>ROUND(I393*H393,2)</f>
        <v>0</v>
      </c>
      <c r="K393" s="134" t="s">
        <v>172</v>
      </c>
      <c r="L393" s="33"/>
      <c r="M393" s="139" t="s">
        <v>19</v>
      </c>
      <c r="N393" s="140" t="s">
        <v>45</v>
      </c>
      <c r="P393" s="141">
        <f>O393*H393</f>
        <v>0</v>
      </c>
      <c r="Q393" s="141">
        <v>0</v>
      </c>
      <c r="R393" s="141">
        <f>Q393*H393</f>
        <v>0</v>
      </c>
      <c r="S393" s="141">
        <v>0</v>
      </c>
      <c r="T393" s="142">
        <f>S393*H393</f>
        <v>0</v>
      </c>
      <c r="AR393" s="143" t="s">
        <v>173</v>
      </c>
      <c r="AT393" s="143" t="s">
        <v>168</v>
      </c>
      <c r="AU393" s="143" t="s">
        <v>83</v>
      </c>
      <c r="AY393" s="18" t="s">
        <v>166</v>
      </c>
      <c r="BE393" s="144">
        <f>IF(N393="základní",J393,0)</f>
        <v>0</v>
      </c>
      <c r="BF393" s="144">
        <f>IF(N393="snížená",J393,0)</f>
        <v>0</v>
      </c>
      <c r="BG393" s="144">
        <f>IF(N393="zákl. přenesená",J393,0)</f>
        <v>0</v>
      </c>
      <c r="BH393" s="144">
        <f>IF(N393="sníž. přenesená",J393,0)</f>
        <v>0</v>
      </c>
      <c r="BI393" s="144">
        <f>IF(N393="nulová",J393,0)</f>
        <v>0</v>
      </c>
      <c r="BJ393" s="18" t="s">
        <v>81</v>
      </c>
      <c r="BK393" s="144">
        <f>ROUND(I393*H393,2)</f>
        <v>0</v>
      </c>
      <c r="BL393" s="18" t="s">
        <v>173</v>
      </c>
      <c r="BM393" s="143" t="s">
        <v>836</v>
      </c>
    </row>
    <row r="394" spans="2:65" s="1" customFormat="1" ht="10.199999999999999">
      <c r="B394" s="33"/>
      <c r="D394" s="145" t="s">
        <v>175</v>
      </c>
      <c r="F394" s="146" t="s">
        <v>837</v>
      </c>
      <c r="I394" s="147"/>
      <c r="L394" s="33"/>
      <c r="M394" s="148"/>
      <c r="T394" s="54"/>
      <c r="AT394" s="18" t="s">
        <v>175</v>
      </c>
      <c r="AU394" s="18" t="s">
        <v>83</v>
      </c>
    </row>
    <row r="395" spans="2:65" s="12" customFormat="1" ht="10.199999999999999">
      <c r="B395" s="149"/>
      <c r="D395" s="150" t="s">
        <v>177</v>
      </c>
      <c r="E395" s="151" t="s">
        <v>19</v>
      </c>
      <c r="F395" s="152" t="s">
        <v>354</v>
      </c>
      <c r="H395" s="151" t="s">
        <v>19</v>
      </c>
      <c r="I395" s="153"/>
      <c r="L395" s="149"/>
      <c r="M395" s="154"/>
      <c r="T395" s="155"/>
      <c r="AT395" s="151" t="s">
        <v>177</v>
      </c>
      <c r="AU395" s="151" t="s">
        <v>83</v>
      </c>
      <c r="AV395" s="12" t="s">
        <v>81</v>
      </c>
      <c r="AW395" s="12" t="s">
        <v>34</v>
      </c>
      <c r="AX395" s="12" t="s">
        <v>74</v>
      </c>
      <c r="AY395" s="151" t="s">
        <v>166</v>
      </c>
    </row>
    <row r="396" spans="2:65" s="12" customFormat="1" ht="10.199999999999999">
      <c r="B396" s="149"/>
      <c r="D396" s="150" t="s">
        <v>177</v>
      </c>
      <c r="E396" s="151" t="s">
        <v>19</v>
      </c>
      <c r="F396" s="152" t="s">
        <v>375</v>
      </c>
      <c r="H396" s="151" t="s">
        <v>19</v>
      </c>
      <c r="I396" s="153"/>
      <c r="L396" s="149"/>
      <c r="M396" s="154"/>
      <c r="T396" s="155"/>
      <c r="AT396" s="151" t="s">
        <v>177</v>
      </c>
      <c r="AU396" s="151" t="s">
        <v>83</v>
      </c>
      <c r="AV396" s="12" t="s">
        <v>81</v>
      </c>
      <c r="AW396" s="12" t="s">
        <v>34</v>
      </c>
      <c r="AX396" s="12" t="s">
        <v>74</v>
      </c>
      <c r="AY396" s="151" t="s">
        <v>166</v>
      </c>
    </row>
    <row r="397" spans="2:65" s="13" customFormat="1" ht="10.199999999999999">
      <c r="B397" s="156"/>
      <c r="D397" s="150" t="s">
        <v>177</v>
      </c>
      <c r="E397" s="157" t="s">
        <v>19</v>
      </c>
      <c r="F397" s="158" t="s">
        <v>838</v>
      </c>
      <c r="H397" s="159">
        <v>130</v>
      </c>
      <c r="I397" s="160"/>
      <c r="L397" s="156"/>
      <c r="M397" s="161"/>
      <c r="T397" s="162"/>
      <c r="AT397" s="157" t="s">
        <v>177</v>
      </c>
      <c r="AU397" s="157" t="s">
        <v>83</v>
      </c>
      <c r="AV397" s="13" t="s">
        <v>83</v>
      </c>
      <c r="AW397" s="13" t="s">
        <v>34</v>
      </c>
      <c r="AX397" s="13" t="s">
        <v>74</v>
      </c>
      <c r="AY397" s="157" t="s">
        <v>166</v>
      </c>
    </row>
    <row r="398" spans="2:65" s="12" customFormat="1" ht="10.199999999999999">
      <c r="B398" s="149"/>
      <c r="D398" s="150" t="s">
        <v>177</v>
      </c>
      <c r="E398" s="151" t="s">
        <v>19</v>
      </c>
      <c r="F398" s="152" t="s">
        <v>377</v>
      </c>
      <c r="H398" s="151" t="s">
        <v>19</v>
      </c>
      <c r="I398" s="153"/>
      <c r="L398" s="149"/>
      <c r="M398" s="154"/>
      <c r="T398" s="155"/>
      <c r="AT398" s="151" t="s">
        <v>177</v>
      </c>
      <c r="AU398" s="151" t="s">
        <v>83</v>
      </c>
      <c r="AV398" s="12" t="s">
        <v>81</v>
      </c>
      <c r="AW398" s="12" t="s">
        <v>34</v>
      </c>
      <c r="AX398" s="12" t="s">
        <v>74</v>
      </c>
      <c r="AY398" s="151" t="s">
        <v>166</v>
      </c>
    </row>
    <row r="399" spans="2:65" s="13" customFormat="1" ht="10.199999999999999">
      <c r="B399" s="156"/>
      <c r="D399" s="150" t="s">
        <v>177</v>
      </c>
      <c r="E399" s="157" t="s">
        <v>19</v>
      </c>
      <c r="F399" s="158" t="s">
        <v>839</v>
      </c>
      <c r="H399" s="159">
        <v>371</v>
      </c>
      <c r="I399" s="160"/>
      <c r="L399" s="156"/>
      <c r="M399" s="161"/>
      <c r="T399" s="162"/>
      <c r="AT399" s="157" t="s">
        <v>177</v>
      </c>
      <c r="AU399" s="157" t="s">
        <v>83</v>
      </c>
      <c r="AV399" s="13" t="s">
        <v>83</v>
      </c>
      <c r="AW399" s="13" t="s">
        <v>34</v>
      </c>
      <c r="AX399" s="13" t="s">
        <v>74</v>
      </c>
      <c r="AY399" s="157" t="s">
        <v>166</v>
      </c>
    </row>
    <row r="400" spans="2:65" s="14" customFormat="1" ht="10.199999999999999">
      <c r="B400" s="163"/>
      <c r="D400" s="150" t="s">
        <v>177</v>
      </c>
      <c r="E400" s="164" t="s">
        <v>19</v>
      </c>
      <c r="F400" s="165" t="s">
        <v>181</v>
      </c>
      <c r="H400" s="166">
        <v>501</v>
      </c>
      <c r="I400" s="167"/>
      <c r="L400" s="163"/>
      <c r="M400" s="168"/>
      <c r="T400" s="169"/>
      <c r="AT400" s="164" t="s">
        <v>177</v>
      </c>
      <c r="AU400" s="164" t="s">
        <v>83</v>
      </c>
      <c r="AV400" s="14" t="s">
        <v>173</v>
      </c>
      <c r="AW400" s="14" t="s">
        <v>34</v>
      </c>
      <c r="AX400" s="14" t="s">
        <v>81</v>
      </c>
      <c r="AY400" s="164" t="s">
        <v>166</v>
      </c>
    </row>
    <row r="401" spans="2:65" s="13" customFormat="1" ht="10.199999999999999">
      <c r="B401" s="156"/>
      <c r="D401" s="150" t="s">
        <v>177</v>
      </c>
      <c r="F401" s="158" t="s">
        <v>840</v>
      </c>
      <c r="H401" s="159">
        <v>526.04999999999995</v>
      </c>
      <c r="I401" s="160"/>
      <c r="L401" s="156"/>
      <c r="M401" s="161"/>
      <c r="T401" s="162"/>
      <c r="AT401" s="157" t="s">
        <v>177</v>
      </c>
      <c r="AU401" s="157" t="s">
        <v>83</v>
      </c>
      <c r="AV401" s="13" t="s">
        <v>83</v>
      </c>
      <c r="AW401" s="13" t="s">
        <v>4</v>
      </c>
      <c r="AX401" s="13" t="s">
        <v>81</v>
      </c>
      <c r="AY401" s="157" t="s">
        <v>166</v>
      </c>
    </row>
    <row r="402" spans="2:65" s="1" customFormat="1" ht="16.5" customHeight="1">
      <c r="B402" s="33"/>
      <c r="C402" s="132" t="s">
        <v>544</v>
      </c>
      <c r="D402" s="132" t="s">
        <v>168</v>
      </c>
      <c r="E402" s="133" t="s">
        <v>841</v>
      </c>
      <c r="F402" s="134" t="s">
        <v>842</v>
      </c>
      <c r="G402" s="135" t="s">
        <v>244</v>
      </c>
      <c r="H402" s="136">
        <v>400.57499999999999</v>
      </c>
      <c r="I402" s="137"/>
      <c r="J402" s="138">
        <f>ROUND(I402*H402,2)</f>
        <v>0</v>
      </c>
      <c r="K402" s="134" t="s">
        <v>172</v>
      </c>
      <c r="L402" s="33"/>
      <c r="M402" s="139" t="s">
        <v>19</v>
      </c>
      <c r="N402" s="140" t="s">
        <v>45</v>
      </c>
      <c r="P402" s="141">
        <f>O402*H402</f>
        <v>0</v>
      </c>
      <c r="Q402" s="141">
        <v>0</v>
      </c>
      <c r="R402" s="141">
        <f>Q402*H402</f>
        <v>0</v>
      </c>
      <c r="S402" s="141">
        <v>0</v>
      </c>
      <c r="T402" s="142">
        <f>S402*H402</f>
        <v>0</v>
      </c>
      <c r="AR402" s="143" t="s">
        <v>173</v>
      </c>
      <c r="AT402" s="143" t="s">
        <v>168</v>
      </c>
      <c r="AU402" s="143" t="s">
        <v>83</v>
      </c>
      <c r="AY402" s="18" t="s">
        <v>166</v>
      </c>
      <c r="BE402" s="144">
        <f>IF(N402="základní",J402,0)</f>
        <v>0</v>
      </c>
      <c r="BF402" s="144">
        <f>IF(N402="snížená",J402,0)</f>
        <v>0</v>
      </c>
      <c r="BG402" s="144">
        <f>IF(N402="zákl. přenesená",J402,0)</f>
        <v>0</v>
      </c>
      <c r="BH402" s="144">
        <f>IF(N402="sníž. přenesená",J402,0)</f>
        <v>0</v>
      </c>
      <c r="BI402" s="144">
        <f>IF(N402="nulová",J402,0)</f>
        <v>0</v>
      </c>
      <c r="BJ402" s="18" t="s">
        <v>81</v>
      </c>
      <c r="BK402" s="144">
        <f>ROUND(I402*H402,2)</f>
        <v>0</v>
      </c>
      <c r="BL402" s="18" t="s">
        <v>173</v>
      </c>
      <c r="BM402" s="143" t="s">
        <v>843</v>
      </c>
    </row>
    <row r="403" spans="2:65" s="1" customFormat="1" ht="10.199999999999999">
      <c r="B403" s="33"/>
      <c r="D403" s="145" t="s">
        <v>175</v>
      </c>
      <c r="F403" s="146" t="s">
        <v>844</v>
      </c>
      <c r="I403" s="147"/>
      <c r="L403" s="33"/>
      <c r="M403" s="148"/>
      <c r="T403" s="54"/>
      <c r="AT403" s="18" t="s">
        <v>175</v>
      </c>
      <c r="AU403" s="18" t="s">
        <v>83</v>
      </c>
    </row>
    <row r="404" spans="2:65" s="12" customFormat="1" ht="10.199999999999999">
      <c r="B404" s="149"/>
      <c r="D404" s="150" t="s">
        <v>177</v>
      </c>
      <c r="E404" s="151" t="s">
        <v>19</v>
      </c>
      <c r="F404" s="152" t="s">
        <v>354</v>
      </c>
      <c r="H404" s="151" t="s">
        <v>19</v>
      </c>
      <c r="I404" s="153"/>
      <c r="L404" s="149"/>
      <c r="M404" s="154"/>
      <c r="T404" s="155"/>
      <c r="AT404" s="151" t="s">
        <v>177</v>
      </c>
      <c r="AU404" s="151" t="s">
        <v>83</v>
      </c>
      <c r="AV404" s="12" t="s">
        <v>81</v>
      </c>
      <c r="AW404" s="12" t="s">
        <v>34</v>
      </c>
      <c r="AX404" s="12" t="s">
        <v>74</v>
      </c>
      <c r="AY404" s="151" t="s">
        <v>166</v>
      </c>
    </row>
    <row r="405" spans="2:65" s="12" customFormat="1" ht="10.199999999999999">
      <c r="B405" s="149"/>
      <c r="D405" s="150" t="s">
        <v>177</v>
      </c>
      <c r="E405" s="151" t="s">
        <v>19</v>
      </c>
      <c r="F405" s="152" t="s">
        <v>375</v>
      </c>
      <c r="H405" s="151" t="s">
        <v>19</v>
      </c>
      <c r="I405" s="153"/>
      <c r="L405" s="149"/>
      <c r="M405" s="154"/>
      <c r="T405" s="155"/>
      <c r="AT405" s="151" t="s">
        <v>177</v>
      </c>
      <c r="AU405" s="151" t="s">
        <v>83</v>
      </c>
      <c r="AV405" s="12" t="s">
        <v>81</v>
      </c>
      <c r="AW405" s="12" t="s">
        <v>34</v>
      </c>
      <c r="AX405" s="12" t="s">
        <v>74</v>
      </c>
      <c r="AY405" s="151" t="s">
        <v>166</v>
      </c>
    </row>
    <row r="406" spans="2:65" s="13" customFormat="1" ht="10.199999999999999">
      <c r="B406" s="156"/>
      <c r="D406" s="150" t="s">
        <v>177</v>
      </c>
      <c r="E406" s="157" t="s">
        <v>19</v>
      </c>
      <c r="F406" s="158" t="s">
        <v>845</v>
      </c>
      <c r="H406" s="159">
        <v>305.5</v>
      </c>
      <c r="I406" s="160"/>
      <c r="L406" s="156"/>
      <c r="M406" s="161"/>
      <c r="T406" s="162"/>
      <c r="AT406" s="157" t="s">
        <v>177</v>
      </c>
      <c r="AU406" s="157" t="s">
        <v>83</v>
      </c>
      <c r="AV406" s="13" t="s">
        <v>83</v>
      </c>
      <c r="AW406" s="13" t="s">
        <v>34</v>
      </c>
      <c r="AX406" s="13" t="s">
        <v>74</v>
      </c>
      <c r="AY406" s="157" t="s">
        <v>166</v>
      </c>
    </row>
    <row r="407" spans="2:65" s="13" customFormat="1" ht="10.199999999999999">
      <c r="B407" s="156"/>
      <c r="D407" s="150" t="s">
        <v>177</v>
      </c>
      <c r="E407" s="157" t="s">
        <v>19</v>
      </c>
      <c r="F407" s="158" t="s">
        <v>846</v>
      </c>
      <c r="H407" s="159">
        <v>76</v>
      </c>
      <c r="I407" s="160"/>
      <c r="L407" s="156"/>
      <c r="M407" s="161"/>
      <c r="T407" s="162"/>
      <c r="AT407" s="157" t="s">
        <v>177</v>
      </c>
      <c r="AU407" s="157" t="s">
        <v>83</v>
      </c>
      <c r="AV407" s="13" t="s">
        <v>83</v>
      </c>
      <c r="AW407" s="13" t="s">
        <v>34</v>
      </c>
      <c r="AX407" s="13" t="s">
        <v>74</v>
      </c>
      <c r="AY407" s="157" t="s">
        <v>166</v>
      </c>
    </row>
    <row r="408" spans="2:65" s="14" customFormat="1" ht="10.199999999999999">
      <c r="B408" s="163"/>
      <c r="D408" s="150" t="s">
        <v>177</v>
      </c>
      <c r="E408" s="164" t="s">
        <v>19</v>
      </c>
      <c r="F408" s="165" t="s">
        <v>181</v>
      </c>
      <c r="H408" s="166">
        <v>381.5</v>
      </c>
      <c r="I408" s="167"/>
      <c r="L408" s="163"/>
      <c r="M408" s="168"/>
      <c r="T408" s="169"/>
      <c r="AT408" s="164" t="s">
        <v>177</v>
      </c>
      <c r="AU408" s="164" t="s">
        <v>83</v>
      </c>
      <c r="AV408" s="14" t="s">
        <v>173</v>
      </c>
      <c r="AW408" s="14" t="s">
        <v>34</v>
      </c>
      <c r="AX408" s="14" t="s">
        <v>81</v>
      </c>
      <c r="AY408" s="164" t="s">
        <v>166</v>
      </c>
    </row>
    <row r="409" spans="2:65" s="13" customFormat="1" ht="10.199999999999999">
      <c r="B409" s="156"/>
      <c r="D409" s="150" t="s">
        <v>177</v>
      </c>
      <c r="F409" s="158" t="s">
        <v>847</v>
      </c>
      <c r="H409" s="159">
        <v>400.57499999999999</v>
      </c>
      <c r="I409" s="160"/>
      <c r="L409" s="156"/>
      <c r="M409" s="161"/>
      <c r="T409" s="162"/>
      <c r="AT409" s="157" t="s">
        <v>177</v>
      </c>
      <c r="AU409" s="157" t="s">
        <v>83</v>
      </c>
      <c r="AV409" s="13" t="s">
        <v>83</v>
      </c>
      <c r="AW409" s="13" t="s">
        <v>4</v>
      </c>
      <c r="AX409" s="13" t="s">
        <v>81</v>
      </c>
      <c r="AY409" s="157" t="s">
        <v>166</v>
      </c>
    </row>
    <row r="410" spans="2:65" s="1" customFormat="1" ht="21.75" customHeight="1">
      <c r="B410" s="33"/>
      <c r="C410" s="132" t="s">
        <v>553</v>
      </c>
      <c r="D410" s="132" t="s">
        <v>168</v>
      </c>
      <c r="E410" s="133" t="s">
        <v>848</v>
      </c>
      <c r="F410" s="134" t="s">
        <v>849</v>
      </c>
      <c r="G410" s="135" t="s">
        <v>244</v>
      </c>
      <c r="H410" s="136">
        <v>1083.1959999999999</v>
      </c>
      <c r="I410" s="137"/>
      <c r="J410" s="138">
        <f>ROUND(I410*H410,2)</f>
        <v>0</v>
      </c>
      <c r="K410" s="134" t="s">
        <v>19</v>
      </c>
      <c r="L410" s="33"/>
      <c r="M410" s="139" t="s">
        <v>19</v>
      </c>
      <c r="N410" s="140" t="s">
        <v>45</v>
      </c>
      <c r="P410" s="141">
        <f>O410*H410</f>
        <v>0</v>
      </c>
      <c r="Q410" s="141">
        <v>2.0999999999999999E-3</v>
      </c>
      <c r="R410" s="141">
        <f>Q410*H410</f>
        <v>2.2747115999999998</v>
      </c>
      <c r="S410" s="141">
        <v>0</v>
      </c>
      <c r="T410" s="142">
        <f>S410*H410</f>
        <v>0</v>
      </c>
      <c r="AR410" s="143" t="s">
        <v>173</v>
      </c>
      <c r="AT410" s="143" t="s">
        <v>168</v>
      </c>
      <c r="AU410" s="143" t="s">
        <v>83</v>
      </c>
      <c r="AY410" s="18" t="s">
        <v>166</v>
      </c>
      <c r="BE410" s="144">
        <f>IF(N410="základní",J410,0)</f>
        <v>0</v>
      </c>
      <c r="BF410" s="144">
        <f>IF(N410="snížená",J410,0)</f>
        <v>0</v>
      </c>
      <c r="BG410" s="144">
        <f>IF(N410="zákl. přenesená",J410,0)</f>
        <v>0</v>
      </c>
      <c r="BH410" s="144">
        <f>IF(N410="sníž. přenesená",J410,0)</f>
        <v>0</v>
      </c>
      <c r="BI410" s="144">
        <f>IF(N410="nulová",J410,0)</f>
        <v>0</v>
      </c>
      <c r="BJ410" s="18" t="s">
        <v>81</v>
      </c>
      <c r="BK410" s="144">
        <f>ROUND(I410*H410,2)</f>
        <v>0</v>
      </c>
      <c r="BL410" s="18" t="s">
        <v>173</v>
      </c>
      <c r="BM410" s="143" t="s">
        <v>850</v>
      </c>
    </row>
    <row r="411" spans="2:65" s="12" customFormat="1" ht="10.199999999999999">
      <c r="B411" s="149"/>
      <c r="D411" s="150" t="s">
        <v>177</v>
      </c>
      <c r="E411" s="151" t="s">
        <v>19</v>
      </c>
      <c r="F411" s="152" t="s">
        <v>354</v>
      </c>
      <c r="H411" s="151" t="s">
        <v>19</v>
      </c>
      <c r="I411" s="153"/>
      <c r="L411" s="149"/>
      <c r="M411" s="154"/>
      <c r="T411" s="155"/>
      <c r="AT411" s="151" t="s">
        <v>177</v>
      </c>
      <c r="AU411" s="151" t="s">
        <v>83</v>
      </c>
      <c r="AV411" s="12" t="s">
        <v>81</v>
      </c>
      <c r="AW411" s="12" t="s">
        <v>34</v>
      </c>
      <c r="AX411" s="12" t="s">
        <v>74</v>
      </c>
      <c r="AY411" s="151" t="s">
        <v>166</v>
      </c>
    </row>
    <row r="412" spans="2:65" s="12" customFormat="1" ht="10.199999999999999">
      <c r="B412" s="149"/>
      <c r="D412" s="150" t="s">
        <v>177</v>
      </c>
      <c r="E412" s="151" t="s">
        <v>19</v>
      </c>
      <c r="F412" s="152" t="s">
        <v>375</v>
      </c>
      <c r="H412" s="151" t="s">
        <v>19</v>
      </c>
      <c r="I412" s="153"/>
      <c r="L412" s="149"/>
      <c r="M412" s="154"/>
      <c r="T412" s="155"/>
      <c r="AT412" s="151" t="s">
        <v>177</v>
      </c>
      <c r="AU412" s="151" t="s">
        <v>83</v>
      </c>
      <c r="AV412" s="12" t="s">
        <v>81</v>
      </c>
      <c r="AW412" s="12" t="s">
        <v>34</v>
      </c>
      <c r="AX412" s="12" t="s">
        <v>74</v>
      </c>
      <c r="AY412" s="151" t="s">
        <v>166</v>
      </c>
    </row>
    <row r="413" spans="2:65" s="13" customFormat="1" ht="10.199999999999999">
      <c r="B413" s="156"/>
      <c r="D413" s="150" t="s">
        <v>177</v>
      </c>
      <c r="E413" s="157" t="s">
        <v>19</v>
      </c>
      <c r="F413" s="158" t="s">
        <v>376</v>
      </c>
      <c r="H413" s="159">
        <v>133.9</v>
      </c>
      <c r="I413" s="160"/>
      <c r="L413" s="156"/>
      <c r="M413" s="161"/>
      <c r="T413" s="162"/>
      <c r="AT413" s="157" t="s">
        <v>177</v>
      </c>
      <c r="AU413" s="157" t="s">
        <v>83</v>
      </c>
      <c r="AV413" s="13" t="s">
        <v>83</v>
      </c>
      <c r="AW413" s="13" t="s">
        <v>34</v>
      </c>
      <c r="AX413" s="13" t="s">
        <v>74</v>
      </c>
      <c r="AY413" s="157" t="s">
        <v>166</v>
      </c>
    </row>
    <row r="414" spans="2:65" s="13" customFormat="1" ht="10.199999999999999">
      <c r="B414" s="156"/>
      <c r="D414" s="150" t="s">
        <v>177</v>
      </c>
      <c r="E414" s="157" t="s">
        <v>19</v>
      </c>
      <c r="F414" s="158" t="s">
        <v>394</v>
      </c>
      <c r="H414" s="159">
        <v>286</v>
      </c>
      <c r="I414" s="160"/>
      <c r="L414" s="156"/>
      <c r="M414" s="161"/>
      <c r="T414" s="162"/>
      <c r="AT414" s="157" t="s">
        <v>177</v>
      </c>
      <c r="AU414" s="157" t="s">
        <v>83</v>
      </c>
      <c r="AV414" s="13" t="s">
        <v>83</v>
      </c>
      <c r="AW414" s="13" t="s">
        <v>34</v>
      </c>
      <c r="AX414" s="13" t="s">
        <v>74</v>
      </c>
      <c r="AY414" s="157" t="s">
        <v>166</v>
      </c>
    </row>
    <row r="415" spans="2:65" s="13" customFormat="1" ht="10.199999999999999">
      <c r="B415" s="156"/>
      <c r="D415" s="150" t="s">
        <v>177</v>
      </c>
      <c r="E415" s="157" t="s">
        <v>19</v>
      </c>
      <c r="F415" s="158" t="s">
        <v>395</v>
      </c>
      <c r="H415" s="159">
        <v>70</v>
      </c>
      <c r="I415" s="160"/>
      <c r="L415" s="156"/>
      <c r="M415" s="161"/>
      <c r="T415" s="162"/>
      <c r="AT415" s="157" t="s">
        <v>177</v>
      </c>
      <c r="AU415" s="157" t="s">
        <v>83</v>
      </c>
      <c r="AV415" s="13" t="s">
        <v>83</v>
      </c>
      <c r="AW415" s="13" t="s">
        <v>34</v>
      </c>
      <c r="AX415" s="13" t="s">
        <v>74</v>
      </c>
      <c r="AY415" s="157" t="s">
        <v>166</v>
      </c>
    </row>
    <row r="416" spans="2:65" s="12" customFormat="1" ht="10.199999999999999">
      <c r="B416" s="149"/>
      <c r="D416" s="150" t="s">
        <v>177</v>
      </c>
      <c r="E416" s="151" t="s">
        <v>19</v>
      </c>
      <c r="F416" s="152" t="s">
        <v>377</v>
      </c>
      <c r="H416" s="151" t="s">
        <v>19</v>
      </c>
      <c r="I416" s="153"/>
      <c r="L416" s="149"/>
      <c r="M416" s="154"/>
      <c r="T416" s="155"/>
      <c r="AT416" s="151" t="s">
        <v>177</v>
      </c>
      <c r="AU416" s="151" t="s">
        <v>83</v>
      </c>
      <c r="AV416" s="12" t="s">
        <v>81</v>
      </c>
      <c r="AW416" s="12" t="s">
        <v>34</v>
      </c>
      <c r="AX416" s="12" t="s">
        <v>74</v>
      </c>
      <c r="AY416" s="151" t="s">
        <v>166</v>
      </c>
    </row>
    <row r="417" spans="2:65" s="13" customFormat="1" ht="10.199999999999999">
      <c r="B417" s="156"/>
      <c r="D417" s="150" t="s">
        <v>177</v>
      </c>
      <c r="E417" s="157" t="s">
        <v>19</v>
      </c>
      <c r="F417" s="158" t="s">
        <v>378</v>
      </c>
      <c r="H417" s="159">
        <v>385.11500000000001</v>
      </c>
      <c r="I417" s="160"/>
      <c r="L417" s="156"/>
      <c r="M417" s="161"/>
      <c r="T417" s="162"/>
      <c r="AT417" s="157" t="s">
        <v>177</v>
      </c>
      <c r="AU417" s="157" t="s">
        <v>83</v>
      </c>
      <c r="AV417" s="13" t="s">
        <v>83</v>
      </c>
      <c r="AW417" s="13" t="s">
        <v>34</v>
      </c>
      <c r="AX417" s="13" t="s">
        <v>74</v>
      </c>
      <c r="AY417" s="157" t="s">
        <v>166</v>
      </c>
    </row>
    <row r="418" spans="2:65" s="12" customFormat="1" ht="10.199999999999999">
      <c r="B418" s="149"/>
      <c r="D418" s="150" t="s">
        <v>177</v>
      </c>
      <c r="E418" s="151" t="s">
        <v>19</v>
      </c>
      <c r="F418" s="152" t="s">
        <v>851</v>
      </c>
      <c r="H418" s="151" t="s">
        <v>19</v>
      </c>
      <c r="I418" s="153"/>
      <c r="L418" s="149"/>
      <c r="M418" s="154"/>
      <c r="T418" s="155"/>
      <c r="AT418" s="151" t="s">
        <v>177</v>
      </c>
      <c r="AU418" s="151" t="s">
        <v>83</v>
      </c>
      <c r="AV418" s="12" t="s">
        <v>81</v>
      </c>
      <c r="AW418" s="12" t="s">
        <v>34</v>
      </c>
      <c r="AX418" s="12" t="s">
        <v>74</v>
      </c>
      <c r="AY418" s="151" t="s">
        <v>166</v>
      </c>
    </row>
    <row r="419" spans="2:65" s="13" customFormat="1" ht="10.199999999999999">
      <c r="B419" s="156"/>
      <c r="D419" s="150" t="s">
        <v>177</v>
      </c>
      <c r="E419" s="157" t="s">
        <v>19</v>
      </c>
      <c r="F419" s="158" t="s">
        <v>852</v>
      </c>
      <c r="H419" s="159">
        <v>3.6</v>
      </c>
      <c r="I419" s="160"/>
      <c r="L419" s="156"/>
      <c r="M419" s="161"/>
      <c r="T419" s="162"/>
      <c r="AT419" s="157" t="s">
        <v>177</v>
      </c>
      <c r="AU419" s="157" t="s">
        <v>83</v>
      </c>
      <c r="AV419" s="13" t="s">
        <v>83</v>
      </c>
      <c r="AW419" s="13" t="s">
        <v>34</v>
      </c>
      <c r="AX419" s="13" t="s">
        <v>74</v>
      </c>
      <c r="AY419" s="157" t="s">
        <v>166</v>
      </c>
    </row>
    <row r="420" spans="2:65" s="12" customFormat="1" ht="10.199999999999999">
      <c r="B420" s="149"/>
      <c r="D420" s="150" t="s">
        <v>177</v>
      </c>
      <c r="E420" s="151" t="s">
        <v>19</v>
      </c>
      <c r="F420" s="152" t="s">
        <v>853</v>
      </c>
      <c r="H420" s="151" t="s">
        <v>19</v>
      </c>
      <c r="I420" s="153"/>
      <c r="L420" s="149"/>
      <c r="M420" s="154"/>
      <c r="T420" s="155"/>
      <c r="AT420" s="151" t="s">
        <v>177</v>
      </c>
      <c r="AU420" s="151" t="s">
        <v>83</v>
      </c>
      <c r="AV420" s="12" t="s">
        <v>81</v>
      </c>
      <c r="AW420" s="12" t="s">
        <v>34</v>
      </c>
      <c r="AX420" s="12" t="s">
        <v>74</v>
      </c>
      <c r="AY420" s="151" t="s">
        <v>166</v>
      </c>
    </row>
    <row r="421" spans="2:65" s="13" customFormat="1" ht="10.199999999999999">
      <c r="B421" s="156"/>
      <c r="D421" s="150" t="s">
        <v>177</v>
      </c>
      <c r="E421" s="157" t="s">
        <v>19</v>
      </c>
      <c r="F421" s="158" t="s">
        <v>854</v>
      </c>
      <c r="H421" s="159">
        <v>153</v>
      </c>
      <c r="I421" s="160"/>
      <c r="L421" s="156"/>
      <c r="M421" s="161"/>
      <c r="T421" s="162"/>
      <c r="AT421" s="157" t="s">
        <v>177</v>
      </c>
      <c r="AU421" s="157" t="s">
        <v>83</v>
      </c>
      <c r="AV421" s="13" t="s">
        <v>83</v>
      </c>
      <c r="AW421" s="13" t="s">
        <v>34</v>
      </c>
      <c r="AX421" s="13" t="s">
        <v>74</v>
      </c>
      <c r="AY421" s="157" t="s">
        <v>166</v>
      </c>
    </row>
    <row r="422" spans="2:65" s="14" customFormat="1" ht="10.199999999999999">
      <c r="B422" s="163"/>
      <c r="D422" s="150" t="s">
        <v>177</v>
      </c>
      <c r="E422" s="164" t="s">
        <v>19</v>
      </c>
      <c r="F422" s="165" t="s">
        <v>181</v>
      </c>
      <c r="H422" s="166">
        <v>1031.615</v>
      </c>
      <c r="I422" s="167"/>
      <c r="L422" s="163"/>
      <c r="M422" s="168"/>
      <c r="T422" s="169"/>
      <c r="AT422" s="164" t="s">
        <v>177</v>
      </c>
      <c r="AU422" s="164" t="s">
        <v>83</v>
      </c>
      <c r="AV422" s="14" t="s">
        <v>173</v>
      </c>
      <c r="AW422" s="14" t="s">
        <v>34</v>
      </c>
      <c r="AX422" s="14" t="s">
        <v>81</v>
      </c>
      <c r="AY422" s="164" t="s">
        <v>166</v>
      </c>
    </row>
    <row r="423" spans="2:65" s="13" customFormat="1" ht="10.199999999999999">
      <c r="B423" s="156"/>
      <c r="D423" s="150" t="s">
        <v>177</v>
      </c>
      <c r="F423" s="158" t="s">
        <v>855</v>
      </c>
      <c r="H423" s="159">
        <v>1083.1959999999999</v>
      </c>
      <c r="I423" s="160"/>
      <c r="L423" s="156"/>
      <c r="M423" s="161"/>
      <c r="T423" s="162"/>
      <c r="AT423" s="157" t="s">
        <v>177</v>
      </c>
      <c r="AU423" s="157" t="s">
        <v>83</v>
      </c>
      <c r="AV423" s="13" t="s">
        <v>83</v>
      </c>
      <c r="AW423" s="13" t="s">
        <v>4</v>
      </c>
      <c r="AX423" s="13" t="s">
        <v>81</v>
      </c>
      <c r="AY423" s="157" t="s">
        <v>166</v>
      </c>
    </row>
    <row r="424" spans="2:65" s="1" customFormat="1" ht="16.5" customHeight="1">
      <c r="B424" s="33"/>
      <c r="C424" s="132" t="s">
        <v>565</v>
      </c>
      <c r="D424" s="132" t="s">
        <v>168</v>
      </c>
      <c r="E424" s="133" t="s">
        <v>856</v>
      </c>
      <c r="F424" s="134" t="s">
        <v>857</v>
      </c>
      <c r="G424" s="135" t="s">
        <v>244</v>
      </c>
      <c r="H424" s="136">
        <v>216.5</v>
      </c>
      <c r="I424" s="137"/>
      <c r="J424" s="138">
        <f>ROUND(I424*H424,2)</f>
        <v>0</v>
      </c>
      <c r="K424" s="134" t="s">
        <v>172</v>
      </c>
      <c r="L424" s="33"/>
      <c r="M424" s="139" t="s">
        <v>19</v>
      </c>
      <c r="N424" s="140" t="s">
        <v>45</v>
      </c>
      <c r="P424" s="141">
        <f>O424*H424</f>
        <v>0</v>
      </c>
      <c r="Q424" s="141">
        <v>0</v>
      </c>
      <c r="R424" s="141">
        <f>Q424*H424</f>
        <v>0</v>
      </c>
      <c r="S424" s="141">
        <v>0</v>
      </c>
      <c r="T424" s="142">
        <f>S424*H424</f>
        <v>0</v>
      </c>
      <c r="AR424" s="143" t="s">
        <v>173</v>
      </c>
      <c r="AT424" s="143" t="s">
        <v>168</v>
      </c>
      <c r="AU424" s="143" t="s">
        <v>83</v>
      </c>
      <c r="AY424" s="18" t="s">
        <v>166</v>
      </c>
      <c r="BE424" s="144">
        <f>IF(N424="základní",J424,0)</f>
        <v>0</v>
      </c>
      <c r="BF424" s="144">
        <f>IF(N424="snížená",J424,0)</f>
        <v>0</v>
      </c>
      <c r="BG424" s="144">
        <f>IF(N424="zákl. přenesená",J424,0)</f>
        <v>0</v>
      </c>
      <c r="BH424" s="144">
        <f>IF(N424="sníž. přenesená",J424,0)</f>
        <v>0</v>
      </c>
      <c r="BI424" s="144">
        <f>IF(N424="nulová",J424,0)</f>
        <v>0</v>
      </c>
      <c r="BJ424" s="18" t="s">
        <v>81</v>
      </c>
      <c r="BK424" s="144">
        <f>ROUND(I424*H424,2)</f>
        <v>0</v>
      </c>
      <c r="BL424" s="18" t="s">
        <v>173</v>
      </c>
      <c r="BM424" s="143" t="s">
        <v>858</v>
      </c>
    </row>
    <row r="425" spans="2:65" s="1" customFormat="1" ht="10.199999999999999">
      <c r="B425" s="33"/>
      <c r="D425" s="145" t="s">
        <v>175</v>
      </c>
      <c r="F425" s="146" t="s">
        <v>859</v>
      </c>
      <c r="I425" s="147"/>
      <c r="L425" s="33"/>
      <c r="M425" s="148"/>
      <c r="T425" s="54"/>
      <c r="AT425" s="18" t="s">
        <v>175</v>
      </c>
      <c r="AU425" s="18" t="s">
        <v>83</v>
      </c>
    </row>
    <row r="426" spans="2:65" s="12" customFormat="1" ht="10.199999999999999">
      <c r="B426" s="149"/>
      <c r="D426" s="150" t="s">
        <v>177</v>
      </c>
      <c r="E426" s="151" t="s">
        <v>19</v>
      </c>
      <c r="F426" s="152" t="s">
        <v>793</v>
      </c>
      <c r="H426" s="151" t="s">
        <v>19</v>
      </c>
      <c r="I426" s="153"/>
      <c r="L426" s="149"/>
      <c r="M426" s="154"/>
      <c r="T426" s="155"/>
      <c r="AT426" s="151" t="s">
        <v>177</v>
      </c>
      <c r="AU426" s="151" t="s">
        <v>83</v>
      </c>
      <c r="AV426" s="12" t="s">
        <v>81</v>
      </c>
      <c r="AW426" s="12" t="s">
        <v>34</v>
      </c>
      <c r="AX426" s="12" t="s">
        <v>74</v>
      </c>
      <c r="AY426" s="151" t="s">
        <v>166</v>
      </c>
    </row>
    <row r="427" spans="2:65" s="13" customFormat="1" ht="10.199999999999999">
      <c r="B427" s="156"/>
      <c r="D427" s="150" t="s">
        <v>177</v>
      </c>
      <c r="E427" s="157" t="s">
        <v>19</v>
      </c>
      <c r="F427" s="158" t="s">
        <v>794</v>
      </c>
      <c r="H427" s="159">
        <v>104</v>
      </c>
      <c r="I427" s="160"/>
      <c r="L427" s="156"/>
      <c r="M427" s="161"/>
      <c r="T427" s="162"/>
      <c r="AT427" s="157" t="s">
        <v>177</v>
      </c>
      <c r="AU427" s="157" t="s">
        <v>83</v>
      </c>
      <c r="AV427" s="13" t="s">
        <v>83</v>
      </c>
      <c r="AW427" s="13" t="s">
        <v>34</v>
      </c>
      <c r="AX427" s="13" t="s">
        <v>74</v>
      </c>
      <c r="AY427" s="157" t="s">
        <v>166</v>
      </c>
    </row>
    <row r="428" spans="2:65" s="12" customFormat="1" ht="10.199999999999999">
      <c r="B428" s="149"/>
      <c r="D428" s="150" t="s">
        <v>177</v>
      </c>
      <c r="E428" s="151" t="s">
        <v>19</v>
      </c>
      <c r="F428" s="152" t="s">
        <v>339</v>
      </c>
      <c r="H428" s="151" t="s">
        <v>19</v>
      </c>
      <c r="I428" s="153"/>
      <c r="L428" s="149"/>
      <c r="M428" s="154"/>
      <c r="T428" s="155"/>
      <c r="AT428" s="151" t="s">
        <v>177</v>
      </c>
      <c r="AU428" s="151" t="s">
        <v>83</v>
      </c>
      <c r="AV428" s="12" t="s">
        <v>81</v>
      </c>
      <c r="AW428" s="12" t="s">
        <v>34</v>
      </c>
      <c r="AX428" s="12" t="s">
        <v>74</v>
      </c>
      <c r="AY428" s="151" t="s">
        <v>166</v>
      </c>
    </row>
    <row r="429" spans="2:65" s="13" customFormat="1" ht="10.199999999999999">
      <c r="B429" s="156"/>
      <c r="D429" s="150" t="s">
        <v>177</v>
      </c>
      <c r="E429" s="157" t="s">
        <v>19</v>
      </c>
      <c r="F429" s="158" t="s">
        <v>795</v>
      </c>
      <c r="H429" s="159">
        <v>112.5</v>
      </c>
      <c r="I429" s="160"/>
      <c r="L429" s="156"/>
      <c r="M429" s="161"/>
      <c r="T429" s="162"/>
      <c r="AT429" s="157" t="s">
        <v>177</v>
      </c>
      <c r="AU429" s="157" t="s">
        <v>83</v>
      </c>
      <c r="AV429" s="13" t="s">
        <v>83</v>
      </c>
      <c r="AW429" s="13" t="s">
        <v>34</v>
      </c>
      <c r="AX429" s="13" t="s">
        <v>74</v>
      </c>
      <c r="AY429" s="157" t="s">
        <v>166</v>
      </c>
    </row>
    <row r="430" spans="2:65" s="14" customFormat="1" ht="10.199999999999999">
      <c r="B430" s="163"/>
      <c r="D430" s="150" t="s">
        <v>177</v>
      </c>
      <c r="E430" s="164" t="s">
        <v>19</v>
      </c>
      <c r="F430" s="165" t="s">
        <v>181</v>
      </c>
      <c r="H430" s="166">
        <v>216.5</v>
      </c>
      <c r="I430" s="167"/>
      <c r="L430" s="163"/>
      <c r="M430" s="168"/>
      <c r="T430" s="169"/>
      <c r="AT430" s="164" t="s">
        <v>177</v>
      </c>
      <c r="AU430" s="164" t="s">
        <v>83</v>
      </c>
      <c r="AV430" s="14" t="s">
        <v>173</v>
      </c>
      <c r="AW430" s="14" t="s">
        <v>34</v>
      </c>
      <c r="AX430" s="14" t="s">
        <v>81</v>
      </c>
      <c r="AY430" s="164" t="s">
        <v>166</v>
      </c>
    </row>
    <row r="431" spans="2:65" s="1" customFormat="1" ht="24.15" customHeight="1">
      <c r="B431" s="33"/>
      <c r="C431" s="132" t="s">
        <v>860</v>
      </c>
      <c r="D431" s="132" t="s">
        <v>168</v>
      </c>
      <c r="E431" s="133" t="s">
        <v>861</v>
      </c>
      <c r="F431" s="134" t="s">
        <v>862</v>
      </c>
      <c r="G431" s="135" t="s">
        <v>244</v>
      </c>
      <c r="H431" s="136">
        <v>216.5</v>
      </c>
      <c r="I431" s="137"/>
      <c r="J431" s="138">
        <f>ROUND(I431*H431,2)</f>
        <v>0</v>
      </c>
      <c r="K431" s="134" t="s">
        <v>172</v>
      </c>
      <c r="L431" s="33"/>
      <c r="M431" s="139" t="s">
        <v>19</v>
      </c>
      <c r="N431" s="140" t="s">
        <v>45</v>
      </c>
      <c r="P431" s="141">
        <f>O431*H431</f>
        <v>0</v>
      </c>
      <c r="Q431" s="141">
        <v>0</v>
      </c>
      <c r="R431" s="141">
        <f>Q431*H431</f>
        <v>0</v>
      </c>
      <c r="S431" s="141">
        <v>0</v>
      </c>
      <c r="T431" s="142">
        <f>S431*H431</f>
        <v>0</v>
      </c>
      <c r="AR431" s="143" t="s">
        <v>173</v>
      </c>
      <c r="AT431" s="143" t="s">
        <v>168</v>
      </c>
      <c r="AU431" s="143" t="s">
        <v>83</v>
      </c>
      <c r="AY431" s="18" t="s">
        <v>166</v>
      </c>
      <c r="BE431" s="144">
        <f>IF(N431="základní",J431,0)</f>
        <v>0</v>
      </c>
      <c r="BF431" s="144">
        <f>IF(N431="snížená",J431,0)</f>
        <v>0</v>
      </c>
      <c r="BG431" s="144">
        <f>IF(N431="zákl. přenesená",J431,0)</f>
        <v>0</v>
      </c>
      <c r="BH431" s="144">
        <f>IF(N431="sníž. přenesená",J431,0)</f>
        <v>0</v>
      </c>
      <c r="BI431" s="144">
        <f>IF(N431="nulová",J431,0)</f>
        <v>0</v>
      </c>
      <c r="BJ431" s="18" t="s">
        <v>81</v>
      </c>
      <c r="BK431" s="144">
        <f>ROUND(I431*H431,2)</f>
        <v>0</v>
      </c>
      <c r="BL431" s="18" t="s">
        <v>173</v>
      </c>
      <c r="BM431" s="143" t="s">
        <v>863</v>
      </c>
    </row>
    <row r="432" spans="2:65" s="1" customFormat="1" ht="10.199999999999999">
      <c r="B432" s="33"/>
      <c r="D432" s="145" t="s">
        <v>175</v>
      </c>
      <c r="F432" s="146" t="s">
        <v>864</v>
      </c>
      <c r="I432" s="147"/>
      <c r="L432" s="33"/>
      <c r="M432" s="148"/>
      <c r="T432" s="54"/>
      <c r="AT432" s="18" t="s">
        <v>175</v>
      </c>
      <c r="AU432" s="18" t="s">
        <v>83</v>
      </c>
    </row>
    <row r="433" spans="2:65" s="12" customFormat="1" ht="10.199999999999999">
      <c r="B433" s="149"/>
      <c r="D433" s="150" t="s">
        <v>177</v>
      </c>
      <c r="E433" s="151" t="s">
        <v>19</v>
      </c>
      <c r="F433" s="152" t="s">
        <v>793</v>
      </c>
      <c r="H433" s="151" t="s">
        <v>19</v>
      </c>
      <c r="I433" s="153"/>
      <c r="L433" s="149"/>
      <c r="M433" s="154"/>
      <c r="T433" s="155"/>
      <c r="AT433" s="151" t="s">
        <v>177</v>
      </c>
      <c r="AU433" s="151" t="s">
        <v>83</v>
      </c>
      <c r="AV433" s="12" t="s">
        <v>81</v>
      </c>
      <c r="AW433" s="12" t="s">
        <v>34</v>
      </c>
      <c r="AX433" s="12" t="s">
        <v>74</v>
      </c>
      <c r="AY433" s="151" t="s">
        <v>166</v>
      </c>
    </row>
    <row r="434" spans="2:65" s="13" customFormat="1" ht="10.199999999999999">
      <c r="B434" s="156"/>
      <c r="D434" s="150" t="s">
        <v>177</v>
      </c>
      <c r="E434" s="157" t="s">
        <v>19</v>
      </c>
      <c r="F434" s="158" t="s">
        <v>794</v>
      </c>
      <c r="H434" s="159">
        <v>104</v>
      </c>
      <c r="I434" s="160"/>
      <c r="L434" s="156"/>
      <c r="M434" s="161"/>
      <c r="T434" s="162"/>
      <c r="AT434" s="157" t="s">
        <v>177</v>
      </c>
      <c r="AU434" s="157" t="s">
        <v>83</v>
      </c>
      <c r="AV434" s="13" t="s">
        <v>83</v>
      </c>
      <c r="AW434" s="13" t="s">
        <v>34</v>
      </c>
      <c r="AX434" s="13" t="s">
        <v>74</v>
      </c>
      <c r="AY434" s="157" t="s">
        <v>166</v>
      </c>
    </row>
    <row r="435" spans="2:65" s="12" customFormat="1" ht="10.199999999999999">
      <c r="B435" s="149"/>
      <c r="D435" s="150" t="s">
        <v>177</v>
      </c>
      <c r="E435" s="151" t="s">
        <v>19</v>
      </c>
      <c r="F435" s="152" t="s">
        <v>339</v>
      </c>
      <c r="H435" s="151" t="s">
        <v>19</v>
      </c>
      <c r="I435" s="153"/>
      <c r="L435" s="149"/>
      <c r="M435" s="154"/>
      <c r="T435" s="155"/>
      <c r="AT435" s="151" t="s">
        <v>177</v>
      </c>
      <c r="AU435" s="151" t="s">
        <v>83</v>
      </c>
      <c r="AV435" s="12" t="s">
        <v>81</v>
      </c>
      <c r="AW435" s="12" t="s">
        <v>34</v>
      </c>
      <c r="AX435" s="12" t="s">
        <v>74</v>
      </c>
      <c r="AY435" s="151" t="s">
        <v>166</v>
      </c>
    </row>
    <row r="436" spans="2:65" s="13" customFormat="1" ht="10.199999999999999">
      <c r="B436" s="156"/>
      <c r="D436" s="150" t="s">
        <v>177</v>
      </c>
      <c r="E436" s="157" t="s">
        <v>19</v>
      </c>
      <c r="F436" s="158" t="s">
        <v>795</v>
      </c>
      <c r="H436" s="159">
        <v>112.5</v>
      </c>
      <c r="I436" s="160"/>
      <c r="L436" s="156"/>
      <c r="M436" s="161"/>
      <c r="T436" s="162"/>
      <c r="AT436" s="157" t="s">
        <v>177</v>
      </c>
      <c r="AU436" s="157" t="s">
        <v>83</v>
      </c>
      <c r="AV436" s="13" t="s">
        <v>83</v>
      </c>
      <c r="AW436" s="13" t="s">
        <v>34</v>
      </c>
      <c r="AX436" s="13" t="s">
        <v>74</v>
      </c>
      <c r="AY436" s="157" t="s">
        <v>166</v>
      </c>
    </row>
    <row r="437" spans="2:65" s="14" customFormat="1" ht="10.199999999999999">
      <c r="B437" s="163"/>
      <c r="D437" s="150" t="s">
        <v>177</v>
      </c>
      <c r="E437" s="164" t="s">
        <v>19</v>
      </c>
      <c r="F437" s="165" t="s">
        <v>181</v>
      </c>
      <c r="H437" s="166">
        <v>216.5</v>
      </c>
      <c r="I437" s="167"/>
      <c r="L437" s="163"/>
      <c r="M437" s="168"/>
      <c r="T437" s="169"/>
      <c r="AT437" s="164" t="s">
        <v>177</v>
      </c>
      <c r="AU437" s="164" t="s">
        <v>83</v>
      </c>
      <c r="AV437" s="14" t="s">
        <v>173</v>
      </c>
      <c r="AW437" s="14" t="s">
        <v>34</v>
      </c>
      <c r="AX437" s="14" t="s">
        <v>81</v>
      </c>
      <c r="AY437" s="164" t="s">
        <v>166</v>
      </c>
    </row>
    <row r="438" spans="2:65" s="11" customFormat="1" ht="22.8" customHeight="1">
      <c r="B438" s="120"/>
      <c r="D438" s="121" t="s">
        <v>73</v>
      </c>
      <c r="E438" s="130" t="s">
        <v>865</v>
      </c>
      <c r="F438" s="130" t="s">
        <v>866</v>
      </c>
      <c r="I438" s="123"/>
      <c r="J438" s="131">
        <f>BK438</f>
        <v>0</v>
      </c>
      <c r="L438" s="120"/>
      <c r="M438" s="125"/>
      <c r="P438" s="126">
        <f>SUM(P439:P440)</f>
        <v>0</v>
      </c>
      <c r="R438" s="126">
        <f>SUM(R439:R440)</f>
        <v>0</v>
      </c>
      <c r="T438" s="127">
        <f>SUM(T439:T440)</f>
        <v>0</v>
      </c>
      <c r="AR438" s="121" t="s">
        <v>81</v>
      </c>
      <c r="AT438" s="128" t="s">
        <v>73</v>
      </c>
      <c r="AU438" s="128" t="s">
        <v>81</v>
      </c>
      <c r="AY438" s="121" t="s">
        <v>166</v>
      </c>
      <c r="BK438" s="129">
        <f>SUM(BK439:BK440)</f>
        <v>0</v>
      </c>
    </row>
    <row r="439" spans="2:65" s="1" customFormat="1" ht="37.799999999999997" customHeight="1">
      <c r="B439" s="33"/>
      <c r="C439" s="132" t="s">
        <v>867</v>
      </c>
      <c r="D439" s="132" t="s">
        <v>168</v>
      </c>
      <c r="E439" s="133" t="s">
        <v>868</v>
      </c>
      <c r="F439" s="134" t="s">
        <v>869</v>
      </c>
      <c r="G439" s="135" t="s">
        <v>293</v>
      </c>
      <c r="H439" s="136">
        <v>174.30600000000001</v>
      </c>
      <c r="I439" s="137"/>
      <c r="J439" s="138">
        <f>ROUND(I439*H439,2)</f>
        <v>0</v>
      </c>
      <c r="K439" s="134" t="s">
        <v>172</v>
      </c>
      <c r="L439" s="33"/>
      <c r="M439" s="139" t="s">
        <v>19</v>
      </c>
      <c r="N439" s="140" t="s">
        <v>45</v>
      </c>
      <c r="P439" s="141">
        <f>O439*H439</f>
        <v>0</v>
      </c>
      <c r="Q439" s="141">
        <v>0</v>
      </c>
      <c r="R439" s="141">
        <f>Q439*H439</f>
        <v>0</v>
      </c>
      <c r="S439" s="141">
        <v>0</v>
      </c>
      <c r="T439" s="142">
        <f>S439*H439</f>
        <v>0</v>
      </c>
      <c r="AR439" s="143" t="s">
        <v>173</v>
      </c>
      <c r="AT439" s="143" t="s">
        <v>168</v>
      </c>
      <c r="AU439" s="143" t="s">
        <v>83</v>
      </c>
      <c r="AY439" s="18" t="s">
        <v>166</v>
      </c>
      <c r="BE439" s="144">
        <f>IF(N439="základní",J439,0)</f>
        <v>0</v>
      </c>
      <c r="BF439" s="144">
        <f>IF(N439="snížená",J439,0)</f>
        <v>0</v>
      </c>
      <c r="BG439" s="144">
        <f>IF(N439="zákl. přenesená",J439,0)</f>
        <v>0</v>
      </c>
      <c r="BH439" s="144">
        <f>IF(N439="sníž. přenesená",J439,0)</f>
        <v>0</v>
      </c>
      <c r="BI439" s="144">
        <f>IF(N439="nulová",J439,0)</f>
        <v>0</v>
      </c>
      <c r="BJ439" s="18" t="s">
        <v>81</v>
      </c>
      <c r="BK439" s="144">
        <f>ROUND(I439*H439,2)</f>
        <v>0</v>
      </c>
      <c r="BL439" s="18" t="s">
        <v>173</v>
      </c>
      <c r="BM439" s="143" t="s">
        <v>870</v>
      </c>
    </row>
    <row r="440" spans="2:65" s="1" customFormat="1" ht="10.199999999999999">
      <c r="B440" s="33"/>
      <c r="D440" s="145" t="s">
        <v>175</v>
      </c>
      <c r="F440" s="146" t="s">
        <v>871</v>
      </c>
      <c r="I440" s="147"/>
      <c r="L440" s="33"/>
      <c r="M440" s="148"/>
      <c r="T440" s="54"/>
      <c r="AT440" s="18" t="s">
        <v>175</v>
      </c>
      <c r="AU440" s="18" t="s">
        <v>83</v>
      </c>
    </row>
    <row r="441" spans="2:65" s="11" customFormat="1" ht="25.95" customHeight="1">
      <c r="B441" s="120"/>
      <c r="D441" s="121" t="s">
        <v>73</v>
      </c>
      <c r="E441" s="122" t="s">
        <v>450</v>
      </c>
      <c r="F441" s="122" t="s">
        <v>451</v>
      </c>
      <c r="I441" s="123"/>
      <c r="J441" s="124">
        <f>BK441</f>
        <v>0</v>
      </c>
      <c r="L441" s="120"/>
      <c r="M441" s="125"/>
      <c r="P441" s="126">
        <f>P442+P557+P679+P706+P741+P749+P775+P798+P830+P872+P921</f>
        <v>0</v>
      </c>
      <c r="R441" s="126">
        <f>R442+R557+R679+R706+R741+R749+R775+R798+R830+R872+R921</f>
        <v>63.447811900000005</v>
      </c>
      <c r="T441" s="127">
        <f>T442+T557+T679+T706+T741+T749+T775+T798+T830+T872+T921</f>
        <v>0</v>
      </c>
      <c r="AR441" s="121" t="s">
        <v>83</v>
      </c>
      <c r="AT441" s="128" t="s">
        <v>73</v>
      </c>
      <c r="AU441" s="128" t="s">
        <v>74</v>
      </c>
      <c r="AY441" s="121" t="s">
        <v>166</v>
      </c>
      <c r="BK441" s="129">
        <f>BK442+BK557+BK679+BK706+BK741+BK749+BK775+BK798+BK830+BK872+BK921</f>
        <v>0</v>
      </c>
    </row>
    <row r="442" spans="2:65" s="11" customFormat="1" ht="22.8" customHeight="1">
      <c r="B442" s="120"/>
      <c r="D442" s="121" t="s">
        <v>73</v>
      </c>
      <c r="E442" s="130" t="s">
        <v>872</v>
      </c>
      <c r="F442" s="130" t="s">
        <v>873</v>
      </c>
      <c r="I442" s="123"/>
      <c r="J442" s="131">
        <f>BK442</f>
        <v>0</v>
      </c>
      <c r="L442" s="120"/>
      <c r="M442" s="125"/>
      <c r="P442" s="126">
        <f>SUM(P443:P556)</f>
        <v>0</v>
      </c>
      <c r="R442" s="126">
        <f>SUM(R443:R556)</f>
        <v>55.367739720000003</v>
      </c>
      <c r="T442" s="127">
        <f>SUM(T443:T556)</f>
        <v>0</v>
      </c>
      <c r="AR442" s="121" t="s">
        <v>83</v>
      </c>
      <c r="AT442" s="128" t="s">
        <v>73</v>
      </c>
      <c r="AU442" s="128" t="s">
        <v>81</v>
      </c>
      <c r="AY442" s="121" t="s">
        <v>166</v>
      </c>
      <c r="BK442" s="129">
        <f>SUM(BK443:BK556)</f>
        <v>0</v>
      </c>
    </row>
    <row r="443" spans="2:65" s="1" customFormat="1" ht="21.75" customHeight="1">
      <c r="B443" s="33"/>
      <c r="C443" s="132" t="s">
        <v>874</v>
      </c>
      <c r="D443" s="132" t="s">
        <v>168</v>
      </c>
      <c r="E443" s="133" t="s">
        <v>875</v>
      </c>
      <c r="F443" s="134" t="s">
        <v>876</v>
      </c>
      <c r="G443" s="135" t="s">
        <v>244</v>
      </c>
      <c r="H443" s="136">
        <v>508.69499999999999</v>
      </c>
      <c r="I443" s="137"/>
      <c r="J443" s="138">
        <f>ROUND(I443*H443,2)</f>
        <v>0</v>
      </c>
      <c r="K443" s="134" t="s">
        <v>172</v>
      </c>
      <c r="L443" s="33"/>
      <c r="M443" s="139" t="s">
        <v>19</v>
      </c>
      <c r="N443" s="140" t="s">
        <v>45</v>
      </c>
      <c r="P443" s="141">
        <f>O443*H443</f>
        <v>0</v>
      </c>
      <c r="Q443" s="141">
        <v>0</v>
      </c>
      <c r="R443" s="141">
        <f>Q443*H443</f>
        <v>0</v>
      </c>
      <c r="S443" s="141">
        <v>0</v>
      </c>
      <c r="T443" s="142">
        <f>S443*H443</f>
        <v>0</v>
      </c>
      <c r="AR443" s="143" t="s">
        <v>290</v>
      </c>
      <c r="AT443" s="143" t="s">
        <v>168</v>
      </c>
      <c r="AU443" s="143" t="s">
        <v>83</v>
      </c>
      <c r="AY443" s="18" t="s">
        <v>166</v>
      </c>
      <c r="BE443" s="144">
        <f>IF(N443="základní",J443,0)</f>
        <v>0</v>
      </c>
      <c r="BF443" s="144">
        <f>IF(N443="snížená",J443,0)</f>
        <v>0</v>
      </c>
      <c r="BG443" s="144">
        <f>IF(N443="zákl. přenesená",J443,0)</f>
        <v>0</v>
      </c>
      <c r="BH443" s="144">
        <f>IF(N443="sníž. přenesená",J443,0)</f>
        <v>0</v>
      </c>
      <c r="BI443" s="144">
        <f>IF(N443="nulová",J443,0)</f>
        <v>0</v>
      </c>
      <c r="BJ443" s="18" t="s">
        <v>81</v>
      </c>
      <c r="BK443" s="144">
        <f>ROUND(I443*H443,2)</f>
        <v>0</v>
      </c>
      <c r="BL443" s="18" t="s">
        <v>290</v>
      </c>
      <c r="BM443" s="143" t="s">
        <v>877</v>
      </c>
    </row>
    <row r="444" spans="2:65" s="1" customFormat="1" ht="10.199999999999999">
      <c r="B444" s="33"/>
      <c r="D444" s="145" t="s">
        <v>175</v>
      </c>
      <c r="F444" s="146" t="s">
        <v>878</v>
      </c>
      <c r="I444" s="147"/>
      <c r="L444" s="33"/>
      <c r="M444" s="148"/>
      <c r="T444" s="54"/>
      <c r="AT444" s="18" t="s">
        <v>175</v>
      </c>
      <c r="AU444" s="18" t="s">
        <v>83</v>
      </c>
    </row>
    <row r="445" spans="2:65" s="12" customFormat="1" ht="10.199999999999999">
      <c r="B445" s="149"/>
      <c r="D445" s="150" t="s">
        <v>177</v>
      </c>
      <c r="E445" s="151" t="s">
        <v>19</v>
      </c>
      <c r="F445" s="152" t="s">
        <v>354</v>
      </c>
      <c r="H445" s="151" t="s">
        <v>19</v>
      </c>
      <c r="I445" s="153"/>
      <c r="L445" s="149"/>
      <c r="M445" s="154"/>
      <c r="T445" s="155"/>
      <c r="AT445" s="151" t="s">
        <v>177</v>
      </c>
      <c r="AU445" s="151" t="s">
        <v>83</v>
      </c>
      <c r="AV445" s="12" t="s">
        <v>81</v>
      </c>
      <c r="AW445" s="12" t="s">
        <v>34</v>
      </c>
      <c r="AX445" s="12" t="s">
        <v>74</v>
      </c>
      <c r="AY445" s="151" t="s">
        <v>166</v>
      </c>
    </row>
    <row r="446" spans="2:65" s="12" customFormat="1" ht="10.199999999999999">
      <c r="B446" s="149"/>
      <c r="D446" s="150" t="s">
        <v>177</v>
      </c>
      <c r="E446" s="151" t="s">
        <v>19</v>
      </c>
      <c r="F446" s="152" t="s">
        <v>377</v>
      </c>
      <c r="H446" s="151" t="s">
        <v>19</v>
      </c>
      <c r="I446" s="153"/>
      <c r="L446" s="149"/>
      <c r="M446" s="154"/>
      <c r="T446" s="155"/>
      <c r="AT446" s="151" t="s">
        <v>177</v>
      </c>
      <c r="AU446" s="151" t="s">
        <v>83</v>
      </c>
      <c r="AV446" s="12" t="s">
        <v>81</v>
      </c>
      <c r="AW446" s="12" t="s">
        <v>34</v>
      </c>
      <c r="AX446" s="12" t="s">
        <v>74</v>
      </c>
      <c r="AY446" s="151" t="s">
        <v>166</v>
      </c>
    </row>
    <row r="447" spans="2:65" s="13" customFormat="1" ht="10.199999999999999">
      <c r="B447" s="156"/>
      <c r="D447" s="150" t="s">
        <v>177</v>
      </c>
      <c r="E447" s="157" t="s">
        <v>19</v>
      </c>
      <c r="F447" s="158" t="s">
        <v>378</v>
      </c>
      <c r="H447" s="159">
        <v>385.11500000000001</v>
      </c>
      <c r="I447" s="160"/>
      <c r="L447" s="156"/>
      <c r="M447" s="161"/>
      <c r="T447" s="162"/>
      <c r="AT447" s="157" t="s">
        <v>177</v>
      </c>
      <c r="AU447" s="157" t="s">
        <v>83</v>
      </c>
      <c r="AV447" s="13" t="s">
        <v>83</v>
      </c>
      <c r="AW447" s="13" t="s">
        <v>34</v>
      </c>
      <c r="AX447" s="13" t="s">
        <v>74</v>
      </c>
      <c r="AY447" s="157" t="s">
        <v>166</v>
      </c>
    </row>
    <row r="448" spans="2:65" s="12" customFormat="1" ht="10.199999999999999">
      <c r="B448" s="149"/>
      <c r="D448" s="150" t="s">
        <v>177</v>
      </c>
      <c r="E448" s="151" t="s">
        <v>19</v>
      </c>
      <c r="F448" s="152" t="s">
        <v>879</v>
      </c>
      <c r="H448" s="151" t="s">
        <v>19</v>
      </c>
      <c r="I448" s="153"/>
      <c r="L448" s="149"/>
      <c r="M448" s="154"/>
      <c r="T448" s="155"/>
      <c r="AT448" s="151" t="s">
        <v>177</v>
      </c>
      <c r="AU448" s="151" t="s">
        <v>83</v>
      </c>
      <c r="AV448" s="12" t="s">
        <v>81</v>
      </c>
      <c r="AW448" s="12" t="s">
        <v>34</v>
      </c>
      <c r="AX448" s="12" t="s">
        <v>74</v>
      </c>
      <c r="AY448" s="151" t="s">
        <v>166</v>
      </c>
    </row>
    <row r="449" spans="2:65" s="13" customFormat="1" ht="10.199999999999999">
      <c r="B449" s="156"/>
      <c r="D449" s="150" t="s">
        <v>177</v>
      </c>
      <c r="E449" s="157" t="s">
        <v>19</v>
      </c>
      <c r="F449" s="158" t="s">
        <v>382</v>
      </c>
      <c r="H449" s="159">
        <v>123.58</v>
      </c>
      <c r="I449" s="160"/>
      <c r="L449" s="156"/>
      <c r="M449" s="161"/>
      <c r="T449" s="162"/>
      <c r="AT449" s="157" t="s">
        <v>177</v>
      </c>
      <c r="AU449" s="157" t="s">
        <v>83</v>
      </c>
      <c r="AV449" s="13" t="s">
        <v>83</v>
      </c>
      <c r="AW449" s="13" t="s">
        <v>34</v>
      </c>
      <c r="AX449" s="13" t="s">
        <v>74</v>
      </c>
      <c r="AY449" s="157" t="s">
        <v>166</v>
      </c>
    </row>
    <row r="450" spans="2:65" s="14" customFormat="1" ht="10.199999999999999">
      <c r="B450" s="163"/>
      <c r="D450" s="150" t="s">
        <v>177</v>
      </c>
      <c r="E450" s="164" t="s">
        <v>19</v>
      </c>
      <c r="F450" s="165" t="s">
        <v>181</v>
      </c>
      <c r="H450" s="166">
        <v>508.69499999999999</v>
      </c>
      <c r="I450" s="167"/>
      <c r="L450" s="163"/>
      <c r="M450" s="168"/>
      <c r="T450" s="169"/>
      <c r="AT450" s="164" t="s">
        <v>177</v>
      </c>
      <c r="AU450" s="164" t="s">
        <v>83</v>
      </c>
      <c r="AV450" s="14" t="s">
        <v>173</v>
      </c>
      <c r="AW450" s="14" t="s">
        <v>34</v>
      </c>
      <c r="AX450" s="14" t="s">
        <v>81</v>
      </c>
      <c r="AY450" s="164" t="s">
        <v>166</v>
      </c>
    </row>
    <row r="451" spans="2:65" s="1" customFormat="1" ht="16.5" customHeight="1">
      <c r="B451" s="33"/>
      <c r="C451" s="175" t="s">
        <v>880</v>
      </c>
      <c r="D451" s="175" t="s">
        <v>561</v>
      </c>
      <c r="E451" s="176" t="s">
        <v>881</v>
      </c>
      <c r="F451" s="177" t="s">
        <v>882</v>
      </c>
      <c r="G451" s="178" t="s">
        <v>293</v>
      </c>
      <c r="H451" s="179">
        <v>0.17299999999999999</v>
      </c>
      <c r="I451" s="180"/>
      <c r="J451" s="181">
        <f>ROUND(I451*H451,2)</f>
        <v>0</v>
      </c>
      <c r="K451" s="177" t="s">
        <v>172</v>
      </c>
      <c r="L451" s="182"/>
      <c r="M451" s="183" t="s">
        <v>19</v>
      </c>
      <c r="N451" s="184" t="s">
        <v>45</v>
      </c>
      <c r="P451" s="141">
        <f>O451*H451</f>
        <v>0</v>
      </c>
      <c r="Q451" s="141">
        <v>1</v>
      </c>
      <c r="R451" s="141">
        <f>Q451*H451</f>
        <v>0.17299999999999999</v>
      </c>
      <c r="S451" s="141">
        <v>0</v>
      </c>
      <c r="T451" s="142">
        <f>S451*H451</f>
        <v>0</v>
      </c>
      <c r="AR451" s="143" t="s">
        <v>414</v>
      </c>
      <c r="AT451" s="143" t="s">
        <v>561</v>
      </c>
      <c r="AU451" s="143" t="s">
        <v>83</v>
      </c>
      <c r="AY451" s="18" t="s">
        <v>166</v>
      </c>
      <c r="BE451" s="144">
        <f>IF(N451="základní",J451,0)</f>
        <v>0</v>
      </c>
      <c r="BF451" s="144">
        <f>IF(N451="snížená",J451,0)</f>
        <v>0</v>
      </c>
      <c r="BG451" s="144">
        <f>IF(N451="zákl. přenesená",J451,0)</f>
        <v>0</v>
      </c>
      <c r="BH451" s="144">
        <f>IF(N451="sníž. přenesená",J451,0)</f>
        <v>0</v>
      </c>
      <c r="BI451" s="144">
        <f>IF(N451="nulová",J451,0)</f>
        <v>0</v>
      </c>
      <c r="BJ451" s="18" t="s">
        <v>81</v>
      </c>
      <c r="BK451" s="144">
        <f>ROUND(I451*H451,2)</f>
        <v>0</v>
      </c>
      <c r="BL451" s="18" t="s">
        <v>290</v>
      </c>
      <c r="BM451" s="143" t="s">
        <v>883</v>
      </c>
    </row>
    <row r="452" spans="2:65" s="12" customFormat="1" ht="10.199999999999999">
      <c r="B452" s="149"/>
      <c r="D452" s="150" t="s">
        <v>177</v>
      </c>
      <c r="E452" s="151" t="s">
        <v>19</v>
      </c>
      <c r="F452" s="152" t="s">
        <v>354</v>
      </c>
      <c r="H452" s="151" t="s">
        <v>19</v>
      </c>
      <c r="I452" s="153"/>
      <c r="L452" s="149"/>
      <c r="M452" s="154"/>
      <c r="T452" s="155"/>
      <c r="AT452" s="151" t="s">
        <v>177</v>
      </c>
      <c r="AU452" s="151" t="s">
        <v>83</v>
      </c>
      <c r="AV452" s="12" t="s">
        <v>81</v>
      </c>
      <c r="AW452" s="12" t="s">
        <v>34</v>
      </c>
      <c r="AX452" s="12" t="s">
        <v>74</v>
      </c>
      <c r="AY452" s="151" t="s">
        <v>166</v>
      </c>
    </row>
    <row r="453" spans="2:65" s="12" customFormat="1" ht="10.199999999999999">
      <c r="B453" s="149"/>
      <c r="D453" s="150" t="s">
        <v>177</v>
      </c>
      <c r="E453" s="151" t="s">
        <v>19</v>
      </c>
      <c r="F453" s="152" t="s">
        <v>377</v>
      </c>
      <c r="H453" s="151" t="s">
        <v>19</v>
      </c>
      <c r="I453" s="153"/>
      <c r="L453" s="149"/>
      <c r="M453" s="154"/>
      <c r="T453" s="155"/>
      <c r="AT453" s="151" t="s">
        <v>177</v>
      </c>
      <c r="AU453" s="151" t="s">
        <v>83</v>
      </c>
      <c r="AV453" s="12" t="s">
        <v>81</v>
      </c>
      <c r="AW453" s="12" t="s">
        <v>34</v>
      </c>
      <c r="AX453" s="12" t="s">
        <v>74</v>
      </c>
      <c r="AY453" s="151" t="s">
        <v>166</v>
      </c>
    </row>
    <row r="454" spans="2:65" s="13" customFormat="1" ht="10.199999999999999">
      <c r="B454" s="156"/>
      <c r="D454" s="150" t="s">
        <v>177</v>
      </c>
      <c r="E454" s="157" t="s">
        <v>19</v>
      </c>
      <c r="F454" s="158" t="s">
        <v>378</v>
      </c>
      <c r="H454" s="159">
        <v>385.11500000000001</v>
      </c>
      <c r="I454" s="160"/>
      <c r="L454" s="156"/>
      <c r="M454" s="161"/>
      <c r="T454" s="162"/>
      <c r="AT454" s="157" t="s">
        <v>177</v>
      </c>
      <c r="AU454" s="157" t="s">
        <v>83</v>
      </c>
      <c r="AV454" s="13" t="s">
        <v>83</v>
      </c>
      <c r="AW454" s="13" t="s">
        <v>34</v>
      </c>
      <c r="AX454" s="13" t="s">
        <v>74</v>
      </c>
      <c r="AY454" s="157" t="s">
        <v>166</v>
      </c>
    </row>
    <row r="455" spans="2:65" s="12" customFormat="1" ht="10.199999999999999">
      <c r="B455" s="149"/>
      <c r="D455" s="150" t="s">
        <v>177</v>
      </c>
      <c r="E455" s="151" t="s">
        <v>19</v>
      </c>
      <c r="F455" s="152" t="s">
        <v>879</v>
      </c>
      <c r="H455" s="151" t="s">
        <v>19</v>
      </c>
      <c r="I455" s="153"/>
      <c r="L455" s="149"/>
      <c r="M455" s="154"/>
      <c r="T455" s="155"/>
      <c r="AT455" s="151" t="s">
        <v>177</v>
      </c>
      <c r="AU455" s="151" t="s">
        <v>83</v>
      </c>
      <c r="AV455" s="12" t="s">
        <v>81</v>
      </c>
      <c r="AW455" s="12" t="s">
        <v>34</v>
      </c>
      <c r="AX455" s="12" t="s">
        <v>74</v>
      </c>
      <c r="AY455" s="151" t="s">
        <v>166</v>
      </c>
    </row>
    <row r="456" spans="2:65" s="13" customFormat="1" ht="10.199999999999999">
      <c r="B456" s="156"/>
      <c r="D456" s="150" t="s">
        <v>177</v>
      </c>
      <c r="E456" s="157" t="s">
        <v>19</v>
      </c>
      <c r="F456" s="158" t="s">
        <v>382</v>
      </c>
      <c r="H456" s="159">
        <v>123.58</v>
      </c>
      <c r="I456" s="160"/>
      <c r="L456" s="156"/>
      <c r="M456" s="161"/>
      <c r="T456" s="162"/>
      <c r="AT456" s="157" t="s">
        <v>177</v>
      </c>
      <c r="AU456" s="157" t="s">
        <v>83</v>
      </c>
      <c r="AV456" s="13" t="s">
        <v>83</v>
      </c>
      <c r="AW456" s="13" t="s">
        <v>34</v>
      </c>
      <c r="AX456" s="13" t="s">
        <v>74</v>
      </c>
      <c r="AY456" s="157" t="s">
        <v>166</v>
      </c>
    </row>
    <row r="457" spans="2:65" s="14" customFormat="1" ht="10.199999999999999">
      <c r="B457" s="163"/>
      <c r="D457" s="150" t="s">
        <v>177</v>
      </c>
      <c r="E457" s="164" t="s">
        <v>19</v>
      </c>
      <c r="F457" s="165" t="s">
        <v>181</v>
      </c>
      <c r="H457" s="166">
        <v>508.69499999999999</v>
      </c>
      <c r="I457" s="167"/>
      <c r="L457" s="163"/>
      <c r="M457" s="168"/>
      <c r="T457" s="169"/>
      <c r="AT457" s="164" t="s">
        <v>177</v>
      </c>
      <c r="AU457" s="164" t="s">
        <v>83</v>
      </c>
      <c r="AV457" s="14" t="s">
        <v>173</v>
      </c>
      <c r="AW457" s="14" t="s">
        <v>34</v>
      </c>
      <c r="AX457" s="14" t="s">
        <v>81</v>
      </c>
      <c r="AY457" s="164" t="s">
        <v>166</v>
      </c>
    </row>
    <row r="458" spans="2:65" s="13" customFormat="1" ht="10.199999999999999">
      <c r="B458" s="156"/>
      <c r="D458" s="150" t="s">
        <v>177</v>
      </c>
      <c r="F458" s="158" t="s">
        <v>884</v>
      </c>
      <c r="H458" s="159">
        <v>0.17299999999999999</v>
      </c>
      <c r="I458" s="160"/>
      <c r="L458" s="156"/>
      <c r="M458" s="161"/>
      <c r="T458" s="162"/>
      <c r="AT458" s="157" t="s">
        <v>177</v>
      </c>
      <c r="AU458" s="157" t="s">
        <v>83</v>
      </c>
      <c r="AV458" s="13" t="s">
        <v>83</v>
      </c>
      <c r="AW458" s="13" t="s">
        <v>4</v>
      </c>
      <c r="AX458" s="13" t="s">
        <v>81</v>
      </c>
      <c r="AY458" s="157" t="s">
        <v>166</v>
      </c>
    </row>
    <row r="459" spans="2:65" s="1" customFormat="1" ht="16.5" customHeight="1">
      <c r="B459" s="33"/>
      <c r="C459" s="132" t="s">
        <v>885</v>
      </c>
      <c r="D459" s="132" t="s">
        <v>168</v>
      </c>
      <c r="E459" s="133" t="s">
        <v>886</v>
      </c>
      <c r="F459" s="134" t="s">
        <v>887</v>
      </c>
      <c r="G459" s="135" t="s">
        <v>244</v>
      </c>
      <c r="H459" s="136">
        <v>1017.39</v>
      </c>
      <c r="I459" s="137"/>
      <c r="J459" s="138">
        <f>ROUND(I459*H459,2)</f>
        <v>0</v>
      </c>
      <c r="K459" s="134" t="s">
        <v>172</v>
      </c>
      <c r="L459" s="33"/>
      <c r="M459" s="139" t="s">
        <v>19</v>
      </c>
      <c r="N459" s="140" t="s">
        <v>45</v>
      </c>
      <c r="P459" s="141">
        <f>O459*H459</f>
        <v>0</v>
      </c>
      <c r="Q459" s="141">
        <v>4.0000000000000002E-4</v>
      </c>
      <c r="R459" s="141">
        <f>Q459*H459</f>
        <v>0.40695600000000004</v>
      </c>
      <c r="S459" s="141">
        <v>0</v>
      </c>
      <c r="T459" s="142">
        <f>S459*H459</f>
        <v>0</v>
      </c>
      <c r="AR459" s="143" t="s">
        <v>290</v>
      </c>
      <c r="AT459" s="143" t="s">
        <v>168</v>
      </c>
      <c r="AU459" s="143" t="s">
        <v>83</v>
      </c>
      <c r="AY459" s="18" t="s">
        <v>166</v>
      </c>
      <c r="BE459" s="144">
        <f>IF(N459="základní",J459,0)</f>
        <v>0</v>
      </c>
      <c r="BF459" s="144">
        <f>IF(N459="snížená",J459,0)</f>
        <v>0</v>
      </c>
      <c r="BG459" s="144">
        <f>IF(N459="zákl. přenesená",J459,0)</f>
        <v>0</v>
      </c>
      <c r="BH459" s="144">
        <f>IF(N459="sníž. přenesená",J459,0)</f>
        <v>0</v>
      </c>
      <c r="BI459" s="144">
        <f>IF(N459="nulová",J459,0)</f>
        <v>0</v>
      </c>
      <c r="BJ459" s="18" t="s">
        <v>81</v>
      </c>
      <c r="BK459" s="144">
        <f>ROUND(I459*H459,2)</f>
        <v>0</v>
      </c>
      <c r="BL459" s="18" t="s">
        <v>290</v>
      </c>
      <c r="BM459" s="143" t="s">
        <v>888</v>
      </c>
    </row>
    <row r="460" spans="2:65" s="1" customFormat="1" ht="10.199999999999999">
      <c r="B460" s="33"/>
      <c r="D460" s="145" t="s">
        <v>175</v>
      </c>
      <c r="F460" s="146" t="s">
        <v>889</v>
      </c>
      <c r="I460" s="147"/>
      <c r="L460" s="33"/>
      <c r="M460" s="148"/>
      <c r="T460" s="54"/>
      <c r="AT460" s="18" t="s">
        <v>175</v>
      </c>
      <c r="AU460" s="18" t="s">
        <v>83</v>
      </c>
    </row>
    <row r="461" spans="2:65" s="12" customFormat="1" ht="10.199999999999999">
      <c r="B461" s="149"/>
      <c r="D461" s="150" t="s">
        <v>177</v>
      </c>
      <c r="E461" s="151" t="s">
        <v>19</v>
      </c>
      <c r="F461" s="152" t="s">
        <v>354</v>
      </c>
      <c r="H461" s="151" t="s">
        <v>19</v>
      </c>
      <c r="I461" s="153"/>
      <c r="L461" s="149"/>
      <c r="M461" s="154"/>
      <c r="T461" s="155"/>
      <c r="AT461" s="151" t="s">
        <v>177</v>
      </c>
      <c r="AU461" s="151" t="s">
        <v>83</v>
      </c>
      <c r="AV461" s="12" t="s">
        <v>81</v>
      </c>
      <c r="AW461" s="12" t="s">
        <v>34</v>
      </c>
      <c r="AX461" s="12" t="s">
        <v>74</v>
      </c>
      <c r="AY461" s="151" t="s">
        <v>166</v>
      </c>
    </row>
    <row r="462" spans="2:65" s="12" customFormat="1" ht="10.199999999999999">
      <c r="B462" s="149"/>
      <c r="D462" s="150" t="s">
        <v>177</v>
      </c>
      <c r="E462" s="151" t="s">
        <v>19</v>
      </c>
      <c r="F462" s="152" t="s">
        <v>377</v>
      </c>
      <c r="H462" s="151" t="s">
        <v>19</v>
      </c>
      <c r="I462" s="153"/>
      <c r="L462" s="149"/>
      <c r="M462" s="154"/>
      <c r="T462" s="155"/>
      <c r="AT462" s="151" t="s">
        <v>177</v>
      </c>
      <c r="AU462" s="151" t="s">
        <v>83</v>
      </c>
      <c r="AV462" s="12" t="s">
        <v>81</v>
      </c>
      <c r="AW462" s="12" t="s">
        <v>34</v>
      </c>
      <c r="AX462" s="12" t="s">
        <v>74</v>
      </c>
      <c r="AY462" s="151" t="s">
        <v>166</v>
      </c>
    </row>
    <row r="463" spans="2:65" s="13" customFormat="1" ht="10.199999999999999">
      <c r="B463" s="156"/>
      <c r="D463" s="150" t="s">
        <v>177</v>
      </c>
      <c r="E463" s="157" t="s">
        <v>19</v>
      </c>
      <c r="F463" s="158" t="s">
        <v>890</v>
      </c>
      <c r="H463" s="159">
        <v>770.23</v>
      </c>
      <c r="I463" s="160"/>
      <c r="L463" s="156"/>
      <c r="M463" s="161"/>
      <c r="T463" s="162"/>
      <c r="AT463" s="157" t="s">
        <v>177</v>
      </c>
      <c r="AU463" s="157" t="s">
        <v>83</v>
      </c>
      <c r="AV463" s="13" t="s">
        <v>83</v>
      </c>
      <c r="AW463" s="13" t="s">
        <v>34</v>
      </c>
      <c r="AX463" s="13" t="s">
        <v>74</v>
      </c>
      <c r="AY463" s="157" t="s">
        <v>166</v>
      </c>
    </row>
    <row r="464" spans="2:65" s="12" customFormat="1" ht="10.199999999999999">
      <c r="B464" s="149"/>
      <c r="D464" s="150" t="s">
        <v>177</v>
      </c>
      <c r="E464" s="151" t="s">
        <v>19</v>
      </c>
      <c r="F464" s="152" t="s">
        <v>879</v>
      </c>
      <c r="H464" s="151" t="s">
        <v>19</v>
      </c>
      <c r="I464" s="153"/>
      <c r="L464" s="149"/>
      <c r="M464" s="154"/>
      <c r="T464" s="155"/>
      <c r="AT464" s="151" t="s">
        <v>177</v>
      </c>
      <c r="AU464" s="151" t="s">
        <v>83</v>
      </c>
      <c r="AV464" s="12" t="s">
        <v>81</v>
      </c>
      <c r="AW464" s="12" t="s">
        <v>34</v>
      </c>
      <c r="AX464" s="12" t="s">
        <v>74</v>
      </c>
      <c r="AY464" s="151" t="s">
        <v>166</v>
      </c>
    </row>
    <row r="465" spans="2:65" s="13" customFormat="1" ht="10.199999999999999">
      <c r="B465" s="156"/>
      <c r="D465" s="150" t="s">
        <v>177</v>
      </c>
      <c r="E465" s="157" t="s">
        <v>19</v>
      </c>
      <c r="F465" s="158" t="s">
        <v>891</v>
      </c>
      <c r="H465" s="159">
        <v>247.16</v>
      </c>
      <c r="I465" s="160"/>
      <c r="L465" s="156"/>
      <c r="M465" s="161"/>
      <c r="T465" s="162"/>
      <c r="AT465" s="157" t="s">
        <v>177</v>
      </c>
      <c r="AU465" s="157" t="s">
        <v>83</v>
      </c>
      <c r="AV465" s="13" t="s">
        <v>83</v>
      </c>
      <c r="AW465" s="13" t="s">
        <v>34</v>
      </c>
      <c r="AX465" s="13" t="s">
        <v>74</v>
      </c>
      <c r="AY465" s="157" t="s">
        <v>166</v>
      </c>
    </row>
    <row r="466" spans="2:65" s="14" customFormat="1" ht="10.199999999999999">
      <c r="B466" s="163"/>
      <c r="D466" s="150" t="s">
        <v>177</v>
      </c>
      <c r="E466" s="164" t="s">
        <v>19</v>
      </c>
      <c r="F466" s="165" t="s">
        <v>181</v>
      </c>
      <c r="H466" s="166">
        <v>1017.39</v>
      </c>
      <c r="I466" s="167"/>
      <c r="L466" s="163"/>
      <c r="M466" s="168"/>
      <c r="T466" s="169"/>
      <c r="AT466" s="164" t="s">
        <v>177</v>
      </c>
      <c r="AU466" s="164" t="s">
        <v>83</v>
      </c>
      <c r="AV466" s="14" t="s">
        <v>173</v>
      </c>
      <c r="AW466" s="14" t="s">
        <v>34</v>
      </c>
      <c r="AX466" s="14" t="s">
        <v>81</v>
      </c>
      <c r="AY466" s="164" t="s">
        <v>166</v>
      </c>
    </row>
    <row r="467" spans="2:65" s="1" customFormat="1" ht="24.15" customHeight="1">
      <c r="B467" s="33"/>
      <c r="C467" s="175" t="s">
        <v>892</v>
      </c>
      <c r="D467" s="175" t="s">
        <v>561</v>
      </c>
      <c r="E467" s="176" t="s">
        <v>893</v>
      </c>
      <c r="F467" s="177" t="s">
        <v>894</v>
      </c>
      <c r="G467" s="178" t="s">
        <v>244</v>
      </c>
      <c r="H467" s="179">
        <v>1242.2329999999999</v>
      </c>
      <c r="I467" s="180"/>
      <c r="J467" s="181">
        <f>ROUND(I467*H467,2)</f>
        <v>0</v>
      </c>
      <c r="K467" s="177" t="s">
        <v>172</v>
      </c>
      <c r="L467" s="182"/>
      <c r="M467" s="183" t="s">
        <v>19</v>
      </c>
      <c r="N467" s="184" t="s">
        <v>45</v>
      </c>
      <c r="P467" s="141">
        <f>O467*H467</f>
        <v>0</v>
      </c>
      <c r="Q467" s="141">
        <v>5.4000000000000003E-3</v>
      </c>
      <c r="R467" s="141">
        <f>Q467*H467</f>
        <v>6.7080582</v>
      </c>
      <c r="S467" s="141">
        <v>0</v>
      </c>
      <c r="T467" s="142">
        <f>S467*H467</f>
        <v>0</v>
      </c>
      <c r="AR467" s="143" t="s">
        <v>414</v>
      </c>
      <c r="AT467" s="143" t="s">
        <v>561</v>
      </c>
      <c r="AU467" s="143" t="s">
        <v>83</v>
      </c>
      <c r="AY467" s="18" t="s">
        <v>166</v>
      </c>
      <c r="BE467" s="144">
        <f>IF(N467="základní",J467,0)</f>
        <v>0</v>
      </c>
      <c r="BF467" s="144">
        <f>IF(N467="snížená",J467,0)</f>
        <v>0</v>
      </c>
      <c r="BG467" s="144">
        <f>IF(N467="zákl. přenesená",J467,0)</f>
        <v>0</v>
      </c>
      <c r="BH467" s="144">
        <f>IF(N467="sníž. přenesená",J467,0)</f>
        <v>0</v>
      </c>
      <c r="BI467" s="144">
        <f>IF(N467="nulová",J467,0)</f>
        <v>0</v>
      </c>
      <c r="BJ467" s="18" t="s">
        <v>81</v>
      </c>
      <c r="BK467" s="144">
        <f>ROUND(I467*H467,2)</f>
        <v>0</v>
      </c>
      <c r="BL467" s="18" t="s">
        <v>290</v>
      </c>
      <c r="BM467" s="143" t="s">
        <v>895</v>
      </c>
    </row>
    <row r="468" spans="2:65" s="12" customFormat="1" ht="10.199999999999999">
      <c r="B468" s="149"/>
      <c r="D468" s="150" t="s">
        <v>177</v>
      </c>
      <c r="E468" s="151" t="s">
        <v>19</v>
      </c>
      <c r="F468" s="152" t="s">
        <v>354</v>
      </c>
      <c r="H468" s="151" t="s">
        <v>19</v>
      </c>
      <c r="I468" s="153"/>
      <c r="L468" s="149"/>
      <c r="M468" s="154"/>
      <c r="T468" s="155"/>
      <c r="AT468" s="151" t="s">
        <v>177</v>
      </c>
      <c r="AU468" s="151" t="s">
        <v>83</v>
      </c>
      <c r="AV468" s="12" t="s">
        <v>81</v>
      </c>
      <c r="AW468" s="12" t="s">
        <v>34</v>
      </c>
      <c r="AX468" s="12" t="s">
        <v>74</v>
      </c>
      <c r="AY468" s="151" t="s">
        <v>166</v>
      </c>
    </row>
    <row r="469" spans="2:65" s="12" customFormat="1" ht="10.199999999999999">
      <c r="B469" s="149"/>
      <c r="D469" s="150" t="s">
        <v>177</v>
      </c>
      <c r="E469" s="151" t="s">
        <v>19</v>
      </c>
      <c r="F469" s="152" t="s">
        <v>377</v>
      </c>
      <c r="H469" s="151" t="s">
        <v>19</v>
      </c>
      <c r="I469" s="153"/>
      <c r="L469" s="149"/>
      <c r="M469" s="154"/>
      <c r="T469" s="155"/>
      <c r="AT469" s="151" t="s">
        <v>177</v>
      </c>
      <c r="AU469" s="151" t="s">
        <v>83</v>
      </c>
      <c r="AV469" s="12" t="s">
        <v>81</v>
      </c>
      <c r="AW469" s="12" t="s">
        <v>34</v>
      </c>
      <c r="AX469" s="12" t="s">
        <v>74</v>
      </c>
      <c r="AY469" s="151" t="s">
        <v>166</v>
      </c>
    </row>
    <row r="470" spans="2:65" s="13" customFormat="1" ht="10.199999999999999">
      <c r="B470" s="156"/>
      <c r="D470" s="150" t="s">
        <v>177</v>
      </c>
      <c r="E470" s="157" t="s">
        <v>19</v>
      </c>
      <c r="F470" s="158" t="s">
        <v>890</v>
      </c>
      <c r="H470" s="159">
        <v>770.23</v>
      </c>
      <c r="I470" s="160"/>
      <c r="L470" s="156"/>
      <c r="M470" s="161"/>
      <c r="T470" s="162"/>
      <c r="AT470" s="157" t="s">
        <v>177</v>
      </c>
      <c r="AU470" s="157" t="s">
        <v>83</v>
      </c>
      <c r="AV470" s="13" t="s">
        <v>83</v>
      </c>
      <c r="AW470" s="13" t="s">
        <v>34</v>
      </c>
      <c r="AX470" s="13" t="s">
        <v>74</v>
      </c>
      <c r="AY470" s="157" t="s">
        <v>166</v>
      </c>
    </row>
    <row r="471" spans="2:65" s="12" customFormat="1" ht="10.199999999999999">
      <c r="B471" s="149"/>
      <c r="D471" s="150" t="s">
        <v>177</v>
      </c>
      <c r="E471" s="151" t="s">
        <v>19</v>
      </c>
      <c r="F471" s="152" t="s">
        <v>879</v>
      </c>
      <c r="H471" s="151" t="s">
        <v>19</v>
      </c>
      <c r="I471" s="153"/>
      <c r="L471" s="149"/>
      <c r="M471" s="154"/>
      <c r="T471" s="155"/>
      <c r="AT471" s="151" t="s">
        <v>177</v>
      </c>
      <c r="AU471" s="151" t="s">
        <v>83</v>
      </c>
      <c r="AV471" s="12" t="s">
        <v>81</v>
      </c>
      <c r="AW471" s="12" t="s">
        <v>34</v>
      </c>
      <c r="AX471" s="12" t="s">
        <v>74</v>
      </c>
      <c r="AY471" s="151" t="s">
        <v>166</v>
      </c>
    </row>
    <row r="472" spans="2:65" s="13" customFormat="1" ht="10.199999999999999">
      <c r="B472" s="156"/>
      <c r="D472" s="150" t="s">
        <v>177</v>
      </c>
      <c r="E472" s="157" t="s">
        <v>19</v>
      </c>
      <c r="F472" s="158" t="s">
        <v>891</v>
      </c>
      <c r="H472" s="159">
        <v>247.16</v>
      </c>
      <c r="I472" s="160"/>
      <c r="L472" s="156"/>
      <c r="M472" s="161"/>
      <c r="T472" s="162"/>
      <c r="AT472" s="157" t="s">
        <v>177</v>
      </c>
      <c r="AU472" s="157" t="s">
        <v>83</v>
      </c>
      <c r="AV472" s="13" t="s">
        <v>83</v>
      </c>
      <c r="AW472" s="13" t="s">
        <v>34</v>
      </c>
      <c r="AX472" s="13" t="s">
        <v>74</v>
      </c>
      <c r="AY472" s="157" t="s">
        <v>166</v>
      </c>
    </row>
    <row r="473" spans="2:65" s="14" customFormat="1" ht="10.199999999999999">
      <c r="B473" s="163"/>
      <c r="D473" s="150" t="s">
        <v>177</v>
      </c>
      <c r="E473" s="164" t="s">
        <v>19</v>
      </c>
      <c r="F473" s="165" t="s">
        <v>181</v>
      </c>
      <c r="H473" s="166">
        <v>1017.39</v>
      </c>
      <c r="I473" s="167"/>
      <c r="L473" s="163"/>
      <c r="M473" s="168"/>
      <c r="T473" s="169"/>
      <c r="AT473" s="164" t="s">
        <v>177</v>
      </c>
      <c r="AU473" s="164" t="s">
        <v>83</v>
      </c>
      <c r="AV473" s="14" t="s">
        <v>173</v>
      </c>
      <c r="AW473" s="14" t="s">
        <v>34</v>
      </c>
      <c r="AX473" s="14" t="s">
        <v>81</v>
      </c>
      <c r="AY473" s="164" t="s">
        <v>166</v>
      </c>
    </row>
    <row r="474" spans="2:65" s="13" customFormat="1" ht="10.199999999999999">
      <c r="B474" s="156"/>
      <c r="D474" s="150" t="s">
        <v>177</v>
      </c>
      <c r="F474" s="158" t="s">
        <v>896</v>
      </c>
      <c r="H474" s="159">
        <v>1242.2329999999999</v>
      </c>
      <c r="I474" s="160"/>
      <c r="L474" s="156"/>
      <c r="M474" s="161"/>
      <c r="T474" s="162"/>
      <c r="AT474" s="157" t="s">
        <v>177</v>
      </c>
      <c r="AU474" s="157" t="s">
        <v>83</v>
      </c>
      <c r="AV474" s="13" t="s">
        <v>83</v>
      </c>
      <c r="AW474" s="13" t="s">
        <v>4</v>
      </c>
      <c r="AX474" s="13" t="s">
        <v>81</v>
      </c>
      <c r="AY474" s="157" t="s">
        <v>166</v>
      </c>
    </row>
    <row r="475" spans="2:65" s="1" customFormat="1" ht="33" customHeight="1">
      <c r="B475" s="33"/>
      <c r="C475" s="132" t="s">
        <v>897</v>
      </c>
      <c r="D475" s="132" t="s">
        <v>168</v>
      </c>
      <c r="E475" s="133" t="s">
        <v>898</v>
      </c>
      <c r="F475" s="134" t="s">
        <v>899</v>
      </c>
      <c r="G475" s="135" t="s">
        <v>244</v>
      </c>
      <c r="H475" s="136">
        <v>22.89</v>
      </c>
      <c r="I475" s="137"/>
      <c r="J475" s="138">
        <f>ROUND(I475*H475,2)</f>
        <v>0</v>
      </c>
      <c r="K475" s="134" t="s">
        <v>172</v>
      </c>
      <c r="L475" s="33"/>
      <c r="M475" s="139" t="s">
        <v>19</v>
      </c>
      <c r="N475" s="140" t="s">
        <v>45</v>
      </c>
      <c r="P475" s="141">
        <f>O475*H475</f>
        <v>0</v>
      </c>
      <c r="Q475" s="141">
        <v>5.8E-4</v>
      </c>
      <c r="R475" s="141">
        <f>Q475*H475</f>
        <v>1.32762E-2</v>
      </c>
      <c r="S475" s="141">
        <v>0</v>
      </c>
      <c r="T475" s="142">
        <f>S475*H475</f>
        <v>0</v>
      </c>
      <c r="AR475" s="143" t="s">
        <v>290</v>
      </c>
      <c r="AT475" s="143" t="s">
        <v>168</v>
      </c>
      <c r="AU475" s="143" t="s">
        <v>83</v>
      </c>
      <c r="AY475" s="18" t="s">
        <v>166</v>
      </c>
      <c r="BE475" s="144">
        <f>IF(N475="základní",J475,0)</f>
        <v>0</v>
      </c>
      <c r="BF475" s="144">
        <f>IF(N475="snížená",J475,0)</f>
        <v>0</v>
      </c>
      <c r="BG475" s="144">
        <f>IF(N475="zákl. přenesená",J475,0)</f>
        <v>0</v>
      </c>
      <c r="BH475" s="144">
        <f>IF(N475="sníž. přenesená",J475,0)</f>
        <v>0</v>
      </c>
      <c r="BI475" s="144">
        <f>IF(N475="nulová",J475,0)</f>
        <v>0</v>
      </c>
      <c r="BJ475" s="18" t="s">
        <v>81</v>
      </c>
      <c r="BK475" s="144">
        <f>ROUND(I475*H475,2)</f>
        <v>0</v>
      </c>
      <c r="BL475" s="18" t="s">
        <v>290</v>
      </c>
      <c r="BM475" s="143" t="s">
        <v>900</v>
      </c>
    </row>
    <row r="476" spans="2:65" s="1" customFormat="1" ht="10.199999999999999">
      <c r="B476" s="33"/>
      <c r="D476" s="145" t="s">
        <v>175</v>
      </c>
      <c r="F476" s="146" t="s">
        <v>901</v>
      </c>
      <c r="I476" s="147"/>
      <c r="L476" s="33"/>
      <c r="M476" s="148"/>
      <c r="T476" s="54"/>
      <c r="AT476" s="18" t="s">
        <v>175</v>
      </c>
      <c r="AU476" s="18" t="s">
        <v>83</v>
      </c>
    </row>
    <row r="477" spans="2:65" s="12" customFormat="1" ht="10.199999999999999">
      <c r="B477" s="149"/>
      <c r="D477" s="150" t="s">
        <v>177</v>
      </c>
      <c r="E477" s="151" t="s">
        <v>19</v>
      </c>
      <c r="F477" s="152" t="s">
        <v>713</v>
      </c>
      <c r="H477" s="151" t="s">
        <v>19</v>
      </c>
      <c r="I477" s="153"/>
      <c r="L477" s="149"/>
      <c r="M477" s="154"/>
      <c r="T477" s="155"/>
      <c r="AT477" s="151" t="s">
        <v>177</v>
      </c>
      <c r="AU477" s="151" t="s">
        <v>83</v>
      </c>
      <c r="AV477" s="12" t="s">
        <v>81</v>
      </c>
      <c r="AW477" s="12" t="s">
        <v>34</v>
      </c>
      <c r="AX477" s="12" t="s">
        <v>74</v>
      </c>
      <c r="AY477" s="151" t="s">
        <v>166</v>
      </c>
    </row>
    <row r="478" spans="2:65" s="13" customFormat="1" ht="10.199999999999999">
      <c r="B478" s="156"/>
      <c r="D478" s="150" t="s">
        <v>177</v>
      </c>
      <c r="E478" s="157" t="s">
        <v>19</v>
      </c>
      <c r="F478" s="158" t="s">
        <v>902</v>
      </c>
      <c r="H478" s="159">
        <v>21.8</v>
      </c>
      <c r="I478" s="160"/>
      <c r="L478" s="156"/>
      <c r="M478" s="161"/>
      <c r="T478" s="162"/>
      <c r="AT478" s="157" t="s">
        <v>177</v>
      </c>
      <c r="AU478" s="157" t="s">
        <v>83</v>
      </c>
      <c r="AV478" s="13" t="s">
        <v>83</v>
      </c>
      <c r="AW478" s="13" t="s">
        <v>34</v>
      </c>
      <c r="AX478" s="13" t="s">
        <v>74</v>
      </c>
      <c r="AY478" s="157" t="s">
        <v>166</v>
      </c>
    </row>
    <row r="479" spans="2:65" s="14" customFormat="1" ht="10.199999999999999">
      <c r="B479" s="163"/>
      <c r="D479" s="150" t="s">
        <v>177</v>
      </c>
      <c r="E479" s="164" t="s">
        <v>19</v>
      </c>
      <c r="F479" s="165" t="s">
        <v>181</v>
      </c>
      <c r="H479" s="166">
        <v>21.8</v>
      </c>
      <c r="I479" s="167"/>
      <c r="L479" s="163"/>
      <c r="M479" s="168"/>
      <c r="T479" s="169"/>
      <c r="AT479" s="164" t="s">
        <v>177</v>
      </c>
      <c r="AU479" s="164" t="s">
        <v>83</v>
      </c>
      <c r="AV479" s="14" t="s">
        <v>173</v>
      </c>
      <c r="AW479" s="14" t="s">
        <v>34</v>
      </c>
      <c r="AX479" s="14" t="s">
        <v>81</v>
      </c>
      <c r="AY479" s="164" t="s">
        <v>166</v>
      </c>
    </row>
    <row r="480" spans="2:65" s="13" customFormat="1" ht="10.199999999999999">
      <c r="B480" s="156"/>
      <c r="D480" s="150" t="s">
        <v>177</v>
      </c>
      <c r="F480" s="158" t="s">
        <v>903</v>
      </c>
      <c r="H480" s="159">
        <v>22.89</v>
      </c>
      <c r="I480" s="160"/>
      <c r="L480" s="156"/>
      <c r="M480" s="161"/>
      <c r="T480" s="162"/>
      <c r="AT480" s="157" t="s">
        <v>177</v>
      </c>
      <c r="AU480" s="157" t="s">
        <v>83</v>
      </c>
      <c r="AV480" s="13" t="s">
        <v>83</v>
      </c>
      <c r="AW480" s="13" t="s">
        <v>4</v>
      </c>
      <c r="AX480" s="13" t="s">
        <v>81</v>
      </c>
      <c r="AY480" s="157" t="s">
        <v>166</v>
      </c>
    </row>
    <row r="481" spans="2:65" s="1" customFormat="1" ht="24.15" customHeight="1">
      <c r="B481" s="33"/>
      <c r="C481" s="132" t="s">
        <v>904</v>
      </c>
      <c r="D481" s="132" t="s">
        <v>168</v>
      </c>
      <c r="E481" s="133" t="s">
        <v>905</v>
      </c>
      <c r="F481" s="134" t="s">
        <v>906</v>
      </c>
      <c r="G481" s="135" t="s">
        <v>244</v>
      </c>
      <c r="H481" s="136">
        <v>221.40799999999999</v>
      </c>
      <c r="I481" s="137"/>
      <c r="J481" s="138">
        <f>ROUND(I481*H481,2)</f>
        <v>0</v>
      </c>
      <c r="K481" s="134" t="s">
        <v>172</v>
      </c>
      <c r="L481" s="33"/>
      <c r="M481" s="139" t="s">
        <v>19</v>
      </c>
      <c r="N481" s="140" t="s">
        <v>45</v>
      </c>
      <c r="P481" s="141">
        <f>O481*H481</f>
        <v>0</v>
      </c>
      <c r="Q481" s="141">
        <v>4.0000000000000002E-4</v>
      </c>
      <c r="R481" s="141">
        <f>Q481*H481</f>
        <v>8.8563199999999995E-2</v>
      </c>
      <c r="S481" s="141">
        <v>0</v>
      </c>
      <c r="T481" s="142">
        <f>S481*H481</f>
        <v>0</v>
      </c>
      <c r="AR481" s="143" t="s">
        <v>290</v>
      </c>
      <c r="AT481" s="143" t="s">
        <v>168</v>
      </c>
      <c r="AU481" s="143" t="s">
        <v>83</v>
      </c>
      <c r="AY481" s="18" t="s">
        <v>166</v>
      </c>
      <c r="BE481" s="144">
        <f>IF(N481="základní",J481,0)</f>
        <v>0</v>
      </c>
      <c r="BF481" s="144">
        <f>IF(N481="snížená",J481,0)</f>
        <v>0</v>
      </c>
      <c r="BG481" s="144">
        <f>IF(N481="zákl. přenesená",J481,0)</f>
        <v>0</v>
      </c>
      <c r="BH481" s="144">
        <f>IF(N481="sníž. přenesená",J481,0)</f>
        <v>0</v>
      </c>
      <c r="BI481" s="144">
        <f>IF(N481="nulová",J481,0)</f>
        <v>0</v>
      </c>
      <c r="BJ481" s="18" t="s">
        <v>81</v>
      </c>
      <c r="BK481" s="144">
        <f>ROUND(I481*H481,2)</f>
        <v>0</v>
      </c>
      <c r="BL481" s="18" t="s">
        <v>290</v>
      </c>
      <c r="BM481" s="143" t="s">
        <v>907</v>
      </c>
    </row>
    <row r="482" spans="2:65" s="1" customFormat="1" ht="10.199999999999999">
      <c r="B482" s="33"/>
      <c r="D482" s="145" t="s">
        <v>175</v>
      </c>
      <c r="F482" s="146" t="s">
        <v>908</v>
      </c>
      <c r="I482" s="147"/>
      <c r="L482" s="33"/>
      <c r="M482" s="148"/>
      <c r="T482" s="54"/>
      <c r="AT482" s="18" t="s">
        <v>175</v>
      </c>
      <c r="AU482" s="18" t="s">
        <v>83</v>
      </c>
    </row>
    <row r="483" spans="2:65" s="12" customFormat="1" ht="10.199999999999999">
      <c r="B483" s="149"/>
      <c r="D483" s="150" t="s">
        <v>177</v>
      </c>
      <c r="E483" s="151" t="s">
        <v>19</v>
      </c>
      <c r="F483" s="152" t="s">
        <v>354</v>
      </c>
      <c r="H483" s="151" t="s">
        <v>19</v>
      </c>
      <c r="I483" s="153"/>
      <c r="L483" s="149"/>
      <c r="M483" s="154"/>
      <c r="T483" s="155"/>
      <c r="AT483" s="151" t="s">
        <v>177</v>
      </c>
      <c r="AU483" s="151" t="s">
        <v>83</v>
      </c>
      <c r="AV483" s="12" t="s">
        <v>81</v>
      </c>
      <c r="AW483" s="12" t="s">
        <v>34</v>
      </c>
      <c r="AX483" s="12" t="s">
        <v>74</v>
      </c>
      <c r="AY483" s="151" t="s">
        <v>166</v>
      </c>
    </row>
    <row r="484" spans="2:65" s="12" customFormat="1" ht="10.199999999999999">
      <c r="B484" s="149"/>
      <c r="D484" s="150" t="s">
        <v>177</v>
      </c>
      <c r="E484" s="151" t="s">
        <v>19</v>
      </c>
      <c r="F484" s="152" t="s">
        <v>909</v>
      </c>
      <c r="H484" s="151" t="s">
        <v>19</v>
      </c>
      <c r="I484" s="153"/>
      <c r="L484" s="149"/>
      <c r="M484" s="154"/>
      <c r="T484" s="155"/>
      <c r="AT484" s="151" t="s">
        <v>177</v>
      </c>
      <c r="AU484" s="151" t="s">
        <v>83</v>
      </c>
      <c r="AV484" s="12" t="s">
        <v>81</v>
      </c>
      <c r="AW484" s="12" t="s">
        <v>34</v>
      </c>
      <c r="AX484" s="12" t="s">
        <v>74</v>
      </c>
      <c r="AY484" s="151" t="s">
        <v>166</v>
      </c>
    </row>
    <row r="485" spans="2:65" s="13" customFormat="1" ht="10.199999999999999">
      <c r="B485" s="156"/>
      <c r="D485" s="150" t="s">
        <v>177</v>
      </c>
      <c r="E485" s="157" t="s">
        <v>19</v>
      </c>
      <c r="F485" s="158" t="s">
        <v>910</v>
      </c>
      <c r="H485" s="159">
        <v>210.86500000000001</v>
      </c>
      <c r="I485" s="160"/>
      <c r="L485" s="156"/>
      <c r="M485" s="161"/>
      <c r="T485" s="162"/>
      <c r="AT485" s="157" t="s">
        <v>177</v>
      </c>
      <c r="AU485" s="157" t="s">
        <v>83</v>
      </c>
      <c r="AV485" s="13" t="s">
        <v>83</v>
      </c>
      <c r="AW485" s="13" t="s">
        <v>34</v>
      </c>
      <c r="AX485" s="13" t="s">
        <v>74</v>
      </c>
      <c r="AY485" s="157" t="s">
        <v>166</v>
      </c>
    </row>
    <row r="486" spans="2:65" s="14" customFormat="1" ht="10.199999999999999">
      <c r="B486" s="163"/>
      <c r="D486" s="150" t="s">
        <v>177</v>
      </c>
      <c r="E486" s="164" t="s">
        <v>19</v>
      </c>
      <c r="F486" s="165" t="s">
        <v>181</v>
      </c>
      <c r="H486" s="166">
        <v>210.86500000000001</v>
      </c>
      <c r="I486" s="167"/>
      <c r="L486" s="163"/>
      <c r="M486" s="168"/>
      <c r="T486" s="169"/>
      <c r="AT486" s="164" t="s">
        <v>177</v>
      </c>
      <c r="AU486" s="164" t="s">
        <v>83</v>
      </c>
      <c r="AV486" s="14" t="s">
        <v>173</v>
      </c>
      <c r="AW486" s="14" t="s">
        <v>34</v>
      </c>
      <c r="AX486" s="14" t="s">
        <v>81</v>
      </c>
      <c r="AY486" s="164" t="s">
        <v>166</v>
      </c>
    </row>
    <row r="487" spans="2:65" s="13" customFormat="1" ht="10.199999999999999">
      <c r="B487" s="156"/>
      <c r="D487" s="150" t="s">
        <v>177</v>
      </c>
      <c r="F487" s="158" t="s">
        <v>911</v>
      </c>
      <c r="H487" s="159">
        <v>221.40799999999999</v>
      </c>
      <c r="I487" s="160"/>
      <c r="L487" s="156"/>
      <c r="M487" s="161"/>
      <c r="T487" s="162"/>
      <c r="AT487" s="157" t="s">
        <v>177</v>
      </c>
      <c r="AU487" s="157" t="s">
        <v>83</v>
      </c>
      <c r="AV487" s="13" t="s">
        <v>83</v>
      </c>
      <c r="AW487" s="13" t="s">
        <v>4</v>
      </c>
      <c r="AX487" s="13" t="s">
        <v>81</v>
      </c>
      <c r="AY487" s="157" t="s">
        <v>166</v>
      </c>
    </row>
    <row r="488" spans="2:65" s="1" customFormat="1" ht="33" customHeight="1">
      <c r="B488" s="33"/>
      <c r="C488" s="132" t="s">
        <v>912</v>
      </c>
      <c r="D488" s="132" t="s">
        <v>168</v>
      </c>
      <c r="E488" s="133" t="s">
        <v>913</v>
      </c>
      <c r="F488" s="134" t="s">
        <v>914</v>
      </c>
      <c r="G488" s="135" t="s">
        <v>244</v>
      </c>
      <c r="H488" s="136">
        <v>259.51799999999997</v>
      </c>
      <c r="I488" s="137"/>
      <c r="J488" s="138">
        <f>ROUND(I488*H488,2)</f>
        <v>0</v>
      </c>
      <c r="K488" s="134" t="s">
        <v>172</v>
      </c>
      <c r="L488" s="33"/>
      <c r="M488" s="139" t="s">
        <v>19</v>
      </c>
      <c r="N488" s="140" t="s">
        <v>45</v>
      </c>
      <c r="P488" s="141">
        <f>O488*H488</f>
        <v>0</v>
      </c>
      <c r="Q488" s="141">
        <v>6.4000000000000005E-4</v>
      </c>
      <c r="R488" s="141">
        <f>Q488*H488</f>
        <v>0.16609151999999999</v>
      </c>
      <c r="S488" s="141">
        <v>0</v>
      </c>
      <c r="T488" s="142">
        <f>S488*H488</f>
        <v>0</v>
      </c>
      <c r="AR488" s="143" t="s">
        <v>290</v>
      </c>
      <c r="AT488" s="143" t="s">
        <v>168</v>
      </c>
      <c r="AU488" s="143" t="s">
        <v>83</v>
      </c>
      <c r="AY488" s="18" t="s">
        <v>166</v>
      </c>
      <c r="BE488" s="144">
        <f>IF(N488="základní",J488,0)</f>
        <v>0</v>
      </c>
      <c r="BF488" s="144">
        <f>IF(N488="snížená",J488,0)</f>
        <v>0</v>
      </c>
      <c r="BG488" s="144">
        <f>IF(N488="zákl. přenesená",J488,0)</f>
        <v>0</v>
      </c>
      <c r="BH488" s="144">
        <f>IF(N488="sníž. přenesená",J488,0)</f>
        <v>0</v>
      </c>
      <c r="BI488" s="144">
        <f>IF(N488="nulová",J488,0)</f>
        <v>0</v>
      </c>
      <c r="BJ488" s="18" t="s">
        <v>81</v>
      </c>
      <c r="BK488" s="144">
        <f>ROUND(I488*H488,2)</f>
        <v>0</v>
      </c>
      <c r="BL488" s="18" t="s">
        <v>290</v>
      </c>
      <c r="BM488" s="143" t="s">
        <v>915</v>
      </c>
    </row>
    <row r="489" spans="2:65" s="1" customFormat="1" ht="10.199999999999999">
      <c r="B489" s="33"/>
      <c r="D489" s="145" t="s">
        <v>175</v>
      </c>
      <c r="F489" s="146" t="s">
        <v>916</v>
      </c>
      <c r="I489" s="147"/>
      <c r="L489" s="33"/>
      <c r="M489" s="148"/>
      <c r="T489" s="54"/>
      <c r="AT489" s="18" t="s">
        <v>175</v>
      </c>
      <c r="AU489" s="18" t="s">
        <v>83</v>
      </c>
    </row>
    <row r="490" spans="2:65" s="12" customFormat="1" ht="10.199999999999999">
      <c r="B490" s="149"/>
      <c r="D490" s="150" t="s">
        <v>177</v>
      </c>
      <c r="E490" s="151" t="s">
        <v>19</v>
      </c>
      <c r="F490" s="152" t="s">
        <v>879</v>
      </c>
      <c r="H490" s="151" t="s">
        <v>19</v>
      </c>
      <c r="I490" s="153"/>
      <c r="L490" s="149"/>
      <c r="M490" s="154"/>
      <c r="T490" s="155"/>
      <c r="AT490" s="151" t="s">
        <v>177</v>
      </c>
      <c r="AU490" s="151" t="s">
        <v>83</v>
      </c>
      <c r="AV490" s="12" t="s">
        <v>81</v>
      </c>
      <c r="AW490" s="12" t="s">
        <v>34</v>
      </c>
      <c r="AX490" s="12" t="s">
        <v>74</v>
      </c>
      <c r="AY490" s="151" t="s">
        <v>166</v>
      </c>
    </row>
    <row r="491" spans="2:65" s="13" customFormat="1" ht="10.199999999999999">
      <c r="B491" s="156"/>
      <c r="D491" s="150" t="s">
        <v>177</v>
      </c>
      <c r="E491" s="157" t="s">
        <v>19</v>
      </c>
      <c r="F491" s="158" t="s">
        <v>891</v>
      </c>
      <c r="H491" s="159">
        <v>247.16</v>
      </c>
      <c r="I491" s="160"/>
      <c r="L491" s="156"/>
      <c r="M491" s="161"/>
      <c r="T491" s="162"/>
      <c r="AT491" s="157" t="s">
        <v>177</v>
      </c>
      <c r="AU491" s="157" t="s">
        <v>83</v>
      </c>
      <c r="AV491" s="13" t="s">
        <v>83</v>
      </c>
      <c r="AW491" s="13" t="s">
        <v>34</v>
      </c>
      <c r="AX491" s="13" t="s">
        <v>74</v>
      </c>
      <c r="AY491" s="157" t="s">
        <v>166</v>
      </c>
    </row>
    <row r="492" spans="2:65" s="14" customFormat="1" ht="10.199999999999999">
      <c r="B492" s="163"/>
      <c r="D492" s="150" t="s">
        <v>177</v>
      </c>
      <c r="E492" s="164" t="s">
        <v>19</v>
      </c>
      <c r="F492" s="165" t="s">
        <v>181</v>
      </c>
      <c r="H492" s="166">
        <v>247.16</v>
      </c>
      <c r="I492" s="167"/>
      <c r="L492" s="163"/>
      <c r="M492" s="168"/>
      <c r="T492" s="169"/>
      <c r="AT492" s="164" t="s">
        <v>177</v>
      </c>
      <c r="AU492" s="164" t="s">
        <v>83</v>
      </c>
      <c r="AV492" s="14" t="s">
        <v>173</v>
      </c>
      <c r="AW492" s="14" t="s">
        <v>34</v>
      </c>
      <c r="AX492" s="14" t="s">
        <v>81</v>
      </c>
      <c r="AY492" s="164" t="s">
        <v>166</v>
      </c>
    </row>
    <row r="493" spans="2:65" s="13" customFormat="1" ht="10.199999999999999">
      <c r="B493" s="156"/>
      <c r="D493" s="150" t="s">
        <v>177</v>
      </c>
      <c r="F493" s="158" t="s">
        <v>917</v>
      </c>
      <c r="H493" s="159">
        <v>259.51799999999997</v>
      </c>
      <c r="I493" s="160"/>
      <c r="L493" s="156"/>
      <c r="M493" s="161"/>
      <c r="T493" s="162"/>
      <c r="AT493" s="157" t="s">
        <v>177</v>
      </c>
      <c r="AU493" s="157" t="s">
        <v>83</v>
      </c>
      <c r="AV493" s="13" t="s">
        <v>83</v>
      </c>
      <c r="AW493" s="13" t="s">
        <v>4</v>
      </c>
      <c r="AX493" s="13" t="s">
        <v>81</v>
      </c>
      <c r="AY493" s="157" t="s">
        <v>166</v>
      </c>
    </row>
    <row r="494" spans="2:65" s="1" customFormat="1" ht="16.5" customHeight="1">
      <c r="B494" s="33"/>
      <c r="C494" s="132" t="s">
        <v>918</v>
      </c>
      <c r="D494" s="132" t="s">
        <v>168</v>
      </c>
      <c r="E494" s="133" t="s">
        <v>919</v>
      </c>
      <c r="F494" s="134" t="s">
        <v>920</v>
      </c>
      <c r="G494" s="135" t="s">
        <v>276</v>
      </c>
      <c r="H494" s="136">
        <v>36.74</v>
      </c>
      <c r="I494" s="137"/>
      <c r="J494" s="138">
        <f>ROUND(I494*H494,2)</f>
        <v>0</v>
      </c>
      <c r="K494" s="134" t="s">
        <v>172</v>
      </c>
      <c r="L494" s="33"/>
      <c r="M494" s="139" t="s">
        <v>19</v>
      </c>
      <c r="N494" s="140" t="s">
        <v>45</v>
      </c>
      <c r="P494" s="141">
        <f>O494*H494</f>
        <v>0</v>
      </c>
      <c r="Q494" s="141">
        <v>1.6000000000000001E-4</v>
      </c>
      <c r="R494" s="141">
        <f>Q494*H494</f>
        <v>5.8784000000000006E-3</v>
      </c>
      <c r="S494" s="141">
        <v>0</v>
      </c>
      <c r="T494" s="142">
        <f>S494*H494</f>
        <v>0</v>
      </c>
      <c r="AR494" s="143" t="s">
        <v>290</v>
      </c>
      <c r="AT494" s="143" t="s">
        <v>168</v>
      </c>
      <c r="AU494" s="143" t="s">
        <v>83</v>
      </c>
      <c r="AY494" s="18" t="s">
        <v>166</v>
      </c>
      <c r="BE494" s="144">
        <f>IF(N494="základní",J494,0)</f>
        <v>0</v>
      </c>
      <c r="BF494" s="144">
        <f>IF(N494="snížená",J494,0)</f>
        <v>0</v>
      </c>
      <c r="BG494" s="144">
        <f>IF(N494="zákl. přenesená",J494,0)</f>
        <v>0</v>
      </c>
      <c r="BH494" s="144">
        <f>IF(N494="sníž. přenesená",J494,0)</f>
        <v>0</v>
      </c>
      <c r="BI494" s="144">
        <f>IF(N494="nulová",J494,0)</f>
        <v>0</v>
      </c>
      <c r="BJ494" s="18" t="s">
        <v>81</v>
      </c>
      <c r="BK494" s="144">
        <f>ROUND(I494*H494,2)</f>
        <v>0</v>
      </c>
      <c r="BL494" s="18" t="s">
        <v>290</v>
      </c>
      <c r="BM494" s="143" t="s">
        <v>921</v>
      </c>
    </row>
    <row r="495" spans="2:65" s="1" customFormat="1" ht="10.199999999999999">
      <c r="B495" s="33"/>
      <c r="D495" s="145" t="s">
        <v>175</v>
      </c>
      <c r="F495" s="146" t="s">
        <v>922</v>
      </c>
      <c r="I495" s="147"/>
      <c r="L495" s="33"/>
      <c r="M495" s="148"/>
      <c r="T495" s="54"/>
      <c r="AT495" s="18" t="s">
        <v>175</v>
      </c>
      <c r="AU495" s="18" t="s">
        <v>83</v>
      </c>
    </row>
    <row r="496" spans="2:65" s="12" customFormat="1" ht="10.199999999999999">
      <c r="B496" s="149"/>
      <c r="D496" s="150" t="s">
        <v>177</v>
      </c>
      <c r="E496" s="151" t="s">
        <v>19</v>
      </c>
      <c r="F496" s="152" t="s">
        <v>879</v>
      </c>
      <c r="H496" s="151" t="s">
        <v>19</v>
      </c>
      <c r="I496" s="153"/>
      <c r="L496" s="149"/>
      <c r="M496" s="154"/>
      <c r="T496" s="155"/>
      <c r="AT496" s="151" t="s">
        <v>177</v>
      </c>
      <c r="AU496" s="151" t="s">
        <v>83</v>
      </c>
      <c r="AV496" s="12" t="s">
        <v>81</v>
      </c>
      <c r="AW496" s="12" t="s">
        <v>34</v>
      </c>
      <c r="AX496" s="12" t="s">
        <v>74</v>
      </c>
      <c r="AY496" s="151" t="s">
        <v>166</v>
      </c>
    </row>
    <row r="497" spans="2:65" s="13" customFormat="1" ht="10.199999999999999">
      <c r="B497" s="156"/>
      <c r="D497" s="150" t="s">
        <v>177</v>
      </c>
      <c r="E497" s="157" t="s">
        <v>19</v>
      </c>
      <c r="F497" s="158" t="s">
        <v>923</v>
      </c>
      <c r="H497" s="159">
        <v>33.4</v>
      </c>
      <c r="I497" s="160"/>
      <c r="L497" s="156"/>
      <c r="M497" s="161"/>
      <c r="T497" s="162"/>
      <c r="AT497" s="157" t="s">
        <v>177</v>
      </c>
      <c r="AU497" s="157" t="s">
        <v>83</v>
      </c>
      <c r="AV497" s="13" t="s">
        <v>83</v>
      </c>
      <c r="AW497" s="13" t="s">
        <v>34</v>
      </c>
      <c r="AX497" s="13" t="s">
        <v>74</v>
      </c>
      <c r="AY497" s="157" t="s">
        <v>166</v>
      </c>
    </row>
    <row r="498" spans="2:65" s="14" customFormat="1" ht="10.199999999999999">
      <c r="B498" s="163"/>
      <c r="D498" s="150" t="s">
        <v>177</v>
      </c>
      <c r="E498" s="164" t="s">
        <v>19</v>
      </c>
      <c r="F498" s="165" t="s">
        <v>181</v>
      </c>
      <c r="H498" s="166">
        <v>33.4</v>
      </c>
      <c r="I498" s="167"/>
      <c r="L498" s="163"/>
      <c r="M498" s="168"/>
      <c r="T498" s="169"/>
      <c r="AT498" s="164" t="s">
        <v>177</v>
      </c>
      <c r="AU498" s="164" t="s">
        <v>83</v>
      </c>
      <c r="AV498" s="14" t="s">
        <v>173</v>
      </c>
      <c r="AW498" s="14" t="s">
        <v>34</v>
      </c>
      <c r="AX498" s="14" t="s">
        <v>81</v>
      </c>
      <c r="AY498" s="164" t="s">
        <v>166</v>
      </c>
    </row>
    <row r="499" spans="2:65" s="13" customFormat="1" ht="10.199999999999999">
      <c r="B499" s="156"/>
      <c r="D499" s="150" t="s">
        <v>177</v>
      </c>
      <c r="F499" s="158" t="s">
        <v>924</v>
      </c>
      <c r="H499" s="159">
        <v>36.74</v>
      </c>
      <c r="I499" s="160"/>
      <c r="L499" s="156"/>
      <c r="M499" s="161"/>
      <c r="T499" s="162"/>
      <c r="AT499" s="157" t="s">
        <v>177</v>
      </c>
      <c r="AU499" s="157" t="s">
        <v>83</v>
      </c>
      <c r="AV499" s="13" t="s">
        <v>83</v>
      </c>
      <c r="AW499" s="13" t="s">
        <v>4</v>
      </c>
      <c r="AX499" s="13" t="s">
        <v>81</v>
      </c>
      <c r="AY499" s="157" t="s">
        <v>166</v>
      </c>
    </row>
    <row r="500" spans="2:65" s="1" customFormat="1" ht="33" customHeight="1">
      <c r="B500" s="33"/>
      <c r="C500" s="132" t="s">
        <v>925</v>
      </c>
      <c r="D500" s="132" t="s">
        <v>168</v>
      </c>
      <c r="E500" s="133" t="s">
        <v>926</v>
      </c>
      <c r="F500" s="134" t="s">
        <v>927</v>
      </c>
      <c r="G500" s="135" t="s">
        <v>244</v>
      </c>
      <c r="H500" s="136">
        <v>562.02</v>
      </c>
      <c r="I500" s="137"/>
      <c r="J500" s="138">
        <f>ROUND(I500*H500,2)</f>
        <v>0</v>
      </c>
      <c r="K500" s="134" t="s">
        <v>19</v>
      </c>
      <c r="L500" s="33"/>
      <c r="M500" s="139" t="s">
        <v>19</v>
      </c>
      <c r="N500" s="140" t="s">
        <v>45</v>
      </c>
      <c r="P500" s="141">
        <f>O500*H500</f>
        <v>0</v>
      </c>
      <c r="Q500" s="141">
        <v>6.1500000000000001E-3</v>
      </c>
      <c r="R500" s="141">
        <f>Q500*H500</f>
        <v>3.456423</v>
      </c>
      <c r="S500" s="141">
        <v>0</v>
      </c>
      <c r="T500" s="142">
        <f>S500*H500</f>
        <v>0</v>
      </c>
      <c r="AR500" s="143" t="s">
        <v>173</v>
      </c>
      <c r="AT500" s="143" t="s">
        <v>168</v>
      </c>
      <c r="AU500" s="143" t="s">
        <v>83</v>
      </c>
      <c r="AY500" s="18" t="s">
        <v>166</v>
      </c>
      <c r="BE500" s="144">
        <f>IF(N500="základní",J500,0)</f>
        <v>0</v>
      </c>
      <c r="BF500" s="144">
        <f>IF(N500="snížená",J500,0)</f>
        <v>0</v>
      </c>
      <c r="BG500" s="144">
        <f>IF(N500="zákl. přenesená",J500,0)</f>
        <v>0</v>
      </c>
      <c r="BH500" s="144">
        <f>IF(N500="sníž. přenesená",J500,0)</f>
        <v>0</v>
      </c>
      <c r="BI500" s="144">
        <f>IF(N500="nulová",J500,0)</f>
        <v>0</v>
      </c>
      <c r="BJ500" s="18" t="s">
        <v>81</v>
      </c>
      <c r="BK500" s="144">
        <f>ROUND(I500*H500,2)</f>
        <v>0</v>
      </c>
      <c r="BL500" s="18" t="s">
        <v>173</v>
      </c>
      <c r="BM500" s="143" t="s">
        <v>928</v>
      </c>
    </row>
    <row r="501" spans="2:65" s="12" customFormat="1" ht="10.199999999999999">
      <c r="B501" s="149"/>
      <c r="D501" s="150" t="s">
        <v>177</v>
      </c>
      <c r="E501" s="151" t="s">
        <v>19</v>
      </c>
      <c r="F501" s="152" t="s">
        <v>354</v>
      </c>
      <c r="H501" s="151" t="s">
        <v>19</v>
      </c>
      <c r="I501" s="153"/>
      <c r="L501" s="149"/>
      <c r="M501" s="154"/>
      <c r="T501" s="155"/>
      <c r="AT501" s="151" t="s">
        <v>177</v>
      </c>
      <c r="AU501" s="151" t="s">
        <v>83</v>
      </c>
      <c r="AV501" s="12" t="s">
        <v>81</v>
      </c>
      <c r="AW501" s="12" t="s">
        <v>34</v>
      </c>
      <c r="AX501" s="12" t="s">
        <v>74</v>
      </c>
      <c r="AY501" s="151" t="s">
        <v>166</v>
      </c>
    </row>
    <row r="502" spans="2:65" s="12" customFormat="1" ht="10.199999999999999">
      <c r="B502" s="149"/>
      <c r="D502" s="150" t="s">
        <v>177</v>
      </c>
      <c r="E502" s="151" t="s">
        <v>19</v>
      </c>
      <c r="F502" s="152" t="s">
        <v>375</v>
      </c>
      <c r="H502" s="151" t="s">
        <v>19</v>
      </c>
      <c r="I502" s="153"/>
      <c r="L502" s="149"/>
      <c r="M502" s="154"/>
      <c r="T502" s="155"/>
      <c r="AT502" s="151" t="s">
        <v>177</v>
      </c>
      <c r="AU502" s="151" t="s">
        <v>83</v>
      </c>
      <c r="AV502" s="12" t="s">
        <v>81</v>
      </c>
      <c r="AW502" s="12" t="s">
        <v>34</v>
      </c>
      <c r="AX502" s="12" t="s">
        <v>74</v>
      </c>
      <c r="AY502" s="151" t="s">
        <v>166</v>
      </c>
    </row>
    <row r="503" spans="2:65" s="13" customFormat="1" ht="10.199999999999999">
      <c r="B503" s="156"/>
      <c r="D503" s="150" t="s">
        <v>177</v>
      </c>
      <c r="E503" s="157" t="s">
        <v>19</v>
      </c>
      <c r="F503" s="158" t="s">
        <v>394</v>
      </c>
      <c r="H503" s="159">
        <v>286</v>
      </c>
      <c r="I503" s="160"/>
      <c r="L503" s="156"/>
      <c r="M503" s="161"/>
      <c r="T503" s="162"/>
      <c r="AT503" s="157" t="s">
        <v>177</v>
      </c>
      <c r="AU503" s="157" t="s">
        <v>83</v>
      </c>
      <c r="AV503" s="13" t="s">
        <v>83</v>
      </c>
      <c r="AW503" s="13" t="s">
        <v>34</v>
      </c>
      <c r="AX503" s="13" t="s">
        <v>74</v>
      </c>
      <c r="AY503" s="157" t="s">
        <v>166</v>
      </c>
    </row>
    <row r="504" spans="2:65" s="13" customFormat="1" ht="10.199999999999999">
      <c r="B504" s="156"/>
      <c r="D504" s="150" t="s">
        <v>177</v>
      </c>
      <c r="E504" s="157" t="s">
        <v>19</v>
      </c>
      <c r="F504" s="158" t="s">
        <v>395</v>
      </c>
      <c r="H504" s="159">
        <v>70</v>
      </c>
      <c r="I504" s="160"/>
      <c r="L504" s="156"/>
      <c r="M504" s="161"/>
      <c r="T504" s="162"/>
      <c r="AT504" s="157" t="s">
        <v>177</v>
      </c>
      <c r="AU504" s="157" t="s">
        <v>83</v>
      </c>
      <c r="AV504" s="13" t="s">
        <v>83</v>
      </c>
      <c r="AW504" s="13" t="s">
        <v>34</v>
      </c>
      <c r="AX504" s="13" t="s">
        <v>74</v>
      </c>
      <c r="AY504" s="157" t="s">
        <v>166</v>
      </c>
    </row>
    <row r="505" spans="2:65" s="12" customFormat="1" ht="10.199999999999999">
      <c r="B505" s="149"/>
      <c r="D505" s="150" t="s">
        <v>177</v>
      </c>
      <c r="E505" s="151" t="s">
        <v>19</v>
      </c>
      <c r="F505" s="152" t="s">
        <v>929</v>
      </c>
      <c r="H505" s="151" t="s">
        <v>19</v>
      </c>
      <c r="I505" s="153"/>
      <c r="L505" s="149"/>
      <c r="M505" s="154"/>
      <c r="T505" s="155"/>
      <c r="AT505" s="151" t="s">
        <v>177</v>
      </c>
      <c r="AU505" s="151" t="s">
        <v>83</v>
      </c>
      <c r="AV505" s="12" t="s">
        <v>81</v>
      </c>
      <c r="AW505" s="12" t="s">
        <v>34</v>
      </c>
      <c r="AX505" s="12" t="s">
        <v>74</v>
      </c>
      <c r="AY505" s="151" t="s">
        <v>166</v>
      </c>
    </row>
    <row r="506" spans="2:65" s="13" customFormat="1" ht="10.199999999999999">
      <c r="B506" s="156"/>
      <c r="D506" s="150" t="s">
        <v>177</v>
      </c>
      <c r="E506" s="157" t="s">
        <v>19</v>
      </c>
      <c r="F506" s="158" t="s">
        <v>380</v>
      </c>
      <c r="H506" s="159">
        <v>195</v>
      </c>
      <c r="I506" s="160"/>
      <c r="L506" s="156"/>
      <c r="M506" s="161"/>
      <c r="T506" s="162"/>
      <c r="AT506" s="157" t="s">
        <v>177</v>
      </c>
      <c r="AU506" s="157" t="s">
        <v>83</v>
      </c>
      <c r="AV506" s="13" t="s">
        <v>83</v>
      </c>
      <c r="AW506" s="13" t="s">
        <v>34</v>
      </c>
      <c r="AX506" s="13" t="s">
        <v>74</v>
      </c>
      <c r="AY506" s="157" t="s">
        <v>166</v>
      </c>
    </row>
    <row r="507" spans="2:65" s="14" customFormat="1" ht="10.199999999999999">
      <c r="B507" s="163"/>
      <c r="D507" s="150" t="s">
        <v>177</v>
      </c>
      <c r="E507" s="164" t="s">
        <v>19</v>
      </c>
      <c r="F507" s="165" t="s">
        <v>181</v>
      </c>
      <c r="H507" s="166">
        <v>551</v>
      </c>
      <c r="I507" s="167"/>
      <c r="L507" s="163"/>
      <c r="M507" s="168"/>
      <c r="T507" s="169"/>
      <c r="AT507" s="164" t="s">
        <v>177</v>
      </c>
      <c r="AU507" s="164" t="s">
        <v>83</v>
      </c>
      <c r="AV507" s="14" t="s">
        <v>173</v>
      </c>
      <c r="AW507" s="14" t="s">
        <v>34</v>
      </c>
      <c r="AX507" s="14" t="s">
        <v>81</v>
      </c>
      <c r="AY507" s="164" t="s">
        <v>166</v>
      </c>
    </row>
    <row r="508" spans="2:65" s="13" customFormat="1" ht="10.199999999999999">
      <c r="B508" s="156"/>
      <c r="D508" s="150" t="s">
        <v>177</v>
      </c>
      <c r="F508" s="158" t="s">
        <v>930</v>
      </c>
      <c r="H508" s="159">
        <v>562.02</v>
      </c>
      <c r="I508" s="160"/>
      <c r="L508" s="156"/>
      <c r="M508" s="161"/>
      <c r="T508" s="162"/>
      <c r="AT508" s="157" t="s">
        <v>177</v>
      </c>
      <c r="AU508" s="157" t="s">
        <v>83</v>
      </c>
      <c r="AV508" s="13" t="s">
        <v>83</v>
      </c>
      <c r="AW508" s="13" t="s">
        <v>4</v>
      </c>
      <c r="AX508" s="13" t="s">
        <v>81</v>
      </c>
      <c r="AY508" s="157" t="s">
        <v>166</v>
      </c>
    </row>
    <row r="509" spans="2:65" s="1" customFormat="1" ht="33" customHeight="1">
      <c r="B509" s="33"/>
      <c r="C509" s="132" t="s">
        <v>569</v>
      </c>
      <c r="D509" s="132" t="s">
        <v>168</v>
      </c>
      <c r="E509" s="133" t="s">
        <v>931</v>
      </c>
      <c r="F509" s="134" t="s">
        <v>932</v>
      </c>
      <c r="G509" s="135" t="s">
        <v>244</v>
      </c>
      <c r="H509" s="136">
        <v>136.578</v>
      </c>
      <c r="I509" s="137"/>
      <c r="J509" s="138">
        <f>ROUND(I509*H509,2)</f>
        <v>0</v>
      </c>
      <c r="K509" s="134" t="s">
        <v>19</v>
      </c>
      <c r="L509" s="33"/>
      <c r="M509" s="139" t="s">
        <v>19</v>
      </c>
      <c r="N509" s="140" t="s">
        <v>45</v>
      </c>
      <c r="P509" s="141">
        <f>O509*H509</f>
        <v>0</v>
      </c>
      <c r="Q509" s="141">
        <v>6.1500000000000001E-3</v>
      </c>
      <c r="R509" s="141">
        <f>Q509*H509</f>
        <v>0.83995470000000005</v>
      </c>
      <c r="S509" s="141">
        <v>0</v>
      </c>
      <c r="T509" s="142">
        <f>S509*H509</f>
        <v>0</v>
      </c>
      <c r="AR509" s="143" t="s">
        <v>173</v>
      </c>
      <c r="AT509" s="143" t="s">
        <v>168</v>
      </c>
      <c r="AU509" s="143" t="s">
        <v>83</v>
      </c>
      <c r="AY509" s="18" t="s">
        <v>166</v>
      </c>
      <c r="BE509" s="144">
        <f>IF(N509="základní",J509,0)</f>
        <v>0</v>
      </c>
      <c r="BF509" s="144">
        <f>IF(N509="snížená",J509,0)</f>
        <v>0</v>
      </c>
      <c r="BG509" s="144">
        <f>IF(N509="zákl. přenesená",J509,0)</f>
        <v>0</v>
      </c>
      <c r="BH509" s="144">
        <f>IF(N509="sníž. přenesená",J509,0)</f>
        <v>0</v>
      </c>
      <c r="BI509" s="144">
        <f>IF(N509="nulová",J509,0)</f>
        <v>0</v>
      </c>
      <c r="BJ509" s="18" t="s">
        <v>81</v>
      </c>
      <c r="BK509" s="144">
        <f>ROUND(I509*H509,2)</f>
        <v>0</v>
      </c>
      <c r="BL509" s="18" t="s">
        <v>173</v>
      </c>
      <c r="BM509" s="143" t="s">
        <v>933</v>
      </c>
    </row>
    <row r="510" spans="2:65" s="12" customFormat="1" ht="10.199999999999999">
      <c r="B510" s="149"/>
      <c r="D510" s="150" t="s">
        <v>177</v>
      </c>
      <c r="E510" s="151" t="s">
        <v>19</v>
      </c>
      <c r="F510" s="152" t="s">
        <v>354</v>
      </c>
      <c r="H510" s="151" t="s">
        <v>19</v>
      </c>
      <c r="I510" s="153"/>
      <c r="L510" s="149"/>
      <c r="M510" s="154"/>
      <c r="T510" s="155"/>
      <c r="AT510" s="151" t="s">
        <v>177</v>
      </c>
      <c r="AU510" s="151" t="s">
        <v>83</v>
      </c>
      <c r="AV510" s="12" t="s">
        <v>81</v>
      </c>
      <c r="AW510" s="12" t="s">
        <v>34</v>
      </c>
      <c r="AX510" s="12" t="s">
        <v>74</v>
      </c>
      <c r="AY510" s="151" t="s">
        <v>166</v>
      </c>
    </row>
    <row r="511" spans="2:65" s="12" customFormat="1" ht="10.199999999999999">
      <c r="B511" s="149"/>
      <c r="D511" s="150" t="s">
        <v>177</v>
      </c>
      <c r="E511" s="151" t="s">
        <v>19</v>
      </c>
      <c r="F511" s="152" t="s">
        <v>375</v>
      </c>
      <c r="H511" s="151" t="s">
        <v>19</v>
      </c>
      <c r="I511" s="153"/>
      <c r="L511" s="149"/>
      <c r="M511" s="154"/>
      <c r="T511" s="155"/>
      <c r="AT511" s="151" t="s">
        <v>177</v>
      </c>
      <c r="AU511" s="151" t="s">
        <v>83</v>
      </c>
      <c r="AV511" s="12" t="s">
        <v>81</v>
      </c>
      <c r="AW511" s="12" t="s">
        <v>34</v>
      </c>
      <c r="AX511" s="12" t="s">
        <v>74</v>
      </c>
      <c r="AY511" s="151" t="s">
        <v>166</v>
      </c>
    </row>
    <row r="512" spans="2:65" s="13" customFormat="1" ht="10.199999999999999">
      <c r="B512" s="156"/>
      <c r="D512" s="150" t="s">
        <v>177</v>
      </c>
      <c r="E512" s="157" t="s">
        <v>19</v>
      </c>
      <c r="F512" s="158" t="s">
        <v>376</v>
      </c>
      <c r="H512" s="159">
        <v>133.9</v>
      </c>
      <c r="I512" s="160"/>
      <c r="L512" s="156"/>
      <c r="M512" s="161"/>
      <c r="T512" s="162"/>
      <c r="AT512" s="157" t="s">
        <v>177</v>
      </c>
      <c r="AU512" s="157" t="s">
        <v>83</v>
      </c>
      <c r="AV512" s="13" t="s">
        <v>83</v>
      </c>
      <c r="AW512" s="13" t="s">
        <v>34</v>
      </c>
      <c r="AX512" s="13" t="s">
        <v>74</v>
      </c>
      <c r="AY512" s="157" t="s">
        <v>166</v>
      </c>
    </row>
    <row r="513" spans="2:65" s="14" customFormat="1" ht="10.199999999999999">
      <c r="B513" s="163"/>
      <c r="D513" s="150" t="s">
        <v>177</v>
      </c>
      <c r="E513" s="164" t="s">
        <v>19</v>
      </c>
      <c r="F513" s="165" t="s">
        <v>181</v>
      </c>
      <c r="H513" s="166">
        <v>133.9</v>
      </c>
      <c r="I513" s="167"/>
      <c r="L513" s="163"/>
      <c r="M513" s="168"/>
      <c r="T513" s="169"/>
      <c r="AT513" s="164" t="s">
        <v>177</v>
      </c>
      <c r="AU513" s="164" t="s">
        <v>83</v>
      </c>
      <c r="AV513" s="14" t="s">
        <v>173</v>
      </c>
      <c r="AW513" s="14" t="s">
        <v>34</v>
      </c>
      <c r="AX513" s="14" t="s">
        <v>81</v>
      </c>
      <c r="AY513" s="164" t="s">
        <v>166</v>
      </c>
    </row>
    <row r="514" spans="2:65" s="13" customFormat="1" ht="10.199999999999999">
      <c r="B514" s="156"/>
      <c r="D514" s="150" t="s">
        <v>177</v>
      </c>
      <c r="F514" s="158" t="s">
        <v>934</v>
      </c>
      <c r="H514" s="159">
        <v>136.578</v>
      </c>
      <c r="I514" s="160"/>
      <c r="L514" s="156"/>
      <c r="M514" s="161"/>
      <c r="T514" s="162"/>
      <c r="AT514" s="157" t="s">
        <v>177</v>
      </c>
      <c r="AU514" s="157" t="s">
        <v>83</v>
      </c>
      <c r="AV514" s="13" t="s">
        <v>83</v>
      </c>
      <c r="AW514" s="13" t="s">
        <v>4</v>
      </c>
      <c r="AX514" s="13" t="s">
        <v>81</v>
      </c>
      <c r="AY514" s="157" t="s">
        <v>166</v>
      </c>
    </row>
    <row r="515" spans="2:65" s="1" customFormat="1" ht="37.799999999999997" customHeight="1">
      <c r="B515" s="33"/>
      <c r="C515" s="132" t="s">
        <v>347</v>
      </c>
      <c r="D515" s="132" t="s">
        <v>168</v>
      </c>
      <c r="E515" s="133" t="s">
        <v>935</v>
      </c>
      <c r="F515" s="134" t="s">
        <v>936</v>
      </c>
      <c r="G515" s="135" t="s">
        <v>244</v>
      </c>
      <c r="H515" s="136">
        <v>155.75399999999999</v>
      </c>
      <c r="I515" s="137"/>
      <c r="J515" s="138">
        <f>ROUND(I515*H515,2)</f>
        <v>0</v>
      </c>
      <c r="K515" s="134" t="s">
        <v>19</v>
      </c>
      <c r="L515" s="33"/>
      <c r="M515" s="139" t="s">
        <v>19</v>
      </c>
      <c r="N515" s="140" t="s">
        <v>45</v>
      </c>
      <c r="P515" s="141">
        <f>O515*H515</f>
        <v>0</v>
      </c>
      <c r="Q515" s="141">
        <v>1.2E-2</v>
      </c>
      <c r="R515" s="141">
        <f>Q515*H515</f>
        <v>1.8690479999999998</v>
      </c>
      <c r="S515" s="141">
        <v>0</v>
      </c>
      <c r="T515" s="142">
        <f>S515*H515</f>
        <v>0</v>
      </c>
      <c r="AR515" s="143" t="s">
        <v>173</v>
      </c>
      <c r="AT515" s="143" t="s">
        <v>168</v>
      </c>
      <c r="AU515" s="143" t="s">
        <v>83</v>
      </c>
      <c r="AY515" s="18" t="s">
        <v>166</v>
      </c>
      <c r="BE515" s="144">
        <f>IF(N515="základní",J515,0)</f>
        <v>0</v>
      </c>
      <c r="BF515" s="144">
        <f>IF(N515="snížená",J515,0)</f>
        <v>0</v>
      </c>
      <c r="BG515" s="144">
        <f>IF(N515="zákl. přenesená",J515,0)</f>
        <v>0</v>
      </c>
      <c r="BH515" s="144">
        <f>IF(N515="sníž. přenesená",J515,0)</f>
        <v>0</v>
      </c>
      <c r="BI515" s="144">
        <f>IF(N515="nulová",J515,0)</f>
        <v>0</v>
      </c>
      <c r="BJ515" s="18" t="s">
        <v>81</v>
      </c>
      <c r="BK515" s="144">
        <f>ROUND(I515*H515,2)</f>
        <v>0</v>
      </c>
      <c r="BL515" s="18" t="s">
        <v>173</v>
      </c>
      <c r="BM515" s="143" t="s">
        <v>937</v>
      </c>
    </row>
    <row r="516" spans="2:65" s="12" customFormat="1" ht="10.199999999999999">
      <c r="B516" s="149"/>
      <c r="D516" s="150" t="s">
        <v>177</v>
      </c>
      <c r="E516" s="151" t="s">
        <v>19</v>
      </c>
      <c r="F516" s="152" t="s">
        <v>354</v>
      </c>
      <c r="H516" s="151" t="s">
        <v>19</v>
      </c>
      <c r="I516" s="153"/>
      <c r="L516" s="149"/>
      <c r="M516" s="154"/>
      <c r="T516" s="155"/>
      <c r="AT516" s="151" t="s">
        <v>177</v>
      </c>
      <c r="AU516" s="151" t="s">
        <v>83</v>
      </c>
      <c r="AV516" s="12" t="s">
        <v>81</v>
      </c>
      <c r="AW516" s="12" t="s">
        <v>34</v>
      </c>
      <c r="AX516" s="12" t="s">
        <v>74</v>
      </c>
      <c r="AY516" s="151" t="s">
        <v>166</v>
      </c>
    </row>
    <row r="517" spans="2:65" s="12" customFormat="1" ht="10.199999999999999">
      <c r="B517" s="149"/>
      <c r="D517" s="150" t="s">
        <v>177</v>
      </c>
      <c r="E517" s="151" t="s">
        <v>19</v>
      </c>
      <c r="F517" s="152" t="s">
        <v>355</v>
      </c>
      <c r="H517" s="151" t="s">
        <v>19</v>
      </c>
      <c r="I517" s="153"/>
      <c r="L517" s="149"/>
      <c r="M517" s="154"/>
      <c r="T517" s="155"/>
      <c r="AT517" s="151" t="s">
        <v>177</v>
      </c>
      <c r="AU517" s="151" t="s">
        <v>83</v>
      </c>
      <c r="AV517" s="12" t="s">
        <v>81</v>
      </c>
      <c r="AW517" s="12" t="s">
        <v>34</v>
      </c>
      <c r="AX517" s="12" t="s">
        <v>74</v>
      </c>
      <c r="AY517" s="151" t="s">
        <v>166</v>
      </c>
    </row>
    <row r="518" spans="2:65" s="13" customFormat="1" ht="10.199999999999999">
      <c r="B518" s="156"/>
      <c r="D518" s="150" t="s">
        <v>177</v>
      </c>
      <c r="E518" s="157" t="s">
        <v>19</v>
      </c>
      <c r="F518" s="158" t="s">
        <v>356</v>
      </c>
      <c r="H518" s="159">
        <v>85.8</v>
      </c>
      <c r="I518" s="160"/>
      <c r="L518" s="156"/>
      <c r="M518" s="161"/>
      <c r="T518" s="162"/>
      <c r="AT518" s="157" t="s">
        <v>177</v>
      </c>
      <c r="AU518" s="157" t="s">
        <v>83</v>
      </c>
      <c r="AV518" s="13" t="s">
        <v>83</v>
      </c>
      <c r="AW518" s="13" t="s">
        <v>34</v>
      </c>
      <c r="AX518" s="13" t="s">
        <v>74</v>
      </c>
      <c r="AY518" s="157" t="s">
        <v>166</v>
      </c>
    </row>
    <row r="519" spans="2:65" s="13" customFormat="1" ht="10.199999999999999">
      <c r="B519" s="156"/>
      <c r="D519" s="150" t="s">
        <v>177</v>
      </c>
      <c r="E519" s="157" t="s">
        <v>19</v>
      </c>
      <c r="F519" s="158" t="s">
        <v>357</v>
      </c>
      <c r="H519" s="159">
        <v>21</v>
      </c>
      <c r="I519" s="160"/>
      <c r="L519" s="156"/>
      <c r="M519" s="161"/>
      <c r="T519" s="162"/>
      <c r="AT519" s="157" t="s">
        <v>177</v>
      </c>
      <c r="AU519" s="157" t="s">
        <v>83</v>
      </c>
      <c r="AV519" s="13" t="s">
        <v>83</v>
      </c>
      <c r="AW519" s="13" t="s">
        <v>34</v>
      </c>
      <c r="AX519" s="13" t="s">
        <v>74</v>
      </c>
      <c r="AY519" s="157" t="s">
        <v>166</v>
      </c>
    </row>
    <row r="520" spans="2:65" s="12" customFormat="1" ht="10.199999999999999">
      <c r="B520" s="149"/>
      <c r="D520" s="150" t="s">
        <v>177</v>
      </c>
      <c r="E520" s="151" t="s">
        <v>19</v>
      </c>
      <c r="F520" s="152" t="s">
        <v>358</v>
      </c>
      <c r="H520" s="151" t="s">
        <v>19</v>
      </c>
      <c r="I520" s="153"/>
      <c r="L520" s="149"/>
      <c r="M520" s="154"/>
      <c r="T520" s="155"/>
      <c r="AT520" s="151" t="s">
        <v>177</v>
      </c>
      <c r="AU520" s="151" t="s">
        <v>83</v>
      </c>
      <c r="AV520" s="12" t="s">
        <v>81</v>
      </c>
      <c r="AW520" s="12" t="s">
        <v>34</v>
      </c>
      <c r="AX520" s="12" t="s">
        <v>74</v>
      </c>
      <c r="AY520" s="151" t="s">
        <v>166</v>
      </c>
    </row>
    <row r="521" spans="2:65" s="13" customFormat="1" ht="10.199999999999999">
      <c r="B521" s="156"/>
      <c r="D521" s="150" t="s">
        <v>177</v>
      </c>
      <c r="E521" s="157" t="s">
        <v>19</v>
      </c>
      <c r="F521" s="158" t="s">
        <v>359</v>
      </c>
      <c r="H521" s="159">
        <v>45.9</v>
      </c>
      <c r="I521" s="160"/>
      <c r="L521" s="156"/>
      <c r="M521" s="161"/>
      <c r="T521" s="162"/>
      <c r="AT521" s="157" t="s">
        <v>177</v>
      </c>
      <c r="AU521" s="157" t="s">
        <v>83</v>
      </c>
      <c r="AV521" s="13" t="s">
        <v>83</v>
      </c>
      <c r="AW521" s="13" t="s">
        <v>34</v>
      </c>
      <c r="AX521" s="13" t="s">
        <v>74</v>
      </c>
      <c r="AY521" s="157" t="s">
        <v>166</v>
      </c>
    </row>
    <row r="522" spans="2:65" s="14" customFormat="1" ht="10.199999999999999">
      <c r="B522" s="163"/>
      <c r="D522" s="150" t="s">
        <v>177</v>
      </c>
      <c r="E522" s="164" t="s">
        <v>19</v>
      </c>
      <c r="F522" s="165" t="s">
        <v>181</v>
      </c>
      <c r="H522" s="166">
        <v>152.69999999999999</v>
      </c>
      <c r="I522" s="167"/>
      <c r="L522" s="163"/>
      <c r="M522" s="168"/>
      <c r="T522" s="169"/>
      <c r="AT522" s="164" t="s">
        <v>177</v>
      </c>
      <c r="AU522" s="164" t="s">
        <v>83</v>
      </c>
      <c r="AV522" s="14" t="s">
        <v>173</v>
      </c>
      <c r="AW522" s="14" t="s">
        <v>34</v>
      </c>
      <c r="AX522" s="14" t="s">
        <v>81</v>
      </c>
      <c r="AY522" s="164" t="s">
        <v>166</v>
      </c>
    </row>
    <row r="523" spans="2:65" s="13" customFormat="1" ht="10.199999999999999">
      <c r="B523" s="156"/>
      <c r="D523" s="150" t="s">
        <v>177</v>
      </c>
      <c r="F523" s="158" t="s">
        <v>938</v>
      </c>
      <c r="H523" s="159">
        <v>155.75399999999999</v>
      </c>
      <c r="I523" s="160"/>
      <c r="L523" s="156"/>
      <c r="M523" s="161"/>
      <c r="T523" s="162"/>
      <c r="AT523" s="157" t="s">
        <v>177</v>
      </c>
      <c r="AU523" s="157" t="s">
        <v>83</v>
      </c>
      <c r="AV523" s="13" t="s">
        <v>83</v>
      </c>
      <c r="AW523" s="13" t="s">
        <v>4</v>
      </c>
      <c r="AX523" s="13" t="s">
        <v>81</v>
      </c>
      <c r="AY523" s="157" t="s">
        <v>166</v>
      </c>
    </row>
    <row r="524" spans="2:65" s="1" customFormat="1" ht="37.799999999999997" customHeight="1">
      <c r="B524" s="33"/>
      <c r="C524" s="132" t="s">
        <v>939</v>
      </c>
      <c r="D524" s="132" t="s">
        <v>168</v>
      </c>
      <c r="E524" s="133" t="s">
        <v>940</v>
      </c>
      <c r="F524" s="134" t="s">
        <v>941</v>
      </c>
      <c r="G524" s="135" t="s">
        <v>244</v>
      </c>
      <c r="H524" s="136">
        <v>391.048</v>
      </c>
      <c r="I524" s="137"/>
      <c r="J524" s="138">
        <f>ROUND(I524*H524,2)</f>
        <v>0</v>
      </c>
      <c r="K524" s="134" t="s">
        <v>19</v>
      </c>
      <c r="L524" s="33"/>
      <c r="M524" s="139" t="s">
        <v>19</v>
      </c>
      <c r="N524" s="140" t="s">
        <v>45</v>
      </c>
      <c r="P524" s="141">
        <f>O524*H524</f>
        <v>0</v>
      </c>
      <c r="Q524" s="141">
        <v>4.1000000000000002E-2</v>
      </c>
      <c r="R524" s="141">
        <f>Q524*H524</f>
        <v>16.032968</v>
      </c>
      <c r="S524" s="141">
        <v>0</v>
      </c>
      <c r="T524" s="142">
        <f>S524*H524</f>
        <v>0</v>
      </c>
      <c r="AR524" s="143" t="s">
        <v>173</v>
      </c>
      <c r="AT524" s="143" t="s">
        <v>168</v>
      </c>
      <c r="AU524" s="143" t="s">
        <v>83</v>
      </c>
      <c r="AY524" s="18" t="s">
        <v>166</v>
      </c>
      <c r="BE524" s="144">
        <f>IF(N524="základní",J524,0)</f>
        <v>0</v>
      </c>
      <c r="BF524" s="144">
        <f>IF(N524="snížená",J524,0)</f>
        <v>0</v>
      </c>
      <c r="BG524" s="144">
        <f>IF(N524="zákl. přenesená",J524,0)</f>
        <v>0</v>
      </c>
      <c r="BH524" s="144">
        <f>IF(N524="sníž. přenesená",J524,0)</f>
        <v>0</v>
      </c>
      <c r="BI524" s="144">
        <f>IF(N524="nulová",J524,0)</f>
        <v>0</v>
      </c>
      <c r="BJ524" s="18" t="s">
        <v>81</v>
      </c>
      <c r="BK524" s="144">
        <f>ROUND(I524*H524,2)</f>
        <v>0</v>
      </c>
      <c r="BL524" s="18" t="s">
        <v>173</v>
      </c>
      <c r="BM524" s="143" t="s">
        <v>942</v>
      </c>
    </row>
    <row r="525" spans="2:65" s="12" customFormat="1" ht="10.199999999999999">
      <c r="B525" s="149"/>
      <c r="D525" s="150" t="s">
        <v>177</v>
      </c>
      <c r="E525" s="151" t="s">
        <v>19</v>
      </c>
      <c r="F525" s="152" t="s">
        <v>354</v>
      </c>
      <c r="H525" s="151" t="s">
        <v>19</v>
      </c>
      <c r="I525" s="153"/>
      <c r="L525" s="149"/>
      <c r="M525" s="154"/>
      <c r="T525" s="155"/>
      <c r="AT525" s="151" t="s">
        <v>177</v>
      </c>
      <c r="AU525" s="151" t="s">
        <v>83</v>
      </c>
      <c r="AV525" s="12" t="s">
        <v>81</v>
      </c>
      <c r="AW525" s="12" t="s">
        <v>34</v>
      </c>
      <c r="AX525" s="12" t="s">
        <v>74</v>
      </c>
      <c r="AY525" s="151" t="s">
        <v>166</v>
      </c>
    </row>
    <row r="526" spans="2:65" s="12" customFormat="1" ht="10.199999999999999">
      <c r="B526" s="149"/>
      <c r="D526" s="150" t="s">
        <v>177</v>
      </c>
      <c r="E526" s="151" t="s">
        <v>19</v>
      </c>
      <c r="F526" s="152" t="s">
        <v>375</v>
      </c>
      <c r="H526" s="151" t="s">
        <v>19</v>
      </c>
      <c r="I526" s="153"/>
      <c r="L526" s="149"/>
      <c r="M526" s="154"/>
      <c r="T526" s="155"/>
      <c r="AT526" s="151" t="s">
        <v>177</v>
      </c>
      <c r="AU526" s="151" t="s">
        <v>83</v>
      </c>
      <c r="AV526" s="12" t="s">
        <v>81</v>
      </c>
      <c r="AW526" s="12" t="s">
        <v>34</v>
      </c>
      <c r="AX526" s="12" t="s">
        <v>74</v>
      </c>
      <c r="AY526" s="151" t="s">
        <v>166</v>
      </c>
    </row>
    <row r="527" spans="2:65" s="13" customFormat="1" ht="10.199999999999999">
      <c r="B527" s="156"/>
      <c r="D527" s="150" t="s">
        <v>177</v>
      </c>
      <c r="E527" s="157" t="s">
        <v>19</v>
      </c>
      <c r="F527" s="158" t="s">
        <v>356</v>
      </c>
      <c r="H527" s="159">
        <v>85.8</v>
      </c>
      <c r="I527" s="160"/>
      <c r="L527" s="156"/>
      <c r="M527" s="161"/>
      <c r="T527" s="162"/>
      <c r="AT527" s="157" t="s">
        <v>177</v>
      </c>
      <c r="AU527" s="157" t="s">
        <v>83</v>
      </c>
      <c r="AV527" s="13" t="s">
        <v>83</v>
      </c>
      <c r="AW527" s="13" t="s">
        <v>34</v>
      </c>
      <c r="AX527" s="13" t="s">
        <v>74</v>
      </c>
      <c r="AY527" s="157" t="s">
        <v>166</v>
      </c>
    </row>
    <row r="528" spans="2:65" s="13" customFormat="1" ht="10.199999999999999">
      <c r="B528" s="156"/>
      <c r="D528" s="150" t="s">
        <v>177</v>
      </c>
      <c r="E528" s="157" t="s">
        <v>19</v>
      </c>
      <c r="F528" s="158" t="s">
        <v>357</v>
      </c>
      <c r="H528" s="159">
        <v>21</v>
      </c>
      <c r="I528" s="160"/>
      <c r="L528" s="156"/>
      <c r="M528" s="161"/>
      <c r="T528" s="162"/>
      <c r="AT528" s="157" t="s">
        <v>177</v>
      </c>
      <c r="AU528" s="157" t="s">
        <v>83</v>
      </c>
      <c r="AV528" s="13" t="s">
        <v>83</v>
      </c>
      <c r="AW528" s="13" t="s">
        <v>34</v>
      </c>
      <c r="AX528" s="13" t="s">
        <v>74</v>
      </c>
      <c r="AY528" s="157" t="s">
        <v>166</v>
      </c>
    </row>
    <row r="529" spans="2:65" s="12" customFormat="1" ht="10.199999999999999">
      <c r="B529" s="149"/>
      <c r="D529" s="150" t="s">
        <v>177</v>
      </c>
      <c r="E529" s="151" t="s">
        <v>19</v>
      </c>
      <c r="F529" s="152" t="s">
        <v>379</v>
      </c>
      <c r="H529" s="151" t="s">
        <v>19</v>
      </c>
      <c r="I529" s="153"/>
      <c r="L529" s="149"/>
      <c r="M529" s="154"/>
      <c r="T529" s="155"/>
      <c r="AT529" s="151" t="s">
        <v>177</v>
      </c>
      <c r="AU529" s="151" t="s">
        <v>83</v>
      </c>
      <c r="AV529" s="12" t="s">
        <v>81</v>
      </c>
      <c r="AW529" s="12" t="s">
        <v>34</v>
      </c>
      <c r="AX529" s="12" t="s">
        <v>74</v>
      </c>
      <c r="AY529" s="151" t="s">
        <v>166</v>
      </c>
    </row>
    <row r="530" spans="2:65" s="13" customFormat="1" ht="10.199999999999999">
      <c r="B530" s="156"/>
      <c r="D530" s="150" t="s">
        <v>177</v>
      </c>
      <c r="E530" s="157" t="s">
        <v>19</v>
      </c>
      <c r="F530" s="158" t="s">
        <v>854</v>
      </c>
      <c r="H530" s="159">
        <v>153</v>
      </c>
      <c r="I530" s="160"/>
      <c r="L530" s="156"/>
      <c r="M530" s="161"/>
      <c r="T530" s="162"/>
      <c r="AT530" s="157" t="s">
        <v>177</v>
      </c>
      <c r="AU530" s="157" t="s">
        <v>83</v>
      </c>
      <c r="AV530" s="13" t="s">
        <v>83</v>
      </c>
      <c r="AW530" s="13" t="s">
        <v>34</v>
      </c>
      <c r="AX530" s="13" t="s">
        <v>74</v>
      </c>
      <c r="AY530" s="157" t="s">
        <v>166</v>
      </c>
    </row>
    <row r="531" spans="2:65" s="12" customFormat="1" ht="10.199999999999999">
      <c r="B531" s="149"/>
      <c r="D531" s="150" t="s">
        <v>177</v>
      </c>
      <c r="E531" s="151" t="s">
        <v>19</v>
      </c>
      <c r="F531" s="152" t="s">
        <v>879</v>
      </c>
      <c r="H531" s="151" t="s">
        <v>19</v>
      </c>
      <c r="I531" s="153"/>
      <c r="L531" s="149"/>
      <c r="M531" s="154"/>
      <c r="T531" s="155"/>
      <c r="AT531" s="151" t="s">
        <v>177</v>
      </c>
      <c r="AU531" s="151" t="s">
        <v>83</v>
      </c>
      <c r="AV531" s="12" t="s">
        <v>81</v>
      </c>
      <c r="AW531" s="12" t="s">
        <v>34</v>
      </c>
      <c r="AX531" s="12" t="s">
        <v>74</v>
      </c>
      <c r="AY531" s="151" t="s">
        <v>166</v>
      </c>
    </row>
    <row r="532" spans="2:65" s="13" customFormat="1" ht="10.199999999999999">
      <c r="B532" s="156"/>
      <c r="D532" s="150" t="s">
        <v>177</v>
      </c>
      <c r="E532" s="157" t="s">
        <v>19</v>
      </c>
      <c r="F532" s="158" t="s">
        <v>382</v>
      </c>
      <c r="H532" s="159">
        <v>123.58</v>
      </c>
      <c r="I532" s="160"/>
      <c r="L532" s="156"/>
      <c r="M532" s="161"/>
      <c r="T532" s="162"/>
      <c r="AT532" s="157" t="s">
        <v>177</v>
      </c>
      <c r="AU532" s="157" t="s">
        <v>83</v>
      </c>
      <c r="AV532" s="13" t="s">
        <v>83</v>
      </c>
      <c r="AW532" s="13" t="s">
        <v>34</v>
      </c>
      <c r="AX532" s="13" t="s">
        <v>74</v>
      </c>
      <c r="AY532" s="157" t="s">
        <v>166</v>
      </c>
    </row>
    <row r="533" spans="2:65" s="14" customFormat="1" ht="10.199999999999999">
      <c r="B533" s="163"/>
      <c r="D533" s="150" t="s">
        <v>177</v>
      </c>
      <c r="E533" s="164" t="s">
        <v>19</v>
      </c>
      <c r="F533" s="165" t="s">
        <v>181</v>
      </c>
      <c r="H533" s="166">
        <v>383.38</v>
      </c>
      <c r="I533" s="167"/>
      <c r="L533" s="163"/>
      <c r="M533" s="168"/>
      <c r="T533" s="169"/>
      <c r="AT533" s="164" t="s">
        <v>177</v>
      </c>
      <c r="AU533" s="164" t="s">
        <v>83</v>
      </c>
      <c r="AV533" s="14" t="s">
        <v>173</v>
      </c>
      <c r="AW533" s="14" t="s">
        <v>34</v>
      </c>
      <c r="AX533" s="14" t="s">
        <v>81</v>
      </c>
      <c r="AY533" s="164" t="s">
        <v>166</v>
      </c>
    </row>
    <row r="534" spans="2:65" s="13" customFormat="1" ht="10.199999999999999">
      <c r="B534" s="156"/>
      <c r="D534" s="150" t="s">
        <v>177</v>
      </c>
      <c r="F534" s="158" t="s">
        <v>943</v>
      </c>
      <c r="H534" s="159">
        <v>391.048</v>
      </c>
      <c r="I534" s="160"/>
      <c r="L534" s="156"/>
      <c r="M534" s="161"/>
      <c r="T534" s="162"/>
      <c r="AT534" s="157" t="s">
        <v>177</v>
      </c>
      <c r="AU534" s="157" t="s">
        <v>83</v>
      </c>
      <c r="AV534" s="13" t="s">
        <v>83</v>
      </c>
      <c r="AW534" s="13" t="s">
        <v>4</v>
      </c>
      <c r="AX534" s="13" t="s">
        <v>81</v>
      </c>
      <c r="AY534" s="157" t="s">
        <v>166</v>
      </c>
    </row>
    <row r="535" spans="2:65" s="1" customFormat="1" ht="37.799999999999997" customHeight="1">
      <c r="B535" s="33"/>
      <c r="C535" s="132" t="s">
        <v>944</v>
      </c>
      <c r="D535" s="132" t="s">
        <v>168</v>
      </c>
      <c r="E535" s="133" t="s">
        <v>945</v>
      </c>
      <c r="F535" s="134" t="s">
        <v>946</v>
      </c>
      <c r="G535" s="135" t="s">
        <v>244</v>
      </c>
      <c r="H535" s="136">
        <v>171.67099999999999</v>
      </c>
      <c r="I535" s="137"/>
      <c r="J535" s="138">
        <f>ROUND(I535*H535,2)</f>
        <v>0</v>
      </c>
      <c r="K535" s="134" t="s">
        <v>19</v>
      </c>
      <c r="L535" s="33"/>
      <c r="M535" s="139" t="s">
        <v>19</v>
      </c>
      <c r="N535" s="140" t="s">
        <v>45</v>
      </c>
      <c r="P535" s="141">
        <f>O535*H535</f>
        <v>0</v>
      </c>
      <c r="Q535" s="141">
        <v>1.2500000000000001E-2</v>
      </c>
      <c r="R535" s="141">
        <f>Q535*H535</f>
        <v>2.1458875000000002</v>
      </c>
      <c r="S535" s="141">
        <v>0</v>
      </c>
      <c r="T535" s="142">
        <f>S535*H535</f>
        <v>0</v>
      </c>
      <c r="AR535" s="143" t="s">
        <v>173</v>
      </c>
      <c r="AT535" s="143" t="s">
        <v>168</v>
      </c>
      <c r="AU535" s="143" t="s">
        <v>83</v>
      </c>
      <c r="AY535" s="18" t="s">
        <v>166</v>
      </c>
      <c r="BE535" s="144">
        <f>IF(N535="základní",J535,0)</f>
        <v>0</v>
      </c>
      <c r="BF535" s="144">
        <f>IF(N535="snížená",J535,0)</f>
        <v>0</v>
      </c>
      <c r="BG535" s="144">
        <f>IF(N535="zákl. přenesená",J535,0)</f>
        <v>0</v>
      </c>
      <c r="BH535" s="144">
        <f>IF(N535="sníž. přenesená",J535,0)</f>
        <v>0</v>
      </c>
      <c r="BI535" s="144">
        <f>IF(N535="nulová",J535,0)</f>
        <v>0</v>
      </c>
      <c r="BJ535" s="18" t="s">
        <v>81</v>
      </c>
      <c r="BK535" s="144">
        <f>ROUND(I535*H535,2)</f>
        <v>0</v>
      </c>
      <c r="BL535" s="18" t="s">
        <v>173</v>
      </c>
      <c r="BM535" s="143" t="s">
        <v>947</v>
      </c>
    </row>
    <row r="536" spans="2:65" s="12" customFormat="1" ht="10.199999999999999">
      <c r="B536" s="149"/>
      <c r="D536" s="150" t="s">
        <v>177</v>
      </c>
      <c r="E536" s="151" t="s">
        <v>19</v>
      </c>
      <c r="F536" s="152" t="s">
        <v>354</v>
      </c>
      <c r="H536" s="151" t="s">
        <v>19</v>
      </c>
      <c r="I536" s="153"/>
      <c r="L536" s="149"/>
      <c r="M536" s="154"/>
      <c r="T536" s="155"/>
      <c r="AT536" s="151" t="s">
        <v>177</v>
      </c>
      <c r="AU536" s="151" t="s">
        <v>83</v>
      </c>
      <c r="AV536" s="12" t="s">
        <v>81</v>
      </c>
      <c r="AW536" s="12" t="s">
        <v>34</v>
      </c>
      <c r="AX536" s="12" t="s">
        <v>74</v>
      </c>
      <c r="AY536" s="151" t="s">
        <v>166</v>
      </c>
    </row>
    <row r="537" spans="2:65" s="12" customFormat="1" ht="10.199999999999999">
      <c r="B537" s="149"/>
      <c r="D537" s="150" t="s">
        <v>177</v>
      </c>
      <c r="E537" s="151" t="s">
        <v>19</v>
      </c>
      <c r="F537" s="152" t="s">
        <v>355</v>
      </c>
      <c r="H537" s="151" t="s">
        <v>19</v>
      </c>
      <c r="I537" s="153"/>
      <c r="L537" s="149"/>
      <c r="M537" s="154"/>
      <c r="T537" s="155"/>
      <c r="AT537" s="151" t="s">
        <v>177</v>
      </c>
      <c r="AU537" s="151" t="s">
        <v>83</v>
      </c>
      <c r="AV537" s="12" t="s">
        <v>81</v>
      </c>
      <c r="AW537" s="12" t="s">
        <v>34</v>
      </c>
      <c r="AX537" s="12" t="s">
        <v>74</v>
      </c>
      <c r="AY537" s="151" t="s">
        <v>166</v>
      </c>
    </row>
    <row r="538" spans="2:65" s="13" customFormat="1" ht="10.199999999999999">
      <c r="B538" s="156"/>
      <c r="D538" s="150" t="s">
        <v>177</v>
      </c>
      <c r="E538" s="157" t="s">
        <v>19</v>
      </c>
      <c r="F538" s="158" t="s">
        <v>366</v>
      </c>
      <c r="H538" s="159">
        <v>40.17</v>
      </c>
      <c r="I538" s="160"/>
      <c r="L538" s="156"/>
      <c r="M538" s="161"/>
      <c r="T538" s="162"/>
      <c r="AT538" s="157" t="s">
        <v>177</v>
      </c>
      <c r="AU538" s="157" t="s">
        <v>83</v>
      </c>
      <c r="AV538" s="13" t="s">
        <v>83</v>
      </c>
      <c r="AW538" s="13" t="s">
        <v>34</v>
      </c>
      <c r="AX538" s="13" t="s">
        <v>74</v>
      </c>
      <c r="AY538" s="157" t="s">
        <v>166</v>
      </c>
    </row>
    <row r="539" spans="2:65" s="12" customFormat="1" ht="10.199999999999999">
      <c r="B539" s="149"/>
      <c r="D539" s="150" t="s">
        <v>177</v>
      </c>
      <c r="E539" s="151" t="s">
        <v>19</v>
      </c>
      <c r="F539" s="152" t="s">
        <v>367</v>
      </c>
      <c r="H539" s="151" t="s">
        <v>19</v>
      </c>
      <c r="I539" s="153"/>
      <c r="L539" s="149"/>
      <c r="M539" s="154"/>
      <c r="T539" s="155"/>
      <c r="AT539" s="151" t="s">
        <v>177</v>
      </c>
      <c r="AU539" s="151" t="s">
        <v>83</v>
      </c>
      <c r="AV539" s="12" t="s">
        <v>81</v>
      </c>
      <c r="AW539" s="12" t="s">
        <v>34</v>
      </c>
      <c r="AX539" s="12" t="s">
        <v>74</v>
      </c>
      <c r="AY539" s="151" t="s">
        <v>166</v>
      </c>
    </row>
    <row r="540" spans="2:65" s="13" customFormat="1" ht="10.199999999999999">
      <c r="B540" s="156"/>
      <c r="D540" s="150" t="s">
        <v>177</v>
      </c>
      <c r="E540" s="157" t="s">
        <v>19</v>
      </c>
      <c r="F540" s="158" t="s">
        <v>368</v>
      </c>
      <c r="H540" s="159">
        <v>115.535</v>
      </c>
      <c r="I540" s="160"/>
      <c r="L540" s="156"/>
      <c r="M540" s="161"/>
      <c r="T540" s="162"/>
      <c r="AT540" s="157" t="s">
        <v>177</v>
      </c>
      <c r="AU540" s="157" t="s">
        <v>83</v>
      </c>
      <c r="AV540" s="13" t="s">
        <v>83</v>
      </c>
      <c r="AW540" s="13" t="s">
        <v>34</v>
      </c>
      <c r="AX540" s="13" t="s">
        <v>74</v>
      </c>
      <c r="AY540" s="157" t="s">
        <v>166</v>
      </c>
    </row>
    <row r="541" spans="2:65" s="12" customFormat="1" ht="10.199999999999999">
      <c r="B541" s="149"/>
      <c r="D541" s="150" t="s">
        <v>177</v>
      </c>
      <c r="E541" s="151" t="s">
        <v>19</v>
      </c>
      <c r="F541" s="152" t="s">
        <v>358</v>
      </c>
      <c r="H541" s="151" t="s">
        <v>19</v>
      </c>
      <c r="I541" s="153"/>
      <c r="L541" s="149"/>
      <c r="M541" s="154"/>
      <c r="T541" s="155"/>
      <c r="AT541" s="151" t="s">
        <v>177</v>
      </c>
      <c r="AU541" s="151" t="s">
        <v>83</v>
      </c>
      <c r="AV541" s="12" t="s">
        <v>81</v>
      </c>
      <c r="AW541" s="12" t="s">
        <v>34</v>
      </c>
      <c r="AX541" s="12" t="s">
        <v>74</v>
      </c>
      <c r="AY541" s="151" t="s">
        <v>166</v>
      </c>
    </row>
    <row r="542" spans="2:65" s="13" customFormat="1" ht="10.199999999999999">
      <c r="B542" s="156"/>
      <c r="D542" s="150" t="s">
        <v>177</v>
      </c>
      <c r="E542" s="157" t="s">
        <v>19</v>
      </c>
      <c r="F542" s="158" t="s">
        <v>369</v>
      </c>
      <c r="H542" s="159">
        <v>12.6</v>
      </c>
      <c r="I542" s="160"/>
      <c r="L542" s="156"/>
      <c r="M542" s="161"/>
      <c r="T542" s="162"/>
      <c r="AT542" s="157" t="s">
        <v>177</v>
      </c>
      <c r="AU542" s="157" t="s">
        <v>83</v>
      </c>
      <c r="AV542" s="13" t="s">
        <v>83</v>
      </c>
      <c r="AW542" s="13" t="s">
        <v>34</v>
      </c>
      <c r="AX542" s="13" t="s">
        <v>74</v>
      </c>
      <c r="AY542" s="157" t="s">
        <v>166</v>
      </c>
    </row>
    <row r="543" spans="2:65" s="14" customFormat="1" ht="10.199999999999999">
      <c r="B543" s="163"/>
      <c r="D543" s="150" t="s">
        <v>177</v>
      </c>
      <c r="E543" s="164" t="s">
        <v>19</v>
      </c>
      <c r="F543" s="165" t="s">
        <v>181</v>
      </c>
      <c r="H543" s="166">
        <v>168.30500000000001</v>
      </c>
      <c r="I543" s="167"/>
      <c r="L543" s="163"/>
      <c r="M543" s="168"/>
      <c r="T543" s="169"/>
      <c r="AT543" s="164" t="s">
        <v>177</v>
      </c>
      <c r="AU543" s="164" t="s">
        <v>83</v>
      </c>
      <c r="AV543" s="14" t="s">
        <v>173</v>
      </c>
      <c r="AW543" s="14" t="s">
        <v>34</v>
      </c>
      <c r="AX543" s="14" t="s">
        <v>81</v>
      </c>
      <c r="AY543" s="164" t="s">
        <v>166</v>
      </c>
    </row>
    <row r="544" spans="2:65" s="13" customFormat="1" ht="10.199999999999999">
      <c r="B544" s="156"/>
      <c r="D544" s="150" t="s">
        <v>177</v>
      </c>
      <c r="F544" s="158" t="s">
        <v>948</v>
      </c>
      <c r="H544" s="159">
        <v>171.67099999999999</v>
      </c>
      <c r="I544" s="160"/>
      <c r="L544" s="156"/>
      <c r="M544" s="161"/>
      <c r="T544" s="162"/>
      <c r="AT544" s="157" t="s">
        <v>177</v>
      </c>
      <c r="AU544" s="157" t="s">
        <v>83</v>
      </c>
      <c r="AV544" s="13" t="s">
        <v>83</v>
      </c>
      <c r="AW544" s="13" t="s">
        <v>4</v>
      </c>
      <c r="AX544" s="13" t="s">
        <v>81</v>
      </c>
      <c r="AY544" s="157" t="s">
        <v>166</v>
      </c>
    </row>
    <row r="545" spans="2:65" s="1" customFormat="1" ht="37.799999999999997" customHeight="1">
      <c r="B545" s="33"/>
      <c r="C545" s="132" t="s">
        <v>949</v>
      </c>
      <c r="D545" s="132" t="s">
        <v>168</v>
      </c>
      <c r="E545" s="133" t="s">
        <v>950</v>
      </c>
      <c r="F545" s="134" t="s">
        <v>951</v>
      </c>
      <c r="G545" s="135" t="s">
        <v>244</v>
      </c>
      <c r="H545" s="136">
        <v>572.23500000000001</v>
      </c>
      <c r="I545" s="137"/>
      <c r="J545" s="138">
        <f>ROUND(I545*H545,2)</f>
        <v>0</v>
      </c>
      <c r="K545" s="134" t="s">
        <v>19</v>
      </c>
      <c r="L545" s="33"/>
      <c r="M545" s="139" t="s">
        <v>19</v>
      </c>
      <c r="N545" s="140" t="s">
        <v>45</v>
      </c>
      <c r="P545" s="141">
        <f>O545*H545</f>
        <v>0</v>
      </c>
      <c r="Q545" s="141">
        <v>4.1000000000000002E-2</v>
      </c>
      <c r="R545" s="141">
        <f>Q545*H545</f>
        <v>23.461635000000001</v>
      </c>
      <c r="S545" s="141">
        <v>0</v>
      </c>
      <c r="T545" s="142">
        <f>S545*H545</f>
        <v>0</v>
      </c>
      <c r="AR545" s="143" t="s">
        <v>173</v>
      </c>
      <c r="AT545" s="143" t="s">
        <v>168</v>
      </c>
      <c r="AU545" s="143" t="s">
        <v>83</v>
      </c>
      <c r="AY545" s="18" t="s">
        <v>166</v>
      </c>
      <c r="BE545" s="144">
        <f>IF(N545="základní",J545,0)</f>
        <v>0</v>
      </c>
      <c r="BF545" s="144">
        <f>IF(N545="snížená",J545,0)</f>
        <v>0</v>
      </c>
      <c r="BG545" s="144">
        <f>IF(N545="zákl. přenesená",J545,0)</f>
        <v>0</v>
      </c>
      <c r="BH545" s="144">
        <f>IF(N545="sníž. přenesená",J545,0)</f>
        <v>0</v>
      </c>
      <c r="BI545" s="144">
        <f>IF(N545="nulová",J545,0)</f>
        <v>0</v>
      </c>
      <c r="BJ545" s="18" t="s">
        <v>81</v>
      </c>
      <c r="BK545" s="144">
        <f>ROUND(I545*H545,2)</f>
        <v>0</v>
      </c>
      <c r="BL545" s="18" t="s">
        <v>173</v>
      </c>
      <c r="BM545" s="143" t="s">
        <v>952</v>
      </c>
    </row>
    <row r="546" spans="2:65" s="12" customFormat="1" ht="10.199999999999999">
      <c r="B546" s="149"/>
      <c r="D546" s="150" t="s">
        <v>177</v>
      </c>
      <c r="E546" s="151" t="s">
        <v>19</v>
      </c>
      <c r="F546" s="152" t="s">
        <v>354</v>
      </c>
      <c r="H546" s="151" t="s">
        <v>19</v>
      </c>
      <c r="I546" s="153"/>
      <c r="L546" s="149"/>
      <c r="M546" s="154"/>
      <c r="T546" s="155"/>
      <c r="AT546" s="151" t="s">
        <v>177</v>
      </c>
      <c r="AU546" s="151" t="s">
        <v>83</v>
      </c>
      <c r="AV546" s="12" t="s">
        <v>81</v>
      </c>
      <c r="AW546" s="12" t="s">
        <v>34</v>
      </c>
      <c r="AX546" s="12" t="s">
        <v>74</v>
      </c>
      <c r="AY546" s="151" t="s">
        <v>166</v>
      </c>
    </row>
    <row r="547" spans="2:65" s="12" customFormat="1" ht="10.199999999999999">
      <c r="B547" s="149"/>
      <c r="D547" s="150" t="s">
        <v>177</v>
      </c>
      <c r="E547" s="151" t="s">
        <v>19</v>
      </c>
      <c r="F547" s="152" t="s">
        <v>375</v>
      </c>
      <c r="H547" s="151" t="s">
        <v>19</v>
      </c>
      <c r="I547" s="153"/>
      <c r="L547" s="149"/>
      <c r="M547" s="154"/>
      <c r="T547" s="155"/>
      <c r="AT547" s="151" t="s">
        <v>177</v>
      </c>
      <c r="AU547" s="151" t="s">
        <v>83</v>
      </c>
      <c r="AV547" s="12" t="s">
        <v>81</v>
      </c>
      <c r="AW547" s="12" t="s">
        <v>34</v>
      </c>
      <c r="AX547" s="12" t="s">
        <v>74</v>
      </c>
      <c r="AY547" s="151" t="s">
        <v>166</v>
      </c>
    </row>
    <row r="548" spans="2:65" s="13" customFormat="1" ht="10.199999999999999">
      <c r="B548" s="156"/>
      <c r="D548" s="150" t="s">
        <v>177</v>
      </c>
      <c r="E548" s="157" t="s">
        <v>19</v>
      </c>
      <c r="F548" s="158" t="s">
        <v>376</v>
      </c>
      <c r="H548" s="159">
        <v>133.9</v>
      </c>
      <c r="I548" s="160"/>
      <c r="L548" s="156"/>
      <c r="M548" s="161"/>
      <c r="T548" s="162"/>
      <c r="AT548" s="157" t="s">
        <v>177</v>
      </c>
      <c r="AU548" s="157" t="s">
        <v>83</v>
      </c>
      <c r="AV548" s="13" t="s">
        <v>83</v>
      </c>
      <c r="AW548" s="13" t="s">
        <v>34</v>
      </c>
      <c r="AX548" s="13" t="s">
        <v>74</v>
      </c>
      <c r="AY548" s="157" t="s">
        <v>166</v>
      </c>
    </row>
    <row r="549" spans="2:65" s="12" customFormat="1" ht="10.199999999999999">
      <c r="B549" s="149"/>
      <c r="D549" s="150" t="s">
        <v>177</v>
      </c>
      <c r="E549" s="151" t="s">
        <v>19</v>
      </c>
      <c r="F549" s="152" t="s">
        <v>377</v>
      </c>
      <c r="H549" s="151" t="s">
        <v>19</v>
      </c>
      <c r="I549" s="153"/>
      <c r="L549" s="149"/>
      <c r="M549" s="154"/>
      <c r="T549" s="155"/>
      <c r="AT549" s="151" t="s">
        <v>177</v>
      </c>
      <c r="AU549" s="151" t="s">
        <v>83</v>
      </c>
      <c r="AV549" s="12" t="s">
        <v>81</v>
      </c>
      <c r="AW549" s="12" t="s">
        <v>34</v>
      </c>
      <c r="AX549" s="12" t="s">
        <v>74</v>
      </c>
      <c r="AY549" s="151" t="s">
        <v>166</v>
      </c>
    </row>
    <row r="550" spans="2:65" s="13" customFormat="1" ht="10.199999999999999">
      <c r="B550" s="156"/>
      <c r="D550" s="150" t="s">
        <v>177</v>
      </c>
      <c r="E550" s="157" t="s">
        <v>19</v>
      </c>
      <c r="F550" s="158" t="s">
        <v>378</v>
      </c>
      <c r="H550" s="159">
        <v>385.11500000000001</v>
      </c>
      <c r="I550" s="160"/>
      <c r="L550" s="156"/>
      <c r="M550" s="161"/>
      <c r="T550" s="162"/>
      <c r="AT550" s="157" t="s">
        <v>177</v>
      </c>
      <c r="AU550" s="157" t="s">
        <v>83</v>
      </c>
      <c r="AV550" s="13" t="s">
        <v>83</v>
      </c>
      <c r="AW550" s="13" t="s">
        <v>34</v>
      </c>
      <c r="AX550" s="13" t="s">
        <v>74</v>
      </c>
      <c r="AY550" s="157" t="s">
        <v>166</v>
      </c>
    </row>
    <row r="551" spans="2:65" s="12" customFormat="1" ht="10.199999999999999">
      <c r="B551" s="149"/>
      <c r="D551" s="150" t="s">
        <v>177</v>
      </c>
      <c r="E551" s="151" t="s">
        <v>19</v>
      </c>
      <c r="F551" s="152" t="s">
        <v>379</v>
      </c>
      <c r="H551" s="151" t="s">
        <v>19</v>
      </c>
      <c r="I551" s="153"/>
      <c r="L551" s="149"/>
      <c r="M551" s="154"/>
      <c r="T551" s="155"/>
      <c r="AT551" s="151" t="s">
        <v>177</v>
      </c>
      <c r="AU551" s="151" t="s">
        <v>83</v>
      </c>
      <c r="AV551" s="12" t="s">
        <v>81</v>
      </c>
      <c r="AW551" s="12" t="s">
        <v>34</v>
      </c>
      <c r="AX551" s="12" t="s">
        <v>74</v>
      </c>
      <c r="AY551" s="151" t="s">
        <v>166</v>
      </c>
    </row>
    <row r="552" spans="2:65" s="13" customFormat="1" ht="10.199999999999999">
      <c r="B552" s="156"/>
      <c r="D552" s="150" t="s">
        <v>177</v>
      </c>
      <c r="E552" s="157" t="s">
        <v>19</v>
      </c>
      <c r="F552" s="158" t="s">
        <v>489</v>
      </c>
      <c r="H552" s="159">
        <v>42</v>
      </c>
      <c r="I552" s="160"/>
      <c r="L552" s="156"/>
      <c r="M552" s="161"/>
      <c r="T552" s="162"/>
      <c r="AT552" s="157" t="s">
        <v>177</v>
      </c>
      <c r="AU552" s="157" t="s">
        <v>83</v>
      </c>
      <c r="AV552" s="13" t="s">
        <v>83</v>
      </c>
      <c r="AW552" s="13" t="s">
        <v>34</v>
      </c>
      <c r="AX552" s="13" t="s">
        <v>74</v>
      </c>
      <c r="AY552" s="157" t="s">
        <v>166</v>
      </c>
    </row>
    <row r="553" spans="2:65" s="14" customFormat="1" ht="10.199999999999999">
      <c r="B553" s="163"/>
      <c r="D553" s="150" t="s">
        <v>177</v>
      </c>
      <c r="E553" s="164" t="s">
        <v>19</v>
      </c>
      <c r="F553" s="165" t="s">
        <v>181</v>
      </c>
      <c r="H553" s="166">
        <v>561.01499999999999</v>
      </c>
      <c r="I553" s="167"/>
      <c r="L553" s="163"/>
      <c r="M553" s="168"/>
      <c r="T553" s="169"/>
      <c r="AT553" s="164" t="s">
        <v>177</v>
      </c>
      <c r="AU553" s="164" t="s">
        <v>83</v>
      </c>
      <c r="AV553" s="14" t="s">
        <v>173</v>
      </c>
      <c r="AW553" s="14" t="s">
        <v>34</v>
      </c>
      <c r="AX553" s="14" t="s">
        <v>81</v>
      </c>
      <c r="AY553" s="164" t="s">
        <v>166</v>
      </c>
    </row>
    <row r="554" spans="2:65" s="13" customFormat="1" ht="10.199999999999999">
      <c r="B554" s="156"/>
      <c r="D554" s="150" t="s">
        <v>177</v>
      </c>
      <c r="F554" s="158" t="s">
        <v>953</v>
      </c>
      <c r="H554" s="159">
        <v>572.23500000000001</v>
      </c>
      <c r="I554" s="160"/>
      <c r="L554" s="156"/>
      <c r="M554" s="161"/>
      <c r="T554" s="162"/>
      <c r="AT554" s="157" t="s">
        <v>177</v>
      </c>
      <c r="AU554" s="157" t="s">
        <v>83</v>
      </c>
      <c r="AV554" s="13" t="s">
        <v>83</v>
      </c>
      <c r="AW554" s="13" t="s">
        <v>4</v>
      </c>
      <c r="AX554" s="13" t="s">
        <v>81</v>
      </c>
      <c r="AY554" s="157" t="s">
        <v>166</v>
      </c>
    </row>
    <row r="555" spans="2:65" s="1" customFormat="1" ht="33" customHeight="1">
      <c r="B555" s="33"/>
      <c r="C555" s="132" t="s">
        <v>954</v>
      </c>
      <c r="D555" s="132" t="s">
        <v>168</v>
      </c>
      <c r="E555" s="133" t="s">
        <v>955</v>
      </c>
      <c r="F555" s="134" t="s">
        <v>956</v>
      </c>
      <c r="G555" s="135" t="s">
        <v>293</v>
      </c>
      <c r="H555" s="136">
        <v>7.5620000000000003</v>
      </c>
      <c r="I555" s="137"/>
      <c r="J555" s="138">
        <f>ROUND(I555*H555,2)</f>
        <v>0</v>
      </c>
      <c r="K555" s="134" t="s">
        <v>172</v>
      </c>
      <c r="L555" s="33"/>
      <c r="M555" s="139" t="s">
        <v>19</v>
      </c>
      <c r="N555" s="140" t="s">
        <v>45</v>
      </c>
      <c r="P555" s="141">
        <f>O555*H555</f>
        <v>0</v>
      </c>
      <c r="Q555" s="141">
        <v>0</v>
      </c>
      <c r="R555" s="141">
        <f>Q555*H555</f>
        <v>0</v>
      </c>
      <c r="S555" s="141">
        <v>0</v>
      </c>
      <c r="T555" s="142">
        <f>S555*H555</f>
        <v>0</v>
      </c>
      <c r="AR555" s="143" t="s">
        <v>290</v>
      </c>
      <c r="AT555" s="143" t="s">
        <v>168</v>
      </c>
      <c r="AU555" s="143" t="s">
        <v>83</v>
      </c>
      <c r="AY555" s="18" t="s">
        <v>166</v>
      </c>
      <c r="BE555" s="144">
        <f>IF(N555="základní",J555,0)</f>
        <v>0</v>
      </c>
      <c r="BF555" s="144">
        <f>IF(N555="snížená",J555,0)</f>
        <v>0</v>
      </c>
      <c r="BG555" s="144">
        <f>IF(N555="zákl. přenesená",J555,0)</f>
        <v>0</v>
      </c>
      <c r="BH555" s="144">
        <f>IF(N555="sníž. přenesená",J555,0)</f>
        <v>0</v>
      </c>
      <c r="BI555" s="144">
        <f>IF(N555="nulová",J555,0)</f>
        <v>0</v>
      </c>
      <c r="BJ555" s="18" t="s">
        <v>81</v>
      </c>
      <c r="BK555" s="144">
        <f>ROUND(I555*H555,2)</f>
        <v>0</v>
      </c>
      <c r="BL555" s="18" t="s">
        <v>290</v>
      </c>
      <c r="BM555" s="143" t="s">
        <v>957</v>
      </c>
    </row>
    <row r="556" spans="2:65" s="1" customFormat="1" ht="10.199999999999999">
      <c r="B556" s="33"/>
      <c r="D556" s="145" t="s">
        <v>175</v>
      </c>
      <c r="F556" s="146" t="s">
        <v>958</v>
      </c>
      <c r="I556" s="147"/>
      <c r="L556" s="33"/>
      <c r="M556" s="148"/>
      <c r="T556" s="54"/>
      <c r="AT556" s="18" t="s">
        <v>175</v>
      </c>
      <c r="AU556" s="18" t="s">
        <v>83</v>
      </c>
    </row>
    <row r="557" spans="2:65" s="11" customFormat="1" ht="22.8" customHeight="1">
      <c r="B557" s="120"/>
      <c r="D557" s="121" t="s">
        <v>73</v>
      </c>
      <c r="E557" s="130" t="s">
        <v>452</v>
      </c>
      <c r="F557" s="130" t="s">
        <v>453</v>
      </c>
      <c r="I557" s="123"/>
      <c r="J557" s="131">
        <f>BK557</f>
        <v>0</v>
      </c>
      <c r="L557" s="120"/>
      <c r="M557" s="125"/>
      <c r="P557" s="126">
        <f>SUM(P558:P678)</f>
        <v>0</v>
      </c>
      <c r="R557" s="126">
        <f>SUM(R558:R678)</f>
        <v>4.1368142800000012</v>
      </c>
      <c r="T557" s="127">
        <f>SUM(T558:T678)</f>
        <v>0</v>
      </c>
      <c r="AR557" s="121" t="s">
        <v>83</v>
      </c>
      <c r="AT557" s="128" t="s">
        <v>73</v>
      </c>
      <c r="AU557" s="128" t="s">
        <v>81</v>
      </c>
      <c r="AY557" s="121" t="s">
        <v>166</v>
      </c>
      <c r="BK557" s="129">
        <f>SUM(BK558:BK678)</f>
        <v>0</v>
      </c>
    </row>
    <row r="558" spans="2:65" s="1" customFormat="1" ht="24.15" customHeight="1">
      <c r="B558" s="33"/>
      <c r="C558" s="132" t="s">
        <v>959</v>
      </c>
      <c r="D558" s="132" t="s">
        <v>168</v>
      </c>
      <c r="E558" s="133" t="s">
        <v>960</v>
      </c>
      <c r="F558" s="134" t="s">
        <v>961</v>
      </c>
      <c r="G558" s="135" t="s">
        <v>244</v>
      </c>
      <c r="H558" s="136">
        <v>233.31</v>
      </c>
      <c r="I558" s="137"/>
      <c r="J558" s="138">
        <f>ROUND(I558*H558,2)</f>
        <v>0</v>
      </c>
      <c r="K558" s="134" t="s">
        <v>172</v>
      </c>
      <c r="L558" s="33"/>
      <c r="M558" s="139" t="s">
        <v>19</v>
      </c>
      <c r="N558" s="140" t="s">
        <v>45</v>
      </c>
      <c r="P558" s="141">
        <f>O558*H558</f>
        <v>0</v>
      </c>
      <c r="Q558" s="141">
        <v>0</v>
      </c>
      <c r="R558" s="141">
        <f>Q558*H558</f>
        <v>0</v>
      </c>
      <c r="S558" s="141">
        <v>0</v>
      </c>
      <c r="T558" s="142">
        <f>S558*H558</f>
        <v>0</v>
      </c>
      <c r="AR558" s="143" t="s">
        <v>290</v>
      </c>
      <c r="AT558" s="143" t="s">
        <v>168</v>
      </c>
      <c r="AU558" s="143" t="s">
        <v>83</v>
      </c>
      <c r="AY558" s="18" t="s">
        <v>166</v>
      </c>
      <c r="BE558" s="144">
        <f>IF(N558="základní",J558,0)</f>
        <v>0</v>
      </c>
      <c r="BF558" s="144">
        <f>IF(N558="snížená",J558,0)</f>
        <v>0</v>
      </c>
      <c r="BG558" s="144">
        <f>IF(N558="zákl. přenesená",J558,0)</f>
        <v>0</v>
      </c>
      <c r="BH558" s="144">
        <f>IF(N558="sníž. přenesená",J558,0)</f>
        <v>0</v>
      </c>
      <c r="BI558" s="144">
        <f>IF(N558="nulová",J558,0)</f>
        <v>0</v>
      </c>
      <c r="BJ558" s="18" t="s">
        <v>81</v>
      </c>
      <c r="BK558" s="144">
        <f>ROUND(I558*H558,2)</f>
        <v>0</v>
      </c>
      <c r="BL558" s="18" t="s">
        <v>290</v>
      </c>
      <c r="BM558" s="143" t="s">
        <v>962</v>
      </c>
    </row>
    <row r="559" spans="2:65" s="1" customFormat="1" ht="10.199999999999999">
      <c r="B559" s="33"/>
      <c r="D559" s="145" t="s">
        <v>175</v>
      </c>
      <c r="F559" s="146" t="s">
        <v>963</v>
      </c>
      <c r="I559" s="147"/>
      <c r="L559" s="33"/>
      <c r="M559" s="148"/>
      <c r="T559" s="54"/>
      <c r="AT559" s="18" t="s">
        <v>175</v>
      </c>
      <c r="AU559" s="18" t="s">
        <v>83</v>
      </c>
    </row>
    <row r="560" spans="2:65" s="12" customFormat="1" ht="10.199999999999999">
      <c r="B560" s="149"/>
      <c r="D560" s="150" t="s">
        <v>177</v>
      </c>
      <c r="E560" s="151" t="s">
        <v>19</v>
      </c>
      <c r="F560" s="152" t="s">
        <v>339</v>
      </c>
      <c r="H560" s="151" t="s">
        <v>19</v>
      </c>
      <c r="I560" s="153"/>
      <c r="L560" s="149"/>
      <c r="M560" s="154"/>
      <c r="T560" s="155"/>
      <c r="AT560" s="151" t="s">
        <v>177</v>
      </c>
      <c r="AU560" s="151" t="s">
        <v>83</v>
      </c>
      <c r="AV560" s="12" t="s">
        <v>81</v>
      </c>
      <c r="AW560" s="12" t="s">
        <v>34</v>
      </c>
      <c r="AX560" s="12" t="s">
        <v>74</v>
      </c>
      <c r="AY560" s="151" t="s">
        <v>166</v>
      </c>
    </row>
    <row r="561" spans="2:65" s="13" customFormat="1" ht="10.199999999999999">
      <c r="B561" s="156"/>
      <c r="D561" s="150" t="s">
        <v>177</v>
      </c>
      <c r="E561" s="157" t="s">
        <v>19</v>
      </c>
      <c r="F561" s="158" t="s">
        <v>964</v>
      </c>
      <c r="H561" s="159">
        <v>46.4</v>
      </c>
      <c r="I561" s="160"/>
      <c r="L561" s="156"/>
      <c r="M561" s="161"/>
      <c r="T561" s="162"/>
      <c r="AT561" s="157" t="s">
        <v>177</v>
      </c>
      <c r="AU561" s="157" t="s">
        <v>83</v>
      </c>
      <c r="AV561" s="13" t="s">
        <v>83</v>
      </c>
      <c r="AW561" s="13" t="s">
        <v>34</v>
      </c>
      <c r="AX561" s="13" t="s">
        <v>74</v>
      </c>
      <c r="AY561" s="157" t="s">
        <v>166</v>
      </c>
    </row>
    <row r="562" spans="2:65" s="13" customFormat="1" ht="10.199999999999999">
      <c r="B562" s="156"/>
      <c r="D562" s="150" t="s">
        <v>177</v>
      </c>
      <c r="E562" s="157" t="s">
        <v>19</v>
      </c>
      <c r="F562" s="158" t="s">
        <v>965</v>
      </c>
      <c r="H562" s="159">
        <v>113.2</v>
      </c>
      <c r="I562" s="160"/>
      <c r="L562" s="156"/>
      <c r="M562" s="161"/>
      <c r="T562" s="162"/>
      <c r="AT562" s="157" t="s">
        <v>177</v>
      </c>
      <c r="AU562" s="157" t="s">
        <v>83</v>
      </c>
      <c r="AV562" s="13" t="s">
        <v>83</v>
      </c>
      <c r="AW562" s="13" t="s">
        <v>34</v>
      </c>
      <c r="AX562" s="13" t="s">
        <v>74</v>
      </c>
      <c r="AY562" s="157" t="s">
        <v>166</v>
      </c>
    </row>
    <row r="563" spans="2:65" s="12" customFormat="1" ht="10.199999999999999">
      <c r="B563" s="149"/>
      <c r="D563" s="150" t="s">
        <v>177</v>
      </c>
      <c r="E563" s="151" t="s">
        <v>19</v>
      </c>
      <c r="F563" s="152" t="s">
        <v>713</v>
      </c>
      <c r="H563" s="151" t="s">
        <v>19</v>
      </c>
      <c r="I563" s="153"/>
      <c r="L563" s="149"/>
      <c r="M563" s="154"/>
      <c r="T563" s="155"/>
      <c r="AT563" s="151" t="s">
        <v>177</v>
      </c>
      <c r="AU563" s="151" t="s">
        <v>83</v>
      </c>
      <c r="AV563" s="12" t="s">
        <v>81</v>
      </c>
      <c r="AW563" s="12" t="s">
        <v>34</v>
      </c>
      <c r="AX563" s="12" t="s">
        <v>74</v>
      </c>
      <c r="AY563" s="151" t="s">
        <v>166</v>
      </c>
    </row>
    <row r="564" spans="2:65" s="13" customFormat="1" ht="10.199999999999999">
      <c r="B564" s="156"/>
      <c r="D564" s="150" t="s">
        <v>177</v>
      </c>
      <c r="E564" s="157" t="s">
        <v>19</v>
      </c>
      <c r="F564" s="158" t="s">
        <v>966</v>
      </c>
      <c r="H564" s="159">
        <v>19.149999999999999</v>
      </c>
      <c r="I564" s="160"/>
      <c r="L564" s="156"/>
      <c r="M564" s="161"/>
      <c r="T564" s="162"/>
      <c r="AT564" s="157" t="s">
        <v>177</v>
      </c>
      <c r="AU564" s="157" t="s">
        <v>83</v>
      </c>
      <c r="AV564" s="13" t="s">
        <v>83</v>
      </c>
      <c r="AW564" s="13" t="s">
        <v>34</v>
      </c>
      <c r="AX564" s="13" t="s">
        <v>74</v>
      </c>
      <c r="AY564" s="157" t="s">
        <v>166</v>
      </c>
    </row>
    <row r="565" spans="2:65" s="12" customFormat="1" ht="10.199999999999999">
      <c r="B565" s="149"/>
      <c r="D565" s="150" t="s">
        <v>177</v>
      </c>
      <c r="E565" s="151" t="s">
        <v>19</v>
      </c>
      <c r="F565" s="152" t="s">
        <v>715</v>
      </c>
      <c r="H565" s="151" t="s">
        <v>19</v>
      </c>
      <c r="I565" s="153"/>
      <c r="L565" s="149"/>
      <c r="M565" s="154"/>
      <c r="T565" s="155"/>
      <c r="AT565" s="151" t="s">
        <v>177</v>
      </c>
      <c r="AU565" s="151" t="s">
        <v>83</v>
      </c>
      <c r="AV565" s="12" t="s">
        <v>81</v>
      </c>
      <c r="AW565" s="12" t="s">
        <v>34</v>
      </c>
      <c r="AX565" s="12" t="s">
        <v>74</v>
      </c>
      <c r="AY565" s="151" t="s">
        <v>166</v>
      </c>
    </row>
    <row r="566" spans="2:65" s="13" customFormat="1" ht="10.199999999999999">
      <c r="B566" s="156"/>
      <c r="D566" s="150" t="s">
        <v>177</v>
      </c>
      <c r="E566" s="157" t="s">
        <v>19</v>
      </c>
      <c r="F566" s="158" t="s">
        <v>967</v>
      </c>
      <c r="H566" s="159">
        <v>54.56</v>
      </c>
      <c r="I566" s="160"/>
      <c r="L566" s="156"/>
      <c r="M566" s="161"/>
      <c r="T566" s="162"/>
      <c r="AT566" s="157" t="s">
        <v>177</v>
      </c>
      <c r="AU566" s="157" t="s">
        <v>83</v>
      </c>
      <c r="AV566" s="13" t="s">
        <v>83</v>
      </c>
      <c r="AW566" s="13" t="s">
        <v>34</v>
      </c>
      <c r="AX566" s="13" t="s">
        <v>74</v>
      </c>
      <c r="AY566" s="157" t="s">
        <v>166</v>
      </c>
    </row>
    <row r="567" spans="2:65" s="14" customFormat="1" ht="10.199999999999999">
      <c r="B567" s="163"/>
      <c r="D567" s="150" t="s">
        <v>177</v>
      </c>
      <c r="E567" s="164" t="s">
        <v>19</v>
      </c>
      <c r="F567" s="165" t="s">
        <v>181</v>
      </c>
      <c r="H567" s="166">
        <v>233.31</v>
      </c>
      <c r="I567" s="167"/>
      <c r="L567" s="163"/>
      <c r="M567" s="168"/>
      <c r="T567" s="169"/>
      <c r="AT567" s="164" t="s">
        <v>177</v>
      </c>
      <c r="AU567" s="164" t="s">
        <v>83</v>
      </c>
      <c r="AV567" s="14" t="s">
        <v>173</v>
      </c>
      <c r="AW567" s="14" t="s">
        <v>34</v>
      </c>
      <c r="AX567" s="14" t="s">
        <v>81</v>
      </c>
      <c r="AY567" s="164" t="s">
        <v>166</v>
      </c>
    </row>
    <row r="568" spans="2:65" s="1" customFormat="1" ht="16.5" customHeight="1">
      <c r="B568" s="33"/>
      <c r="C568" s="175" t="s">
        <v>968</v>
      </c>
      <c r="D568" s="175" t="s">
        <v>561</v>
      </c>
      <c r="E568" s="176" t="s">
        <v>881</v>
      </c>
      <c r="F568" s="177" t="s">
        <v>882</v>
      </c>
      <c r="G568" s="178" t="s">
        <v>293</v>
      </c>
      <c r="H568" s="179">
        <v>7.4999999999999997E-2</v>
      </c>
      <c r="I568" s="180"/>
      <c r="J568" s="181">
        <f>ROUND(I568*H568,2)</f>
        <v>0</v>
      </c>
      <c r="K568" s="177" t="s">
        <v>172</v>
      </c>
      <c r="L568" s="182"/>
      <c r="M568" s="183" t="s">
        <v>19</v>
      </c>
      <c r="N568" s="184" t="s">
        <v>45</v>
      </c>
      <c r="P568" s="141">
        <f>O568*H568</f>
        <v>0</v>
      </c>
      <c r="Q568" s="141">
        <v>1</v>
      </c>
      <c r="R568" s="141">
        <f>Q568*H568</f>
        <v>7.4999999999999997E-2</v>
      </c>
      <c r="S568" s="141">
        <v>0</v>
      </c>
      <c r="T568" s="142">
        <f>S568*H568</f>
        <v>0</v>
      </c>
      <c r="AR568" s="143" t="s">
        <v>414</v>
      </c>
      <c r="AT568" s="143" t="s">
        <v>561</v>
      </c>
      <c r="AU568" s="143" t="s">
        <v>83</v>
      </c>
      <c r="AY568" s="18" t="s">
        <v>166</v>
      </c>
      <c r="BE568" s="144">
        <f>IF(N568="základní",J568,0)</f>
        <v>0</v>
      </c>
      <c r="BF568" s="144">
        <f>IF(N568="snížená",J568,0)</f>
        <v>0</v>
      </c>
      <c r="BG568" s="144">
        <f>IF(N568="zákl. přenesená",J568,0)</f>
        <v>0</v>
      </c>
      <c r="BH568" s="144">
        <f>IF(N568="sníž. přenesená",J568,0)</f>
        <v>0</v>
      </c>
      <c r="BI568" s="144">
        <f>IF(N568="nulová",J568,0)</f>
        <v>0</v>
      </c>
      <c r="BJ568" s="18" t="s">
        <v>81</v>
      </c>
      <c r="BK568" s="144">
        <f>ROUND(I568*H568,2)</f>
        <v>0</v>
      </c>
      <c r="BL568" s="18" t="s">
        <v>290</v>
      </c>
      <c r="BM568" s="143" t="s">
        <v>969</v>
      </c>
    </row>
    <row r="569" spans="2:65" s="12" customFormat="1" ht="10.199999999999999">
      <c r="B569" s="149"/>
      <c r="D569" s="150" t="s">
        <v>177</v>
      </c>
      <c r="E569" s="151" t="s">
        <v>19</v>
      </c>
      <c r="F569" s="152" t="s">
        <v>339</v>
      </c>
      <c r="H569" s="151" t="s">
        <v>19</v>
      </c>
      <c r="I569" s="153"/>
      <c r="L569" s="149"/>
      <c r="M569" s="154"/>
      <c r="T569" s="155"/>
      <c r="AT569" s="151" t="s">
        <v>177</v>
      </c>
      <c r="AU569" s="151" t="s">
        <v>83</v>
      </c>
      <c r="AV569" s="12" t="s">
        <v>81</v>
      </c>
      <c r="AW569" s="12" t="s">
        <v>34</v>
      </c>
      <c r="AX569" s="12" t="s">
        <v>74</v>
      </c>
      <c r="AY569" s="151" t="s">
        <v>166</v>
      </c>
    </row>
    <row r="570" spans="2:65" s="13" customFormat="1" ht="10.199999999999999">
      <c r="B570" s="156"/>
      <c r="D570" s="150" t="s">
        <v>177</v>
      </c>
      <c r="E570" s="157" t="s">
        <v>19</v>
      </c>
      <c r="F570" s="158" t="s">
        <v>964</v>
      </c>
      <c r="H570" s="159">
        <v>46.4</v>
      </c>
      <c r="I570" s="160"/>
      <c r="L570" s="156"/>
      <c r="M570" s="161"/>
      <c r="T570" s="162"/>
      <c r="AT570" s="157" t="s">
        <v>177</v>
      </c>
      <c r="AU570" s="157" t="s">
        <v>83</v>
      </c>
      <c r="AV570" s="13" t="s">
        <v>83</v>
      </c>
      <c r="AW570" s="13" t="s">
        <v>34</v>
      </c>
      <c r="AX570" s="13" t="s">
        <v>74</v>
      </c>
      <c r="AY570" s="157" t="s">
        <v>166</v>
      </c>
    </row>
    <row r="571" spans="2:65" s="13" customFormat="1" ht="10.199999999999999">
      <c r="B571" s="156"/>
      <c r="D571" s="150" t="s">
        <v>177</v>
      </c>
      <c r="E571" s="157" t="s">
        <v>19</v>
      </c>
      <c r="F571" s="158" t="s">
        <v>965</v>
      </c>
      <c r="H571" s="159">
        <v>113.2</v>
      </c>
      <c r="I571" s="160"/>
      <c r="L571" s="156"/>
      <c r="M571" s="161"/>
      <c r="T571" s="162"/>
      <c r="AT571" s="157" t="s">
        <v>177</v>
      </c>
      <c r="AU571" s="157" t="s">
        <v>83</v>
      </c>
      <c r="AV571" s="13" t="s">
        <v>83</v>
      </c>
      <c r="AW571" s="13" t="s">
        <v>34</v>
      </c>
      <c r="AX571" s="13" t="s">
        <v>74</v>
      </c>
      <c r="AY571" s="157" t="s">
        <v>166</v>
      </c>
    </row>
    <row r="572" spans="2:65" s="12" customFormat="1" ht="10.199999999999999">
      <c r="B572" s="149"/>
      <c r="D572" s="150" t="s">
        <v>177</v>
      </c>
      <c r="E572" s="151" t="s">
        <v>19</v>
      </c>
      <c r="F572" s="152" t="s">
        <v>713</v>
      </c>
      <c r="H572" s="151" t="s">
        <v>19</v>
      </c>
      <c r="I572" s="153"/>
      <c r="L572" s="149"/>
      <c r="M572" s="154"/>
      <c r="T572" s="155"/>
      <c r="AT572" s="151" t="s">
        <v>177</v>
      </c>
      <c r="AU572" s="151" t="s">
        <v>83</v>
      </c>
      <c r="AV572" s="12" t="s">
        <v>81</v>
      </c>
      <c r="AW572" s="12" t="s">
        <v>34</v>
      </c>
      <c r="AX572" s="12" t="s">
        <v>74</v>
      </c>
      <c r="AY572" s="151" t="s">
        <v>166</v>
      </c>
    </row>
    <row r="573" spans="2:65" s="13" customFormat="1" ht="10.199999999999999">
      <c r="B573" s="156"/>
      <c r="D573" s="150" t="s">
        <v>177</v>
      </c>
      <c r="E573" s="157" t="s">
        <v>19</v>
      </c>
      <c r="F573" s="158" t="s">
        <v>966</v>
      </c>
      <c r="H573" s="159">
        <v>19.149999999999999</v>
      </c>
      <c r="I573" s="160"/>
      <c r="L573" s="156"/>
      <c r="M573" s="161"/>
      <c r="T573" s="162"/>
      <c r="AT573" s="157" t="s">
        <v>177</v>
      </c>
      <c r="AU573" s="157" t="s">
        <v>83</v>
      </c>
      <c r="AV573" s="13" t="s">
        <v>83</v>
      </c>
      <c r="AW573" s="13" t="s">
        <v>34</v>
      </c>
      <c r="AX573" s="13" t="s">
        <v>74</v>
      </c>
      <c r="AY573" s="157" t="s">
        <v>166</v>
      </c>
    </row>
    <row r="574" spans="2:65" s="12" customFormat="1" ht="10.199999999999999">
      <c r="B574" s="149"/>
      <c r="D574" s="150" t="s">
        <v>177</v>
      </c>
      <c r="E574" s="151" t="s">
        <v>19</v>
      </c>
      <c r="F574" s="152" t="s">
        <v>715</v>
      </c>
      <c r="H574" s="151" t="s">
        <v>19</v>
      </c>
      <c r="I574" s="153"/>
      <c r="L574" s="149"/>
      <c r="M574" s="154"/>
      <c r="T574" s="155"/>
      <c r="AT574" s="151" t="s">
        <v>177</v>
      </c>
      <c r="AU574" s="151" t="s">
        <v>83</v>
      </c>
      <c r="AV574" s="12" t="s">
        <v>81</v>
      </c>
      <c r="AW574" s="12" t="s">
        <v>34</v>
      </c>
      <c r="AX574" s="12" t="s">
        <v>74</v>
      </c>
      <c r="AY574" s="151" t="s">
        <v>166</v>
      </c>
    </row>
    <row r="575" spans="2:65" s="13" customFormat="1" ht="10.199999999999999">
      <c r="B575" s="156"/>
      <c r="D575" s="150" t="s">
        <v>177</v>
      </c>
      <c r="E575" s="157" t="s">
        <v>19</v>
      </c>
      <c r="F575" s="158" t="s">
        <v>967</v>
      </c>
      <c r="H575" s="159">
        <v>54.56</v>
      </c>
      <c r="I575" s="160"/>
      <c r="L575" s="156"/>
      <c r="M575" s="161"/>
      <c r="T575" s="162"/>
      <c r="AT575" s="157" t="s">
        <v>177</v>
      </c>
      <c r="AU575" s="157" t="s">
        <v>83</v>
      </c>
      <c r="AV575" s="13" t="s">
        <v>83</v>
      </c>
      <c r="AW575" s="13" t="s">
        <v>34</v>
      </c>
      <c r="AX575" s="13" t="s">
        <v>74</v>
      </c>
      <c r="AY575" s="157" t="s">
        <v>166</v>
      </c>
    </row>
    <row r="576" spans="2:65" s="14" customFormat="1" ht="10.199999999999999">
      <c r="B576" s="163"/>
      <c r="D576" s="150" t="s">
        <v>177</v>
      </c>
      <c r="E576" s="164" t="s">
        <v>19</v>
      </c>
      <c r="F576" s="165" t="s">
        <v>181</v>
      </c>
      <c r="H576" s="166">
        <v>233.31</v>
      </c>
      <c r="I576" s="167"/>
      <c r="L576" s="163"/>
      <c r="M576" s="168"/>
      <c r="T576" s="169"/>
      <c r="AT576" s="164" t="s">
        <v>177</v>
      </c>
      <c r="AU576" s="164" t="s">
        <v>83</v>
      </c>
      <c r="AV576" s="14" t="s">
        <v>173</v>
      </c>
      <c r="AW576" s="14" t="s">
        <v>34</v>
      </c>
      <c r="AX576" s="14" t="s">
        <v>81</v>
      </c>
      <c r="AY576" s="164" t="s">
        <v>166</v>
      </c>
    </row>
    <row r="577" spans="2:65" s="13" customFormat="1" ht="10.199999999999999">
      <c r="B577" s="156"/>
      <c r="D577" s="150" t="s">
        <v>177</v>
      </c>
      <c r="F577" s="158" t="s">
        <v>970</v>
      </c>
      <c r="H577" s="159">
        <v>7.4999999999999997E-2</v>
      </c>
      <c r="I577" s="160"/>
      <c r="L577" s="156"/>
      <c r="M577" s="161"/>
      <c r="T577" s="162"/>
      <c r="AT577" s="157" t="s">
        <v>177</v>
      </c>
      <c r="AU577" s="157" t="s">
        <v>83</v>
      </c>
      <c r="AV577" s="13" t="s">
        <v>83</v>
      </c>
      <c r="AW577" s="13" t="s">
        <v>4</v>
      </c>
      <c r="AX577" s="13" t="s">
        <v>81</v>
      </c>
      <c r="AY577" s="157" t="s">
        <v>166</v>
      </c>
    </row>
    <row r="578" spans="2:65" s="1" customFormat="1" ht="16.5" customHeight="1">
      <c r="B578" s="33"/>
      <c r="C578" s="132" t="s">
        <v>971</v>
      </c>
      <c r="D578" s="132" t="s">
        <v>168</v>
      </c>
      <c r="E578" s="133" t="s">
        <v>972</v>
      </c>
      <c r="F578" s="134" t="s">
        <v>973</v>
      </c>
      <c r="G578" s="135" t="s">
        <v>244</v>
      </c>
      <c r="H578" s="136">
        <v>263.24</v>
      </c>
      <c r="I578" s="137"/>
      <c r="J578" s="138">
        <f>ROUND(I578*H578,2)</f>
        <v>0</v>
      </c>
      <c r="K578" s="134" t="s">
        <v>172</v>
      </c>
      <c r="L578" s="33"/>
      <c r="M578" s="139" t="s">
        <v>19</v>
      </c>
      <c r="N578" s="140" t="s">
        <v>45</v>
      </c>
      <c r="P578" s="141">
        <f>O578*H578</f>
        <v>0</v>
      </c>
      <c r="Q578" s="141">
        <v>8.8000000000000003E-4</v>
      </c>
      <c r="R578" s="141">
        <f>Q578*H578</f>
        <v>0.23165120000000003</v>
      </c>
      <c r="S578" s="141">
        <v>0</v>
      </c>
      <c r="T578" s="142">
        <f>S578*H578</f>
        <v>0</v>
      </c>
      <c r="AR578" s="143" t="s">
        <v>290</v>
      </c>
      <c r="AT578" s="143" t="s">
        <v>168</v>
      </c>
      <c r="AU578" s="143" t="s">
        <v>83</v>
      </c>
      <c r="AY578" s="18" t="s">
        <v>166</v>
      </c>
      <c r="BE578" s="144">
        <f>IF(N578="základní",J578,0)</f>
        <v>0</v>
      </c>
      <c r="BF578" s="144">
        <f>IF(N578="snížená",J578,0)</f>
        <v>0</v>
      </c>
      <c r="BG578" s="144">
        <f>IF(N578="zákl. přenesená",J578,0)</f>
        <v>0</v>
      </c>
      <c r="BH578" s="144">
        <f>IF(N578="sníž. přenesená",J578,0)</f>
        <v>0</v>
      </c>
      <c r="BI578" s="144">
        <f>IF(N578="nulová",J578,0)</f>
        <v>0</v>
      </c>
      <c r="BJ578" s="18" t="s">
        <v>81</v>
      </c>
      <c r="BK578" s="144">
        <f>ROUND(I578*H578,2)</f>
        <v>0</v>
      </c>
      <c r="BL578" s="18" t="s">
        <v>290</v>
      </c>
      <c r="BM578" s="143" t="s">
        <v>974</v>
      </c>
    </row>
    <row r="579" spans="2:65" s="1" customFormat="1" ht="10.199999999999999">
      <c r="B579" s="33"/>
      <c r="D579" s="145" t="s">
        <v>175</v>
      </c>
      <c r="F579" s="146" t="s">
        <v>975</v>
      </c>
      <c r="I579" s="147"/>
      <c r="L579" s="33"/>
      <c r="M579" s="148"/>
      <c r="T579" s="54"/>
      <c r="AT579" s="18" t="s">
        <v>175</v>
      </c>
      <c r="AU579" s="18" t="s">
        <v>83</v>
      </c>
    </row>
    <row r="580" spans="2:65" s="12" customFormat="1" ht="10.199999999999999">
      <c r="B580" s="149"/>
      <c r="D580" s="150" t="s">
        <v>177</v>
      </c>
      <c r="E580" s="151" t="s">
        <v>19</v>
      </c>
      <c r="F580" s="152" t="s">
        <v>339</v>
      </c>
      <c r="H580" s="151" t="s">
        <v>19</v>
      </c>
      <c r="I580" s="153"/>
      <c r="L580" s="149"/>
      <c r="M580" s="154"/>
      <c r="T580" s="155"/>
      <c r="AT580" s="151" t="s">
        <v>177</v>
      </c>
      <c r="AU580" s="151" t="s">
        <v>83</v>
      </c>
      <c r="AV580" s="12" t="s">
        <v>81</v>
      </c>
      <c r="AW580" s="12" t="s">
        <v>34</v>
      </c>
      <c r="AX580" s="12" t="s">
        <v>74</v>
      </c>
      <c r="AY580" s="151" t="s">
        <v>166</v>
      </c>
    </row>
    <row r="581" spans="2:65" s="13" customFormat="1" ht="10.199999999999999">
      <c r="B581" s="156"/>
      <c r="D581" s="150" t="s">
        <v>177</v>
      </c>
      <c r="E581" s="157" t="s">
        <v>19</v>
      </c>
      <c r="F581" s="158" t="s">
        <v>964</v>
      </c>
      <c r="H581" s="159">
        <v>46.4</v>
      </c>
      <c r="I581" s="160"/>
      <c r="L581" s="156"/>
      <c r="M581" s="161"/>
      <c r="T581" s="162"/>
      <c r="AT581" s="157" t="s">
        <v>177</v>
      </c>
      <c r="AU581" s="157" t="s">
        <v>83</v>
      </c>
      <c r="AV581" s="13" t="s">
        <v>83</v>
      </c>
      <c r="AW581" s="13" t="s">
        <v>34</v>
      </c>
      <c r="AX581" s="13" t="s">
        <v>74</v>
      </c>
      <c r="AY581" s="157" t="s">
        <v>166</v>
      </c>
    </row>
    <row r="582" spans="2:65" s="13" customFormat="1" ht="10.199999999999999">
      <c r="B582" s="156"/>
      <c r="D582" s="150" t="s">
        <v>177</v>
      </c>
      <c r="E582" s="157" t="s">
        <v>19</v>
      </c>
      <c r="F582" s="158" t="s">
        <v>965</v>
      </c>
      <c r="H582" s="159">
        <v>113.2</v>
      </c>
      <c r="I582" s="160"/>
      <c r="L582" s="156"/>
      <c r="M582" s="161"/>
      <c r="T582" s="162"/>
      <c r="AT582" s="157" t="s">
        <v>177</v>
      </c>
      <c r="AU582" s="157" t="s">
        <v>83</v>
      </c>
      <c r="AV582" s="13" t="s">
        <v>83</v>
      </c>
      <c r="AW582" s="13" t="s">
        <v>34</v>
      </c>
      <c r="AX582" s="13" t="s">
        <v>74</v>
      </c>
      <c r="AY582" s="157" t="s">
        <v>166</v>
      </c>
    </row>
    <row r="583" spans="2:65" s="12" customFormat="1" ht="10.199999999999999">
      <c r="B583" s="149"/>
      <c r="D583" s="150" t="s">
        <v>177</v>
      </c>
      <c r="E583" s="151" t="s">
        <v>19</v>
      </c>
      <c r="F583" s="152" t="s">
        <v>713</v>
      </c>
      <c r="H583" s="151" t="s">
        <v>19</v>
      </c>
      <c r="I583" s="153"/>
      <c r="L583" s="149"/>
      <c r="M583" s="154"/>
      <c r="T583" s="155"/>
      <c r="AT583" s="151" t="s">
        <v>177</v>
      </c>
      <c r="AU583" s="151" t="s">
        <v>83</v>
      </c>
      <c r="AV583" s="12" t="s">
        <v>81</v>
      </c>
      <c r="AW583" s="12" t="s">
        <v>34</v>
      </c>
      <c r="AX583" s="12" t="s">
        <v>74</v>
      </c>
      <c r="AY583" s="151" t="s">
        <v>166</v>
      </c>
    </row>
    <row r="584" spans="2:65" s="13" customFormat="1" ht="10.199999999999999">
      <c r="B584" s="156"/>
      <c r="D584" s="150" t="s">
        <v>177</v>
      </c>
      <c r="E584" s="157" t="s">
        <v>19</v>
      </c>
      <c r="F584" s="158" t="s">
        <v>902</v>
      </c>
      <c r="H584" s="159">
        <v>21.8</v>
      </c>
      <c r="I584" s="160"/>
      <c r="L584" s="156"/>
      <c r="M584" s="161"/>
      <c r="T584" s="162"/>
      <c r="AT584" s="157" t="s">
        <v>177</v>
      </c>
      <c r="AU584" s="157" t="s">
        <v>83</v>
      </c>
      <c r="AV584" s="13" t="s">
        <v>83</v>
      </c>
      <c r="AW584" s="13" t="s">
        <v>34</v>
      </c>
      <c r="AX584" s="13" t="s">
        <v>74</v>
      </c>
      <c r="AY584" s="157" t="s">
        <v>166</v>
      </c>
    </row>
    <row r="585" spans="2:65" s="12" customFormat="1" ht="10.199999999999999">
      <c r="B585" s="149"/>
      <c r="D585" s="150" t="s">
        <v>177</v>
      </c>
      <c r="E585" s="151" t="s">
        <v>19</v>
      </c>
      <c r="F585" s="152" t="s">
        <v>715</v>
      </c>
      <c r="H585" s="151" t="s">
        <v>19</v>
      </c>
      <c r="I585" s="153"/>
      <c r="L585" s="149"/>
      <c r="M585" s="154"/>
      <c r="T585" s="155"/>
      <c r="AT585" s="151" t="s">
        <v>177</v>
      </c>
      <c r="AU585" s="151" t="s">
        <v>83</v>
      </c>
      <c r="AV585" s="12" t="s">
        <v>81</v>
      </c>
      <c r="AW585" s="12" t="s">
        <v>34</v>
      </c>
      <c r="AX585" s="12" t="s">
        <v>74</v>
      </c>
      <c r="AY585" s="151" t="s">
        <v>166</v>
      </c>
    </row>
    <row r="586" spans="2:65" s="13" customFormat="1" ht="10.199999999999999">
      <c r="B586" s="156"/>
      <c r="D586" s="150" t="s">
        <v>177</v>
      </c>
      <c r="E586" s="157" t="s">
        <v>19</v>
      </c>
      <c r="F586" s="158" t="s">
        <v>976</v>
      </c>
      <c r="H586" s="159">
        <v>81.84</v>
      </c>
      <c r="I586" s="160"/>
      <c r="L586" s="156"/>
      <c r="M586" s="161"/>
      <c r="T586" s="162"/>
      <c r="AT586" s="157" t="s">
        <v>177</v>
      </c>
      <c r="AU586" s="157" t="s">
        <v>83</v>
      </c>
      <c r="AV586" s="13" t="s">
        <v>83</v>
      </c>
      <c r="AW586" s="13" t="s">
        <v>34</v>
      </c>
      <c r="AX586" s="13" t="s">
        <v>74</v>
      </c>
      <c r="AY586" s="157" t="s">
        <v>166</v>
      </c>
    </row>
    <row r="587" spans="2:65" s="14" customFormat="1" ht="10.199999999999999">
      <c r="B587" s="163"/>
      <c r="D587" s="150" t="s">
        <v>177</v>
      </c>
      <c r="E587" s="164" t="s">
        <v>19</v>
      </c>
      <c r="F587" s="165" t="s">
        <v>181</v>
      </c>
      <c r="H587" s="166">
        <v>263.24</v>
      </c>
      <c r="I587" s="167"/>
      <c r="L587" s="163"/>
      <c r="M587" s="168"/>
      <c r="T587" s="169"/>
      <c r="AT587" s="164" t="s">
        <v>177</v>
      </c>
      <c r="AU587" s="164" t="s">
        <v>83</v>
      </c>
      <c r="AV587" s="14" t="s">
        <v>173</v>
      </c>
      <c r="AW587" s="14" t="s">
        <v>34</v>
      </c>
      <c r="AX587" s="14" t="s">
        <v>81</v>
      </c>
      <c r="AY587" s="164" t="s">
        <v>166</v>
      </c>
    </row>
    <row r="588" spans="2:65" s="1" customFormat="1" ht="24.15" customHeight="1">
      <c r="B588" s="33"/>
      <c r="C588" s="175" t="s">
        <v>977</v>
      </c>
      <c r="D588" s="175" t="s">
        <v>561</v>
      </c>
      <c r="E588" s="176" t="s">
        <v>893</v>
      </c>
      <c r="F588" s="177" t="s">
        <v>894</v>
      </c>
      <c r="G588" s="178" t="s">
        <v>244</v>
      </c>
      <c r="H588" s="179">
        <v>263.24</v>
      </c>
      <c r="I588" s="180"/>
      <c r="J588" s="181">
        <f>ROUND(I588*H588,2)</f>
        <v>0</v>
      </c>
      <c r="K588" s="177" t="s">
        <v>172</v>
      </c>
      <c r="L588" s="182"/>
      <c r="M588" s="183" t="s">
        <v>19</v>
      </c>
      <c r="N588" s="184" t="s">
        <v>45</v>
      </c>
      <c r="P588" s="141">
        <f>O588*H588</f>
        <v>0</v>
      </c>
      <c r="Q588" s="141">
        <v>5.4000000000000003E-3</v>
      </c>
      <c r="R588" s="141">
        <f>Q588*H588</f>
        <v>1.4214960000000001</v>
      </c>
      <c r="S588" s="141">
        <v>0</v>
      </c>
      <c r="T588" s="142">
        <f>S588*H588</f>
        <v>0</v>
      </c>
      <c r="AR588" s="143" t="s">
        <v>414</v>
      </c>
      <c r="AT588" s="143" t="s">
        <v>561</v>
      </c>
      <c r="AU588" s="143" t="s">
        <v>83</v>
      </c>
      <c r="AY588" s="18" t="s">
        <v>166</v>
      </c>
      <c r="BE588" s="144">
        <f>IF(N588="základní",J588,0)</f>
        <v>0</v>
      </c>
      <c r="BF588" s="144">
        <f>IF(N588="snížená",J588,0)</f>
        <v>0</v>
      </c>
      <c r="BG588" s="144">
        <f>IF(N588="zákl. přenesená",J588,0)</f>
        <v>0</v>
      </c>
      <c r="BH588" s="144">
        <f>IF(N588="sníž. přenesená",J588,0)</f>
        <v>0</v>
      </c>
      <c r="BI588" s="144">
        <f>IF(N588="nulová",J588,0)</f>
        <v>0</v>
      </c>
      <c r="BJ588" s="18" t="s">
        <v>81</v>
      </c>
      <c r="BK588" s="144">
        <f>ROUND(I588*H588,2)</f>
        <v>0</v>
      </c>
      <c r="BL588" s="18" t="s">
        <v>290</v>
      </c>
      <c r="BM588" s="143" t="s">
        <v>978</v>
      </c>
    </row>
    <row r="589" spans="2:65" s="12" customFormat="1" ht="10.199999999999999">
      <c r="B589" s="149"/>
      <c r="D589" s="150" t="s">
        <v>177</v>
      </c>
      <c r="E589" s="151" t="s">
        <v>19</v>
      </c>
      <c r="F589" s="152" t="s">
        <v>339</v>
      </c>
      <c r="H589" s="151" t="s">
        <v>19</v>
      </c>
      <c r="I589" s="153"/>
      <c r="L589" s="149"/>
      <c r="M589" s="154"/>
      <c r="T589" s="155"/>
      <c r="AT589" s="151" t="s">
        <v>177</v>
      </c>
      <c r="AU589" s="151" t="s">
        <v>83</v>
      </c>
      <c r="AV589" s="12" t="s">
        <v>81</v>
      </c>
      <c r="AW589" s="12" t="s">
        <v>34</v>
      </c>
      <c r="AX589" s="12" t="s">
        <v>74</v>
      </c>
      <c r="AY589" s="151" t="s">
        <v>166</v>
      </c>
    </row>
    <row r="590" spans="2:65" s="13" customFormat="1" ht="10.199999999999999">
      <c r="B590" s="156"/>
      <c r="D590" s="150" t="s">
        <v>177</v>
      </c>
      <c r="E590" s="157" t="s">
        <v>19</v>
      </c>
      <c r="F590" s="158" t="s">
        <v>964</v>
      </c>
      <c r="H590" s="159">
        <v>46.4</v>
      </c>
      <c r="I590" s="160"/>
      <c r="L590" s="156"/>
      <c r="M590" s="161"/>
      <c r="T590" s="162"/>
      <c r="AT590" s="157" t="s">
        <v>177</v>
      </c>
      <c r="AU590" s="157" t="s">
        <v>83</v>
      </c>
      <c r="AV590" s="13" t="s">
        <v>83</v>
      </c>
      <c r="AW590" s="13" t="s">
        <v>34</v>
      </c>
      <c r="AX590" s="13" t="s">
        <v>74</v>
      </c>
      <c r="AY590" s="157" t="s">
        <v>166</v>
      </c>
    </row>
    <row r="591" spans="2:65" s="13" customFormat="1" ht="10.199999999999999">
      <c r="B591" s="156"/>
      <c r="D591" s="150" t="s">
        <v>177</v>
      </c>
      <c r="E591" s="157" t="s">
        <v>19</v>
      </c>
      <c r="F591" s="158" t="s">
        <v>965</v>
      </c>
      <c r="H591" s="159">
        <v>113.2</v>
      </c>
      <c r="I591" s="160"/>
      <c r="L591" s="156"/>
      <c r="M591" s="161"/>
      <c r="T591" s="162"/>
      <c r="AT591" s="157" t="s">
        <v>177</v>
      </c>
      <c r="AU591" s="157" t="s">
        <v>83</v>
      </c>
      <c r="AV591" s="13" t="s">
        <v>83</v>
      </c>
      <c r="AW591" s="13" t="s">
        <v>34</v>
      </c>
      <c r="AX591" s="13" t="s">
        <v>74</v>
      </c>
      <c r="AY591" s="157" t="s">
        <v>166</v>
      </c>
    </row>
    <row r="592" spans="2:65" s="12" customFormat="1" ht="10.199999999999999">
      <c r="B592" s="149"/>
      <c r="D592" s="150" t="s">
        <v>177</v>
      </c>
      <c r="E592" s="151" t="s">
        <v>19</v>
      </c>
      <c r="F592" s="152" t="s">
        <v>713</v>
      </c>
      <c r="H592" s="151" t="s">
        <v>19</v>
      </c>
      <c r="I592" s="153"/>
      <c r="L592" s="149"/>
      <c r="M592" s="154"/>
      <c r="T592" s="155"/>
      <c r="AT592" s="151" t="s">
        <v>177</v>
      </c>
      <c r="AU592" s="151" t="s">
        <v>83</v>
      </c>
      <c r="AV592" s="12" t="s">
        <v>81</v>
      </c>
      <c r="AW592" s="12" t="s">
        <v>34</v>
      </c>
      <c r="AX592" s="12" t="s">
        <v>74</v>
      </c>
      <c r="AY592" s="151" t="s">
        <v>166</v>
      </c>
    </row>
    <row r="593" spans="2:65" s="13" customFormat="1" ht="10.199999999999999">
      <c r="B593" s="156"/>
      <c r="D593" s="150" t="s">
        <v>177</v>
      </c>
      <c r="E593" s="157" t="s">
        <v>19</v>
      </c>
      <c r="F593" s="158" t="s">
        <v>902</v>
      </c>
      <c r="H593" s="159">
        <v>21.8</v>
      </c>
      <c r="I593" s="160"/>
      <c r="L593" s="156"/>
      <c r="M593" s="161"/>
      <c r="T593" s="162"/>
      <c r="AT593" s="157" t="s">
        <v>177</v>
      </c>
      <c r="AU593" s="157" t="s">
        <v>83</v>
      </c>
      <c r="AV593" s="13" t="s">
        <v>83</v>
      </c>
      <c r="AW593" s="13" t="s">
        <v>34</v>
      </c>
      <c r="AX593" s="13" t="s">
        <v>74</v>
      </c>
      <c r="AY593" s="157" t="s">
        <v>166</v>
      </c>
    </row>
    <row r="594" spans="2:65" s="12" customFormat="1" ht="10.199999999999999">
      <c r="B594" s="149"/>
      <c r="D594" s="150" t="s">
        <v>177</v>
      </c>
      <c r="E594" s="151" t="s">
        <v>19</v>
      </c>
      <c r="F594" s="152" t="s">
        <v>715</v>
      </c>
      <c r="H594" s="151" t="s">
        <v>19</v>
      </c>
      <c r="I594" s="153"/>
      <c r="L594" s="149"/>
      <c r="M594" s="154"/>
      <c r="T594" s="155"/>
      <c r="AT594" s="151" t="s">
        <v>177</v>
      </c>
      <c r="AU594" s="151" t="s">
        <v>83</v>
      </c>
      <c r="AV594" s="12" t="s">
        <v>81</v>
      </c>
      <c r="AW594" s="12" t="s">
        <v>34</v>
      </c>
      <c r="AX594" s="12" t="s">
        <v>74</v>
      </c>
      <c r="AY594" s="151" t="s">
        <v>166</v>
      </c>
    </row>
    <row r="595" spans="2:65" s="13" customFormat="1" ht="10.199999999999999">
      <c r="B595" s="156"/>
      <c r="D595" s="150" t="s">
        <v>177</v>
      </c>
      <c r="E595" s="157" t="s">
        <v>19</v>
      </c>
      <c r="F595" s="158" t="s">
        <v>976</v>
      </c>
      <c r="H595" s="159">
        <v>81.84</v>
      </c>
      <c r="I595" s="160"/>
      <c r="L595" s="156"/>
      <c r="M595" s="161"/>
      <c r="T595" s="162"/>
      <c r="AT595" s="157" t="s">
        <v>177</v>
      </c>
      <c r="AU595" s="157" t="s">
        <v>83</v>
      </c>
      <c r="AV595" s="13" t="s">
        <v>83</v>
      </c>
      <c r="AW595" s="13" t="s">
        <v>34</v>
      </c>
      <c r="AX595" s="13" t="s">
        <v>74</v>
      </c>
      <c r="AY595" s="157" t="s">
        <v>166</v>
      </c>
    </row>
    <row r="596" spans="2:65" s="14" customFormat="1" ht="10.199999999999999">
      <c r="B596" s="163"/>
      <c r="D596" s="150" t="s">
        <v>177</v>
      </c>
      <c r="E596" s="164" t="s">
        <v>19</v>
      </c>
      <c r="F596" s="165" t="s">
        <v>181</v>
      </c>
      <c r="H596" s="166">
        <v>263.24</v>
      </c>
      <c r="I596" s="167"/>
      <c r="L596" s="163"/>
      <c r="M596" s="168"/>
      <c r="T596" s="169"/>
      <c r="AT596" s="164" t="s">
        <v>177</v>
      </c>
      <c r="AU596" s="164" t="s">
        <v>83</v>
      </c>
      <c r="AV596" s="14" t="s">
        <v>173</v>
      </c>
      <c r="AW596" s="14" t="s">
        <v>34</v>
      </c>
      <c r="AX596" s="14" t="s">
        <v>81</v>
      </c>
      <c r="AY596" s="164" t="s">
        <v>166</v>
      </c>
    </row>
    <row r="597" spans="2:65" s="1" customFormat="1" ht="21.75" customHeight="1">
      <c r="B597" s="33"/>
      <c r="C597" s="132" t="s">
        <v>979</v>
      </c>
      <c r="D597" s="132" t="s">
        <v>168</v>
      </c>
      <c r="E597" s="133" t="s">
        <v>980</v>
      </c>
      <c r="F597" s="134" t="s">
        <v>981</v>
      </c>
      <c r="G597" s="135" t="s">
        <v>244</v>
      </c>
      <c r="H597" s="136">
        <v>27.28</v>
      </c>
      <c r="I597" s="137"/>
      <c r="J597" s="138">
        <f>ROUND(I597*H597,2)</f>
        <v>0</v>
      </c>
      <c r="K597" s="134" t="s">
        <v>172</v>
      </c>
      <c r="L597" s="33"/>
      <c r="M597" s="139" t="s">
        <v>19</v>
      </c>
      <c r="N597" s="140" t="s">
        <v>45</v>
      </c>
      <c r="P597" s="141">
        <f>O597*H597</f>
        <v>0</v>
      </c>
      <c r="Q597" s="141">
        <v>0</v>
      </c>
      <c r="R597" s="141">
        <f>Q597*H597</f>
        <v>0</v>
      </c>
      <c r="S597" s="141">
        <v>0</v>
      </c>
      <c r="T597" s="142">
        <f>S597*H597</f>
        <v>0</v>
      </c>
      <c r="AR597" s="143" t="s">
        <v>290</v>
      </c>
      <c r="AT597" s="143" t="s">
        <v>168</v>
      </c>
      <c r="AU597" s="143" t="s">
        <v>83</v>
      </c>
      <c r="AY597" s="18" t="s">
        <v>166</v>
      </c>
      <c r="BE597" s="144">
        <f>IF(N597="základní",J597,0)</f>
        <v>0</v>
      </c>
      <c r="BF597" s="144">
        <f>IF(N597="snížená",J597,0)</f>
        <v>0</v>
      </c>
      <c r="BG597" s="144">
        <f>IF(N597="zákl. přenesená",J597,0)</f>
        <v>0</v>
      </c>
      <c r="BH597" s="144">
        <f>IF(N597="sníž. přenesená",J597,0)</f>
        <v>0</v>
      </c>
      <c r="BI597" s="144">
        <f>IF(N597="nulová",J597,0)</f>
        <v>0</v>
      </c>
      <c r="BJ597" s="18" t="s">
        <v>81</v>
      </c>
      <c r="BK597" s="144">
        <f>ROUND(I597*H597,2)</f>
        <v>0</v>
      </c>
      <c r="BL597" s="18" t="s">
        <v>290</v>
      </c>
      <c r="BM597" s="143" t="s">
        <v>982</v>
      </c>
    </row>
    <row r="598" spans="2:65" s="1" customFormat="1" ht="10.199999999999999">
      <c r="B598" s="33"/>
      <c r="D598" s="145" t="s">
        <v>175</v>
      </c>
      <c r="F598" s="146" t="s">
        <v>983</v>
      </c>
      <c r="I598" s="147"/>
      <c r="L598" s="33"/>
      <c r="M598" s="148"/>
      <c r="T598" s="54"/>
      <c r="AT598" s="18" t="s">
        <v>175</v>
      </c>
      <c r="AU598" s="18" t="s">
        <v>83</v>
      </c>
    </row>
    <row r="599" spans="2:65" s="12" customFormat="1" ht="10.199999999999999">
      <c r="B599" s="149"/>
      <c r="D599" s="150" t="s">
        <v>177</v>
      </c>
      <c r="E599" s="151" t="s">
        <v>19</v>
      </c>
      <c r="F599" s="152" t="s">
        <v>715</v>
      </c>
      <c r="H599" s="151" t="s">
        <v>19</v>
      </c>
      <c r="I599" s="153"/>
      <c r="L599" s="149"/>
      <c r="M599" s="154"/>
      <c r="T599" s="155"/>
      <c r="AT599" s="151" t="s">
        <v>177</v>
      </c>
      <c r="AU599" s="151" t="s">
        <v>83</v>
      </c>
      <c r="AV599" s="12" t="s">
        <v>81</v>
      </c>
      <c r="AW599" s="12" t="s">
        <v>34</v>
      </c>
      <c r="AX599" s="12" t="s">
        <v>74</v>
      </c>
      <c r="AY599" s="151" t="s">
        <v>166</v>
      </c>
    </row>
    <row r="600" spans="2:65" s="13" customFormat="1" ht="10.199999999999999">
      <c r="B600" s="156"/>
      <c r="D600" s="150" t="s">
        <v>177</v>
      </c>
      <c r="E600" s="157" t="s">
        <v>19</v>
      </c>
      <c r="F600" s="158" t="s">
        <v>984</v>
      </c>
      <c r="H600" s="159">
        <v>27.28</v>
      </c>
      <c r="I600" s="160"/>
      <c r="L600" s="156"/>
      <c r="M600" s="161"/>
      <c r="T600" s="162"/>
      <c r="AT600" s="157" t="s">
        <v>177</v>
      </c>
      <c r="AU600" s="157" t="s">
        <v>83</v>
      </c>
      <c r="AV600" s="13" t="s">
        <v>83</v>
      </c>
      <c r="AW600" s="13" t="s">
        <v>34</v>
      </c>
      <c r="AX600" s="13" t="s">
        <v>74</v>
      </c>
      <c r="AY600" s="157" t="s">
        <v>166</v>
      </c>
    </row>
    <row r="601" spans="2:65" s="14" customFormat="1" ht="10.199999999999999">
      <c r="B601" s="163"/>
      <c r="D601" s="150" t="s">
        <v>177</v>
      </c>
      <c r="E601" s="164" t="s">
        <v>19</v>
      </c>
      <c r="F601" s="165" t="s">
        <v>181</v>
      </c>
      <c r="H601" s="166">
        <v>27.28</v>
      </c>
      <c r="I601" s="167"/>
      <c r="L601" s="163"/>
      <c r="M601" s="168"/>
      <c r="T601" s="169"/>
      <c r="AT601" s="164" t="s">
        <v>177</v>
      </c>
      <c r="AU601" s="164" t="s">
        <v>83</v>
      </c>
      <c r="AV601" s="14" t="s">
        <v>173</v>
      </c>
      <c r="AW601" s="14" t="s">
        <v>34</v>
      </c>
      <c r="AX601" s="14" t="s">
        <v>81</v>
      </c>
      <c r="AY601" s="164" t="s">
        <v>166</v>
      </c>
    </row>
    <row r="602" spans="2:65" s="1" customFormat="1" ht="16.5" customHeight="1">
      <c r="B602" s="33"/>
      <c r="C602" s="175" t="s">
        <v>985</v>
      </c>
      <c r="D602" s="175" t="s">
        <v>561</v>
      </c>
      <c r="E602" s="176" t="s">
        <v>607</v>
      </c>
      <c r="F602" s="177" t="s">
        <v>608</v>
      </c>
      <c r="G602" s="178" t="s">
        <v>244</v>
      </c>
      <c r="H602" s="179">
        <v>31.507999999999999</v>
      </c>
      <c r="I602" s="180"/>
      <c r="J602" s="181">
        <f>ROUND(I602*H602,2)</f>
        <v>0</v>
      </c>
      <c r="K602" s="177" t="s">
        <v>172</v>
      </c>
      <c r="L602" s="182"/>
      <c r="M602" s="183" t="s">
        <v>19</v>
      </c>
      <c r="N602" s="184" t="s">
        <v>45</v>
      </c>
      <c r="P602" s="141">
        <f>O602*H602</f>
        <v>0</v>
      </c>
      <c r="Q602" s="141">
        <v>2.9999999999999997E-4</v>
      </c>
      <c r="R602" s="141">
        <f>Q602*H602</f>
        <v>9.4523999999999997E-3</v>
      </c>
      <c r="S602" s="141">
        <v>0</v>
      </c>
      <c r="T602" s="142">
        <f>S602*H602</f>
        <v>0</v>
      </c>
      <c r="AR602" s="143" t="s">
        <v>414</v>
      </c>
      <c r="AT602" s="143" t="s">
        <v>561</v>
      </c>
      <c r="AU602" s="143" t="s">
        <v>83</v>
      </c>
      <c r="AY602" s="18" t="s">
        <v>166</v>
      </c>
      <c r="BE602" s="144">
        <f>IF(N602="základní",J602,0)</f>
        <v>0</v>
      </c>
      <c r="BF602" s="144">
        <f>IF(N602="snížená",J602,0)</f>
        <v>0</v>
      </c>
      <c r="BG602" s="144">
        <f>IF(N602="zákl. přenesená",J602,0)</f>
        <v>0</v>
      </c>
      <c r="BH602" s="144">
        <f>IF(N602="sníž. přenesená",J602,0)</f>
        <v>0</v>
      </c>
      <c r="BI602" s="144">
        <f>IF(N602="nulová",J602,0)</f>
        <v>0</v>
      </c>
      <c r="BJ602" s="18" t="s">
        <v>81</v>
      </c>
      <c r="BK602" s="144">
        <f>ROUND(I602*H602,2)</f>
        <v>0</v>
      </c>
      <c r="BL602" s="18" t="s">
        <v>290</v>
      </c>
      <c r="BM602" s="143" t="s">
        <v>986</v>
      </c>
    </row>
    <row r="603" spans="2:65" s="12" customFormat="1" ht="10.199999999999999">
      <c r="B603" s="149"/>
      <c r="D603" s="150" t="s">
        <v>177</v>
      </c>
      <c r="E603" s="151" t="s">
        <v>19</v>
      </c>
      <c r="F603" s="152" t="s">
        <v>715</v>
      </c>
      <c r="H603" s="151" t="s">
        <v>19</v>
      </c>
      <c r="I603" s="153"/>
      <c r="L603" s="149"/>
      <c r="M603" s="154"/>
      <c r="T603" s="155"/>
      <c r="AT603" s="151" t="s">
        <v>177</v>
      </c>
      <c r="AU603" s="151" t="s">
        <v>83</v>
      </c>
      <c r="AV603" s="12" t="s">
        <v>81</v>
      </c>
      <c r="AW603" s="12" t="s">
        <v>34</v>
      </c>
      <c r="AX603" s="12" t="s">
        <v>74</v>
      </c>
      <c r="AY603" s="151" t="s">
        <v>166</v>
      </c>
    </row>
    <row r="604" spans="2:65" s="13" customFormat="1" ht="10.199999999999999">
      <c r="B604" s="156"/>
      <c r="D604" s="150" t="s">
        <v>177</v>
      </c>
      <c r="E604" s="157" t="s">
        <v>19</v>
      </c>
      <c r="F604" s="158" t="s">
        <v>984</v>
      </c>
      <c r="H604" s="159">
        <v>27.28</v>
      </c>
      <c r="I604" s="160"/>
      <c r="L604" s="156"/>
      <c r="M604" s="161"/>
      <c r="T604" s="162"/>
      <c r="AT604" s="157" t="s">
        <v>177</v>
      </c>
      <c r="AU604" s="157" t="s">
        <v>83</v>
      </c>
      <c r="AV604" s="13" t="s">
        <v>83</v>
      </c>
      <c r="AW604" s="13" t="s">
        <v>34</v>
      </c>
      <c r="AX604" s="13" t="s">
        <v>74</v>
      </c>
      <c r="AY604" s="157" t="s">
        <v>166</v>
      </c>
    </row>
    <row r="605" spans="2:65" s="14" customFormat="1" ht="10.199999999999999">
      <c r="B605" s="163"/>
      <c r="D605" s="150" t="s">
        <v>177</v>
      </c>
      <c r="E605" s="164" t="s">
        <v>19</v>
      </c>
      <c r="F605" s="165" t="s">
        <v>181</v>
      </c>
      <c r="H605" s="166">
        <v>27.28</v>
      </c>
      <c r="I605" s="167"/>
      <c r="L605" s="163"/>
      <c r="M605" s="168"/>
      <c r="T605" s="169"/>
      <c r="AT605" s="164" t="s">
        <v>177</v>
      </c>
      <c r="AU605" s="164" t="s">
        <v>83</v>
      </c>
      <c r="AV605" s="14" t="s">
        <v>173</v>
      </c>
      <c r="AW605" s="14" t="s">
        <v>34</v>
      </c>
      <c r="AX605" s="14" t="s">
        <v>81</v>
      </c>
      <c r="AY605" s="164" t="s">
        <v>166</v>
      </c>
    </row>
    <row r="606" spans="2:65" s="13" customFormat="1" ht="10.199999999999999">
      <c r="B606" s="156"/>
      <c r="D606" s="150" t="s">
        <v>177</v>
      </c>
      <c r="F606" s="158" t="s">
        <v>987</v>
      </c>
      <c r="H606" s="159">
        <v>31.507999999999999</v>
      </c>
      <c r="I606" s="160"/>
      <c r="L606" s="156"/>
      <c r="M606" s="161"/>
      <c r="T606" s="162"/>
      <c r="AT606" s="157" t="s">
        <v>177</v>
      </c>
      <c r="AU606" s="157" t="s">
        <v>83</v>
      </c>
      <c r="AV606" s="13" t="s">
        <v>83</v>
      </c>
      <c r="AW606" s="13" t="s">
        <v>4</v>
      </c>
      <c r="AX606" s="13" t="s">
        <v>81</v>
      </c>
      <c r="AY606" s="157" t="s">
        <v>166</v>
      </c>
    </row>
    <row r="607" spans="2:65" s="1" customFormat="1" ht="16.5" customHeight="1">
      <c r="B607" s="33"/>
      <c r="C607" s="132" t="s">
        <v>988</v>
      </c>
      <c r="D607" s="132" t="s">
        <v>168</v>
      </c>
      <c r="E607" s="133" t="s">
        <v>989</v>
      </c>
      <c r="F607" s="134" t="s">
        <v>990</v>
      </c>
      <c r="G607" s="135" t="s">
        <v>244</v>
      </c>
      <c r="H607" s="136">
        <v>371</v>
      </c>
      <c r="I607" s="137"/>
      <c r="J607" s="138">
        <f>ROUND(I607*H607,2)</f>
        <v>0</v>
      </c>
      <c r="K607" s="134" t="s">
        <v>172</v>
      </c>
      <c r="L607" s="33"/>
      <c r="M607" s="139" t="s">
        <v>19</v>
      </c>
      <c r="N607" s="140" t="s">
        <v>45</v>
      </c>
      <c r="P607" s="141">
        <f>O607*H607</f>
        <v>0</v>
      </c>
      <c r="Q607" s="141">
        <v>1.9000000000000001E-4</v>
      </c>
      <c r="R607" s="141">
        <f>Q607*H607</f>
        <v>7.0489999999999997E-2</v>
      </c>
      <c r="S607" s="141">
        <v>0</v>
      </c>
      <c r="T607" s="142">
        <f>S607*H607</f>
        <v>0</v>
      </c>
      <c r="AR607" s="143" t="s">
        <v>290</v>
      </c>
      <c r="AT607" s="143" t="s">
        <v>168</v>
      </c>
      <c r="AU607" s="143" t="s">
        <v>83</v>
      </c>
      <c r="AY607" s="18" t="s">
        <v>166</v>
      </c>
      <c r="BE607" s="144">
        <f>IF(N607="základní",J607,0)</f>
        <v>0</v>
      </c>
      <c r="BF607" s="144">
        <f>IF(N607="snížená",J607,0)</f>
        <v>0</v>
      </c>
      <c r="BG607" s="144">
        <f>IF(N607="zákl. přenesená",J607,0)</f>
        <v>0</v>
      </c>
      <c r="BH607" s="144">
        <f>IF(N607="sníž. přenesená",J607,0)</f>
        <v>0</v>
      </c>
      <c r="BI607" s="144">
        <f>IF(N607="nulová",J607,0)</f>
        <v>0</v>
      </c>
      <c r="BJ607" s="18" t="s">
        <v>81</v>
      </c>
      <c r="BK607" s="144">
        <f>ROUND(I607*H607,2)</f>
        <v>0</v>
      </c>
      <c r="BL607" s="18" t="s">
        <v>290</v>
      </c>
      <c r="BM607" s="143" t="s">
        <v>991</v>
      </c>
    </row>
    <row r="608" spans="2:65" s="1" customFormat="1" ht="10.199999999999999">
      <c r="B608" s="33"/>
      <c r="D608" s="145" t="s">
        <v>175</v>
      </c>
      <c r="F608" s="146" t="s">
        <v>992</v>
      </c>
      <c r="I608" s="147"/>
      <c r="L608" s="33"/>
      <c r="M608" s="148"/>
      <c r="T608" s="54"/>
      <c r="AT608" s="18" t="s">
        <v>175</v>
      </c>
      <c r="AU608" s="18" t="s">
        <v>83</v>
      </c>
    </row>
    <row r="609" spans="2:65" s="12" customFormat="1" ht="10.199999999999999">
      <c r="B609" s="149"/>
      <c r="D609" s="150" t="s">
        <v>177</v>
      </c>
      <c r="E609" s="151" t="s">
        <v>19</v>
      </c>
      <c r="F609" s="152" t="s">
        <v>354</v>
      </c>
      <c r="H609" s="151" t="s">
        <v>19</v>
      </c>
      <c r="I609" s="153"/>
      <c r="L609" s="149"/>
      <c r="M609" s="154"/>
      <c r="T609" s="155"/>
      <c r="AT609" s="151" t="s">
        <v>177</v>
      </c>
      <c r="AU609" s="151" t="s">
        <v>83</v>
      </c>
      <c r="AV609" s="12" t="s">
        <v>81</v>
      </c>
      <c r="AW609" s="12" t="s">
        <v>34</v>
      </c>
      <c r="AX609" s="12" t="s">
        <v>74</v>
      </c>
      <c r="AY609" s="151" t="s">
        <v>166</v>
      </c>
    </row>
    <row r="610" spans="2:65" s="12" customFormat="1" ht="10.199999999999999">
      <c r="B610" s="149"/>
      <c r="D610" s="150" t="s">
        <v>177</v>
      </c>
      <c r="E610" s="151" t="s">
        <v>19</v>
      </c>
      <c r="F610" s="152" t="s">
        <v>377</v>
      </c>
      <c r="H610" s="151" t="s">
        <v>19</v>
      </c>
      <c r="I610" s="153"/>
      <c r="L610" s="149"/>
      <c r="M610" s="154"/>
      <c r="T610" s="155"/>
      <c r="AT610" s="151" t="s">
        <v>177</v>
      </c>
      <c r="AU610" s="151" t="s">
        <v>83</v>
      </c>
      <c r="AV610" s="12" t="s">
        <v>81</v>
      </c>
      <c r="AW610" s="12" t="s">
        <v>34</v>
      </c>
      <c r="AX610" s="12" t="s">
        <v>74</v>
      </c>
      <c r="AY610" s="151" t="s">
        <v>166</v>
      </c>
    </row>
    <row r="611" spans="2:65" s="13" customFormat="1" ht="10.199999999999999">
      <c r="B611" s="156"/>
      <c r="D611" s="150" t="s">
        <v>177</v>
      </c>
      <c r="E611" s="157" t="s">
        <v>19</v>
      </c>
      <c r="F611" s="158" t="s">
        <v>839</v>
      </c>
      <c r="H611" s="159">
        <v>371</v>
      </c>
      <c r="I611" s="160"/>
      <c r="L611" s="156"/>
      <c r="M611" s="161"/>
      <c r="T611" s="162"/>
      <c r="AT611" s="157" t="s">
        <v>177</v>
      </c>
      <c r="AU611" s="157" t="s">
        <v>83</v>
      </c>
      <c r="AV611" s="13" t="s">
        <v>83</v>
      </c>
      <c r="AW611" s="13" t="s">
        <v>34</v>
      </c>
      <c r="AX611" s="13" t="s">
        <v>74</v>
      </c>
      <c r="AY611" s="157" t="s">
        <v>166</v>
      </c>
    </row>
    <row r="612" spans="2:65" s="14" customFormat="1" ht="10.199999999999999">
      <c r="B612" s="163"/>
      <c r="D612" s="150" t="s">
        <v>177</v>
      </c>
      <c r="E612" s="164" t="s">
        <v>19</v>
      </c>
      <c r="F612" s="165" t="s">
        <v>181</v>
      </c>
      <c r="H612" s="166">
        <v>371</v>
      </c>
      <c r="I612" s="167"/>
      <c r="L612" s="163"/>
      <c r="M612" s="168"/>
      <c r="T612" s="169"/>
      <c r="AT612" s="164" t="s">
        <v>177</v>
      </c>
      <c r="AU612" s="164" t="s">
        <v>83</v>
      </c>
      <c r="AV612" s="14" t="s">
        <v>173</v>
      </c>
      <c r="AW612" s="14" t="s">
        <v>34</v>
      </c>
      <c r="AX612" s="14" t="s">
        <v>81</v>
      </c>
      <c r="AY612" s="164" t="s">
        <v>166</v>
      </c>
    </row>
    <row r="613" spans="2:65" s="1" customFormat="1" ht="16.5" customHeight="1">
      <c r="B613" s="33"/>
      <c r="C613" s="175" t="s">
        <v>993</v>
      </c>
      <c r="D613" s="175" t="s">
        <v>561</v>
      </c>
      <c r="E613" s="176" t="s">
        <v>994</v>
      </c>
      <c r="F613" s="177" t="s">
        <v>995</v>
      </c>
      <c r="G613" s="178" t="s">
        <v>244</v>
      </c>
      <c r="H613" s="179">
        <v>432.40100000000001</v>
      </c>
      <c r="I613" s="180"/>
      <c r="J613" s="181">
        <f>ROUND(I613*H613,2)</f>
        <v>0</v>
      </c>
      <c r="K613" s="177" t="s">
        <v>172</v>
      </c>
      <c r="L613" s="182"/>
      <c r="M613" s="183" t="s">
        <v>19</v>
      </c>
      <c r="N613" s="184" t="s">
        <v>45</v>
      </c>
      <c r="P613" s="141">
        <f>O613*H613</f>
        <v>0</v>
      </c>
      <c r="Q613" s="141">
        <v>2.5400000000000002E-3</v>
      </c>
      <c r="R613" s="141">
        <f>Q613*H613</f>
        <v>1.09829854</v>
      </c>
      <c r="S613" s="141">
        <v>0</v>
      </c>
      <c r="T613" s="142">
        <f>S613*H613</f>
        <v>0</v>
      </c>
      <c r="AR613" s="143" t="s">
        <v>414</v>
      </c>
      <c r="AT613" s="143" t="s">
        <v>561</v>
      </c>
      <c r="AU613" s="143" t="s">
        <v>83</v>
      </c>
      <c r="AY613" s="18" t="s">
        <v>166</v>
      </c>
      <c r="BE613" s="144">
        <f>IF(N613="základní",J613,0)</f>
        <v>0</v>
      </c>
      <c r="BF613" s="144">
        <f>IF(N613="snížená",J613,0)</f>
        <v>0</v>
      </c>
      <c r="BG613" s="144">
        <f>IF(N613="zákl. přenesená",J613,0)</f>
        <v>0</v>
      </c>
      <c r="BH613" s="144">
        <f>IF(N613="sníž. přenesená",J613,0)</f>
        <v>0</v>
      </c>
      <c r="BI613" s="144">
        <f>IF(N613="nulová",J613,0)</f>
        <v>0</v>
      </c>
      <c r="BJ613" s="18" t="s">
        <v>81</v>
      </c>
      <c r="BK613" s="144">
        <f>ROUND(I613*H613,2)</f>
        <v>0</v>
      </c>
      <c r="BL613" s="18" t="s">
        <v>290</v>
      </c>
      <c r="BM613" s="143" t="s">
        <v>996</v>
      </c>
    </row>
    <row r="614" spans="2:65" s="12" customFormat="1" ht="10.199999999999999">
      <c r="B614" s="149"/>
      <c r="D614" s="150" t="s">
        <v>177</v>
      </c>
      <c r="E614" s="151" t="s">
        <v>19</v>
      </c>
      <c r="F614" s="152" t="s">
        <v>354</v>
      </c>
      <c r="H614" s="151" t="s">
        <v>19</v>
      </c>
      <c r="I614" s="153"/>
      <c r="L614" s="149"/>
      <c r="M614" s="154"/>
      <c r="T614" s="155"/>
      <c r="AT614" s="151" t="s">
        <v>177</v>
      </c>
      <c r="AU614" s="151" t="s">
        <v>83</v>
      </c>
      <c r="AV614" s="12" t="s">
        <v>81</v>
      </c>
      <c r="AW614" s="12" t="s">
        <v>34</v>
      </c>
      <c r="AX614" s="12" t="s">
        <v>74</v>
      </c>
      <c r="AY614" s="151" t="s">
        <v>166</v>
      </c>
    </row>
    <row r="615" spans="2:65" s="12" customFormat="1" ht="10.199999999999999">
      <c r="B615" s="149"/>
      <c r="D615" s="150" t="s">
        <v>177</v>
      </c>
      <c r="E615" s="151" t="s">
        <v>19</v>
      </c>
      <c r="F615" s="152" t="s">
        <v>377</v>
      </c>
      <c r="H615" s="151" t="s">
        <v>19</v>
      </c>
      <c r="I615" s="153"/>
      <c r="L615" s="149"/>
      <c r="M615" s="154"/>
      <c r="T615" s="155"/>
      <c r="AT615" s="151" t="s">
        <v>177</v>
      </c>
      <c r="AU615" s="151" t="s">
        <v>83</v>
      </c>
      <c r="AV615" s="12" t="s">
        <v>81</v>
      </c>
      <c r="AW615" s="12" t="s">
        <v>34</v>
      </c>
      <c r="AX615" s="12" t="s">
        <v>74</v>
      </c>
      <c r="AY615" s="151" t="s">
        <v>166</v>
      </c>
    </row>
    <row r="616" spans="2:65" s="13" customFormat="1" ht="10.199999999999999">
      <c r="B616" s="156"/>
      <c r="D616" s="150" t="s">
        <v>177</v>
      </c>
      <c r="E616" s="157" t="s">
        <v>19</v>
      </c>
      <c r="F616" s="158" t="s">
        <v>839</v>
      </c>
      <c r="H616" s="159">
        <v>371</v>
      </c>
      <c r="I616" s="160"/>
      <c r="L616" s="156"/>
      <c r="M616" s="161"/>
      <c r="T616" s="162"/>
      <c r="AT616" s="157" t="s">
        <v>177</v>
      </c>
      <c r="AU616" s="157" t="s">
        <v>83</v>
      </c>
      <c r="AV616" s="13" t="s">
        <v>83</v>
      </c>
      <c r="AW616" s="13" t="s">
        <v>34</v>
      </c>
      <c r="AX616" s="13" t="s">
        <v>74</v>
      </c>
      <c r="AY616" s="157" t="s">
        <v>166</v>
      </c>
    </row>
    <row r="617" spans="2:65" s="14" customFormat="1" ht="10.199999999999999">
      <c r="B617" s="163"/>
      <c r="D617" s="150" t="s">
        <v>177</v>
      </c>
      <c r="E617" s="164" t="s">
        <v>19</v>
      </c>
      <c r="F617" s="165" t="s">
        <v>181</v>
      </c>
      <c r="H617" s="166">
        <v>371</v>
      </c>
      <c r="I617" s="167"/>
      <c r="L617" s="163"/>
      <c r="M617" s="168"/>
      <c r="T617" s="169"/>
      <c r="AT617" s="164" t="s">
        <v>177</v>
      </c>
      <c r="AU617" s="164" t="s">
        <v>83</v>
      </c>
      <c r="AV617" s="14" t="s">
        <v>173</v>
      </c>
      <c r="AW617" s="14" t="s">
        <v>34</v>
      </c>
      <c r="AX617" s="14" t="s">
        <v>81</v>
      </c>
      <c r="AY617" s="164" t="s">
        <v>166</v>
      </c>
    </row>
    <row r="618" spans="2:65" s="13" customFormat="1" ht="10.199999999999999">
      <c r="B618" s="156"/>
      <c r="D618" s="150" t="s">
        <v>177</v>
      </c>
      <c r="F618" s="158" t="s">
        <v>997</v>
      </c>
      <c r="H618" s="159">
        <v>432.40100000000001</v>
      </c>
      <c r="I618" s="160"/>
      <c r="L618" s="156"/>
      <c r="M618" s="161"/>
      <c r="T618" s="162"/>
      <c r="AT618" s="157" t="s">
        <v>177</v>
      </c>
      <c r="AU618" s="157" t="s">
        <v>83</v>
      </c>
      <c r="AV618" s="13" t="s">
        <v>83</v>
      </c>
      <c r="AW618" s="13" t="s">
        <v>4</v>
      </c>
      <c r="AX618" s="13" t="s">
        <v>81</v>
      </c>
      <c r="AY618" s="157" t="s">
        <v>166</v>
      </c>
    </row>
    <row r="619" spans="2:65" s="1" customFormat="1" ht="16.5" customHeight="1">
      <c r="B619" s="33"/>
      <c r="C619" s="132" t="s">
        <v>998</v>
      </c>
      <c r="D619" s="132" t="s">
        <v>168</v>
      </c>
      <c r="E619" s="133" t="s">
        <v>999</v>
      </c>
      <c r="F619" s="134" t="s">
        <v>1000</v>
      </c>
      <c r="G619" s="135" t="s">
        <v>244</v>
      </c>
      <c r="H619" s="136">
        <v>742</v>
      </c>
      <c r="I619" s="137"/>
      <c r="J619" s="138">
        <f>ROUND(I619*H619,2)</f>
        <v>0</v>
      </c>
      <c r="K619" s="134" t="s">
        <v>172</v>
      </c>
      <c r="L619" s="33"/>
      <c r="M619" s="139" t="s">
        <v>19</v>
      </c>
      <c r="N619" s="140" t="s">
        <v>45</v>
      </c>
      <c r="P619" s="141">
        <f>O619*H619</f>
        <v>0</v>
      </c>
      <c r="Q619" s="141">
        <v>0</v>
      </c>
      <c r="R619" s="141">
        <f>Q619*H619</f>
        <v>0</v>
      </c>
      <c r="S619" s="141">
        <v>0</v>
      </c>
      <c r="T619" s="142">
        <f>S619*H619</f>
        <v>0</v>
      </c>
      <c r="AR619" s="143" t="s">
        <v>290</v>
      </c>
      <c r="AT619" s="143" t="s">
        <v>168</v>
      </c>
      <c r="AU619" s="143" t="s">
        <v>83</v>
      </c>
      <c r="AY619" s="18" t="s">
        <v>166</v>
      </c>
      <c r="BE619" s="144">
        <f>IF(N619="základní",J619,0)</f>
        <v>0</v>
      </c>
      <c r="BF619" s="144">
        <f>IF(N619="snížená",J619,0)</f>
        <v>0</v>
      </c>
      <c r="BG619" s="144">
        <f>IF(N619="zákl. přenesená",J619,0)</f>
        <v>0</v>
      </c>
      <c r="BH619" s="144">
        <f>IF(N619="sníž. přenesená",J619,0)</f>
        <v>0</v>
      </c>
      <c r="BI619" s="144">
        <f>IF(N619="nulová",J619,0)</f>
        <v>0</v>
      </c>
      <c r="BJ619" s="18" t="s">
        <v>81</v>
      </c>
      <c r="BK619" s="144">
        <f>ROUND(I619*H619,2)</f>
        <v>0</v>
      </c>
      <c r="BL619" s="18" t="s">
        <v>290</v>
      </c>
      <c r="BM619" s="143" t="s">
        <v>1001</v>
      </c>
    </row>
    <row r="620" spans="2:65" s="1" customFormat="1" ht="10.199999999999999">
      <c r="B620" s="33"/>
      <c r="D620" s="145" t="s">
        <v>175</v>
      </c>
      <c r="F620" s="146" t="s">
        <v>1002</v>
      </c>
      <c r="I620" s="147"/>
      <c r="L620" s="33"/>
      <c r="M620" s="148"/>
      <c r="T620" s="54"/>
      <c r="AT620" s="18" t="s">
        <v>175</v>
      </c>
      <c r="AU620" s="18" t="s">
        <v>83</v>
      </c>
    </row>
    <row r="621" spans="2:65" s="12" customFormat="1" ht="10.199999999999999">
      <c r="B621" s="149"/>
      <c r="D621" s="150" t="s">
        <v>177</v>
      </c>
      <c r="E621" s="151" t="s">
        <v>19</v>
      </c>
      <c r="F621" s="152" t="s">
        <v>354</v>
      </c>
      <c r="H621" s="151" t="s">
        <v>19</v>
      </c>
      <c r="I621" s="153"/>
      <c r="L621" s="149"/>
      <c r="M621" s="154"/>
      <c r="T621" s="155"/>
      <c r="AT621" s="151" t="s">
        <v>177</v>
      </c>
      <c r="AU621" s="151" t="s">
        <v>83</v>
      </c>
      <c r="AV621" s="12" t="s">
        <v>81</v>
      </c>
      <c r="AW621" s="12" t="s">
        <v>34</v>
      </c>
      <c r="AX621" s="12" t="s">
        <v>74</v>
      </c>
      <c r="AY621" s="151" t="s">
        <v>166</v>
      </c>
    </row>
    <row r="622" spans="2:65" s="12" customFormat="1" ht="10.199999999999999">
      <c r="B622" s="149"/>
      <c r="D622" s="150" t="s">
        <v>177</v>
      </c>
      <c r="E622" s="151" t="s">
        <v>19</v>
      </c>
      <c r="F622" s="152" t="s">
        <v>377</v>
      </c>
      <c r="H622" s="151" t="s">
        <v>19</v>
      </c>
      <c r="I622" s="153"/>
      <c r="L622" s="149"/>
      <c r="M622" s="154"/>
      <c r="T622" s="155"/>
      <c r="AT622" s="151" t="s">
        <v>177</v>
      </c>
      <c r="AU622" s="151" t="s">
        <v>83</v>
      </c>
      <c r="AV622" s="12" t="s">
        <v>81</v>
      </c>
      <c r="AW622" s="12" t="s">
        <v>34</v>
      </c>
      <c r="AX622" s="12" t="s">
        <v>74</v>
      </c>
      <c r="AY622" s="151" t="s">
        <v>166</v>
      </c>
    </row>
    <row r="623" spans="2:65" s="13" customFormat="1" ht="10.199999999999999">
      <c r="B623" s="156"/>
      <c r="D623" s="150" t="s">
        <v>177</v>
      </c>
      <c r="E623" s="157" t="s">
        <v>19</v>
      </c>
      <c r="F623" s="158" t="s">
        <v>1003</v>
      </c>
      <c r="H623" s="159">
        <v>742</v>
      </c>
      <c r="I623" s="160"/>
      <c r="L623" s="156"/>
      <c r="M623" s="161"/>
      <c r="T623" s="162"/>
      <c r="AT623" s="157" t="s">
        <v>177</v>
      </c>
      <c r="AU623" s="157" t="s">
        <v>83</v>
      </c>
      <c r="AV623" s="13" t="s">
        <v>83</v>
      </c>
      <c r="AW623" s="13" t="s">
        <v>34</v>
      </c>
      <c r="AX623" s="13" t="s">
        <v>74</v>
      </c>
      <c r="AY623" s="157" t="s">
        <v>166</v>
      </c>
    </row>
    <row r="624" spans="2:65" s="14" customFormat="1" ht="10.199999999999999">
      <c r="B624" s="163"/>
      <c r="D624" s="150" t="s">
        <v>177</v>
      </c>
      <c r="E624" s="164" t="s">
        <v>19</v>
      </c>
      <c r="F624" s="165" t="s">
        <v>181</v>
      </c>
      <c r="H624" s="166">
        <v>742</v>
      </c>
      <c r="I624" s="167"/>
      <c r="L624" s="163"/>
      <c r="M624" s="168"/>
      <c r="T624" s="169"/>
      <c r="AT624" s="164" t="s">
        <v>177</v>
      </c>
      <c r="AU624" s="164" t="s">
        <v>83</v>
      </c>
      <c r="AV624" s="14" t="s">
        <v>173</v>
      </c>
      <c r="AW624" s="14" t="s">
        <v>34</v>
      </c>
      <c r="AX624" s="14" t="s">
        <v>81</v>
      </c>
      <c r="AY624" s="164" t="s">
        <v>166</v>
      </c>
    </row>
    <row r="625" spans="2:65" s="1" customFormat="1" ht="16.5" customHeight="1">
      <c r="B625" s="33"/>
      <c r="C625" s="175" t="s">
        <v>1004</v>
      </c>
      <c r="D625" s="175" t="s">
        <v>561</v>
      </c>
      <c r="E625" s="176" t="s">
        <v>1005</v>
      </c>
      <c r="F625" s="177" t="s">
        <v>1006</v>
      </c>
      <c r="G625" s="178" t="s">
        <v>244</v>
      </c>
      <c r="H625" s="179">
        <v>864.80100000000004</v>
      </c>
      <c r="I625" s="180"/>
      <c r="J625" s="181">
        <f>ROUND(I625*H625,2)</f>
        <v>0</v>
      </c>
      <c r="K625" s="177" t="s">
        <v>172</v>
      </c>
      <c r="L625" s="182"/>
      <c r="M625" s="183" t="s">
        <v>19</v>
      </c>
      <c r="N625" s="184" t="s">
        <v>45</v>
      </c>
      <c r="P625" s="141">
        <f>O625*H625</f>
        <v>0</v>
      </c>
      <c r="Q625" s="141">
        <v>5.0000000000000001E-4</v>
      </c>
      <c r="R625" s="141">
        <f>Q625*H625</f>
        <v>0.43240050000000002</v>
      </c>
      <c r="S625" s="141">
        <v>0</v>
      </c>
      <c r="T625" s="142">
        <f>S625*H625</f>
        <v>0</v>
      </c>
      <c r="AR625" s="143" t="s">
        <v>414</v>
      </c>
      <c r="AT625" s="143" t="s">
        <v>561</v>
      </c>
      <c r="AU625" s="143" t="s">
        <v>83</v>
      </c>
      <c r="AY625" s="18" t="s">
        <v>166</v>
      </c>
      <c r="BE625" s="144">
        <f>IF(N625="základní",J625,0)</f>
        <v>0</v>
      </c>
      <c r="BF625" s="144">
        <f>IF(N625="snížená",J625,0)</f>
        <v>0</v>
      </c>
      <c r="BG625" s="144">
        <f>IF(N625="zákl. přenesená",J625,0)</f>
        <v>0</v>
      </c>
      <c r="BH625" s="144">
        <f>IF(N625="sníž. přenesená",J625,0)</f>
        <v>0</v>
      </c>
      <c r="BI625" s="144">
        <f>IF(N625="nulová",J625,0)</f>
        <v>0</v>
      </c>
      <c r="BJ625" s="18" t="s">
        <v>81</v>
      </c>
      <c r="BK625" s="144">
        <f>ROUND(I625*H625,2)</f>
        <v>0</v>
      </c>
      <c r="BL625" s="18" t="s">
        <v>290</v>
      </c>
      <c r="BM625" s="143" t="s">
        <v>1007</v>
      </c>
    </row>
    <row r="626" spans="2:65" s="12" customFormat="1" ht="10.199999999999999">
      <c r="B626" s="149"/>
      <c r="D626" s="150" t="s">
        <v>177</v>
      </c>
      <c r="E626" s="151" t="s">
        <v>19</v>
      </c>
      <c r="F626" s="152" t="s">
        <v>354</v>
      </c>
      <c r="H626" s="151" t="s">
        <v>19</v>
      </c>
      <c r="I626" s="153"/>
      <c r="L626" s="149"/>
      <c r="M626" s="154"/>
      <c r="T626" s="155"/>
      <c r="AT626" s="151" t="s">
        <v>177</v>
      </c>
      <c r="AU626" s="151" t="s">
        <v>83</v>
      </c>
      <c r="AV626" s="12" t="s">
        <v>81</v>
      </c>
      <c r="AW626" s="12" t="s">
        <v>34</v>
      </c>
      <c r="AX626" s="12" t="s">
        <v>74</v>
      </c>
      <c r="AY626" s="151" t="s">
        <v>166</v>
      </c>
    </row>
    <row r="627" spans="2:65" s="12" customFormat="1" ht="10.199999999999999">
      <c r="B627" s="149"/>
      <c r="D627" s="150" t="s">
        <v>177</v>
      </c>
      <c r="E627" s="151" t="s">
        <v>19</v>
      </c>
      <c r="F627" s="152" t="s">
        <v>377</v>
      </c>
      <c r="H627" s="151" t="s">
        <v>19</v>
      </c>
      <c r="I627" s="153"/>
      <c r="L627" s="149"/>
      <c r="M627" s="154"/>
      <c r="T627" s="155"/>
      <c r="AT627" s="151" t="s">
        <v>177</v>
      </c>
      <c r="AU627" s="151" t="s">
        <v>83</v>
      </c>
      <c r="AV627" s="12" t="s">
        <v>81</v>
      </c>
      <c r="AW627" s="12" t="s">
        <v>34</v>
      </c>
      <c r="AX627" s="12" t="s">
        <v>74</v>
      </c>
      <c r="AY627" s="151" t="s">
        <v>166</v>
      </c>
    </row>
    <row r="628" spans="2:65" s="13" customFormat="1" ht="10.199999999999999">
      <c r="B628" s="156"/>
      <c r="D628" s="150" t="s">
        <v>177</v>
      </c>
      <c r="E628" s="157" t="s">
        <v>19</v>
      </c>
      <c r="F628" s="158" t="s">
        <v>1003</v>
      </c>
      <c r="H628" s="159">
        <v>742</v>
      </c>
      <c r="I628" s="160"/>
      <c r="L628" s="156"/>
      <c r="M628" s="161"/>
      <c r="T628" s="162"/>
      <c r="AT628" s="157" t="s">
        <v>177</v>
      </c>
      <c r="AU628" s="157" t="s">
        <v>83</v>
      </c>
      <c r="AV628" s="13" t="s">
        <v>83</v>
      </c>
      <c r="AW628" s="13" t="s">
        <v>34</v>
      </c>
      <c r="AX628" s="13" t="s">
        <v>74</v>
      </c>
      <c r="AY628" s="157" t="s">
        <v>166</v>
      </c>
    </row>
    <row r="629" spans="2:65" s="14" customFormat="1" ht="10.199999999999999">
      <c r="B629" s="163"/>
      <c r="D629" s="150" t="s">
        <v>177</v>
      </c>
      <c r="E629" s="164" t="s">
        <v>19</v>
      </c>
      <c r="F629" s="165" t="s">
        <v>181</v>
      </c>
      <c r="H629" s="166">
        <v>742</v>
      </c>
      <c r="I629" s="167"/>
      <c r="L629" s="163"/>
      <c r="M629" s="168"/>
      <c r="T629" s="169"/>
      <c r="AT629" s="164" t="s">
        <v>177</v>
      </c>
      <c r="AU629" s="164" t="s">
        <v>83</v>
      </c>
      <c r="AV629" s="14" t="s">
        <v>173</v>
      </c>
      <c r="AW629" s="14" t="s">
        <v>34</v>
      </c>
      <c r="AX629" s="14" t="s">
        <v>81</v>
      </c>
      <c r="AY629" s="164" t="s">
        <v>166</v>
      </c>
    </row>
    <row r="630" spans="2:65" s="13" customFormat="1" ht="10.199999999999999">
      <c r="B630" s="156"/>
      <c r="D630" s="150" t="s">
        <v>177</v>
      </c>
      <c r="F630" s="158" t="s">
        <v>1008</v>
      </c>
      <c r="H630" s="159">
        <v>864.80100000000004</v>
      </c>
      <c r="I630" s="160"/>
      <c r="L630" s="156"/>
      <c r="M630" s="161"/>
      <c r="T630" s="162"/>
      <c r="AT630" s="157" t="s">
        <v>177</v>
      </c>
      <c r="AU630" s="157" t="s">
        <v>83</v>
      </c>
      <c r="AV630" s="13" t="s">
        <v>83</v>
      </c>
      <c r="AW630" s="13" t="s">
        <v>4</v>
      </c>
      <c r="AX630" s="13" t="s">
        <v>81</v>
      </c>
      <c r="AY630" s="157" t="s">
        <v>166</v>
      </c>
    </row>
    <row r="631" spans="2:65" s="1" customFormat="1" ht="24.15" customHeight="1">
      <c r="B631" s="33"/>
      <c r="C631" s="132" t="s">
        <v>1009</v>
      </c>
      <c r="D631" s="132" t="s">
        <v>168</v>
      </c>
      <c r="E631" s="133" t="s">
        <v>1010</v>
      </c>
      <c r="F631" s="134" t="s">
        <v>1011</v>
      </c>
      <c r="G631" s="135" t="s">
        <v>244</v>
      </c>
      <c r="H631" s="136">
        <v>27.28</v>
      </c>
      <c r="I631" s="137"/>
      <c r="J631" s="138">
        <f>ROUND(I631*H631,2)</f>
        <v>0</v>
      </c>
      <c r="K631" s="134" t="s">
        <v>172</v>
      </c>
      <c r="L631" s="33"/>
      <c r="M631" s="139" t="s">
        <v>19</v>
      </c>
      <c r="N631" s="140" t="s">
        <v>45</v>
      </c>
      <c r="P631" s="141">
        <f>O631*H631</f>
        <v>0</v>
      </c>
      <c r="Q631" s="141">
        <v>0</v>
      </c>
      <c r="R631" s="141">
        <f>Q631*H631</f>
        <v>0</v>
      </c>
      <c r="S631" s="141">
        <v>0</v>
      </c>
      <c r="T631" s="142">
        <f>S631*H631</f>
        <v>0</v>
      </c>
      <c r="AR631" s="143" t="s">
        <v>290</v>
      </c>
      <c r="AT631" s="143" t="s">
        <v>168</v>
      </c>
      <c r="AU631" s="143" t="s">
        <v>83</v>
      </c>
      <c r="AY631" s="18" t="s">
        <v>166</v>
      </c>
      <c r="BE631" s="144">
        <f>IF(N631="základní",J631,0)</f>
        <v>0</v>
      </c>
      <c r="BF631" s="144">
        <f>IF(N631="snížená",J631,0)</f>
        <v>0</v>
      </c>
      <c r="BG631" s="144">
        <f>IF(N631="zákl. přenesená",J631,0)</f>
        <v>0</v>
      </c>
      <c r="BH631" s="144">
        <f>IF(N631="sníž. přenesená",J631,0)</f>
        <v>0</v>
      </c>
      <c r="BI631" s="144">
        <f>IF(N631="nulová",J631,0)</f>
        <v>0</v>
      </c>
      <c r="BJ631" s="18" t="s">
        <v>81</v>
      </c>
      <c r="BK631" s="144">
        <f>ROUND(I631*H631,2)</f>
        <v>0</v>
      </c>
      <c r="BL631" s="18" t="s">
        <v>290</v>
      </c>
      <c r="BM631" s="143" t="s">
        <v>1012</v>
      </c>
    </row>
    <row r="632" spans="2:65" s="1" customFormat="1" ht="10.199999999999999">
      <c r="B632" s="33"/>
      <c r="D632" s="145" t="s">
        <v>175</v>
      </c>
      <c r="F632" s="146" t="s">
        <v>1013</v>
      </c>
      <c r="I632" s="147"/>
      <c r="L632" s="33"/>
      <c r="M632" s="148"/>
      <c r="T632" s="54"/>
      <c r="AT632" s="18" t="s">
        <v>175</v>
      </c>
      <c r="AU632" s="18" t="s">
        <v>83</v>
      </c>
    </row>
    <row r="633" spans="2:65" s="12" customFormat="1" ht="10.199999999999999">
      <c r="B633" s="149"/>
      <c r="D633" s="150" t="s">
        <v>177</v>
      </c>
      <c r="E633" s="151" t="s">
        <v>19</v>
      </c>
      <c r="F633" s="152" t="s">
        <v>715</v>
      </c>
      <c r="H633" s="151" t="s">
        <v>19</v>
      </c>
      <c r="I633" s="153"/>
      <c r="L633" s="149"/>
      <c r="M633" s="154"/>
      <c r="T633" s="155"/>
      <c r="AT633" s="151" t="s">
        <v>177</v>
      </c>
      <c r="AU633" s="151" t="s">
        <v>83</v>
      </c>
      <c r="AV633" s="12" t="s">
        <v>81</v>
      </c>
      <c r="AW633" s="12" t="s">
        <v>34</v>
      </c>
      <c r="AX633" s="12" t="s">
        <v>74</v>
      </c>
      <c r="AY633" s="151" t="s">
        <v>166</v>
      </c>
    </row>
    <row r="634" spans="2:65" s="13" customFormat="1" ht="10.199999999999999">
      <c r="B634" s="156"/>
      <c r="D634" s="150" t="s">
        <v>177</v>
      </c>
      <c r="E634" s="157" t="s">
        <v>19</v>
      </c>
      <c r="F634" s="158" t="s">
        <v>984</v>
      </c>
      <c r="H634" s="159">
        <v>27.28</v>
      </c>
      <c r="I634" s="160"/>
      <c r="L634" s="156"/>
      <c r="M634" s="161"/>
      <c r="T634" s="162"/>
      <c r="AT634" s="157" t="s">
        <v>177</v>
      </c>
      <c r="AU634" s="157" t="s">
        <v>83</v>
      </c>
      <c r="AV634" s="13" t="s">
        <v>83</v>
      </c>
      <c r="AW634" s="13" t="s">
        <v>34</v>
      </c>
      <c r="AX634" s="13" t="s">
        <v>74</v>
      </c>
      <c r="AY634" s="157" t="s">
        <v>166</v>
      </c>
    </row>
    <row r="635" spans="2:65" s="14" customFormat="1" ht="10.199999999999999">
      <c r="B635" s="163"/>
      <c r="D635" s="150" t="s">
        <v>177</v>
      </c>
      <c r="E635" s="164" t="s">
        <v>19</v>
      </c>
      <c r="F635" s="165" t="s">
        <v>181</v>
      </c>
      <c r="H635" s="166">
        <v>27.28</v>
      </c>
      <c r="I635" s="167"/>
      <c r="L635" s="163"/>
      <c r="M635" s="168"/>
      <c r="T635" s="169"/>
      <c r="AT635" s="164" t="s">
        <v>177</v>
      </c>
      <c r="AU635" s="164" t="s">
        <v>83</v>
      </c>
      <c r="AV635" s="14" t="s">
        <v>173</v>
      </c>
      <c r="AW635" s="14" t="s">
        <v>34</v>
      </c>
      <c r="AX635" s="14" t="s">
        <v>81</v>
      </c>
      <c r="AY635" s="164" t="s">
        <v>166</v>
      </c>
    </row>
    <row r="636" spans="2:65" s="1" customFormat="1" ht="24.15" customHeight="1">
      <c r="B636" s="33"/>
      <c r="C636" s="175" t="s">
        <v>1014</v>
      </c>
      <c r="D636" s="175" t="s">
        <v>561</v>
      </c>
      <c r="E636" s="176" t="s">
        <v>1015</v>
      </c>
      <c r="F636" s="177" t="s">
        <v>1016</v>
      </c>
      <c r="G636" s="178" t="s">
        <v>244</v>
      </c>
      <c r="H636" s="179">
        <v>30.076000000000001</v>
      </c>
      <c r="I636" s="180"/>
      <c r="J636" s="181">
        <f>ROUND(I636*H636,2)</f>
        <v>0</v>
      </c>
      <c r="K636" s="177" t="s">
        <v>19</v>
      </c>
      <c r="L636" s="182"/>
      <c r="M636" s="183" t="s">
        <v>19</v>
      </c>
      <c r="N636" s="184" t="s">
        <v>45</v>
      </c>
      <c r="P636" s="141">
        <f>O636*H636</f>
        <v>0</v>
      </c>
      <c r="Q636" s="141">
        <v>1.3500000000000001E-3</v>
      </c>
      <c r="R636" s="141">
        <f>Q636*H636</f>
        <v>4.0602600000000003E-2</v>
      </c>
      <c r="S636" s="141">
        <v>0</v>
      </c>
      <c r="T636" s="142">
        <f>S636*H636</f>
        <v>0</v>
      </c>
      <c r="AR636" s="143" t="s">
        <v>414</v>
      </c>
      <c r="AT636" s="143" t="s">
        <v>561</v>
      </c>
      <c r="AU636" s="143" t="s">
        <v>83</v>
      </c>
      <c r="AY636" s="18" t="s">
        <v>166</v>
      </c>
      <c r="BE636" s="144">
        <f>IF(N636="základní",J636,0)</f>
        <v>0</v>
      </c>
      <c r="BF636" s="144">
        <f>IF(N636="snížená",J636,0)</f>
        <v>0</v>
      </c>
      <c r="BG636" s="144">
        <f>IF(N636="zákl. přenesená",J636,0)</f>
        <v>0</v>
      </c>
      <c r="BH636" s="144">
        <f>IF(N636="sníž. přenesená",J636,0)</f>
        <v>0</v>
      </c>
      <c r="BI636" s="144">
        <f>IF(N636="nulová",J636,0)</f>
        <v>0</v>
      </c>
      <c r="BJ636" s="18" t="s">
        <v>81</v>
      </c>
      <c r="BK636" s="144">
        <f>ROUND(I636*H636,2)</f>
        <v>0</v>
      </c>
      <c r="BL636" s="18" t="s">
        <v>290</v>
      </c>
      <c r="BM636" s="143" t="s">
        <v>1017</v>
      </c>
    </row>
    <row r="637" spans="2:65" s="12" customFormat="1" ht="10.199999999999999">
      <c r="B637" s="149"/>
      <c r="D637" s="150" t="s">
        <v>177</v>
      </c>
      <c r="E637" s="151" t="s">
        <v>19</v>
      </c>
      <c r="F637" s="152" t="s">
        <v>715</v>
      </c>
      <c r="H637" s="151" t="s">
        <v>19</v>
      </c>
      <c r="I637" s="153"/>
      <c r="L637" s="149"/>
      <c r="M637" s="154"/>
      <c r="T637" s="155"/>
      <c r="AT637" s="151" t="s">
        <v>177</v>
      </c>
      <c r="AU637" s="151" t="s">
        <v>83</v>
      </c>
      <c r="AV637" s="12" t="s">
        <v>81</v>
      </c>
      <c r="AW637" s="12" t="s">
        <v>34</v>
      </c>
      <c r="AX637" s="12" t="s">
        <v>74</v>
      </c>
      <c r="AY637" s="151" t="s">
        <v>166</v>
      </c>
    </row>
    <row r="638" spans="2:65" s="13" customFormat="1" ht="10.199999999999999">
      <c r="B638" s="156"/>
      <c r="D638" s="150" t="s">
        <v>177</v>
      </c>
      <c r="E638" s="157" t="s">
        <v>19</v>
      </c>
      <c r="F638" s="158" t="s">
        <v>984</v>
      </c>
      <c r="H638" s="159">
        <v>27.28</v>
      </c>
      <c r="I638" s="160"/>
      <c r="L638" s="156"/>
      <c r="M638" s="161"/>
      <c r="T638" s="162"/>
      <c r="AT638" s="157" t="s">
        <v>177</v>
      </c>
      <c r="AU638" s="157" t="s">
        <v>83</v>
      </c>
      <c r="AV638" s="13" t="s">
        <v>83</v>
      </c>
      <c r="AW638" s="13" t="s">
        <v>34</v>
      </c>
      <c r="AX638" s="13" t="s">
        <v>74</v>
      </c>
      <c r="AY638" s="157" t="s">
        <v>166</v>
      </c>
    </row>
    <row r="639" spans="2:65" s="14" customFormat="1" ht="10.199999999999999">
      <c r="B639" s="163"/>
      <c r="D639" s="150" t="s">
        <v>177</v>
      </c>
      <c r="E639" s="164" t="s">
        <v>19</v>
      </c>
      <c r="F639" s="165" t="s">
        <v>181</v>
      </c>
      <c r="H639" s="166">
        <v>27.28</v>
      </c>
      <c r="I639" s="167"/>
      <c r="L639" s="163"/>
      <c r="M639" s="168"/>
      <c r="T639" s="169"/>
      <c r="AT639" s="164" t="s">
        <v>177</v>
      </c>
      <c r="AU639" s="164" t="s">
        <v>83</v>
      </c>
      <c r="AV639" s="14" t="s">
        <v>173</v>
      </c>
      <c r="AW639" s="14" t="s">
        <v>34</v>
      </c>
      <c r="AX639" s="14" t="s">
        <v>81</v>
      </c>
      <c r="AY639" s="164" t="s">
        <v>166</v>
      </c>
    </row>
    <row r="640" spans="2:65" s="13" customFormat="1" ht="10.199999999999999">
      <c r="B640" s="156"/>
      <c r="D640" s="150" t="s">
        <v>177</v>
      </c>
      <c r="F640" s="158" t="s">
        <v>1018</v>
      </c>
      <c r="H640" s="159">
        <v>30.076000000000001</v>
      </c>
      <c r="I640" s="160"/>
      <c r="L640" s="156"/>
      <c r="M640" s="161"/>
      <c r="T640" s="162"/>
      <c r="AT640" s="157" t="s">
        <v>177</v>
      </c>
      <c r="AU640" s="157" t="s">
        <v>83</v>
      </c>
      <c r="AV640" s="13" t="s">
        <v>83</v>
      </c>
      <c r="AW640" s="13" t="s">
        <v>4</v>
      </c>
      <c r="AX640" s="13" t="s">
        <v>81</v>
      </c>
      <c r="AY640" s="157" t="s">
        <v>166</v>
      </c>
    </row>
    <row r="641" spans="2:65" s="1" customFormat="1" ht="21.75" customHeight="1">
      <c r="B641" s="33"/>
      <c r="C641" s="132" t="s">
        <v>1019</v>
      </c>
      <c r="D641" s="132" t="s">
        <v>168</v>
      </c>
      <c r="E641" s="133" t="s">
        <v>1020</v>
      </c>
      <c r="F641" s="134" t="s">
        <v>1021</v>
      </c>
      <c r="G641" s="135" t="s">
        <v>244</v>
      </c>
      <c r="H641" s="136">
        <v>27.28</v>
      </c>
      <c r="I641" s="137"/>
      <c r="J641" s="138">
        <f>ROUND(I641*H641,2)</f>
        <v>0</v>
      </c>
      <c r="K641" s="134" t="s">
        <v>172</v>
      </c>
      <c r="L641" s="33"/>
      <c r="M641" s="139" t="s">
        <v>19</v>
      </c>
      <c r="N641" s="140" t="s">
        <v>45</v>
      </c>
      <c r="P641" s="141">
        <f>O641*H641</f>
        <v>0</v>
      </c>
      <c r="Q641" s="141">
        <v>0</v>
      </c>
      <c r="R641" s="141">
        <f>Q641*H641</f>
        <v>0</v>
      </c>
      <c r="S641" s="141">
        <v>0</v>
      </c>
      <c r="T641" s="142">
        <f>S641*H641</f>
        <v>0</v>
      </c>
      <c r="AR641" s="143" t="s">
        <v>290</v>
      </c>
      <c r="AT641" s="143" t="s">
        <v>168</v>
      </c>
      <c r="AU641" s="143" t="s">
        <v>83</v>
      </c>
      <c r="AY641" s="18" t="s">
        <v>166</v>
      </c>
      <c r="BE641" s="144">
        <f>IF(N641="základní",J641,0)</f>
        <v>0</v>
      </c>
      <c r="BF641" s="144">
        <f>IF(N641="snížená",J641,0)</f>
        <v>0</v>
      </c>
      <c r="BG641" s="144">
        <f>IF(N641="zákl. přenesená",J641,0)</f>
        <v>0</v>
      </c>
      <c r="BH641" s="144">
        <f>IF(N641="sníž. přenesená",J641,0)</f>
        <v>0</v>
      </c>
      <c r="BI641" s="144">
        <f>IF(N641="nulová",J641,0)</f>
        <v>0</v>
      </c>
      <c r="BJ641" s="18" t="s">
        <v>81</v>
      </c>
      <c r="BK641" s="144">
        <f>ROUND(I641*H641,2)</f>
        <v>0</v>
      </c>
      <c r="BL641" s="18" t="s">
        <v>290</v>
      </c>
      <c r="BM641" s="143" t="s">
        <v>1022</v>
      </c>
    </row>
    <row r="642" spans="2:65" s="1" customFormat="1" ht="10.199999999999999">
      <c r="B642" s="33"/>
      <c r="D642" s="145" t="s">
        <v>175</v>
      </c>
      <c r="F642" s="146" t="s">
        <v>1023</v>
      </c>
      <c r="I642" s="147"/>
      <c r="L642" s="33"/>
      <c r="M642" s="148"/>
      <c r="T642" s="54"/>
      <c r="AT642" s="18" t="s">
        <v>175</v>
      </c>
      <c r="AU642" s="18" t="s">
        <v>83</v>
      </c>
    </row>
    <row r="643" spans="2:65" s="12" customFormat="1" ht="10.199999999999999">
      <c r="B643" s="149"/>
      <c r="D643" s="150" t="s">
        <v>177</v>
      </c>
      <c r="E643" s="151" t="s">
        <v>19</v>
      </c>
      <c r="F643" s="152" t="s">
        <v>715</v>
      </c>
      <c r="H643" s="151" t="s">
        <v>19</v>
      </c>
      <c r="I643" s="153"/>
      <c r="L643" s="149"/>
      <c r="M643" s="154"/>
      <c r="T643" s="155"/>
      <c r="AT643" s="151" t="s">
        <v>177</v>
      </c>
      <c r="AU643" s="151" t="s">
        <v>83</v>
      </c>
      <c r="AV643" s="12" t="s">
        <v>81</v>
      </c>
      <c r="AW643" s="12" t="s">
        <v>34</v>
      </c>
      <c r="AX643" s="12" t="s">
        <v>74</v>
      </c>
      <c r="AY643" s="151" t="s">
        <v>166</v>
      </c>
    </row>
    <row r="644" spans="2:65" s="13" customFormat="1" ht="10.199999999999999">
      <c r="B644" s="156"/>
      <c r="D644" s="150" t="s">
        <v>177</v>
      </c>
      <c r="E644" s="157" t="s">
        <v>19</v>
      </c>
      <c r="F644" s="158" t="s">
        <v>984</v>
      </c>
      <c r="H644" s="159">
        <v>27.28</v>
      </c>
      <c r="I644" s="160"/>
      <c r="L644" s="156"/>
      <c r="M644" s="161"/>
      <c r="T644" s="162"/>
      <c r="AT644" s="157" t="s">
        <v>177</v>
      </c>
      <c r="AU644" s="157" t="s">
        <v>83</v>
      </c>
      <c r="AV644" s="13" t="s">
        <v>83</v>
      </c>
      <c r="AW644" s="13" t="s">
        <v>34</v>
      </c>
      <c r="AX644" s="13" t="s">
        <v>74</v>
      </c>
      <c r="AY644" s="157" t="s">
        <v>166</v>
      </c>
    </row>
    <row r="645" spans="2:65" s="14" customFormat="1" ht="10.199999999999999">
      <c r="B645" s="163"/>
      <c r="D645" s="150" t="s">
        <v>177</v>
      </c>
      <c r="E645" s="164" t="s">
        <v>19</v>
      </c>
      <c r="F645" s="165" t="s">
        <v>181</v>
      </c>
      <c r="H645" s="166">
        <v>27.28</v>
      </c>
      <c r="I645" s="167"/>
      <c r="L645" s="163"/>
      <c r="M645" s="168"/>
      <c r="T645" s="169"/>
      <c r="AT645" s="164" t="s">
        <v>177</v>
      </c>
      <c r="AU645" s="164" t="s">
        <v>83</v>
      </c>
      <c r="AV645" s="14" t="s">
        <v>173</v>
      </c>
      <c r="AW645" s="14" t="s">
        <v>34</v>
      </c>
      <c r="AX645" s="14" t="s">
        <v>81</v>
      </c>
      <c r="AY645" s="164" t="s">
        <v>166</v>
      </c>
    </row>
    <row r="646" spans="2:65" s="1" customFormat="1" ht="16.5" customHeight="1">
      <c r="B646" s="33"/>
      <c r="C646" s="175" t="s">
        <v>1024</v>
      </c>
      <c r="D646" s="175" t="s">
        <v>561</v>
      </c>
      <c r="E646" s="176" t="s">
        <v>1025</v>
      </c>
      <c r="F646" s="177" t="s">
        <v>1026</v>
      </c>
      <c r="G646" s="178" t="s">
        <v>244</v>
      </c>
      <c r="H646" s="179">
        <v>30.007999999999999</v>
      </c>
      <c r="I646" s="180"/>
      <c r="J646" s="181">
        <f>ROUND(I646*H646,2)</f>
        <v>0</v>
      </c>
      <c r="K646" s="177" t="s">
        <v>172</v>
      </c>
      <c r="L646" s="182"/>
      <c r="M646" s="183" t="s">
        <v>19</v>
      </c>
      <c r="N646" s="184" t="s">
        <v>45</v>
      </c>
      <c r="P646" s="141">
        <f>O646*H646</f>
        <v>0</v>
      </c>
      <c r="Q646" s="141">
        <v>1.2999999999999999E-4</v>
      </c>
      <c r="R646" s="141">
        <f>Q646*H646</f>
        <v>3.9010399999999997E-3</v>
      </c>
      <c r="S646" s="141">
        <v>0</v>
      </c>
      <c r="T646" s="142">
        <f>S646*H646</f>
        <v>0</v>
      </c>
      <c r="AR646" s="143" t="s">
        <v>414</v>
      </c>
      <c r="AT646" s="143" t="s">
        <v>561</v>
      </c>
      <c r="AU646" s="143" t="s">
        <v>83</v>
      </c>
      <c r="AY646" s="18" t="s">
        <v>166</v>
      </c>
      <c r="BE646" s="144">
        <f>IF(N646="základní",J646,0)</f>
        <v>0</v>
      </c>
      <c r="BF646" s="144">
        <f>IF(N646="snížená",J646,0)</f>
        <v>0</v>
      </c>
      <c r="BG646" s="144">
        <f>IF(N646="zákl. přenesená",J646,0)</f>
        <v>0</v>
      </c>
      <c r="BH646" s="144">
        <f>IF(N646="sníž. přenesená",J646,0)</f>
        <v>0</v>
      </c>
      <c r="BI646" s="144">
        <f>IF(N646="nulová",J646,0)</f>
        <v>0</v>
      </c>
      <c r="BJ646" s="18" t="s">
        <v>81</v>
      </c>
      <c r="BK646" s="144">
        <f>ROUND(I646*H646,2)</f>
        <v>0</v>
      </c>
      <c r="BL646" s="18" t="s">
        <v>290</v>
      </c>
      <c r="BM646" s="143" t="s">
        <v>1027</v>
      </c>
    </row>
    <row r="647" spans="2:65" s="12" customFormat="1" ht="10.199999999999999">
      <c r="B647" s="149"/>
      <c r="D647" s="150" t="s">
        <v>177</v>
      </c>
      <c r="E647" s="151" t="s">
        <v>19</v>
      </c>
      <c r="F647" s="152" t="s">
        <v>715</v>
      </c>
      <c r="H647" s="151" t="s">
        <v>19</v>
      </c>
      <c r="I647" s="153"/>
      <c r="L647" s="149"/>
      <c r="M647" s="154"/>
      <c r="T647" s="155"/>
      <c r="AT647" s="151" t="s">
        <v>177</v>
      </c>
      <c r="AU647" s="151" t="s">
        <v>83</v>
      </c>
      <c r="AV647" s="12" t="s">
        <v>81</v>
      </c>
      <c r="AW647" s="12" t="s">
        <v>34</v>
      </c>
      <c r="AX647" s="12" t="s">
        <v>74</v>
      </c>
      <c r="AY647" s="151" t="s">
        <v>166</v>
      </c>
    </row>
    <row r="648" spans="2:65" s="13" customFormat="1" ht="10.199999999999999">
      <c r="B648" s="156"/>
      <c r="D648" s="150" t="s">
        <v>177</v>
      </c>
      <c r="E648" s="157" t="s">
        <v>19</v>
      </c>
      <c r="F648" s="158" t="s">
        <v>984</v>
      </c>
      <c r="H648" s="159">
        <v>27.28</v>
      </c>
      <c r="I648" s="160"/>
      <c r="L648" s="156"/>
      <c r="M648" s="161"/>
      <c r="T648" s="162"/>
      <c r="AT648" s="157" t="s">
        <v>177</v>
      </c>
      <c r="AU648" s="157" t="s">
        <v>83</v>
      </c>
      <c r="AV648" s="13" t="s">
        <v>83</v>
      </c>
      <c r="AW648" s="13" t="s">
        <v>34</v>
      </c>
      <c r="AX648" s="13" t="s">
        <v>74</v>
      </c>
      <c r="AY648" s="157" t="s">
        <v>166</v>
      </c>
    </row>
    <row r="649" spans="2:65" s="14" customFormat="1" ht="10.199999999999999">
      <c r="B649" s="163"/>
      <c r="D649" s="150" t="s">
        <v>177</v>
      </c>
      <c r="E649" s="164" t="s">
        <v>19</v>
      </c>
      <c r="F649" s="165" t="s">
        <v>181</v>
      </c>
      <c r="H649" s="166">
        <v>27.28</v>
      </c>
      <c r="I649" s="167"/>
      <c r="L649" s="163"/>
      <c r="M649" s="168"/>
      <c r="T649" s="169"/>
      <c r="AT649" s="164" t="s">
        <v>177</v>
      </c>
      <c r="AU649" s="164" t="s">
        <v>83</v>
      </c>
      <c r="AV649" s="14" t="s">
        <v>173</v>
      </c>
      <c r="AW649" s="14" t="s">
        <v>34</v>
      </c>
      <c r="AX649" s="14" t="s">
        <v>81</v>
      </c>
      <c r="AY649" s="164" t="s">
        <v>166</v>
      </c>
    </row>
    <row r="650" spans="2:65" s="13" customFormat="1" ht="10.199999999999999">
      <c r="B650" s="156"/>
      <c r="D650" s="150" t="s">
        <v>177</v>
      </c>
      <c r="F650" s="158" t="s">
        <v>1028</v>
      </c>
      <c r="H650" s="159">
        <v>30.007999999999999</v>
      </c>
      <c r="I650" s="160"/>
      <c r="L650" s="156"/>
      <c r="M650" s="161"/>
      <c r="T650" s="162"/>
      <c r="AT650" s="157" t="s">
        <v>177</v>
      </c>
      <c r="AU650" s="157" t="s">
        <v>83</v>
      </c>
      <c r="AV650" s="13" t="s">
        <v>83</v>
      </c>
      <c r="AW650" s="13" t="s">
        <v>4</v>
      </c>
      <c r="AX650" s="13" t="s">
        <v>81</v>
      </c>
      <c r="AY650" s="157" t="s">
        <v>166</v>
      </c>
    </row>
    <row r="651" spans="2:65" s="1" customFormat="1" ht="21.75" customHeight="1">
      <c r="B651" s="33"/>
      <c r="C651" s="132" t="s">
        <v>1029</v>
      </c>
      <c r="D651" s="132" t="s">
        <v>168</v>
      </c>
      <c r="E651" s="133" t="s">
        <v>1030</v>
      </c>
      <c r="F651" s="134" t="s">
        <v>1031</v>
      </c>
      <c r="G651" s="135" t="s">
        <v>244</v>
      </c>
      <c r="H651" s="136">
        <v>27.28</v>
      </c>
      <c r="I651" s="137"/>
      <c r="J651" s="138">
        <f>ROUND(I651*H651,2)</f>
        <v>0</v>
      </c>
      <c r="K651" s="134" t="s">
        <v>172</v>
      </c>
      <c r="L651" s="33"/>
      <c r="M651" s="139" t="s">
        <v>19</v>
      </c>
      <c r="N651" s="140" t="s">
        <v>45</v>
      </c>
      <c r="P651" s="141">
        <f>O651*H651</f>
        <v>0</v>
      </c>
      <c r="Q651" s="141">
        <v>0</v>
      </c>
      <c r="R651" s="141">
        <f>Q651*H651</f>
        <v>0</v>
      </c>
      <c r="S651" s="141">
        <v>0</v>
      </c>
      <c r="T651" s="142">
        <f>S651*H651</f>
        <v>0</v>
      </c>
      <c r="AR651" s="143" t="s">
        <v>290</v>
      </c>
      <c r="AT651" s="143" t="s">
        <v>168</v>
      </c>
      <c r="AU651" s="143" t="s">
        <v>83</v>
      </c>
      <c r="AY651" s="18" t="s">
        <v>166</v>
      </c>
      <c r="BE651" s="144">
        <f>IF(N651="základní",J651,0)</f>
        <v>0</v>
      </c>
      <c r="BF651" s="144">
        <f>IF(N651="snížená",J651,0)</f>
        <v>0</v>
      </c>
      <c r="BG651" s="144">
        <f>IF(N651="zákl. přenesená",J651,0)</f>
        <v>0</v>
      </c>
      <c r="BH651" s="144">
        <f>IF(N651="sníž. přenesená",J651,0)</f>
        <v>0</v>
      </c>
      <c r="BI651" s="144">
        <f>IF(N651="nulová",J651,0)</f>
        <v>0</v>
      </c>
      <c r="BJ651" s="18" t="s">
        <v>81</v>
      </c>
      <c r="BK651" s="144">
        <f>ROUND(I651*H651,2)</f>
        <v>0</v>
      </c>
      <c r="BL651" s="18" t="s">
        <v>290</v>
      </c>
      <c r="BM651" s="143" t="s">
        <v>1032</v>
      </c>
    </row>
    <row r="652" spans="2:65" s="1" customFormat="1" ht="10.199999999999999">
      <c r="B652" s="33"/>
      <c r="D652" s="145" t="s">
        <v>175</v>
      </c>
      <c r="F652" s="146" t="s">
        <v>1033</v>
      </c>
      <c r="I652" s="147"/>
      <c r="L652" s="33"/>
      <c r="M652" s="148"/>
      <c r="T652" s="54"/>
      <c r="AT652" s="18" t="s">
        <v>175</v>
      </c>
      <c r="AU652" s="18" t="s">
        <v>83</v>
      </c>
    </row>
    <row r="653" spans="2:65" s="12" customFormat="1" ht="10.199999999999999">
      <c r="B653" s="149"/>
      <c r="D653" s="150" t="s">
        <v>177</v>
      </c>
      <c r="E653" s="151" t="s">
        <v>19</v>
      </c>
      <c r="F653" s="152" t="s">
        <v>715</v>
      </c>
      <c r="H653" s="151" t="s">
        <v>19</v>
      </c>
      <c r="I653" s="153"/>
      <c r="L653" s="149"/>
      <c r="M653" s="154"/>
      <c r="T653" s="155"/>
      <c r="AT653" s="151" t="s">
        <v>177</v>
      </c>
      <c r="AU653" s="151" t="s">
        <v>83</v>
      </c>
      <c r="AV653" s="12" t="s">
        <v>81</v>
      </c>
      <c r="AW653" s="12" t="s">
        <v>34</v>
      </c>
      <c r="AX653" s="12" t="s">
        <v>74</v>
      </c>
      <c r="AY653" s="151" t="s">
        <v>166</v>
      </c>
    </row>
    <row r="654" spans="2:65" s="13" customFormat="1" ht="10.199999999999999">
      <c r="B654" s="156"/>
      <c r="D654" s="150" t="s">
        <v>177</v>
      </c>
      <c r="E654" s="157" t="s">
        <v>19</v>
      </c>
      <c r="F654" s="158" t="s">
        <v>984</v>
      </c>
      <c r="H654" s="159">
        <v>27.28</v>
      </c>
      <c r="I654" s="160"/>
      <c r="L654" s="156"/>
      <c r="M654" s="161"/>
      <c r="T654" s="162"/>
      <c r="AT654" s="157" t="s">
        <v>177</v>
      </c>
      <c r="AU654" s="157" t="s">
        <v>83</v>
      </c>
      <c r="AV654" s="13" t="s">
        <v>83</v>
      </c>
      <c r="AW654" s="13" t="s">
        <v>34</v>
      </c>
      <c r="AX654" s="13" t="s">
        <v>74</v>
      </c>
      <c r="AY654" s="157" t="s">
        <v>166</v>
      </c>
    </row>
    <row r="655" spans="2:65" s="14" customFormat="1" ht="10.199999999999999">
      <c r="B655" s="163"/>
      <c r="D655" s="150" t="s">
        <v>177</v>
      </c>
      <c r="E655" s="164" t="s">
        <v>19</v>
      </c>
      <c r="F655" s="165" t="s">
        <v>181</v>
      </c>
      <c r="H655" s="166">
        <v>27.28</v>
      </c>
      <c r="I655" s="167"/>
      <c r="L655" s="163"/>
      <c r="M655" s="168"/>
      <c r="T655" s="169"/>
      <c r="AT655" s="164" t="s">
        <v>177</v>
      </c>
      <c r="AU655" s="164" t="s">
        <v>83</v>
      </c>
      <c r="AV655" s="14" t="s">
        <v>173</v>
      </c>
      <c r="AW655" s="14" t="s">
        <v>34</v>
      </c>
      <c r="AX655" s="14" t="s">
        <v>81</v>
      </c>
      <c r="AY655" s="164" t="s">
        <v>166</v>
      </c>
    </row>
    <row r="656" spans="2:65" s="1" customFormat="1" ht="16.5" customHeight="1">
      <c r="B656" s="33"/>
      <c r="C656" s="175" t="s">
        <v>1034</v>
      </c>
      <c r="D656" s="175" t="s">
        <v>561</v>
      </c>
      <c r="E656" s="176" t="s">
        <v>1035</v>
      </c>
      <c r="F656" s="177" t="s">
        <v>1036</v>
      </c>
      <c r="G656" s="178" t="s">
        <v>244</v>
      </c>
      <c r="H656" s="179">
        <v>30.007999999999999</v>
      </c>
      <c r="I656" s="180"/>
      <c r="J656" s="181">
        <f>ROUND(I656*H656,2)</f>
        <v>0</v>
      </c>
      <c r="K656" s="177" t="s">
        <v>172</v>
      </c>
      <c r="L656" s="182"/>
      <c r="M656" s="183" t="s">
        <v>19</v>
      </c>
      <c r="N656" s="184" t="s">
        <v>45</v>
      </c>
      <c r="P656" s="141">
        <f>O656*H656</f>
        <v>0</v>
      </c>
      <c r="Q656" s="141">
        <v>4.0000000000000001E-3</v>
      </c>
      <c r="R656" s="141">
        <f>Q656*H656</f>
        <v>0.120032</v>
      </c>
      <c r="S656" s="141">
        <v>0</v>
      </c>
      <c r="T656" s="142">
        <f>S656*H656</f>
        <v>0</v>
      </c>
      <c r="AR656" s="143" t="s">
        <v>414</v>
      </c>
      <c r="AT656" s="143" t="s">
        <v>561</v>
      </c>
      <c r="AU656" s="143" t="s">
        <v>83</v>
      </c>
      <c r="AY656" s="18" t="s">
        <v>166</v>
      </c>
      <c r="BE656" s="144">
        <f>IF(N656="základní",J656,0)</f>
        <v>0</v>
      </c>
      <c r="BF656" s="144">
        <f>IF(N656="snížená",J656,0)</f>
        <v>0</v>
      </c>
      <c r="BG656" s="144">
        <f>IF(N656="zákl. přenesená",J656,0)</f>
        <v>0</v>
      </c>
      <c r="BH656" s="144">
        <f>IF(N656="sníž. přenesená",J656,0)</f>
        <v>0</v>
      </c>
      <c r="BI656" s="144">
        <f>IF(N656="nulová",J656,0)</f>
        <v>0</v>
      </c>
      <c r="BJ656" s="18" t="s">
        <v>81</v>
      </c>
      <c r="BK656" s="144">
        <f>ROUND(I656*H656,2)</f>
        <v>0</v>
      </c>
      <c r="BL656" s="18" t="s">
        <v>290</v>
      </c>
      <c r="BM656" s="143" t="s">
        <v>1037</v>
      </c>
    </row>
    <row r="657" spans="2:65" s="12" customFormat="1" ht="10.199999999999999">
      <c r="B657" s="149"/>
      <c r="D657" s="150" t="s">
        <v>177</v>
      </c>
      <c r="E657" s="151" t="s">
        <v>19</v>
      </c>
      <c r="F657" s="152" t="s">
        <v>715</v>
      </c>
      <c r="H657" s="151" t="s">
        <v>19</v>
      </c>
      <c r="I657" s="153"/>
      <c r="L657" s="149"/>
      <c r="M657" s="154"/>
      <c r="T657" s="155"/>
      <c r="AT657" s="151" t="s">
        <v>177</v>
      </c>
      <c r="AU657" s="151" t="s">
        <v>83</v>
      </c>
      <c r="AV657" s="12" t="s">
        <v>81</v>
      </c>
      <c r="AW657" s="12" t="s">
        <v>34</v>
      </c>
      <c r="AX657" s="12" t="s">
        <v>74</v>
      </c>
      <c r="AY657" s="151" t="s">
        <v>166</v>
      </c>
    </row>
    <row r="658" spans="2:65" s="13" customFormat="1" ht="10.199999999999999">
      <c r="B658" s="156"/>
      <c r="D658" s="150" t="s">
        <v>177</v>
      </c>
      <c r="E658" s="157" t="s">
        <v>19</v>
      </c>
      <c r="F658" s="158" t="s">
        <v>984</v>
      </c>
      <c r="H658" s="159">
        <v>27.28</v>
      </c>
      <c r="I658" s="160"/>
      <c r="L658" s="156"/>
      <c r="M658" s="161"/>
      <c r="T658" s="162"/>
      <c r="AT658" s="157" t="s">
        <v>177</v>
      </c>
      <c r="AU658" s="157" t="s">
        <v>83</v>
      </c>
      <c r="AV658" s="13" t="s">
        <v>83</v>
      </c>
      <c r="AW658" s="13" t="s">
        <v>34</v>
      </c>
      <c r="AX658" s="13" t="s">
        <v>74</v>
      </c>
      <c r="AY658" s="157" t="s">
        <v>166</v>
      </c>
    </row>
    <row r="659" spans="2:65" s="14" customFormat="1" ht="10.199999999999999">
      <c r="B659" s="163"/>
      <c r="D659" s="150" t="s">
        <v>177</v>
      </c>
      <c r="E659" s="164" t="s">
        <v>19</v>
      </c>
      <c r="F659" s="165" t="s">
        <v>181</v>
      </c>
      <c r="H659" s="166">
        <v>27.28</v>
      </c>
      <c r="I659" s="167"/>
      <c r="L659" s="163"/>
      <c r="M659" s="168"/>
      <c r="T659" s="169"/>
      <c r="AT659" s="164" t="s">
        <v>177</v>
      </c>
      <c r="AU659" s="164" t="s">
        <v>83</v>
      </c>
      <c r="AV659" s="14" t="s">
        <v>173</v>
      </c>
      <c r="AW659" s="14" t="s">
        <v>34</v>
      </c>
      <c r="AX659" s="14" t="s">
        <v>81</v>
      </c>
      <c r="AY659" s="164" t="s">
        <v>166</v>
      </c>
    </row>
    <row r="660" spans="2:65" s="13" customFormat="1" ht="10.199999999999999">
      <c r="B660" s="156"/>
      <c r="D660" s="150" t="s">
        <v>177</v>
      </c>
      <c r="F660" s="158" t="s">
        <v>1028</v>
      </c>
      <c r="H660" s="159">
        <v>30.007999999999999</v>
      </c>
      <c r="I660" s="160"/>
      <c r="L660" s="156"/>
      <c r="M660" s="161"/>
      <c r="T660" s="162"/>
      <c r="AT660" s="157" t="s">
        <v>177</v>
      </c>
      <c r="AU660" s="157" t="s">
        <v>83</v>
      </c>
      <c r="AV660" s="13" t="s">
        <v>83</v>
      </c>
      <c r="AW660" s="13" t="s">
        <v>4</v>
      </c>
      <c r="AX660" s="13" t="s">
        <v>81</v>
      </c>
      <c r="AY660" s="157" t="s">
        <v>166</v>
      </c>
    </row>
    <row r="661" spans="2:65" s="1" customFormat="1" ht="21.75" customHeight="1">
      <c r="B661" s="33"/>
      <c r="C661" s="132" t="s">
        <v>1038</v>
      </c>
      <c r="D661" s="132" t="s">
        <v>168</v>
      </c>
      <c r="E661" s="133" t="s">
        <v>1039</v>
      </c>
      <c r="F661" s="134" t="s">
        <v>1040</v>
      </c>
      <c r="G661" s="135" t="s">
        <v>244</v>
      </c>
      <c r="H661" s="136">
        <v>27.28</v>
      </c>
      <c r="I661" s="137"/>
      <c r="J661" s="138">
        <f>ROUND(I661*H661,2)</f>
        <v>0</v>
      </c>
      <c r="K661" s="134" t="s">
        <v>172</v>
      </c>
      <c r="L661" s="33"/>
      <c r="M661" s="139" t="s">
        <v>19</v>
      </c>
      <c r="N661" s="140" t="s">
        <v>45</v>
      </c>
      <c r="P661" s="141">
        <f>O661*H661</f>
        <v>0</v>
      </c>
      <c r="Q661" s="141">
        <v>0</v>
      </c>
      <c r="R661" s="141">
        <f>Q661*H661</f>
        <v>0</v>
      </c>
      <c r="S661" s="141">
        <v>0</v>
      </c>
      <c r="T661" s="142">
        <f>S661*H661</f>
        <v>0</v>
      </c>
      <c r="AR661" s="143" t="s">
        <v>290</v>
      </c>
      <c r="AT661" s="143" t="s">
        <v>168</v>
      </c>
      <c r="AU661" s="143" t="s">
        <v>83</v>
      </c>
      <c r="AY661" s="18" t="s">
        <v>166</v>
      </c>
      <c r="BE661" s="144">
        <f>IF(N661="základní",J661,0)</f>
        <v>0</v>
      </c>
      <c r="BF661" s="144">
        <f>IF(N661="snížená",J661,0)</f>
        <v>0</v>
      </c>
      <c r="BG661" s="144">
        <f>IF(N661="zákl. přenesená",J661,0)</f>
        <v>0</v>
      </c>
      <c r="BH661" s="144">
        <f>IF(N661="sníž. přenesená",J661,0)</f>
        <v>0</v>
      </c>
      <c r="BI661" s="144">
        <f>IF(N661="nulová",J661,0)</f>
        <v>0</v>
      </c>
      <c r="BJ661" s="18" t="s">
        <v>81</v>
      </c>
      <c r="BK661" s="144">
        <f>ROUND(I661*H661,2)</f>
        <v>0</v>
      </c>
      <c r="BL661" s="18" t="s">
        <v>290</v>
      </c>
      <c r="BM661" s="143" t="s">
        <v>1041</v>
      </c>
    </row>
    <row r="662" spans="2:65" s="1" customFormat="1" ht="10.199999999999999">
      <c r="B662" s="33"/>
      <c r="D662" s="145" t="s">
        <v>175</v>
      </c>
      <c r="F662" s="146" t="s">
        <v>1042</v>
      </c>
      <c r="I662" s="147"/>
      <c r="L662" s="33"/>
      <c r="M662" s="148"/>
      <c r="T662" s="54"/>
      <c r="AT662" s="18" t="s">
        <v>175</v>
      </c>
      <c r="AU662" s="18" t="s">
        <v>83</v>
      </c>
    </row>
    <row r="663" spans="2:65" s="12" customFormat="1" ht="10.199999999999999">
      <c r="B663" s="149"/>
      <c r="D663" s="150" t="s">
        <v>177</v>
      </c>
      <c r="E663" s="151" t="s">
        <v>19</v>
      </c>
      <c r="F663" s="152" t="s">
        <v>715</v>
      </c>
      <c r="H663" s="151" t="s">
        <v>19</v>
      </c>
      <c r="I663" s="153"/>
      <c r="L663" s="149"/>
      <c r="M663" s="154"/>
      <c r="T663" s="155"/>
      <c r="AT663" s="151" t="s">
        <v>177</v>
      </c>
      <c r="AU663" s="151" t="s">
        <v>83</v>
      </c>
      <c r="AV663" s="12" t="s">
        <v>81</v>
      </c>
      <c r="AW663" s="12" t="s">
        <v>34</v>
      </c>
      <c r="AX663" s="12" t="s">
        <v>74</v>
      </c>
      <c r="AY663" s="151" t="s">
        <v>166</v>
      </c>
    </row>
    <row r="664" spans="2:65" s="13" customFormat="1" ht="10.199999999999999">
      <c r="B664" s="156"/>
      <c r="D664" s="150" t="s">
        <v>177</v>
      </c>
      <c r="E664" s="157" t="s">
        <v>19</v>
      </c>
      <c r="F664" s="158" t="s">
        <v>984</v>
      </c>
      <c r="H664" s="159">
        <v>27.28</v>
      </c>
      <c r="I664" s="160"/>
      <c r="L664" s="156"/>
      <c r="M664" s="161"/>
      <c r="T664" s="162"/>
      <c r="AT664" s="157" t="s">
        <v>177</v>
      </c>
      <c r="AU664" s="157" t="s">
        <v>83</v>
      </c>
      <c r="AV664" s="13" t="s">
        <v>83</v>
      </c>
      <c r="AW664" s="13" t="s">
        <v>34</v>
      </c>
      <c r="AX664" s="13" t="s">
        <v>74</v>
      </c>
      <c r="AY664" s="157" t="s">
        <v>166</v>
      </c>
    </row>
    <row r="665" spans="2:65" s="14" customFormat="1" ht="10.199999999999999">
      <c r="B665" s="163"/>
      <c r="D665" s="150" t="s">
        <v>177</v>
      </c>
      <c r="E665" s="164" t="s">
        <v>19</v>
      </c>
      <c r="F665" s="165" t="s">
        <v>181</v>
      </c>
      <c r="H665" s="166">
        <v>27.28</v>
      </c>
      <c r="I665" s="167"/>
      <c r="L665" s="163"/>
      <c r="M665" s="168"/>
      <c r="T665" s="169"/>
      <c r="AT665" s="164" t="s">
        <v>177</v>
      </c>
      <c r="AU665" s="164" t="s">
        <v>83</v>
      </c>
      <c r="AV665" s="14" t="s">
        <v>173</v>
      </c>
      <c r="AW665" s="14" t="s">
        <v>34</v>
      </c>
      <c r="AX665" s="14" t="s">
        <v>81</v>
      </c>
      <c r="AY665" s="164" t="s">
        <v>166</v>
      </c>
    </row>
    <row r="666" spans="2:65" s="1" customFormat="1" ht="16.5" customHeight="1">
      <c r="B666" s="33"/>
      <c r="C666" s="175" t="s">
        <v>1043</v>
      </c>
      <c r="D666" s="175" t="s">
        <v>561</v>
      </c>
      <c r="E666" s="176" t="s">
        <v>1044</v>
      </c>
      <c r="F666" s="177" t="s">
        <v>1045</v>
      </c>
      <c r="G666" s="178" t="s">
        <v>171</v>
      </c>
      <c r="H666" s="179">
        <v>1.0509999999999999</v>
      </c>
      <c r="I666" s="180"/>
      <c r="J666" s="181">
        <f>ROUND(I666*H666,2)</f>
        <v>0</v>
      </c>
      <c r="K666" s="177" t="s">
        <v>172</v>
      </c>
      <c r="L666" s="182"/>
      <c r="M666" s="183" t="s">
        <v>19</v>
      </c>
      <c r="N666" s="184" t="s">
        <v>45</v>
      </c>
      <c r="P666" s="141">
        <f>O666*H666</f>
        <v>0</v>
      </c>
      <c r="Q666" s="141">
        <v>0.6</v>
      </c>
      <c r="R666" s="141">
        <f>Q666*H666</f>
        <v>0.63059999999999994</v>
      </c>
      <c r="S666" s="141">
        <v>0</v>
      </c>
      <c r="T666" s="142">
        <f>S666*H666</f>
        <v>0</v>
      </c>
      <c r="AR666" s="143" t="s">
        <v>414</v>
      </c>
      <c r="AT666" s="143" t="s">
        <v>561</v>
      </c>
      <c r="AU666" s="143" t="s">
        <v>83</v>
      </c>
      <c r="AY666" s="18" t="s">
        <v>166</v>
      </c>
      <c r="BE666" s="144">
        <f>IF(N666="základní",J666,0)</f>
        <v>0</v>
      </c>
      <c r="BF666" s="144">
        <f>IF(N666="snížená",J666,0)</f>
        <v>0</v>
      </c>
      <c r="BG666" s="144">
        <f>IF(N666="zákl. přenesená",J666,0)</f>
        <v>0</v>
      </c>
      <c r="BH666" s="144">
        <f>IF(N666="sníž. přenesená",J666,0)</f>
        <v>0</v>
      </c>
      <c r="BI666" s="144">
        <f>IF(N666="nulová",J666,0)</f>
        <v>0</v>
      </c>
      <c r="BJ666" s="18" t="s">
        <v>81</v>
      </c>
      <c r="BK666" s="144">
        <f>ROUND(I666*H666,2)</f>
        <v>0</v>
      </c>
      <c r="BL666" s="18" t="s">
        <v>290</v>
      </c>
      <c r="BM666" s="143" t="s">
        <v>1046</v>
      </c>
    </row>
    <row r="667" spans="2:65" s="12" customFormat="1" ht="10.199999999999999">
      <c r="B667" s="149"/>
      <c r="D667" s="150" t="s">
        <v>177</v>
      </c>
      <c r="E667" s="151" t="s">
        <v>19</v>
      </c>
      <c r="F667" s="152" t="s">
        <v>715</v>
      </c>
      <c r="H667" s="151" t="s">
        <v>19</v>
      </c>
      <c r="I667" s="153"/>
      <c r="L667" s="149"/>
      <c r="M667" s="154"/>
      <c r="T667" s="155"/>
      <c r="AT667" s="151" t="s">
        <v>177</v>
      </c>
      <c r="AU667" s="151" t="s">
        <v>83</v>
      </c>
      <c r="AV667" s="12" t="s">
        <v>81</v>
      </c>
      <c r="AW667" s="12" t="s">
        <v>34</v>
      </c>
      <c r="AX667" s="12" t="s">
        <v>74</v>
      </c>
      <c r="AY667" s="151" t="s">
        <v>166</v>
      </c>
    </row>
    <row r="668" spans="2:65" s="13" customFormat="1" ht="10.199999999999999">
      <c r="B668" s="156"/>
      <c r="D668" s="150" t="s">
        <v>177</v>
      </c>
      <c r="E668" s="157" t="s">
        <v>19</v>
      </c>
      <c r="F668" s="158" t="s">
        <v>1047</v>
      </c>
      <c r="H668" s="159">
        <v>0.95499999999999996</v>
      </c>
      <c r="I668" s="160"/>
      <c r="L668" s="156"/>
      <c r="M668" s="161"/>
      <c r="T668" s="162"/>
      <c r="AT668" s="157" t="s">
        <v>177</v>
      </c>
      <c r="AU668" s="157" t="s">
        <v>83</v>
      </c>
      <c r="AV668" s="13" t="s">
        <v>83</v>
      </c>
      <c r="AW668" s="13" t="s">
        <v>34</v>
      </c>
      <c r="AX668" s="13" t="s">
        <v>74</v>
      </c>
      <c r="AY668" s="157" t="s">
        <v>166</v>
      </c>
    </row>
    <row r="669" spans="2:65" s="14" customFormat="1" ht="10.199999999999999">
      <c r="B669" s="163"/>
      <c r="D669" s="150" t="s">
        <v>177</v>
      </c>
      <c r="E669" s="164" t="s">
        <v>19</v>
      </c>
      <c r="F669" s="165" t="s">
        <v>181</v>
      </c>
      <c r="H669" s="166">
        <v>0.95499999999999996</v>
      </c>
      <c r="I669" s="167"/>
      <c r="L669" s="163"/>
      <c r="M669" s="168"/>
      <c r="T669" s="169"/>
      <c r="AT669" s="164" t="s">
        <v>177</v>
      </c>
      <c r="AU669" s="164" t="s">
        <v>83</v>
      </c>
      <c r="AV669" s="14" t="s">
        <v>173</v>
      </c>
      <c r="AW669" s="14" t="s">
        <v>34</v>
      </c>
      <c r="AX669" s="14" t="s">
        <v>81</v>
      </c>
      <c r="AY669" s="164" t="s">
        <v>166</v>
      </c>
    </row>
    <row r="670" spans="2:65" s="13" customFormat="1" ht="10.199999999999999">
      <c r="B670" s="156"/>
      <c r="D670" s="150" t="s">
        <v>177</v>
      </c>
      <c r="F670" s="158" t="s">
        <v>1048</v>
      </c>
      <c r="H670" s="159">
        <v>1.0509999999999999</v>
      </c>
      <c r="I670" s="160"/>
      <c r="L670" s="156"/>
      <c r="M670" s="161"/>
      <c r="T670" s="162"/>
      <c r="AT670" s="157" t="s">
        <v>177</v>
      </c>
      <c r="AU670" s="157" t="s">
        <v>83</v>
      </c>
      <c r="AV670" s="13" t="s">
        <v>83</v>
      </c>
      <c r="AW670" s="13" t="s">
        <v>4</v>
      </c>
      <c r="AX670" s="13" t="s">
        <v>81</v>
      </c>
      <c r="AY670" s="157" t="s">
        <v>166</v>
      </c>
    </row>
    <row r="671" spans="2:65" s="1" customFormat="1" ht="24.15" customHeight="1">
      <c r="B671" s="33"/>
      <c r="C671" s="132" t="s">
        <v>1049</v>
      </c>
      <c r="D671" s="132" t="s">
        <v>168</v>
      </c>
      <c r="E671" s="133" t="s">
        <v>1050</v>
      </c>
      <c r="F671" s="134" t="s">
        <v>1051</v>
      </c>
      <c r="G671" s="135" t="s">
        <v>318</v>
      </c>
      <c r="H671" s="136">
        <v>1</v>
      </c>
      <c r="I671" s="137"/>
      <c r="J671" s="138">
        <f>ROUND(I671*H671,2)</f>
        <v>0</v>
      </c>
      <c r="K671" s="134" t="s">
        <v>172</v>
      </c>
      <c r="L671" s="33"/>
      <c r="M671" s="139" t="s">
        <v>19</v>
      </c>
      <c r="N671" s="140" t="s">
        <v>45</v>
      </c>
      <c r="P671" s="141">
        <f>O671*H671</f>
        <v>0</v>
      </c>
      <c r="Q671" s="141">
        <v>6.9999999999999994E-5</v>
      </c>
      <c r="R671" s="141">
        <f>Q671*H671</f>
        <v>6.9999999999999994E-5</v>
      </c>
      <c r="S671" s="141">
        <v>0</v>
      </c>
      <c r="T671" s="142">
        <f>S671*H671</f>
        <v>0</v>
      </c>
      <c r="AR671" s="143" t="s">
        <v>290</v>
      </c>
      <c r="AT671" s="143" t="s">
        <v>168</v>
      </c>
      <c r="AU671" s="143" t="s">
        <v>83</v>
      </c>
      <c r="AY671" s="18" t="s">
        <v>166</v>
      </c>
      <c r="BE671" s="144">
        <f>IF(N671="základní",J671,0)</f>
        <v>0</v>
      </c>
      <c r="BF671" s="144">
        <f>IF(N671="snížená",J671,0)</f>
        <v>0</v>
      </c>
      <c r="BG671" s="144">
        <f>IF(N671="zákl. přenesená",J671,0)</f>
        <v>0</v>
      </c>
      <c r="BH671" s="144">
        <f>IF(N671="sníž. přenesená",J671,0)</f>
        <v>0</v>
      </c>
      <c r="BI671" s="144">
        <f>IF(N671="nulová",J671,0)</f>
        <v>0</v>
      </c>
      <c r="BJ671" s="18" t="s">
        <v>81</v>
      </c>
      <c r="BK671" s="144">
        <f>ROUND(I671*H671,2)</f>
        <v>0</v>
      </c>
      <c r="BL671" s="18" t="s">
        <v>290</v>
      </c>
      <c r="BM671" s="143" t="s">
        <v>1052</v>
      </c>
    </row>
    <row r="672" spans="2:65" s="1" customFormat="1" ht="10.199999999999999">
      <c r="B672" s="33"/>
      <c r="D672" s="145" t="s">
        <v>175</v>
      </c>
      <c r="F672" s="146" t="s">
        <v>1053</v>
      </c>
      <c r="I672" s="147"/>
      <c r="L672" s="33"/>
      <c r="M672" s="148"/>
      <c r="T672" s="54"/>
      <c r="AT672" s="18" t="s">
        <v>175</v>
      </c>
      <c r="AU672" s="18" t="s">
        <v>83</v>
      </c>
    </row>
    <row r="673" spans="2:65" s="1" customFormat="1" ht="16.5" customHeight="1">
      <c r="B673" s="33"/>
      <c r="C673" s="175" t="s">
        <v>1054</v>
      </c>
      <c r="D673" s="175" t="s">
        <v>561</v>
      </c>
      <c r="E673" s="176" t="s">
        <v>1055</v>
      </c>
      <c r="F673" s="177" t="s">
        <v>1056</v>
      </c>
      <c r="G673" s="178" t="s">
        <v>318</v>
      </c>
      <c r="H673" s="179">
        <v>1</v>
      </c>
      <c r="I673" s="180"/>
      <c r="J673" s="181">
        <f>ROUND(I673*H673,2)</f>
        <v>0</v>
      </c>
      <c r="K673" s="177" t="s">
        <v>172</v>
      </c>
      <c r="L673" s="182"/>
      <c r="M673" s="183" t="s">
        <v>19</v>
      </c>
      <c r="N673" s="184" t="s">
        <v>45</v>
      </c>
      <c r="P673" s="141">
        <f>O673*H673</f>
        <v>0</v>
      </c>
      <c r="Q673" s="141">
        <v>2.5000000000000001E-3</v>
      </c>
      <c r="R673" s="141">
        <f>Q673*H673</f>
        <v>2.5000000000000001E-3</v>
      </c>
      <c r="S673" s="141">
        <v>0</v>
      </c>
      <c r="T673" s="142">
        <f>S673*H673</f>
        <v>0</v>
      </c>
      <c r="AR673" s="143" t="s">
        <v>414</v>
      </c>
      <c r="AT673" s="143" t="s">
        <v>561</v>
      </c>
      <c r="AU673" s="143" t="s">
        <v>83</v>
      </c>
      <c r="AY673" s="18" t="s">
        <v>166</v>
      </c>
      <c r="BE673" s="144">
        <f>IF(N673="základní",J673,0)</f>
        <v>0</v>
      </c>
      <c r="BF673" s="144">
        <f>IF(N673="snížená",J673,0)</f>
        <v>0</v>
      </c>
      <c r="BG673" s="144">
        <f>IF(N673="zákl. přenesená",J673,0)</f>
        <v>0</v>
      </c>
      <c r="BH673" s="144">
        <f>IF(N673="sníž. přenesená",J673,0)</f>
        <v>0</v>
      </c>
      <c r="BI673" s="144">
        <f>IF(N673="nulová",J673,0)</f>
        <v>0</v>
      </c>
      <c r="BJ673" s="18" t="s">
        <v>81</v>
      </c>
      <c r="BK673" s="144">
        <f>ROUND(I673*H673,2)</f>
        <v>0</v>
      </c>
      <c r="BL673" s="18" t="s">
        <v>290</v>
      </c>
      <c r="BM673" s="143" t="s">
        <v>1057</v>
      </c>
    </row>
    <row r="674" spans="2:65" s="1" customFormat="1" ht="24.15" customHeight="1">
      <c r="B674" s="33"/>
      <c r="C674" s="132" t="s">
        <v>1058</v>
      </c>
      <c r="D674" s="132" t="s">
        <v>168</v>
      </c>
      <c r="E674" s="133" t="s">
        <v>1059</v>
      </c>
      <c r="F674" s="134" t="s">
        <v>1060</v>
      </c>
      <c r="G674" s="135" t="s">
        <v>318</v>
      </c>
      <c r="H674" s="136">
        <v>1</v>
      </c>
      <c r="I674" s="137"/>
      <c r="J674" s="138">
        <f>ROUND(I674*H674,2)</f>
        <v>0</v>
      </c>
      <c r="K674" s="134" t="s">
        <v>172</v>
      </c>
      <c r="L674" s="33"/>
      <c r="M674" s="139" t="s">
        <v>19</v>
      </c>
      <c r="N674" s="140" t="s">
        <v>45</v>
      </c>
      <c r="P674" s="141">
        <f>O674*H674</f>
        <v>0</v>
      </c>
      <c r="Q674" s="141">
        <v>0</v>
      </c>
      <c r="R674" s="141">
        <f>Q674*H674</f>
        <v>0</v>
      </c>
      <c r="S674" s="141">
        <v>0</v>
      </c>
      <c r="T674" s="142">
        <f>S674*H674</f>
        <v>0</v>
      </c>
      <c r="AR674" s="143" t="s">
        <v>290</v>
      </c>
      <c r="AT674" s="143" t="s">
        <v>168</v>
      </c>
      <c r="AU674" s="143" t="s">
        <v>83</v>
      </c>
      <c r="AY674" s="18" t="s">
        <v>166</v>
      </c>
      <c r="BE674" s="144">
        <f>IF(N674="základní",J674,0)</f>
        <v>0</v>
      </c>
      <c r="BF674" s="144">
        <f>IF(N674="snížená",J674,0)</f>
        <v>0</v>
      </c>
      <c r="BG674" s="144">
        <f>IF(N674="zákl. přenesená",J674,0)</f>
        <v>0</v>
      </c>
      <c r="BH674" s="144">
        <f>IF(N674="sníž. přenesená",J674,0)</f>
        <v>0</v>
      </c>
      <c r="BI674" s="144">
        <f>IF(N674="nulová",J674,0)</f>
        <v>0</v>
      </c>
      <c r="BJ674" s="18" t="s">
        <v>81</v>
      </c>
      <c r="BK674" s="144">
        <f>ROUND(I674*H674,2)</f>
        <v>0</v>
      </c>
      <c r="BL674" s="18" t="s">
        <v>290</v>
      </c>
      <c r="BM674" s="143" t="s">
        <v>1061</v>
      </c>
    </row>
    <row r="675" spans="2:65" s="1" customFormat="1" ht="10.199999999999999">
      <c r="B675" s="33"/>
      <c r="D675" s="145" t="s">
        <v>175</v>
      </c>
      <c r="F675" s="146" t="s">
        <v>1062</v>
      </c>
      <c r="I675" s="147"/>
      <c r="L675" s="33"/>
      <c r="M675" s="148"/>
      <c r="T675" s="54"/>
      <c r="AT675" s="18" t="s">
        <v>175</v>
      </c>
      <c r="AU675" s="18" t="s">
        <v>83</v>
      </c>
    </row>
    <row r="676" spans="2:65" s="1" customFormat="1" ht="16.5" customHeight="1">
      <c r="B676" s="33"/>
      <c r="C676" s="175" t="s">
        <v>1063</v>
      </c>
      <c r="D676" s="175" t="s">
        <v>561</v>
      </c>
      <c r="E676" s="176" t="s">
        <v>1064</v>
      </c>
      <c r="F676" s="177" t="s">
        <v>1065</v>
      </c>
      <c r="G676" s="178" t="s">
        <v>318</v>
      </c>
      <c r="H676" s="179">
        <v>1</v>
      </c>
      <c r="I676" s="180"/>
      <c r="J676" s="181">
        <f>ROUND(I676*H676,2)</f>
        <v>0</v>
      </c>
      <c r="K676" s="177" t="s">
        <v>172</v>
      </c>
      <c r="L676" s="182"/>
      <c r="M676" s="183" t="s">
        <v>19</v>
      </c>
      <c r="N676" s="184" t="s">
        <v>45</v>
      </c>
      <c r="P676" s="141">
        <f>O676*H676</f>
        <v>0</v>
      </c>
      <c r="Q676" s="141">
        <v>3.2000000000000003E-4</v>
      </c>
      <c r="R676" s="141">
        <f>Q676*H676</f>
        <v>3.2000000000000003E-4</v>
      </c>
      <c r="S676" s="141">
        <v>0</v>
      </c>
      <c r="T676" s="142">
        <f>S676*H676</f>
        <v>0</v>
      </c>
      <c r="AR676" s="143" t="s">
        <v>414</v>
      </c>
      <c r="AT676" s="143" t="s">
        <v>561</v>
      </c>
      <c r="AU676" s="143" t="s">
        <v>83</v>
      </c>
      <c r="AY676" s="18" t="s">
        <v>166</v>
      </c>
      <c r="BE676" s="144">
        <f>IF(N676="základní",J676,0)</f>
        <v>0</v>
      </c>
      <c r="BF676" s="144">
        <f>IF(N676="snížená",J676,0)</f>
        <v>0</v>
      </c>
      <c r="BG676" s="144">
        <f>IF(N676="zákl. přenesená",J676,0)</f>
        <v>0</v>
      </c>
      <c r="BH676" s="144">
        <f>IF(N676="sníž. přenesená",J676,0)</f>
        <v>0</v>
      </c>
      <c r="BI676" s="144">
        <f>IF(N676="nulová",J676,0)</f>
        <v>0</v>
      </c>
      <c r="BJ676" s="18" t="s">
        <v>81</v>
      </c>
      <c r="BK676" s="144">
        <f>ROUND(I676*H676,2)</f>
        <v>0</v>
      </c>
      <c r="BL676" s="18" t="s">
        <v>290</v>
      </c>
      <c r="BM676" s="143" t="s">
        <v>1066</v>
      </c>
    </row>
    <row r="677" spans="2:65" s="1" customFormat="1" ht="24.15" customHeight="1">
      <c r="B677" s="33"/>
      <c r="C677" s="132" t="s">
        <v>1067</v>
      </c>
      <c r="D677" s="132" t="s">
        <v>168</v>
      </c>
      <c r="E677" s="133" t="s">
        <v>1068</v>
      </c>
      <c r="F677" s="134" t="s">
        <v>1069</v>
      </c>
      <c r="G677" s="135" t="s">
        <v>293</v>
      </c>
      <c r="H677" s="136">
        <v>4.1369999999999996</v>
      </c>
      <c r="I677" s="137"/>
      <c r="J677" s="138">
        <f>ROUND(I677*H677,2)</f>
        <v>0</v>
      </c>
      <c r="K677" s="134" t="s">
        <v>172</v>
      </c>
      <c r="L677" s="33"/>
      <c r="M677" s="139" t="s">
        <v>19</v>
      </c>
      <c r="N677" s="140" t="s">
        <v>45</v>
      </c>
      <c r="P677" s="141">
        <f>O677*H677</f>
        <v>0</v>
      </c>
      <c r="Q677" s="141">
        <v>0</v>
      </c>
      <c r="R677" s="141">
        <f>Q677*H677</f>
        <v>0</v>
      </c>
      <c r="S677" s="141">
        <v>0</v>
      </c>
      <c r="T677" s="142">
        <f>S677*H677</f>
        <v>0</v>
      </c>
      <c r="AR677" s="143" t="s">
        <v>290</v>
      </c>
      <c r="AT677" s="143" t="s">
        <v>168</v>
      </c>
      <c r="AU677" s="143" t="s">
        <v>83</v>
      </c>
      <c r="AY677" s="18" t="s">
        <v>166</v>
      </c>
      <c r="BE677" s="144">
        <f>IF(N677="základní",J677,0)</f>
        <v>0</v>
      </c>
      <c r="BF677" s="144">
        <f>IF(N677="snížená",J677,0)</f>
        <v>0</v>
      </c>
      <c r="BG677" s="144">
        <f>IF(N677="zákl. přenesená",J677,0)</f>
        <v>0</v>
      </c>
      <c r="BH677" s="144">
        <f>IF(N677="sníž. přenesená",J677,0)</f>
        <v>0</v>
      </c>
      <c r="BI677" s="144">
        <f>IF(N677="nulová",J677,0)</f>
        <v>0</v>
      </c>
      <c r="BJ677" s="18" t="s">
        <v>81</v>
      </c>
      <c r="BK677" s="144">
        <f>ROUND(I677*H677,2)</f>
        <v>0</v>
      </c>
      <c r="BL677" s="18" t="s">
        <v>290</v>
      </c>
      <c r="BM677" s="143" t="s">
        <v>1070</v>
      </c>
    </row>
    <row r="678" spans="2:65" s="1" customFormat="1" ht="10.199999999999999">
      <c r="B678" s="33"/>
      <c r="D678" s="145" t="s">
        <v>175</v>
      </c>
      <c r="F678" s="146" t="s">
        <v>1071</v>
      </c>
      <c r="I678" s="147"/>
      <c r="L678" s="33"/>
      <c r="M678" s="148"/>
      <c r="T678" s="54"/>
      <c r="AT678" s="18" t="s">
        <v>175</v>
      </c>
      <c r="AU678" s="18" t="s">
        <v>83</v>
      </c>
    </row>
    <row r="679" spans="2:65" s="11" customFormat="1" ht="22.8" customHeight="1">
      <c r="B679" s="120"/>
      <c r="D679" s="121" t="s">
        <v>73</v>
      </c>
      <c r="E679" s="130" t="s">
        <v>462</v>
      </c>
      <c r="F679" s="130" t="s">
        <v>463</v>
      </c>
      <c r="I679" s="123"/>
      <c r="J679" s="131">
        <f>BK679</f>
        <v>0</v>
      </c>
      <c r="L679" s="120"/>
      <c r="M679" s="125"/>
      <c r="P679" s="126">
        <f>SUM(P680:P705)</f>
        <v>0</v>
      </c>
      <c r="R679" s="126">
        <f>SUM(R680:R705)</f>
        <v>1.2691492</v>
      </c>
      <c r="T679" s="127">
        <f>SUM(T680:T705)</f>
        <v>0</v>
      </c>
      <c r="AR679" s="121" t="s">
        <v>83</v>
      </c>
      <c r="AT679" s="128" t="s">
        <v>73</v>
      </c>
      <c r="AU679" s="128" t="s">
        <v>81</v>
      </c>
      <c r="AY679" s="121" t="s">
        <v>166</v>
      </c>
      <c r="BK679" s="129">
        <f>SUM(BK680:BK705)</f>
        <v>0</v>
      </c>
    </row>
    <row r="680" spans="2:65" s="1" customFormat="1" ht="24.15" customHeight="1">
      <c r="B680" s="33"/>
      <c r="C680" s="132" t="s">
        <v>1072</v>
      </c>
      <c r="D680" s="132" t="s">
        <v>168</v>
      </c>
      <c r="E680" s="133" t="s">
        <v>1073</v>
      </c>
      <c r="F680" s="134" t="s">
        <v>1074</v>
      </c>
      <c r="G680" s="135" t="s">
        <v>244</v>
      </c>
      <c r="H680" s="136">
        <v>63.46</v>
      </c>
      <c r="I680" s="137"/>
      <c r="J680" s="138">
        <f>ROUND(I680*H680,2)</f>
        <v>0</v>
      </c>
      <c r="K680" s="134" t="s">
        <v>172</v>
      </c>
      <c r="L680" s="33"/>
      <c r="M680" s="139" t="s">
        <v>19</v>
      </c>
      <c r="N680" s="140" t="s">
        <v>45</v>
      </c>
      <c r="P680" s="141">
        <f>O680*H680</f>
        <v>0</v>
      </c>
      <c r="Q680" s="141">
        <v>6.1199999999999996E-3</v>
      </c>
      <c r="R680" s="141">
        <f>Q680*H680</f>
        <v>0.38837519999999998</v>
      </c>
      <c r="S680" s="141">
        <v>0</v>
      </c>
      <c r="T680" s="142">
        <f>S680*H680</f>
        <v>0</v>
      </c>
      <c r="AR680" s="143" t="s">
        <v>290</v>
      </c>
      <c r="AT680" s="143" t="s">
        <v>168</v>
      </c>
      <c r="AU680" s="143" t="s">
        <v>83</v>
      </c>
      <c r="AY680" s="18" t="s">
        <v>166</v>
      </c>
      <c r="BE680" s="144">
        <f>IF(N680="základní",J680,0)</f>
        <v>0</v>
      </c>
      <c r="BF680" s="144">
        <f>IF(N680="snížená",J680,0)</f>
        <v>0</v>
      </c>
      <c r="BG680" s="144">
        <f>IF(N680="zákl. přenesená",J680,0)</f>
        <v>0</v>
      </c>
      <c r="BH680" s="144">
        <f>IF(N680="sníž. přenesená",J680,0)</f>
        <v>0</v>
      </c>
      <c r="BI680" s="144">
        <f>IF(N680="nulová",J680,0)</f>
        <v>0</v>
      </c>
      <c r="BJ680" s="18" t="s">
        <v>81</v>
      </c>
      <c r="BK680" s="144">
        <f>ROUND(I680*H680,2)</f>
        <v>0</v>
      </c>
      <c r="BL680" s="18" t="s">
        <v>290</v>
      </c>
      <c r="BM680" s="143" t="s">
        <v>1075</v>
      </c>
    </row>
    <row r="681" spans="2:65" s="1" customFormat="1" ht="10.199999999999999">
      <c r="B681" s="33"/>
      <c r="D681" s="145" t="s">
        <v>175</v>
      </c>
      <c r="F681" s="146" t="s">
        <v>1076</v>
      </c>
      <c r="I681" s="147"/>
      <c r="L681" s="33"/>
      <c r="M681" s="148"/>
      <c r="T681" s="54"/>
      <c r="AT681" s="18" t="s">
        <v>175</v>
      </c>
      <c r="AU681" s="18" t="s">
        <v>83</v>
      </c>
    </row>
    <row r="682" spans="2:65" s="12" customFormat="1" ht="10.199999999999999">
      <c r="B682" s="149"/>
      <c r="D682" s="150" t="s">
        <v>177</v>
      </c>
      <c r="E682" s="151" t="s">
        <v>19</v>
      </c>
      <c r="F682" s="152" t="s">
        <v>879</v>
      </c>
      <c r="H682" s="151" t="s">
        <v>19</v>
      </c>
      <c r="I682" s="153"/>
      <c r="L682" s="149"/>
      <c r="M682" s="154"/>
      <c r="T682" s="155"/>
      <c r="AT682" s="151" t="s">
        <v>177</v>
      </c>
      <c r="AU682" s="151" t="s">
        <v>83</v>
      </c>
      <c r="AV682" s="12" t="s">
        <v>81</v>
      </c>
      <c r="AW682" s="12" t="s">
        <v>34</v>
      </c>
      <c r="AX682" s="12" t="s">
        <v>74</v>
      </c>
      <c r="AY682" s="151" t="s">
        <v>166</v>
      </c>
    </row>
    <row r="683" spans="2:65" s="13" customFormat="1" ht="10.199999999999999">
      <c r="B683" s="156"/>
      <c r="D683" s="150" t="s">
        <v>177</v>
      </c>
      <c r="E683" s="157" t="s">
        <v>19</v>
      </c>
      <c r="F683" s="158" t="s">
        <v>1077</v>
      </c>
      <c r="H683" s="159">
        <v>63.46</v>
      </c>
      <c r="I683" s="160"/>
      <c r="L683" s="156"/>
      <c r="M683" s="161"/>
      <c r="T683" s="162"/>
      <c r="AT683" s="157" t="s">
        <v>177</v>
      </c>
      <c r="AU683" s="157" t="s">
        <v>83</v>
      </c>
      <c r="AV683" s="13" t="s">
        <v>83</v>
      </c>
      <c r="AW683" s="13" t="s">
        <v>34</v>
      </c>
      <c r="AX683" s="13" t="s">
        <v>74</v>
      </c>
      <c r="AY683" s="157" t="s">
        <v>166</v>
      </c>
    </row>
    <row r="684" spans="2:65" s="14" customFormat="1" ht="10.199999999999999">
      <c r="B684" s="163"/>
      <c r="D684" s="150" t="s">
        <v>177</v>
      </c>
      <c r="E684" s="164" t="s">
        <v>19</v>
      </c>
      <c r="F684" s="165" t="s">
        <v>181</v>
      </c>
      <c r="H684" s="166">
        <v>63.46</v>
      </c>
      <c r="I684" s="167"/>
      <c r="L684" s="163"/>
      <c r="M684" s="168"/>
      <c r="T684" s="169"/>
      <c r="AT684" s="164" t="s">
        <v>177</v>
      </c>
      <c r="AU684" s="164" t="s">
        <v>83</v>
      </c>
      <c r="AV684" s="14" t="s">
        <v>173</v>
      </c>
      <c r="AW684" s="14" t="s">
        <v>34</v>
      </c>
      <c r="AX684" s="14" t="s">
        <v>81</v>
      </c>
      <c r="AY684" s="164" t="s">
        <v>166</v>
      </c>
    </row>
    <row r="685" spans="2:65" s="1" customFormat="1" ht="16.5" customHeight="1">
      <c r="B685" s="33"/>
      <c r="C685" s="175" t="s">
        <v>1078</v>
      </c>
      <c r="D685" s="175" t="s">
        <v>561</v>
      </c>
      <c r="E685" s="176" t="s">
        <v>1079</v>
      </c>
      <c r="F685" s="177" t="s">
        <v>1080</v>
      </c>
      <c r="G685" s="178" t="s">
        <v>244</v>
      </c>
      <c r="H685" s="179">
        <v>66.632999999999996</v>
      </c>
      <c r="I685" s="180"/>
      <c r="J685" s="181">
        <f>ROUND(I685*H685,2)</f>
        <v>0</v>
      </c>
      <c r="K685" s="177" t="s">
        <v>172</v>
      </c>
      <c r="L685" s="182"/>
      <c r="M685" s="183" t="s">
        <v>19</v>
      </c>
      <c r="N685" s="184" t="s">
        <v>45</v>
      </c>
      <c r="P685" s="141">
        <f>O685*H685</f>
        <v>0</v>
      </c>
      <c r="Q685" s="141">
        <v>3.0000000000000001E-3</v>
      </c>
      <c r="R685" s="141">
        <f>Q685*H685</f>
        <v>0.19989899999999999</v>
      </c>
      <c r="S685" s="141">
        <v>0</v>
      </c>
      <c r="T685" s="142">
        <f>S685*H685</f>
        <v>0</v>
      </c>
      <c r="AR685" s="143" t="s">
        <v>414</v>
      </c>
      <c r="AT685" s="143" t="s">
        <v>561</v>
      </c>
      <c r="AU685" s="143" t="s">
        <v>83</v>
      </c>
      <c r="AY685" s="18" t="s">
        <v>166</v>
      </c>
      <c r="BE685" s="144">
        <f>IF(N685="základní",J685,0)</f>
        <v>0</v>
      </c>
      <c r="BF685" s="144">
        <f>IF(N685="snížená",J685,0)</f>
        <v>0</v>
      </c>
      <c r="BG685" s="144">
        <f>IF(N685="zákl. přenesená",J685,0)</f>
        <v>0</v>
      </c>
      <c r="BH685" s="144">
        <f>IF(N685="sníž. přenesená",J685,0)</f>
        <v>0</v>
      </c>
      <c r="BI685" s="144">
        <f>IF(N685="nulová",J685,0)</f>
        <v>0</v>
      </c>
      <c r="BJ685" s="18" t="s">
        <v>81</v>
      </c>
      <c r="BK685" s="144">
        <f>ROUND(I685*H685,2)</f>
        <v>0</v>
      </c>
      <c r="BL685" s="18" t="s">
        <v>290</v>
      </c>
      <c r="BM685" s="143" t="s">
        <v>1081</v>
      </c>
    </row>
    <row r="686" spans="2:65" s="12" customFormat="1" ht="10.199999999999999">
      <c r="B686" s="149"/>
      <c r="D686" s="150" t="s">
        <v>177</v>
      </c>
      <c r="E686" s="151" t="s">
        <v>19</v>
      </c>
      <c r="F686" s="152" t="s">
        <v>879</v>
      </c>
      <c r="H686" s="151" t="s">
        <v>19</v>
      </c>
      <c r="I686" s="153"/>
      <c r="L686" s="149"/>
      <c r="M686" s="154"/>
      <c r="T686" s="155"/>
      <c r="AT686" s="151" t="s">
        <v>177</v>
      </c>
      <c r="AU686" s="151" t="s">
        <v>83</v>
      </c>
      <c r="AV686" s="12" t="s">
        <v>81</v>
      </c>
      <c r="AW686" s="12" t="s">
        <v>34</v>
      </c>
      <c r="AX686" s="12" t="s">
        <v>74</v>
      </c>
      <c r="AY686" s="151" t="s">
        <v>166</v>
      </c>
    </row>
    <row r="687" spans="2:65" s="13" customFormat="1" ht="10.199999999999999">
      <c r="B687" s="156"/>
      <c r="D687" s="150" t="s">
        <v>177</v>
      </c>
      <c r="E687" s="157" t="s">
        <v>19</v>
      </c>
      <c r="F687" s="158" t="s">
        <v>1077</v>
      </c>
      <c r="H687" s="159">
        <v>63.46</v>
      </c>
      <c r="I687" s="160"/>
      <c r="L687" s="156"/>
      <c r="M687" s="161"/>
      <c r="T687" s="162"/>
      <c r="AT687" s="157" t="s">
        <v>177</v>
      </c>
      <c r="AU687" s="157" t="s">
        <v>83</v>
      </c>
      <c r="AV687" s="13" t="s">
        <v>83</v>
      </c>
      <c r="AW687" s="13" t="s">
        <v>34</v>
      </c>
      <c r="AX687" s="13" t="s">
        <v>74</v>
      </c>
      <c r="AY687" s="157" t="s">
        <v>166</v>
      </c>
    </row>
    <row r="688" spans="2:65" s="14" customFormat="1" ht="10.199999999999999">
      <c r="B688" s="163"/>
      <c r="D688" s="150" t="s">
        <v>177</v>
      </c>
      <c r="E688" s="164" t="s">
        <v>19</v>
      </c>
      <c r="F688" s="165" t="s">
        <v>181</v>
      </c>
      <c r="H688" s="166">
        <v>63.46</v>
      </c>
      <c r="I688" s="167"/>
      <c r="L688" s="163"/>
      <c r="M688" s="168"/>
      <c r="T688" s="169"/>
      <c r="AT688" s="164" t="s">
        <v>177</v>
      </c>
      <c r="AU688" s="164" t="s">
        <v>83</v>
      </c>
      <c r="AV688" s="14" t="s">
        <v>173</v>
      </c>
      <c r="AW688" s="14" t="s">
        <v>34</v>
      </c>
      <c r="AX688" s="14" t="s">
        <v>81</v>
      </c>
      <c r="AY688" s="164" t="s">
        <v>166</v>
      </c>
    </row>
    <row r="689" spans="2:65" s="13" customFormat="1" ht="10.199999999999999">
      <c r="B689" s="156"/>
      <c r="D689" s="150" t="s">
        <v>177</v>
      </c>
      <c r="F689" s="158" t="s">
        <v>1082</v>
      </c>
      <c r="H689" s="159">
        <v>66.632999999999996</v>
      </c>
      <c r="I689" s="160"/>
      <c r="L689" s="156"/>
      <c r="M689" s="161"/>
      <c r="T689" s="162"/>
      <c r="AT689" s="157" t="s">
        <v>177</v>
      </c>
      <c r="AU689" s="157" t="s">
        <v>83</v>
      </c>
      <c r="AV689" s="13" t="s">
        <v>83</v>
      </c>
      <c r="AW689" s="13" t="s">
        <v>4</v>
      </c>
      <c r="AX689" s="13" t="s">
        <v>81</v>
      </c>
      <c r="AY689" s="157" t="s">
        <v>166</v>
      </c>
    </row>
    <row r="690" spans="2:65" s="1" customFormat="1" ht="24.15" customHeight="1">
      <c r="B690" s="33"/>
      <c r="C690" s="132" t="s">
        <v>1083</v>
      </c>
      <c r="D690" s="132" t="s">
        <v>168</v>
      </c>
      <c r="E690" s="133" t="s">
        <v>1084</v>
      </c>
      <c r="F690" s="134" t="s">
        <v>1085</v>
      </c>
      <c r="G690" s="135" t="s">
        <v>244</v>
      </c>
      <c r="H690" s="136">
        <v>162.5</v>
      </c>
      <c r="I690" s="137"/>
      <c r="J690" s="138">
        <f>ROUND(I690*H690,2)</f>
        <v>0</v>
      </c>
      <c r="K690" s="134" t="s">
        <v>172</v>
      </c>
      <c r="L690" s="33"/>
      <c r="M690" s="139" t="s">
        <v>19</v>
      </c>
      <c r="N690" s="140" t="s">
        <v>45</v>
      </c>
      <c r="P690" s="141">
        <f>O690*H690</f>
        <v>0</v>
      </c>
      <c r="Q690" s="141">
        <v>1.16E-3</v>
      </c>
      <c r="R690" s="141">
        <f>Q690*H690</f>
        <v>0.1885</v>
      </c>
      <c r="S690" s="141">
        <v>0</v>
      </c>
      <c r="T690" s="142">
        <f>S690*H690</f>
        <v>0</v>
      </c>
      <c r="AR690" s="143" t="s">
        <v>290</v>
      </c>
      <c r="AT690" s="143" t="s">
        <v>168</v>
      </c>
      <c r="AU690" s="143" t="s">
        <v>83</v>
      </c>
      <c r="AY690" s="18" t="s">
        <v>166</v>
      </c>
      <c r="BE690" s="144">
        <f>IF(N690="základní",J690,0)</f>
        <v>0</v>
      </c>
      <c r="BF690" s="144">
        <f>IF(N690="snížená",J690,0)</f>
        <v>0</v>
      </c>
      <c r="BG690" s="144">
        <f>IF(N690="zákl. přenesená",J690,0)</f>
        <v>0</v>
      </c>
      <c r="BH690" s="144">
        <f>IF(N690="sníž. přenesená",J690,0)</f>
        <v>0</v>
      </c>
      <c r="BI690" s="144">
        <f>IF(N690="nulová",J690,0)</f>
        <v>0</v>
      </c>
      <c r="BJ690" s="18" t="s">
        <v>81</v>
      </c>
      <c r="BK690" s="144">
        <f>ROUND(I690*H690,2)</f>
        <v>0</v>
      </c>
      <c r="BL690" s="18" t="s">
        <v>290</v>
      </c>
      <c r="BM690" s="143" t="s">
        <v>1086</v>
      </c>
    </row>
    <row r="691" spans="2:65" s="1" customFormat="1" ht="10.199999999999999">
      <c r="B691" s="33"/>
      <c r="D691" s="145" t="s">
        <v>175</v>
      </c>
      <c r="F691" s="146" t="s">
        <v>1087</v>
      </c>
      <c r="I691" s="147"/>
      <c r="L691" s="33"/>
      <c r="M691" s="148"/>
      <c r="T691" s="54"/>
      <c r="AT691" s="18" t="s">
        <v>175</v>
      </c>
      <c r="AU691" s="18" t="s">
        <v>83</v>
      </c>
    </row>
    <row r="692" spans="2:65" s="12" customFormat="1" ht="10.199999999999999">
      <c r="B692" s="149"/>
      <c r="D692" s="150" t="s">
        <v>177</v>
      </c>
      <c r="E692" s="151" t="s">
        <v>19</v>
      </c>
      <c r="F692" s="152" t="s">
        <v>704</v>
      </c>
      <c r="H692" s="151" t="s">
        <v>19</v>
      </c>
      <c r="I692" s="153"/>
      <c r="L692" s="149"/>
      <c r="M692" s="154"/>
      <c r="T692" s="155"/>
      <c r="AT692" s="151" t="s">
        <v>177</v>
      </c>
      <c r="AU692" s="151" t="s">
        <v>83</v>
      </c>
      <c r="AV692" s="12" t="s">
        <v>81</v>
      </c>
      <c r="AW692" s="12" t="s">
        <v>34</v>
      </c>
      <c r="AX692" s="12" t="s">
        <v>74</v>
      </c>
      <c r="AY692" s="151" t="s">
        <v>166</v>
      </c>
    </row>
    <row r="693" spans="2:65" s="13" customFormat="1" ht="10.199999999999999">
      <c r="B693" s="156"/>
      <c r="D693" s="150" t="s">
        <v>177</v>
      </c>
      <c r="E693" s="157" t="s">
        <v>19</v>
      </c>
      <c r="F693" s="158" t="s">
        <v>1088</v>
      </c>
      <c r="H693" s="159">
        <v>162.5</v>
      </c>
      <c r="I693" s="160"/>
      <c r="L693" s="156"/>
      <c r="M693" s="161"/>
      <c r="T693" s="162"/>
      <c r="AT693" s="157" t="s">
        <v>177</v>
      </c>
      <c r="AU693" s="157" t="s">
        <v>83</v>
      </c>
      <c r="AV693" s="13" t="s">
        <v>83</v>
      </c>
      <c r="AW693" s="13" t="s">
        <v>34</v>
      </c>
      <c r="AX693" s="13" t="s">
        <v>74</v>
      </c>
      <c r="AY693" s="157" t="s">
        <v>166</v>
      </c>
    </row>
    <row r="694" spans="2:65" s="14" customFormat="1" ht="10.199999999999999">
      <c r="B694" s="163"/>
      <c r="D694" s="150" t="s">
        <v>177</v>
      </c>
      <c r="E694" s="164" t="s">
        <v>19</v>
      </c>
      <c r="F694" s="165" t="s">
        <v>181</v>
      </c>
      <c r="H694" s="166">
        <v>162.5</v>
      </c>
      <c r="I694" s="167"/>
      <c r="L694" s="163"/>
      <c r="M694" s="168"/>
      <c r="T694" s="169"/>
      <c r="AT694" s="164" t="s">
        <v>177</v>
      </c>
      <c r="AU694" s="164" t="s">
        <v>83</v>
      </c>
      <c r="AV694" s="14" t="s">
        <v>173</v>
      </c>
      <c r="AW694" s="14" t="s">
        <v>34</v>
      </c>
      <c r="AX694" s="14" t="s">
        <v>81</v>
      </c>
      <c r="AY694" s="164" t="s">
        <v>166</v>
      </c>
    </row>
    <row r="695" spans="2:65" s="1" customFormat="1" ht="16.5" customHeight="1">
      <c r="B695" s="33"/>
      <c r="C695" s="175" t="s">
        <v>1089</v>
      </c>
      <c r="D695" s="175" t="s">
        <v>561</v>
      </c>
      <c r="E695" s="176" t="s">
        <v>1079</v>
      </c>
      <c r="F695" s="177" t="s">
        <v>1080</v>
      </c>
      <c r="G695" s="178" t="s">
        <v>244</v>
      </c>
      <c r="H695" s="179">
        <v>162.5</v>
      </c>
      <c r="I695" s="180"/>
      <c r="J695" s="181">
        <f>ROUND(I695*H695,2)</f>
        <v>0</v>
      </c>
      <c r="K695" s="177" t="s">
        <v>172</v>
      </c>
      <c r="L695" s="182"/>
      <c r="M695" s="183" t="s">
        <v>19</v>
      </c>
      <c r="N695" s="184" t="s">
        <v>45</v>
      </c>
      <c r="P695" s="141">
        <f>O695*H695</f>
        <v>0</v>
      </c>
      <c r="Q695" s="141">
        <v>3.0000000000000001E-3</v>
      </c>
      <c r="R695" s="141">
        <f>Q695*H695</f>
        <v>0.48749999999999999</v>
      </c>
      <c r="S695" s="141">
        <v>0</v>
      </c>
      <c r="T695" s="142">
        <f>S695*H695</f>
        <v>0</v>
      </c>
      <c r="AR695" s="143" t="s">
        <v>414</v>
      </c>
      <c r="AT695" s="143" t="s">
        <v>561</v>
      </c>
      <c r="AU695" s="143" t="s">
        <v>83</v>
      </c>
      <c r="AY695" s="18" t="s">
        <v>166</v>
      </c>
      <c r="BE695" s="144">
        <f>IF(N695="základní",J695,0)</f>
        <v>0</v>
      </c>
      <c r="BF695" s="144">
        <f>IF(N695="snížená",J695,0)</f>
        <v>0</v>
      </c>
      <c r="BG695" s="144">
        <f>IF(N695="zákl. přenesená",J695,0)</f>
        <v>0</v>
      </c>
      <c r="BH695" s="144">
        <f>IF(N695="sníž. přenesená",J695,0)</f>
        <v>0</v>
      </c>
      <c r="BI695" s="144">
        <f>IF(N695="nulová",J695,0)</f>
        <v>0</v>
      </c>
      <c r="BJ695" s="18" t="s">
        <v>81</v>
      </c>
      <c r="BK695" s="144">
        <f>ROUND(I695*H695,2)</f>
        <v>0</v>
      </c>
      <c r="BL695" s="18" t="s">
        <v>290</v>
      </c>
      <c r="BM695" s="143" t="s">
        <v>1090</v>
      </c>
    </row>
    <row r="696" spans="2:65" s="12" customFormat="1" ht="10.199999999999999">
      <c r="B696" s="149"/>
      <c r="D696" s="150" t="s">
        <v>177</v>
      </c>
      <c r="E696" s="151" t="s">
        <v>19</v>
      </c>
      <c r="F696" s="152" t="s">
        <v>704</v>
      </c>
      <c r="H696" s="151" t="s">
        <v>19</v>
      </c>
      <c r="I696" s="153"/>
      <c r="L696" s="149"/>
      <c r="M696" s="154"/>
      <c r="T696" s="155"/>
      <c r="AT696" s="151" t="s">
        <v>177</v>
      </c>
      <c r="AU696" s="151" t="s">
        <v>83</v>
      </c>
      <c r="AV696" s="12" t="s">
        <v>81</v>
      </c>
      <c r="AW696" s="12" t="s">
        <v>34</v>
      </c>
      <c r="AX696" s="12" t="s">
        <v>74</v>
      </c>
      <c r="AY696" s="151" t="s">
        <v>166</v>
      </c>
    </row>
    <row r="697" spans="2:65" s="13" customFormat="1" ht="10.199999999999999">
      <c r="B697" s="156"/>
      <c r="D697" s="150" t="s">
        <v>177</v>
      </c>
      <c r="E697" s="157" t="s">
        <v>19</v>
      </c>
      <c r="F697" s="158" t="s">
        <v>1088</v>
      </c>
      <c r="H697" s="159">
        <v>162.5</v>
      </c>
      <c r="I697" s="160"/>
      <c r="L697" s="156"/>
      <c r="M697" s="161"/>
      <c r="T697" s="162"/>
      <c r="AT697" s="157" t="s">
        <v>177</v>
      </c>
      <c r="AU697" s="157" t="s">
        <v>83</v>
      </c>
      <c r="AV697" s="13" t="s">
        <v>83</v>
      </c>
      <c r="AW697" s="13" t="s">
        <v>34</v>
      </c>
      <c r="AX697" s="13" t="s">
        <v>74</v>
      </c>
      <c r="AY697" s="157" t="s">
        <v>166</v>
      </c>
    </row>
    <row r="698" spans="2:65" s="14" customFormat="1" ht="10.199999999999999">
      <c r="B698" s="163"/>
      <c r="D698" s="150" t="s">
        <v>177</v>
      </c>
      <c r="E698" s="164" t="s">
        <v>19</v>
      </c>
      <c r="F698" s="165" t="s">
        <v>181</v>
      </c>
      <c r="H698" s="166">
        <v>162.5</v>
      </c>
      <c r="I698" s="167"/>
      <c r="L698" s="163"/>
      <c r="M698" s="168"/>
      <c r="T698" s="169"/>
      <c r="AT698" s="164" t="s">
        <v>177</v>
      </c>
      <c r="AU698" s="164" t="s">
        <v>83</v>
      </c>
      <c r="AV698" s="14" t="s">
        <v>173</v>
      </c>
      <c r="AW698" s="14" t="s">
        <v>34</v>
      </c>
      <c r="AX698" s="14" t="s">
        <v>81</v>
      </c>
      <c r="AY698" s="164" t="s">
        <v>166</v>
      </c>
    </row>
    <row r="699" spans="2:65" s="1" customFormat="1" ht="24.15" customHeight="1">
      <c r="B699" s="33"/>
      <c r="C699" s="132" t="s">
        <v>1091</v>
      </c>
      <c r="D699" s="132" t="s">
        <v>168</v>
      </c>
      <c r="E699" s="133" t="s">
        <v>1092</v>
      </c>
      <c r="F699" s="134" t="s">
        <v>1093</v>
      </c>
      <c r="G699" s="135" t="s">
        <v>244</v>
      </c>
      <c r="H699" s="136">
        <v>162.5</v>
      </c>
      <c r="I699" s="137"/>
      <c r="J699" s="138">
        <f>ROUND(I699*H699,2)</f>
        <v>0</v>
      </c>
      <c r="K699" s="134" t="s">
        <v>172</v>
      </c>
      <c r="L699" s="33"/>
      <c r="M699" s="139" t="s">
        <v>19</v>
      </c>
      <c r="N699" s="140" t="s">
        <v>45</v>
      </c>
      <c r="P699" s="141">
        <f>O699*H699</f>
        <v>0</v>
      </c>
      <c r="Q699" s="141">
        <v>3.0000000000000001E-5</v>
      </c>
      <c r="R699" s="141">
        <f>Q699*H699</f>
        <v>4.875E-3</v>
      </c>
      <c r="S699" s="141">
        <v>0</v>
      </c>
      <c r="T699" s="142">
        <f>S699*H699</f>
        <v>0</v>
      </c>
      <c r="AR699" s="143" t="s">
        <v>290</v>
      </c>
      <c r="AT699" s="143" t="s">
        <v>168</v>
      </c>
      <c r="AU699" s="143" t="s">
        <v>83</v>
      </c>
      <c r="AY699" s="18" t="s">
        <v>166</v>
      </c>
      <c r="BE699" s="144">
        <f>IF(N699="základní",J699,0)</f>
        <v>0</v>
      </c>
      <c r="BF699" s="144">
        <f>IF(N699="snížená",J699,0)</f>
        <v>0</v>
      </c>
      <c r="BG699" s="144">
        <f>IF(N699="zákl. přenesená",J699,0)</f>
        <v>0</v>
      </c>
      <c r="BH699" s="144">
        <f>IF(N699="sníž. přenesená",J699,0)</f>
        <v>0</v>
      </c>
      <c r="BI699" s="144">
        <f>IF(N699="nulová",J699,0)</f>
        <v>0</v>
      </c>
      <c r="BJ699" s="18" t="s">
        <v>81</v>
      </c>
      <c r="BK699" s="144">
        <f>ROUND(I699*H699,2)</f>
        <v>0</v>
      </c>
      <c r="BL699" s="18" t="s">
        <v>290</v>
      </c>
      <c r="BM699" s="143" t="s">
        <v>1094</v>
      </c>
    </row>
    <row r="700" spans="2:65" s="1" customFormat="1" ht="10.199999999999999">
      <c r="B700" s="33"/>
      <c r="D700" s="145" t="s">
        <v>175</v>
      </c>
      <c r="F700" s="146" t="s">
        <v>1095</v>
      </c>
      <c r="I700" s="147"/>
      <c r="L700" s="33"/>
      <c r="M700" s="148"/>
      <c r="T700" s="54"/>
      <c r="AT700" s="18" t="s">
        <v>175</v>
      </c>
      <c r="AU700" s="18" t="s">
        <v>83</v>
      </c>
    </row>
    <row r="701" spans="2:65" s="12" customFormat="1" ht="10.199999999999999">
      <c r="B701" s="149"/>
      <c r="D701" s="150" t="s">
        <v>177</v>
      </c>
      <c r="E701" s="151" t="s">
        <v>19</v>
      </c>
      <c r="F701" s="152" t="s">
        <v>704</v>
      </c>
      <c r="H701" s="151" t="s">
        <v>19</v>
      </c>
      <c r="I701" s="153"/>
      <c r="L701" s="149"/>
      <c r="M701" s="154"/>
      <c r="T701" s="155"/>
      <c r="AT701" s="151" t="s">
        <v>177</v>
      </c>
      <c r="AU701" s="151" t="s">
        <v>83</v>
      </c>
      <c r="AV701" s="12" t="s">
        <v>81</v>
      </c>
      <c r="AW701" s="12" t="s">
        <v>34</v>
      </c>
      <c r="AX701" s="12" t="s">
        <v>74</v>
      </c>
      <c r="AY701" s="151" t="s">
        <v>166</v>
      </c>
    </row>
    <row r="702" spans="2:65" s="13" customFormat="1" ht="10.199999999999999">
      <c r="B702" s="156"/>
      <c r="D702" s="150" t="s">
        <v>177</v>
      </c>
      <c r="E702" s="157" t="s">
        <v>19</v>
      </c>
      <c r="F702" s="158" t="s">
        <v>1088</v>
      </c>
      <c r="H702" s="159">
        <v>162.5</v>
      </c>
      <c r="I702" s="160"/>
      <c r="L702" s="156"/>
      <c r="M702" s="161"/>
      <c r="T702" s="162"/>
      <c r="AT702" s="157" t="s">
        <v>177</v>
      </c>
      <c r="AU702" s="157" t="s">
        <v>83</v>
      </c>
      <c r="AV702" s="13" t="s">
        <v>83</v>
      </c>
      <c r="AW702" s="13" t="s">
        <v>34</v>
      </c>
      <c r="AX702" s="13" t="s">
        <v>74</v>
      </c>
      <c r="AY702" s="157" t="s">
        <v>166</v>
      </c>
    </row>
    <row r="703" spans="2:65" s="14" customFormat="1" ht="10.199999999999999">
      <c r="B703" s="163"/>
      <c r="D703" s="150" t="s">
        <v>177</v>
      </c>
      <c r="E703" s="164" t="s">
        <v>19</v>
      </c>
      <c r="F703" s="165" t="s">
        <v>181</v>
      </c>
      <c r="H703" s="166">
        <v>162.5</v>
      </c>
      <c r="I703" s="167"/>
      <c r="L703" s="163"/>
      <c r="M703" s="168"/>
      <c r="T703" s="169"/>
      <c r="AT703" s="164" t="s">
        <v>177</v>
      </c>
      <c r="AU703" s="164" t="s">
        <v>83</v>
      </c>
      <c r="AV703" s="14" t="s">
        <v>173</v>
      </c>
      <c r="AW703" s="14" t="s">
        <v>34</v>
      </c>
      <c r="AX703" s="14" t="s">
        <v>81</v>
      </c>
      <c r="AY703" s="164" t="s">
        <v>166</v>
      </c>
    </row>
    <row r="704" spans="2:65" s="1" customFormat="1" ht="24.15" customHeight="1">
      <c r="B704" s="33"/>
      <c r="C704" s="132" t="s">
        <v>1096</v>
      </c>
      <c r="D704" s="132" t="s">
        <v>168</v>
      </c>
      <c r="E704" s="133" t="s">
        <v>1097</v>
      </c>
      <c r="F704" s="134" t="s">
        <v>1098</v>
      </c>
      <c r="G704" s="135" t="s">
        <v>293</v>
      </c>
      <c r="H704" s="136">
        <v>1.2689999999999999</v>
      </c>
      <c r="I704" s="137"/>
      <c r="J704" s="138">
        <f>ROUND(I704*H704,2)</f>
        <v>0</v>
      </c>
      <c r="K704" s="134" t="s">
        <v>172</v>
      </c>
      <c r="L704" s="33"/>
      <c r="M704" s="139" t="s">
        <v>19</v>
      </c>
      <c r="N704" s="140" t="s">
        <v>45</v>
      </c>
      <c r="P704" s="141">
        <f>O704*H704</f>
        <v>0</v>
      </c>
      <c r="Q704" s="141">
        <v>0</v>
      </c>
      <c r="R704" s="141">
        <f>Q704*H704</f>
        <v>0</v>
      </c>
      <c r="S704" s="141">
        <v>0</v>
      </c>
      <c r="T704" s="142">
        <f>S704*H704</f>
        <v>0</v>
      </c>
      <c r="AR704" s="143" t="s">
        <v>290</v>
      </c>
      <c r="AT704" s="143" t="s">
        <v>168</v>
      </c>
      <c r="AU704" s="143" t="s">
        <v>83</v>
      </c>
      <c r="AY704" s="18" t="s">
        <v>166</v>
      </c>
      <c r="BE704" s="144">
        <f>IF(N704="základní",J704,0)</f>
        <v>0</v>
      </c>
      <c r="BF704" s="144">
        <f>IF(N704="snížená",J704,0)</f>
        <v>0</v>
      </c>
      <c r="BG704" s="144">
        <f>IF(N704="zákl. přenesená",J704,0)</f>
        <v>0</v>
      </c>
      <c r="BH704" s="144">
        <f>IF(N704="sníž. přenesená",J704,0)</f>
        <v>0</v>
      </c>
      <c r="BI704" s="144">
        <f>IF(N704="nulová",J704,0)</f>
        <v>0</v>
      </c>
      <c r="BJ704" s="18" t="s">
        <v>81</v>
      </c>
      <c r="BK704" s="144">
        <f>ROUND(I704*H704,2)</f>
        <v>0</v>
      </c>
      <c r="BL704" s="18" t="s">
        <v>290</v>
      </c>
      <c r="BM704" s="143" t="s">
        <v>1099</v>
      </c>
    </row>
    <row r="705" spans="2:65" s="1" customFormat="1" ht="10.199999999999999">
      <c r="B705" s="33"/>
      <c r="D705" s="145" t="s">
        <v>175</v>
      </c>
      <c r="F705" s="146" t="s">
        <v>1100</v>
      </c>
      <c r="I705" s="147"/>
      <c r="L705" s="33"/>
      <c r="M705" s="148"/>
      <c r="T705" s="54"/>
      <c r="AT705" s="18" t="s">
        <v>175</v>
      </c>
      <c r="AU705" s="18" t="s">
        <v>83</v>
      </c>
    </row>
    <row r="706" spans="2:65" s="11" customFormat="1" ht="22.8" customHeight="1">
      <c r="B706" s="120"/>
      <c r="D706" s="121" t="s">
        <v>73</v>
      </c>
      <c r="E706" s="130" t="s">
        <v>1101</v>
      </c>
      <c r="F706" s="130" t="s">
        <v>104</v>
      </c>
      <c r="I706" s="123"/>
      <c r="J706" s="131">
        <f>BK706</f>
        <v>0</v>
      </c>
      <c r="L706" s="120"/>
      <c r="M706" s="125"/>
      <c r="P706" s="126">
        <f>SUM(P707:P740)</f>
        <v>0</v>
      </c>
      <c r="R706" s="126">
        <f>SUM(R707:R740)</f>
        <v>3.4840000000000003E-2</v>
      </c>
      <c r="T706" s="127">
        <f>SUM(T707:T740)</f>
        <v>0</v>
      </c>
      <c r="AR706" s="121" t="s">
        <v>83</v>
      </c>
      <c r="AT706" s="128" t="s">
        <v>73</v>
      </c>
      <c r="AU706" s="128" t="s">
        <v>81</v>
      </c>
      <c r="AY706" s="121" t="s">
        <v>166</v>
      </c>
      <c r="BK706" s="129">
        <f>SUM(BK707:BK740)</f>
        <v>0</v>
      </c>
    </row>
    <row r="707" spans="2:65" s="1" customFormat="1" ht="16.5" customHeight="1">
      <c r="B707" s="33"/>
      <c r="C707" s="132" t="s">
        <v>1102</v>
      </c>
      <c r="D707" s="132" t="s">
        <v>168</v>
      </c>
      <c r="E707" s="133" t="s">
        <v>1103</v>
      </c>
      <c r="F707" s="134" t="s">
        <v>1104</v>
      </c>
      <c r="G707" s="135" t="s">
        <v>318</v>
      </c>
      <c r="H707" s="136">
        <v>6</v>
      </c>
      <c r="I707" s="137"/>
      <c r="J707" s="138">
        <f>ROUND(I707*H707,2)</f>
        <v>0</v>
      </c>
      <c r="K707" s="134" t="s">
        <v>172</v>
      </c>
      <c r="L707" s="33"/>
      <c r="M707" s="139" t="s">
        <v>19</v>
      </c>
      <c r="N707" s="140" t="s">
        <v>45</v>
      </c>
      <c r="P707" s="141">
        <f>O707*H707</f>
        <v>0</v>
      </c>
      <c r="Q707" s="141">
        <v>0</v>
      </c>
      <c r="R707" s="141">
        <f>Q707*H707</f>
        <v>0</v>
      </c>
      <c r="S707" s="141">
        <v>0</v>
      </c>
      <c r="T707" s="142">
        <f>S707*H707</f>
        <v>0</v>
      </c>
      <c r="AR707" s="143" t="s">
        <v>290</v>
      </c>
      <c r="AT707" s="143" t="s">
        <v>168</v>
      </c>
      <c r="AU707" s="143" t="s">
        <v>83</v>
      </c>
      <c r="AY707" s="18" t="s">
        <v>166</v>
      </c>
      <c r="BE707" s="144">
        <f>IF(N707="základní",J707,0)</f>
        <v>0</v>
      </c>
      <c r="BF707" s="144">
        <f>IF(N707="snížená",J707,0)</f>
        <v>0</v>
      </c>
      <c r="BG707" s="144">
        <f>IF(N707="zákl. přenesená",J707,0)</f>
        <v>0</v>
      </c>
      <c r="BH707" s="144">
        <f>IF(N707="sníž. přenesená",J707,0)</f>
        <v>0</v>
      </c>
      <c r="BI707" s="144">
        <f>IF(N707="nulová",J707,0)</f>
        <v>0</v>
      </c>
      <c r="BJ707" s="18" t="s">
        <v>81</v>
      </c>
      <c r="BK707" s="144">
        <f>ROUND(I707*H707,2)</f>
        <v>0</v>
      </c>
      <c r="BL707" s="18" t="s">
        <v>290</v>
      </c>
      <c r="BM707" s="143" t="s">
        <v>1105</v>
      </c>
    </row>
    <row r="708" spans="2:65" s="1" customFormat="1" ht="10.199999999999999">
      <c r="B708" s="33"/>
      <c r="D708" s="145" t="s">
        <v>175</v>
      </c>
      <c r="F708" s="146" t="s">
        <v>1106</v>
      </c>
      <c r="I708" s="147"/>
      <c r="L708" s="33"/>
      <c r="M708" s="148"/>
      <c r="T708" s="54"/>
      <c r="AT708" s="18" t="s">
        <v>175</v>
      </c>
      <c r="AU708" s="18" t="s">
        <v>83</v>
      </c>
    </row>
    <row r="709" spans="2:65" s="12" customFormat="1" ht="10.199999999999999">
      <c r="B709" s="149"/>
      <c r="D709" s="150" t="s">
        <v>177</v>
      </c>
      <c r="E709" s="151" t="s">
        <v>19</v>
      </c>
      <c r="F709" s="152" t="s">
        <v>1107</v>
      </c>
      <c r="H709" s="151" t="s">
        <v>19</v>
      </c>
      <c r="I709" s="153"/>
      <c r="L709" s="149"/>
      <c r="M709" s="154"/>
      <c r="T709" s="155"/>
      <c r="AT709" s="151" t="s">
        <v>177</v>
      </c>
      <c r="AU709" s="151" t="s">
        <v>83</v>
      </c>
      <c r="AV709" s="12" t="s">
        <v>81</v>
      </c>
      <c r="AW709" s="12" t="s">
        <v>34</v>
      </c>
      <c r="AX709" s="12" t="s">
        <v>74</v>
      </c>
      <c r="AY709" s="151" t="s">
        <v>166</v>
      </c>
    </row>
    <row r="710" spans="2:65" s="13" customFormat="1" ht="10.199999999999999">
      <c r="B710" s="156"/>
      <c r="D710" s="150" t="s">
        <v>177</v>
      </c>
      <c r="E710" s="157" t="s">
        <v>19</v>
      </c>
      <c r="F710" s="158" t="s">
        <v>1108</v>
      </c>
      <c r="H710" s="159">
        <v>6</v>
      </c>
      <c r="I710" s="160"/>
      <c r="L710" s="156"/>
      <c r="M710" s="161"/>
      <c r="T710" s="162"/>
      <c r="AT710" s="157" t="s">
        <v>177</v>
      </c>
      <c r="AU710" s="157" t="s">
        <v>83</v>
      </c>
      <c r="AV710" s="13" t="s">
        <v>83</v>
      </c>
      <c r="AW710" s="13" t="s">
        <v>34</v>
      </c>
      <c r="AX710" s="13" t="s">
        <v>74</v>
      </c>
      <c r="AY710" s="157" t="s">
        <v>166</v>
      </c>
    </row>
    <row r="711" spans="2:65" s="14" customFormat="1" ht="10.199999999999999">
      <c r="B711" s="163"/>
      <c r="D711" s="150" t="s">
        <v>177</v>
      </c>
      <c r="E711" s="164" t="s">
        <v>19</v>
      </c>
      <c r="F711" s="165" t="s">
        <v>181</v>
      </c>
      <c r="H711" s="166">
        <v>6</v>
      </c>
      <c r="I711" s="167"/>
      <c r="L711" s="163"/>
      <c r="M711" s="168"/>
      <c r="T711" s="169"/>
      <c r="AT711" s="164" t="s">
        <v>177</v>
      </c>
      <c r="AU711" s="164" t="s">
        <v>83</v>
      </c>
      <c r="AV711" s="14" t="s">
        <v>173</v>
      </c>
      <c r="AW711" s="14" t="s">
        <v>34</v>
      </c>
      <c r="AX711" s="14" t="s">
        <v>81</v>
      </c>
      <c r="AY711" s="164" t="s">
        <v>166</v>
      </c>
    </row>
    <row r="712" spans="2:65" s="1" customFormat="1" ht="16.5" customHeight="1">
      <c r="B712" s="33"/>
      <c r="C712" s="175" t="s">
        <v>551</v>
      </c>
      <c r="D712" s="175" t="s">
        <v>561</v>
      </c>
      <c r="E712" s="176" t="s">
        <v>1109</v>
      </c>
      <c r="F712" s="177" t="s">
        <v>1110</v>
      </c>
      <c r="G712" s="178" t="s">
        <v>318</v>
      </c>
      <c r="H712" s="179">
        <v>6</v>
      </c>
      <c r="I712" s="180"/>
      <c r="J712" s="181">
        <f>ROUND(I712*H712,2)</f>
        <v>0</v>
      </c>
      <c r="K712" s="177" t="s">
        <v>19</v>
      </c>
      <c r="L712" s="182"/>
      <c r="M712" s="183" t="s">
        <v>19</v>
      </c>
      <c r="N712" s="184" t="s">
        <v>45</v>
      </c>
      <c r="P712" s="141">
        <f>O712*H712</f>
        <v>0</v>
      </c>
      <c r="Q712" s="141">
        <v>4.4000000000000002E-4</v>
      </c>
      <c r="R712" s="141">
        <f>Q712*H712</f>
        <v>2.64E-3</v>
      </c>
      <c r="S712" s="141">
        <v>0</v>
      </c>
      <c r="T712" s="142">
        <f>S712*H712</f>
        <v>0</v>
      </c>
      <c r="AR712" s="143" t="s">
        <v>414</v>
      </c>
      <c r="AT712" s="143" t="s">
        <v>561</v>
      </c>
      <c r="AU712" s="143" t="s">
        <v>83</v>
      </c>
      <c r="AY712" s="18" t="s">
        <v>166</v>
      </c>
      <c r="BE712" s="144">
        <f>IF(N712="základní",J712,0)</f>
        <v>0</v>
      </c>
      <c r="BF712" s="144">
        <f>IF(N712="snížená",J712,0)</f>
        <v>0</v>
      </c>
      <c r="BG712" s="144">
        <f>IF(N712="zákl. přenesená",J712,0)</f>
        <v>0</v>
      </c>
      <c r="BH712" s="144">
        <f>IF(N712="sníž. přenesená",J712,0)</f>
        <v>0</v>
      </c>
      <c r="BI712" s="144">
        <f>IF(N712="nulová",J712,0)</f>
        <v>0</v>
      </c>
      <c r="BJ712" s="18" t="s">
        <v>81</v>
      </c>
      <c r="BK712" s="144">
        <f>ROUND(I712*H712,2)</f>
        <v>0</v>
      </c>
      <c r="BL712" s="18" t="s">
        <v>290</v>
      </c>
      <c r="BM712" s="143" t="s">
        <v>1111</v>
      </c>
    </row>
    <row r="713" spans="2:65" s="12" customFormat="1" ht="10.199999999999999">
      <c r="B713" s="149"/>
      <c r="D713" s="150" t="s">
        <v>177</v>
      </c>
      <c r="E713" s="151" t="s">
        <v>19</v>
      </c>
      <c r="F713" s="152" t="s">
        <v>1107</v>
      </c>
      <c r="H713" s="151" t="s">
        <v>19</v>
      </c>
      <c r="I713" s="153"/>
      <c r="L713" s="149"/>
      <c r="M713" s="154"/>
      <c r="T713" s="155"/>
      <c r="AT713" s="151" t="s">
        <v>177</v>
      </c>
      <c r="AU713" s="151" t="s">
        <v>83</v>
      </c>
      <c r="AV713" s="12" t="s">
        <v>81</v>
      </c>
      <c r="AW713" s="12" t="s">
        <v>34</v>
      </c>
      <c r="AX713" s="12" t="s">
        <v>74</v>
      </c>
      <c r="AY713" s="151" t="s">
        <v>166</v>
      </c>
    </row>
    <row r="714" spans="2:65" s="13" customFormat="1" ht="10.199999999999999">
      <c r="B714" s="156"/>
      <c r="D714" s="150" t="s">
        <v>177</v>
      </c>
      <c r="E714" s="157" t="s">
        <v>19</v>
      </c>
      <c r="F714" s="158" t="s">
        <v>1108</v>
      </c>
      <c r="H714" s="159">
        <v>6</v>
      </c>
      <c r="I714" s="160"/>
      <c r="L714" s="156"/>
      <c r="M714" s="161"/>
      <c r="T714" s="162"/>
      <c r="AT714" s="157" t="s">
        <v>177</v>
      </c>
      <c r="AU714" s="157" t="s">
        <v>83</v>
      </c>
      <c r="AV714" s="13" t="s">
        <v>83</v>
      </c>
      <c r="AW714" s="13" t="s">
        <v>34</v>
      </c>
      <c r="AX714" s="13" t="s">
        <v>74</v>
      </c>
      <c r="AY714" s="157" t="s">
        <v>166</v>
      </c>
    </row>
    <row r="715" spans="2:65" s="14" customFormat="1" ht="10.199999999999999">
      <c r="B715" s="163"/>
      <c r="D715" s="150" t="s">
        <v>177</v>
      </c>
      <c r="E715" s="164" t="s">
        <v>19</v>
      </c>
      <c r="F715" s="165" t="s">
        <v>181</v>
      </c>
      <c r="H715" s="166">
        <v>6</v>
      </c>
      <c r="I715" s="167"/>
      <c r="L715" s="163"/>
      <c r="M715" s="168"/>
      <c r="T715" s="169"/>
      <c r="AT715" s="164" t="s">
        <v>177</v>
      </c>
      <c r="AU715" s="164" t="s">
        <v>83</v>
      </c>
      <c r="AV715" s="14" t="s">
        <v>173</v>
      </c>
      <c r="AW715" s="14" t="s">
        <v>34</v>
      </c>
      <c r="AX715" s="14" t="s">
        <v>81</v>
      </c>
      <c r="AY715" s="164" t="s">
        <v>166</v>
      </c>
    </row>
    <row r="716" spans="2:65" s="1" customFormat="1" ht="16.5" customHeight="1">
      <c r="B716" s="33"/>
      <c r="C716" s="132" t="s">
        <v>1112</v>
      </c>
      <c r="D716" s="132" t="s">
        <v>168</v>
      </c>
      <c r="E716" s="133" t="s">
        <v>1113</v>
      </c>
      <c r="F716" s="134" t="s">
        <v>1114</v>
      </c>
      <c r="G716" s="135" t="s">
        <v>318</v>
      </c>
      <c r="H716" s="136">
        <v>3</v>
      </c>
      <c r="I716" s="137"/>
      <c r="J716" s="138">
        <f>ROUND(I716*H716,2)</f>
        <v>0</v>
      </c>
      <c r="K716" s="134" t="s">
        <v>19</v>
      </c>
      <c r="L716" s="33"/>
      <c r="M716" s="139" t="s">
        <v>19</v>
      </c>
      <c r="N716" s="140" t="s">
        <v>45</v>
      </c>
      <c r="P716" s="141">
        <f>O716*H716</f>
        <v>0</v>
      </c>
      <c r="Q716" s="141">
        <v>3.0000000000000001E-3</v>
      </c>
      <c r="R716" s="141">
        <f>Q716*H716</f>
        <v>9.0000000000000011E-3</v>
      </c>
      <c r="S716" s="141">
        <v>0</v>
      </c>
      <c r="T716" s="142">
        <f>S716*H716</f>
        <v>0</v>
      </c>
      <c r="AR716" s="143" t="s">
        <v>290</v>
      </c>
      <c r="AT716" s="143" t="s">
        <v>168</v>
      </c>
      <c r="AU716" s="143" t="s">
        <v>83</v>
      </c>
      <c r="AY716" s="18" t="s">
        <v>166</v>
      </c>
      <c r="BE716" s="144">
        <f>IF(N716="základní",J716,0)</f>
        <v>0</v>
      </c>
      <c r="BF716" s="144">
        <f>IF(N716="snížená",J716,0)</f>
        <v>0</v>
      </c>
      <c r="BG716" s="144">
        <f>IF(N716="zákl. přenesená",J716,0)</f>
        <v>0</v>
      </c>
      <c r="BH716" s="144">
        <f>IF(N716="sníž. přenesená",J716,0)</f>
        <v>0</v>
      </c>
      <c r="BI716" s="144">
        <f>IF(N716="nulová",J716,0)</f>
        <v>0</v>
      </c>
      <c r="BJ716" s="18" t="s">
        <v>81</v>
      </c>
      <c r="BK716" s="144">
        <f>ROUND(I716*H716,2)</f>
        <v>0</v>
      </c>
      <c r="BL716" s="18" t="s">
        <v>290</v>
      </c>
      <c r="BM716" s="143" t="s">
        <v>1115</v>
      </c>
    </row>
    <row r="717" spans="2:65" s="12" customFormat="1" ht="10.199999999999999">
      <c r="B717" s="149"/>
      <c r="D717" s="150" t="s">
        <v>177</v>
      </c>
      <c r="E717" s="151" t="s">
        <v>19</v>
      </c>
      <c r="F717" s="152" t="s">
        <v>1116</v>
      </c>
      <c r="H717" s="151" t="s">
        <v>19</v>
      </c>
      <c r="I717" s="153"/>
      <c r="L717" s="149"/>
      <c r="M717" s="154"/>
      <c r="T717" s="155"/>
      <c r="AT717" s="151" t="s">
        <v>177</v>
      </c>
      <c r="AU717" s="151" t="s">
        <v>83</v>
      </c>
      <c r="AV717" s="12" t="s">
        <v>81</v>
      </c>
      <c r="AW717" s="12" t="s">
        <v>34</v>
      </c>
      <c r="AX717" s="12" t="s">
        <v>74</v>
      </c>
      <c r="AY717" s="151" t="s">
        <v>166</v>
      </c>
    </row>
    <row r="718" spans="2:65" s="13" customFormat="1" ht="10.199999999999999">
      <c r="B718" s="156"/>
      <c r="D718" s="150" t="s">
        <v>177</v>
      </c>
      <c r="E718" s="157" t="s">
        <v>19</v>
      </c>
      <c r="F718" s="158" t="s">
        <v>190</v>
      </c>
      <c r="H718" s="159">
        <v>3</v>
      </c>
      <c r="I718" s="160"/>
      <c r="L718" s="156"/>
      <c r="M718" s="161"/>
      <c r="T718" s="162"/>
      <c r="AT718" s="157" t="s">
        <v>177</v>
      </c>
      <c r="AU718" s="157" t="s">
        <v>83</v>
      </c>
      <c r="AV718" s="13" t="s">
        <v>83</v>
      </c>
      <c r="AW718" s="13" t="s">
        <v>34</v>
      </c>
      <c r="AX718" s="13" t="s">
        <v>74</v>
      </c>
      <c r="AY718" s="157" t="s">
        <v>166</v>
      </c>
    </row>
    <row r="719" spans="2:65" s="14" customFormat="1" ht="10.199999999999999">
      <c r="B719" s="163"/>
      <c r="D719" s="150" t="s">
        <v>177</v>
      </c>
      <c r="E719" s="164" t="s">
        <v>19</v>
      </c>
      <c r="F719" s="165" t="s">
        <v>181</v>
      </c>
      <c r="H719" s="166">
        <v>3</v>
      </c>
      <c r="I719" s="167"/>
      <c r="L719" s="163"/>
      <c r="M719" s="168"/>
      <c r="T719" s="169"/>
      <c r="AT719" s="164" t="s">
        <v>177</v>
      </c>
      <c r="AU719" s="164" t="s">
        <v>83</v>
      </c>
      <c r="AV719" s="14" t="s">
        <v>173</v>
      </c>
      <c r="AW719" s="14" t="s">
        <v>34</v>
      </c>
      <c r="AX719" s="14" t="s">
        <v>81</v>
      </c>
      <c r="AY719" s="164" t="s">
        <v>166</v>
      </c>
    </row>
    <row r="720" spans="2:65" s="1" customFormat="1" ht="16.5" customHeight="1">
      <c r="B720" s="33"/>
      <c r="C720" s="132" t="s">
        <v>1117</v>
      </c>
      <c r="D720" s="132" t="s">
        <v>168</v>
      </c>
      <c r="E720" s="133" t="s">
        <v>1118</v>
      </c>
      <c r="F720" s="134" t="s">
        <v>1119</v>
      </c>
      <c r="G720" s="135" t="s">
        <v>276</v>
      </c>
      <c r="H720" s="136">
        <v>4</v>
      </c>
      <c r="I720" s="137"/>
      <c r="J720" s="138">
        <f>ROUND(I720*H720,2)</f>
        <v>0</v>
      </c>
      <c r="K720" s="134" t="s">
        <v>172</v>
      </c>
      <c r="L720" s="33"/>
      <c r="M720" s="139" t="s">
        <v>19</v>
      </c>
      <c r="N720" s="140" t="s">
        <v>45</v>
      </c>
      <c r="P720" s="141">
        <f>O720*H720</f>
        <v>0</v>
      </c>
      <c r="Q720" s="141">
        <v>0</v>
      </c>
      <c r="R720" s="141">
        <f>Q720*H720</f>
        <v>0</v>
      </c>
      <c r="S720" s="141">
        <v>0</v>
      </c>
      <c r="T720" s="142">
        <f>S720*H720</f>
        <v>0</v>
      </c>
      <c r="AR720" s="143" t="s">
        <v>290</v>
      </c>
      <c r="AT720" s="143" t="s">
        <v>168</v>
      </c>
      <c r="AU720" s="143" t="s">
        <v>83</v>
      </c>
      <c r="AY720" s="18" t="s">
        <v>166</v>
      </c>
      <c r="BE720" s="144">
        <f>IF(N720="základní",J720,0)</f>
        <v>0</v>
      </c>
      <c r="BF720" s="144">
        <f>IF(N720="snížená",J720,0)</f>
        <v>0</v>
      </c>
      <c r="BG720" s="144">
        <f>IF(N720="zákl. přenesená",J720,0)</f>
        <v>0</v>
      </c>
      <c r="BH720" s="144">
        <f>IF(N720="sníž. přenesená",J720,0)</f>
        <v>0</v>
      </c>
      <c r="BI720" s="144">
        <f>IF(N720="nulová",J720,0)</f>
        <v>0</v>
      </c>
      <c r="BJ720" s="18" t="s">
        <v>81</v>
      </c>
      <c r="BK720" s="144">
        <f>ROUND(I720*H720,2)</f>
        <v>0</v>
      </c>
      <c r="BL720" s="18" t="s">
        <v>290</v>
      </c>
      <c r="BM720" s="143" t="s">
        <v>1120</v>
      </c>
    </row>
    <row r="721" spans="2:65" s="1" customFormat="1" ht="10.199999999999999">
      <c r="B721" s="33"/>
      <c r="D721" s="145" t="s">
        <v>175</v>
      </c>
      <c r="F721" s="146" t="s">
        <v>1121</v>
      </c>
      <c r="I721" s="147"/>
      <c r="L721" s="33"/>
      <c r="M721" s="148"/>
      <c r="T721" s="54"/>
      <c r="AT721" s="18" t="s">
        <v>175</v>
      </c>
      <c r="AU721" s="18" t="s">
        <v>83</v>
      </c>
    </row>
    <row r="722" spans="2:65" s="12" customFormat="1" ht="10.199999999999999">
      <c r="B722" s="149"/>
      <c r="D722" s="150" t="s">
        <v>177</v>
      </c>
      <c r="E722" s="151" t="s">
        <v>19</v>
      </c>
      <c r="F722" s="152" t="s">
        <v>1116</v>
      </c>
      <c r="H722" s="151" t="s">
        <v>19</v>
      </c>
      <c r="I722" s="153"/>
      <c r="L722" s="149"/>
      <c r="M722" s="154"/>
      <c r="T722" s="155"/>
      <c r="AT722" s="151" t="s">
        <v>177</v>
      </c>
      <c r="AU722" s="151" t="s">
        <v>83</v>
      </c>
      <c r="AV722" s="12" t="s">
        <v>81</v>
      </c>
      <c r="AW722" s="12" t="s">
        <v>34</v>
      </c>
      <c r="AX722" s="12" t="s">
        <v>74</v>
      </c>
      <c r="AY722" s="151" t="s">
        <v>166</v>
      </c>
    </row>
    <row r="723" spans="2:65" s="13" customFormat="1" ht="10.199999999999999">
      <c r="B723" s="156"/>
      <c r="D723" s="150" t="s">
        <v>177</v>
      </c>
      <c r="E723" s="157" t="s">
        <v>19</v>
      </c>
      <c r="F723" s="158" t="s">
        <v>81</v>
      </c>
      <c r="H723" s="159">
        <v>1</v>
      </c>
      <c r="I723" s="160"/>
      <c r="L723" s="156"/>
      <c r="M723" s="161"/>
      <c r="T723" s="162"/>
      <c r="AT723" s="157" t="s">
        <v>177</v>
      </c>
      <c r="AU723" s="157" t="s">
        <v>83</v>
      </c>
      <c r="AV723" s="13" t="s">
        <v>83</v>
      </c>
      <c r="AW723" s="13" t="s">
        <v>34</v>
      </c>
      <c r="AX723" s="13" t="s">
        <v>74</v>
      </c>
      <c r="AY723" s="157" t="s">
        <v>166</v>
      </c>
    </row>
    <row r="724" spans="2:65" s="12" customFormat="1" ht="10.199999999999999">
      <c r="B724" s="149"/>
      <c r="D724" s="150" t="s">
        <v>177</v>
      </c>
      <c r="E724" s="151" t="s">
        <v>19</v>
      </c>
      <c r="F724" s="152" t="s">
        <v>339</v>
      </c>
      <c r="H724" s="151" t="s">
        <v>19</v>
      </c>
      <c r="I724" s="153"/>
      <c r="L724" s="149"/>
      <c r="M724" s="154"/>
      <c r="T724" s="155"/>
      <c r="AT724" s="151" t="s">
        <v>177</v>
      </c>
      <c r="AU724" s="151" t="s">
        <v>83</v>
      </c>
      <c r="AV724" s="12" t="s">
        <v>81</v>
      </c>
      <c r="AW724" s="12" t="s">
        <v>34</v>
      </c>
      <c r="AX724" s="12" t="s">
        <v>74</v>
      </c>
      <c r="AY724" s="151" t="s">
        <v>166</v>
      </c>
    </row>
    <row r="725" spans="2:65" s="13" customFormat="1" ht="10.199999999999999">
      <c r="B725" s="156"/>
      <c r="D725" s="150" t="s">
        <v>177</v>
      </c>
      <c r="E725" s="157" t="s">
        <v>19</v>
      </c>
      <c r="F725" s="158" t="s">
        <v>1122</v>
      </c>
      <c r="H725" s="159">
        <v>3</v>
      </c>
      <c r="I725" s="160"/>
      <c r="L725" s="156"/>
      <c r="M725" s="161"/>
      <c r="T725" s="162"/>
      <c r="AT725" s="157" t="s">
        <v>177</v>
      </c>
      <c r="AU725" s="157" t="s">
        <v>83</v>
      </c>
      <c r="AV725" s="13" t="s">
        <v>83</v>
      </c>
      <c r="AW725" s="13" t="s">
        <v>34</v>
      </c>
      <c r="AX725" s="13" t="s">
        <v>74</v>
      </c>
      <c r="AY725" s="157" t="s">
        <v>166</v>
      </c>
    </row>
    <row r="726" spans="2:65" s="14" customFormat="1" ht="10.199999999999999">
      <c r="B726" s="163"/>
      <c r="D726" s="150" t="s">
        <v>177</v>
      </c>
      <c r="E726" s="164" t="s">
        <v>19</v>
      </c>
      <c r="F726" s="165" t="s">
        <v>181</v>
      </c>
      <c r="H726" s="166">
        <v>4</v>
      </c>
      <c r="I726" s="167"/>
      <c r="L726" s="163"/>
      <c r="M726" s="168"/>
      <c r="T726" s="169"/>
      <c r="AT726" s="164" t="s">
        <v>177</v>
      </c>
      <c r="AU726" s="164" t="s">
        <v>83</v>
      </c>
      <c r="AV726" s="14" t="s">
        <v>173</v>
      </c>
      <c r="AW726" s="14" t="s">
        <v>34</v>
      </c>
      <c r="AX726" s="14" t="s">
        <v>81</v>
      </c>
      <c r="AY726" s="164" t="s">
        <v>166</v>
      </c>
    </row>
    <row r="727" spans="2:65" s="1" customFormat="1" ht="16.5" customHeight="1">
      <c r="B727" s="33"/>
      <c r="C727" s="175" t="s">
        <v>1123</v>
      </c>
      <c r="D727" s="175" t="s">
        <v>561</v>
      </c>
      <c r="E727" s="176" t="s">
        <v>1124</v>
      </c>
      <c r="F727" s="177" t="s">
        <v>1125</v>
      </c>
      <c r="G727" s="178" t="s">
        <v>318</v>
      </c>
      <c r="H727" s="179">
        <v>6</v>
      </c>
      <c r="I727" s="180"/>
      <c r="J727" s="181">
        <f>ROUND(I727*H727,2)</f>
        <v>0</v>
      </c>
      <c r="K727" s="177" t="s">
        <v>19</v>
      </c>
      <c r="L727" s="182"/>
      <c r="M727" s="183" t="s">
        <v>19</v>
      </c>
      <c r="N727" s="184" t="s">
        <v>45</v>
      </c>
      <c r="P727" s="141">
        <f>O727*H727</f>
        <v>0</v>
      </c>
      <c r="Q727" s="141">
        <v>6.9999999999999999E-4</v>
      </c>
      <c r="R727" s="141">
        <f>Q727*H727</f>
        <v>4.1999999999999997E-3</v>
      </c>
      <c r="S727" s="141">
        <v>0</v>
      </c>
      <c r="T727" s="142">
        <f>S727*H727</f>
        <v>0</v>
      </c>
      <c r="AR727" s="143" t="s">
        <v>414</v>
      </c>
      <c r="AT727" s="143" t="s">
        <v>561</v>
      </c>
      <c r="AU727" s="143" t="s">
        <v>83</v>
      </c>
      <c r="AY727" s="18" t="s">
        <v>166</v>
      </c>
      <c r="BE727" s="144">
        <f>IF(N727="základní",J727,0)</f>
        <v>0</v>
      </c>
      <c r="BF727" s="144">
        <f>IF(N727="snížená",J727,0)</f>
        <v>0</v>
      </c>
      <c r="BG727" s="144">
        <f>IF(N727="zákl. přenesená",J727,0)</f>
        <v>0</v>
      </c>
      <c r="BH727" s="144">
        <f>IF(N727="sníž. přenesená",J727,0)</f>
        <v>0</v>
      </c>
      <c r="BI727" s="144">
        <f>IF(N727="nulová",J727,0)</f>
        <v>0</v>
      </c>
      <c r="BJ727" s="18" t="s">
        <v>81</v>
      </c>
      <c r="BK727" s="144">
        <f>ROUND(I727*H727,2)</f>
        <v>0</v>
      </c>
      <c r="BL727" s="18" t="s">
        <v>290</v>
      </c>
      <c r="BM727" s="143" t="s">
        <v>1126</v>
      </c>
    </row>
    <row r="728" spans="2:65" s="12" customFormat="1" ht="10.199999999999999">
      <c r="B728" s="149"/>
      <c r="D728" s="150" t="s">
        <v>177</v>
      </c>
      <c r="E728" s="151" t="s">
        <v>19</v>
      </c>
      <c r="F728" s="152" t="s">
        <v>339</v>
      </c>
      <c r="H728" s="151" t="s">
        <v>19</v>
      </c>
      <c r="I728" s="153"/>
      <c r="L728" s="149"/>
      <c r="M728" s="154"/>
      <c r="T728" s="155"/>
      <c r="AT728" s="151" t="s">
        <v>177</v>
      </c>
      <c r="AU728" s="151" t="s">
        <v>83</v>
      </c>
      <c r="AV728" s="12" t="s">
        <v>81</v>
      </c>
      <c r="AW728" s="12" t="s">
        <v>34</v>
      </c>
      <c r="AX728" s="12" t="s">
        <v>74</v>
      </c>
      <c r="AY728" s="151" t="s">
        <v>166</v>
      </c>
    </row>
    <row r="729" spans="2:65" s="13" customFormat="1" ht="10.199999999999999">
      <c r="B729" s="156"/>
      <c r="D729" s="150" t="s">
        <v>177</v>
      </c>
      <c r="E729" s="157" t="s">
        <v>19</v>
      </c>
      <c r="F729" s="158" t="s">
        <v>215</v>
      </c>
      <c r="H729" s="159">
        <v>6</v>
      </c>
      <c r="I729" s="160"/>
      <c r="L729" s="156"/>
      <c r="M729" s="161"/>
      <c r="T729" s="162"/>
      <c r="AT729" s="157" t="s">
        <v>177</v>
      </c>
      <c r="AU729" s="157" t="s">
        <v>83</v>
      </c>
      <c r="AV729" s="13" t="s">
        <v>83</v>
      </c>
      <c r="AW729" s="13" t="s">
        <v>34</v>
      </c>
      <c r="AX729" s="13" t="s">
        <v>74</v>
      </c>
      <c r="AY729" s="157" t="s">
        <v>166</v>
      </c>
    </row>
    <row r="730" spans="2:65" s="14" customFormat="1" ht="10.199999999999999">
      <c r="B730" s="163"/>
      <c r="D730" s="150" t="s">
        <v>177</v>
      </c>
      <c r="E730" s="164" t="s">
        <v>19</v>
      </c>
      <c r="F730" s="165" t="s">
        <v>181</v>
      </c>
      <c r="H730" s="166">
        <v>6</v>
      </c>
      <c r="I730" s="167"/>
      <c r="L730" s="163"/>
      <c r="M730" s="168"/>
      <c r="T730" s="169"/>
      <c r="AT730" s="164" t="s">
        <v>177</v>
      </c>
      <c r="AU730" s="164" t="s">
        <v>83</v>
      </c>
      <c r="AV730" s="14" t="s">
        <v>173</v>
      </c>
      <c r="AW730" s="14" t="s">
        <v>34</v>
      </c>
      <c r="AX730" s="14" t="s">
        <v>81</v>
      </c>
      <c r="AY730" s="164" t="s">
        <v>166</v>
      </c>
    </row>
    <row r="731" spans="2:65" s="1" customFormat="1" ht="16.5" customHeight="1">
      <c r="B731" s="33"/>
      <c r="C731" s="175" t="s">
        <v>1127</v>
      </c>
      <c r="D731" s="175" t="s">
        <v>561</v>
      </c>
      <c r="E731" s="176" t="s">
        <v>1128</v>
      </c>
      <c r="F731" s="177" t="s">
        <v>1129</v>
      </c>
      <c r="G731" s="178" t="s">
        <v>318</v>
      </c>
      <c r="H731" s="179">
        <v>1</v>
      </c>
      <c r="I731" s="180"/>
      <c r="J731" s="181">
        <f>ROUND(I731*H731,2)</f>
        <v>0</v>
      </c>
      <c r="K731" s="177" t="s">
        <v>19</v>
      </c>
      <c r="L731" s="182"/>
      <c r="M731" s="183" t="s">
        <v>19</v>
      </c>
      <c r="N731" s="184" t="s">
        <v>45</v>
      </c>
      <c r="P731" s="141">
        <f>O731*H731</f>
        <v>0</v>
      </c>
      <c r="Q731" s="141">
        <v>1E-3</v>
      </c>
      <c r="R731" s="141">
        <f>Q731*H731</f>
        <v>1E-3</v>
      </c>
      <c r="S731" s="141">
        <v>0</v>
      </c>
      <c r="T731" s="142">
        <f>S731*H731</f>
        <v>0</v>
      </c>
      <c r="AR731" s="143" t="s">
        <v>414</v>
      </c>
      <c r="AT731" s="143" t="s">
        <v>561</v>
      </c>
      <c r="AU731" s="143" t="s">
        <v>83</v>
      </c>
      <c r="AY731" s="18" t="s">
        <v>166</v>
      </c>
      <c r="BE731" s="144">
        <f>IF(N731="základní",J731,0)</f>
        <v>0</v>
      </c>
      <c r="BF731" s="144">
        <f>IF(N731="snížená",J731,0)</f>
        <v>0</v>
      </c>
      <c r="BG731" s="144">
        <f>IF(N731="zákl. přenesená",J731,0)</f>
        <v>0</v>
      </c>
      <c r="BH731" s="144">
        <f>IF(N731="sníž. přenesená",J731,0)</f>
        <v>0</v>
      </c>
      <c r="BI731" s="144">
        <f>IF(N731="nulová",J731,0)</f>
        <v>0</v>
      </c>
      <c r="BJ731" s="18" t="s">
        <v>81</v>
      </c>
      <c r="BK731" s="144">
        <f>ROUND(I731*H731,2)</f>
        <v>0</v>
      </c>
      <c r="BL731" s="18" t="s">
        <v>290</v>
      </c>
      <c r="BM731" s="143" t="s">
        <v>1130</v>
      </c>
    </row>
    <row r="732" spans="2:65" s="12" customFormat="1" ht="10.199999999999999">
      <c r="B732" s="149"/>
      <c r="D732" s="150" t="s">
        <v>177</v>
      </c>
      <c r="E732" s="151" t="s">
        <v>19</v>
      </c>
      <c r="F732" s="152" t="s">
        <v>1116</v>
      </c>
      <c r="H732" s="151" t="s">
        <v>19</v>
      </c>
      <c r="I732" s="153"/>
      <c r="L732" s="149"/>
      <c r="M732" s="154"/>
      <c r="T732" s="155"/>
      <c r="AT732" s="151" t="s">
        <v>177</v>
      </c>
      <c r="AU732" s="151" t="s">
        <v>83</v>
      </c>
      <c r="AV732" s="12" t="s">
        <v>81</v>
      </c>
      <c r="AW732" s="12" t="s">
        <v>34</v>
      </c>
      <c r="AX732" s="12" t="s">
        <v>74</v>
      </c>
      <c r="AY732" s="151" t="s">
        <v>166</v>
      </c>
    </row>
    <row r="733" spans="2:65" s="13" customFormat="1" ht="10.199999999999999">
      <c r="B733" s="156"/>
      <c r="D733" s="150" t="s">
        <v>177</v>
      </c>
      <c r="E733" s="157" t="s">
        <v>19</v>
      </c>
      <c r="F733" s="158" t="s">
        <v>81</v>
      </c>
      <c r="H733" s="159">
        <v>1</v>
      </c>
      <c r="I733" s="160"/>
      <c r="L733" s="156"/>
      <c r="M733" s="161"/>
      <c r="T733" s="162"/>
      <c r="AT733" s="157" t="s">
        <v>177</v>
      </c>
      <c r="AU733" s="157" t="s">
        <v>83</v>
      </c>
      <c r="AV733" s="13" t="s">
        <v>83</v>
      </c>
      <c r="AW733" s="13" t="s">
        <v>34</v>
      </c>
      <c r="AX733" s="13" t="s">
        <v>74</v>
      </c>
      <c r="AY733" s="157" t="s">
        <v>166</v>
      </c>
    </row>
    <row r="734" spans="2:65" s="14" customFormat="1" ht="10.199999999999999">
      <c r="B734" s="163"/>
      <c r="D734" s="150" t="s">
        <v>177</v>
      </c>
      <c r="E734" s="164" t="s">
        <v>19</v>
      </c>
      <c r="F734" s="165" t="s">
        <v>181</v>
      </c>
      <c r="H734" s="166">
        <v>1</v>
      </c>
      <c r="I734" s="167"/>
      <c r="L734" s="163"/>
      <c r="M734" s="168"/>
      <c r="T734" s="169"/>
      <c r="AT734" s="164" t="s">
        <v>177</v>
      </c>
      <c r="AU734" s="164" t="s">
        <v>83</v>
      </c>
      <c r="AV734" s="14" t="s">
        <v>173</v>
      </c>
      <c r="AW734" s="14" t="s">
        <v>34</v>
      </c>
      <c r="AX734" s="14" t="s">
        <v>81</v>
      </c>
      <c r="AY734" s="164" t="s">
        <v>166</v>
      </c>
    </row>
    <row r="735" spans="2:65" s="1" customFormat="1" ht="16.5" customHeight="1">
      <c r="B735" s="33"/>
      <c r="C735" s="132" t="s">
        <v>1131</v>
      </c>
      <c r="D735" s="132" t="s">
        <v>168</v>
      </c>
      <c r="E735" s="133" t="s">
        <v>1132</v>
      </c>
      <c r="F735" s="134" t="s">
        <v>1133</v>
      </c>
      <c r="G735" s="135" t="s">
        <v>318</v>
      </c>
      <c r="H735" s="136">
        <v>6</v>
      </c>
      <c r="I735" s="137"/>
      <c r="J735" s="138">
        <f>ROUND(I735*H735,2)</f>
        <v>0</v>
      </c>
      <c r="K735" s="134" t="s">
        <v>19</v>
      </c>
      <c r="L735" s="33"/>
      <c r="M735" s="139" t="s">
        <v>19</v>
      </c>
      <c r="N735" s="140" t="s">
        <v>45</v>
      </c>
      <c r="P735" s="141">
        <f>O735*H735</f>
        <v>0</v>
      </c>
      <c r="Q735" s="141">
        <v>3.0000000000000001E-3</v>
      </c>
      <c r="R735" s="141">
        <f>Q735*H735</f>
        <v>1.8000000000000002E-2</v>
      </c>
      <c r="S735" s="141">
        <v>0</v>
      </c>
      <c r="T735" s="142">
        <f>S735*H735</f>
        <v>0</v>
      </c>
      <c r="AR735" s="143" t="s">
        <v>290</v>
      </c>
      <c r="AT735" s="143" t="s">
        <v>168</v>
      </c>
      <c r="AU735" s="143" t="s">
        <v>83</v>
      </c>
      <c r="AY735" s="18" t="s">
        <v>166</v>
      </c>
      <c r="BE735" s="144">
        <f>IF(N735="základní",J735,0)</f>
        <v>0</v>
      </c>
      <c r="BF735" s="144">
        <f>IF(N735="snížená",J735,0)</f>
        <v>0</v>
      </c>
      <c r="BG735" s="144">
        <f>IF(N735="zákl. přenesená",J735,0)</f>
        <v>0</v>
      </c>
      <c r="BH735" s="144">
        <f>IF(N735="sníž. přenesená",J735,0)</f>
        <v>0</v>
      </c>
      <c r="BI735" s="144">
        <f>IF(N735="nulová",J735,0)</f>
        <v>0</v>
      </c>
      <c r="BJ735" s="18" t="s">
        <v>81</v>
      </c>
      <c r="BK735" s="144">
        <f>ROUND(I735*H735,2)</f>
        <v>0</v>
      </c>
      <c r="BL735" s="18" t="s">
        <v>290</v>
      </c>
      <c r="BM735" s="143" t="s">
        <v>1134</v>
      </c>
    </row>
    <row r="736" spans="2:65" s="12" customFormat="1" ht="10.199999999999999">
      <c r="B736" s="149"/>
      <c r="D736" s="150" t="s">
        <v>177</v>
      </c>
      <c r="E736" s="151" t="s">
        <v>19</v>
      </c>
      <c r="F736" s="152" t="s">
        <v>1116</v>
      </c>
      <c r="H736" s="151" t="s">
        <v>19</v>
      </c>
      <c r="I736" s="153"/>
      <c r="L736" s="149"/>
      <c r="M736" s="154"/>
      <c r="T736" s="155"/>
      <c r="AT736" s="151" t="s">
        <v>177</v>
      </c>
      <c r="AU736" s="151" t="s">
        <v>83</v>
      </c>
      <c r="AV736" s="12" t="s">
        <v>81</v>
      </c>
      <c r="AW736" s="12" t="s">
        <v>34</v>
      </c>
      <c r="AX736" s="12" t="s">
        <v>74</v>
      </c>
      <c r="AY736" s="151" t="s">
        <v>166</v>
      </c>
    </row>
    <row r="737" spans="2:65" s="13" customFormat="1" ht="10.199999999999999">
      <c r="B737" s="156"/>
      <c r="D737" s="150" t="s">
        <v>177</v>
      </c>
      <c r="E737" s="157" t="s">
        <v>19</v>
      </c>
      <c r="F737" s="158" t="s">
        <v>215</v>
      </c>
      <c r="H737" s="159">
        <v>6</v>
      </c>
      <c r="I737" s="160"/>
      <c r="L737" s="156"/>
      <c r="M737" s="161"/>
      <c r="T737" s="162"/>
      <c r="AT737" s="157" t="s">
        <v>177</v>
      </c>
      <c r="AU737" s="157" t="s">
        <v>83</v>
      </c>
      <c r="AV737" s="13" t="s">
        <v>83</v>
      </c>
      <c r="AW737" s="13" t="s">
        <v>34</v>
      </c>
      <c r="AX737" s="13" t="s">
        <v>74</v>
      </c>
      <c r="AY737" s="157" t="s">
        <v>166</v>
      </c>
    </row>
    <row r="738" spans="2:65" s="14" customFormat="1" ht="10.199999999999999">
      <c r="B738" s="163"/>
      <c r="D738" s="150" t="s">
        <v>177</v>
      </c>
      <c r="E738" s="164" t="s">
        <v>19</v>
      </c>
      <c r="F738" s="165" t="s">
        <v>181</v>
      </c>
      <c r="H738" s="166">
        <v>6</v>
      </c>
      <c r="I738" s="167"/>
      <c r="L738" s="163"/>
      <c r="M738" s="168"/>
      <c r="T738" s="169"/>
      <c r="AT738" s="164" t="s">
        <v>177</v>
      </c>
      <c r="AU738" s="164" t="s">
        <v>83</v>
      </c>
      <c r="AV738" s="14" t="s">
        <v>173</v>
      </c>
      <c r="AW738" s="14" t="s">
        <v>34</v>
      </c>
      <c r="AX738" s="14" t="s">
        <v>81</v>
      </c>
      <c r="AY738" s="164" t="s">
        <v>166</v>
      </c>
    </row>
    <row r="739" spans="2:65" s="1" customFormat="1" ht="24.15" customHeight="1">
      <c r="B739" s="33"/>
      <c r="C739" s="132" t="s">
        <v>1135</v>
      </c>
      <c r="D739" s="132" t="s">
        <v>168</v>
      </c>
      <c r="E739" s="133" t="s">
        <v>1136</v>
      </c>
      <c r="F739" s="134" t="s">
        <v>1137</v>
      </c>
      <c r="G739" s="135" t="s">
        <v>293</v>
      </c>
      <c r="H739" s="136">
        <v>3.5000000000000003E-2</v>
      </c>
      <c r="I739" s="137"/>
      <c r="J739" s="138">
        <f>ROUND(I739*H739,2)</f>
        <v>0</v>
      </c>
      <c r="K739" s="134" t="s">
        <v>172</v>
      </c>
      <c r="L739" s="33"/>
      <c r="M739" s="139" t="s">
        <v>19</v>
      </c>
      <c r="N739" s="140" t="s">
        <v>45</v>
      </c>
      <c r="P739" s="141">
        <f>O739*H739</f>
        <v>0</v>
      </c>
      <c r="Q739" s="141">
        <v>0</v>
      </c>
      <c r="R739" s="141">
        <f>Q739*H739</f>
        <v>0</v>
      </c>
      <c r="S739" s="141">
        <v>0</v>
      </c>
      <c r="T739" s="142">
        <f>S739*H739</f>
        <v>0</v>
      </c>
      <c r="AR739" s="143" t="s">
        <v>290</v>
      </c>
      <c r="AT739" s="143" t="s">
        <v>168</v>
      </c>
      <c r="AU739" s="143" t="s">
        <v>83</v>
      </c>
      <c r="AY739" s="18" t="s">
        <v>166</v>
      </c>
      <c r="BE739" s="144">
        <f>IF(N739="základní",J739,0)</f>
        <v>0</v>
      </c>
      <c r="BF739" s="144">
        <f>IF(N739="snížená",J739,0)</f>
        <v>0</v>
      </c>
      <c r="BG739" s="144">
        <f>IF(N739="zákl. přenesená",J739,0)</f>
        <v>0</v>
      </c>
      <c r="BH739" s="144">
        <f>IF(N739="sníž. přenesená",J739,0)</f>
        <v>0</v>
      </c>
      <c r="BI739" s="144">
        <f>IF(N739="nulová",J739,0)</f>
        <v>0</v>
      </c>
      <c r="BJ739" s="18" t="s">
        <v>81</v>
      </c>
      <c r="BK739" s="144">
        <f>ROUND(I739*H739,2)</f>
        <v>0</v>
      </c>
      <c r="BL739" s="18" t="s">
        <v>290</v>
      </c>
      <c r="BM739" s="143" t="s">
        <v>1138</v>
      </c>
    </row>
    <row r="740" spans="2:65" s="1" customFormat="1" ht="10.199999999999999">
      <c r="B740" s="33"/>
      <c r="D740" s="145" t="s">
        <v>175</v>
      </c>
      <c r="F740" s="146" t="s">
        <v>1139</v>
      </c>
      <c r="I740" s="147"/>
      <c r="L740" s="33"/>
      <c r="M740" s="148"/>
      <c r="T740" s="54"/>
      <c r="AT740" s="18" t="s">
        <v>175</v>
      </c>
      <c r="AU740" s="18" t="s">
        <v>83</v>
      </c>
    </row>
    <row r="741" spans="2:65" s="11" customFormat="1" ht="22.8" customHeight="1">
      <c r="B741" s="120"/>
      <c r="D741" s="121" t="s">
        <v>73</v>
      </c>
      <c r="E741" s="130" t="s">
        <v>1140</v>
      </c>
      <c r="F741" s="130" t="s">
        <v>1141</v>
      </c>
      <c r="I741" s="123"/>
      <c r="J741" s="131">
        <f>BK741</f>
        <v>0</v>
      </c>
      <c r="L741" s="120"/>
      <c r="M741" s="125"/>
      <c r="P741" s="126">
        <f>SUM(P742:P748)</f>
        <v>0</v>
      </c>
      <c r="R741" s="126">
        <f>SUM(R742:R748)</f>
        <v>0.15253139999999998</v>
      </c>
      <c r="T741" s="127">
        <f>SUM(T742:T748)</f>
        <v>0</v>
      </c>
      <c r="AR741" s="121" t="s">
        <v>83</v>
      </c>
      <c r="AT741" s="128" t="s">
        <v>73</v>
      </c>
      <c r="AU741" s="128" t="s">
        <v>81</v>
      </c>
      <c r="AY741" s="121" t="s">
        <v>166</v>
      </c>
      <c r="BK741" s="129">
        <f>SUM(BK742:BK748)</f>
        <v>0</v>
      </c>
    </row>
    <row r="742" spans="2:65" s="1" customFormat="1" ht="24.15" customHeight="1">
      <c r="B742" s="33"/>
      <c r="C742" s="132" t="s">
        <v>1142</v>
      </c>
      <c r="D742" s="132" t="s">
        <v>168</v>
      </c>
      <c r="E742" s="133" t="s">
        <v>1143</v>
      </c>
      <c r="F742" s="134" t="s">
        <v>1144</v>
      </c>
      <c r="G742" s="135" t="s">
        <v>244</v>
      </c>
      <c r="H742" s="136">
        <v>9.66</v>
      </c>
      <c r="I742" s="137"/>
      <c r="J742" s="138">
        <f>ROUND(I742*H742,2)</f>
        <v>0</v>
      </c>
      <c r="K742" s="134" t="s">
        <v>19</v>
      </c>
      <c r="L742" s="33"/>
      <c r="M742" s="139" t="s">
        <v>19</v>
      </c>
      <c r="N742" s="140" t="s">
        <v>45</v>
      </c>
      <c r="P742" s="141">
        <f>O742*H742</f>
        <v>0</v>
      </c>
      <c r="Q742" s="141">
        <v>1.5789999999999998E-2</v>
      </c>
      <c r="R742" s="141">
        <f>Q742*H742</f>
        <v>0.15253139999999998</v>
      </c>
      <c r="S742" s="141">
        <v>0</v>
      </c>
      <c r="T742" s="142">
        <f>S742*H742</f>
        <v>0</v>
      </c>
      <c r="AR742" s="143" t="s">
        <v>290</v>
      </c>
      <c r="AT742" s="143" t="s">
        <v>168</v>
      </c>
      <c r="AU742" s="143" t="s">
        <v>83</v>
      </c>
      <c r="AY742" s="18" t="s">
        <v>166</v>
      </c>
      <c r="BE742" s="144">
        <f>IF(N742="základní",J742,0)</f>
        <v>0</v>
      </c>
      <c r="BF742" s="144">
        <f>IF(N742="snížená",J742,0)</f>
        <v>0</v>
      </c>
      <c r="BG742" s="144">
        <f>IF(N742="zákl. přenesená",J742,0)</f>
        <v>0</v>
      </c>
      <c r="BH742" s="144">
        <f>IF(N742="sníž. přenesená",J742,0)</f>
        <v>0</v>
      </c>
      <c r="BI742" s="144">
        <f>IF(N742="nulová",J742,0)</f>
        <v>0</v>
      </c>
      <c r="BJ742" s="18" t="s">
        <v>81</v>
      </c>
      <c r="BK742" s="144">
        <f>ROUND(I742*H742,2)</f>
        <v>0</v>
      </c>
      <c r="BL742" s="18" t="s">
        <v>290</v>
      </c>
      <c r="BM742" s="143" t="s">
        <v>1145</v>
      </c>
    </row>
    <row r="743" spans="2:65" s="12" customFormat="1" ht="10.199999999999999">
      <c r="B743" s="149"/>
      <c r="D743" s="150" t="s">
        <v>177</v>
      </c>
      <c r="E743" s="151" t="s">
        <v>19</v>
      </c>
      <c r="F743" s="152" t="s">
        <v>1146</v>
      </c>
      <c r="H743" s="151" t="s">
        <v>19</v>
      </c>
      <c r="I743" s="153"/>
      <c r="L743" s="149"/>
      <c r="M743" s="154"/>
      <c r="T743" s="155"/>
      <c r="AT743" s="151" t="s">
        <v>177</v>
      </c>
      <c r="AU743" s="151" t="s">
        <v>83</v>
      </c>
      <c r="AV743" s="12" t="s">
        <v>81</v>
      </c>
      <c r="AW743" s="12" t="s">
        <v>34</v>
      </c>
      <c r="AX743" s="12" t="s">
        <v>74</v>
      </c>
      <c r="AY743" s="151" t="s">
        <v>166</v>
      </c>
    </row>
    <row r="744" spans="2:65" s="13" customFormat="1" ht="10.199999999999999">
      <c r="B744" s="156"/>
      <c r="D744" s="150" t="s">
        <v>177</v>
      </c>
      <c r="E744" s="157" t="s">
        <v>19</v>
      </c>
      <c r="F744" s="158" t="s">
        <v>1147</v>
      </c>
      <c r="H744" s="159">
        <v>9.1999999999999993</v>
      </c>
      <c r="I744" s="160"/>
      <c r="L744" s="156"/>
      <c r="M744" s="161"/>
      <c r="T744" s="162"/>
      <c r="AT744" s="157" t="s">
        <v>177</v>
      </c>
      <c r="AU744" s="157" t="s">
        <v>83</v>
      </c>
      <c r="AV744" s="13" t="s">
        <v>83</v>
      </c>
      <c r="AW744" s="13" t="s">
        <v>34</v>
      </c>
      <c r="AX744" s="13" t="s">
        <v>74</v>
      </c>
      <c r="AY744" s="157" t="s">
        <v>166</v>
      </c>
    </row>
    <row r="745" spans="2:65" s="14" customFormat="1" ht="10.199999999999999">
      <c r="B745" s="163"/>
      <c r="D745" s="150" t="s">
        <v>177</v>
      </c>
      <c r="E745" s="164" t="s">
        <v>19</v>
      </c>
      <c r="F745" s="165" t="s">
        <v>181</v>
      </c>
      <c r="H745" s="166">
        <v>9.1999999999999993</v>
      </c>
      <c r="I745" s="167"/>
      <c r="L745" s="163"/>
      <c r="M745" s="168"/>
      <c r="T745" s="169"/>
      <c r="AT745" s="164" t="s">
        <v>177</v>
      </c>
      <c r="AU745" s="164" t="s">
        <v>83</v>
      </c>
      <c r="AV745" s="14" t="s">
        <v>173</v>
      </c>
      <c r="AW745" s="14" t="s">
        <v>34</v>
      </c>
      <c r="AX745" s="14" t="s">
        <v>81</v>
      </c>
      <c r="AY745" s="164" t="s">
        <v>166</v>
      </c>
    </row>
    <row r="746" spans="2:65" s="13" customFormat="1" ht="10.199999999999999">
      <c r="B746" s="156"/>
      <c r="D746" s="150" t="s">
        <v>177</v>
      </c>
      <c r="F746" s="158" t="s">
        <v>1148</v>
      </c>
      <c r="H746" s="159">
        <v>9.66</v>
      </c>
      <c r="I746" s="160"/>
      <c r="L746" s="156"/>
      <c r="M746" s="161"/>
      <c r="T746" s="162"/>
      <c r="AT746" s="157" t="s">
        <v>177</v>
      </c>
      <c r="AU746" s="157" t="s">
        <v>83</v>
      </c>
      <c r="AV746" s="13" t="s">
        <v>83</v>
      </c>
      <c r="AW746" s="13" t="s">
        <v>4</v>
      </c>
      <c r="AX746" s="13" t="s">
        <v>81</v>
      </c>
      <c r="AY746" s="157" t="s">
        <v>166</v>
      </c>
    </row>
    <row r="747" spans="2:65" s="1" customFormat="1" ht="24.15" customHeight="1">
      <c r="B747" s="33"/>
      <c r="C747" s="132" t="s">
        <v>1149</v>
      </c>
      <c r="D747" s="132" t="s">
        <v>168</v>
      </c>
      <c r="E747" s="133" t="s">
        <v>1150</v>
      </c>
      <c r="F747" s="134" t="s">
        <v>1151</v>
      </c>
      <c r="G747" s="135" t="s">
        <v>293</v>
      </c>
      <c r="H747" s="136">
        <v>0.153</v>
      </c>
      <c r="I747" s="137"/>
      <c r="J747" s="138">
        <f>ROUND(I747*H747,2)</f>
        <v>0</v>
      </c>
      <c r="K747" s="134" t="s">
        <v>172</v>
      </c>
      <c r="L747" s="33"/>
      <c r="M747" s="139" t="s">
        <v>19</v>
      </c>
      <c r="N747" s="140" t="s">
        <v>45</v>
      </c>
      <c r="P747" s="141">
        <f>O747*H747</f>
        <v>0</v>
      </c>
      <c r="Q747" s="141">
        <v>0</v>
      </c>
      <c r="R747" s="141">
        <f>Q747*H747</f>
        <v>0</v>
      </c>
      <c r="S747" s="141">
        <v>0</v>
      </c>
      <c r="T747" s="142">
        <f>S747*H747</f>
        <v>0</v>
      </c>
      <c r="AR747" s="143" t="s">
        <v>290</v>
      </c>
      <c r="AT747" s="143" t="s">
        <v>168</v>
      </c>
      <c r="AU747" s="143" t="s">
        <v>83</v>
      </c>
      <c r="AY747" s="18" t="s">
        <v>166</v>
      </c>
      <c r="BE747" s="144">
        <f>IF(N747="základní",J747,0)</f>
        <v>0</v>
      </c>
      <c r="BF747" s="144">
        <f>IF(N747="snížená",J747,0)</f>
        <v>0</v>
      </c>
      <c r="BG747" s="144">
        <f>IF(N747="zákl. přenesená",J747,0)</f>
        <v>0</v>
      </c>
      <c r="BH747" s="144">
        <f>IF(N747="sníž. přenesená",J747,0)</f>
        <v>0</v>
      </c>
      <c r="BI747" s="144">
        <f>IF(N747="nulová",J747,0)</f>
        <v>0</v>
      </c>
      <c r="BJ747" s="18" t="s">
        <v>81</v>
      </c>
      <c r="BK747" s="144">
        <f>ROUND(I747*H747,2)</f>
        <v>0</v>
      </c>
      <c r="BL747" s="18" t="s">
        <v>290</v>
      </c>
      <c r="BM747" s="143" t="s">
        <v>1152</v>
      </c>
    </row>
    <row r="748" spans="2:65" s="1" customFormat="1" ht="10.199999999999999">
      <c r="B748" s="33"/>
      <c r="D748" s="145" t="s">
        <v>175</v>
      </c>
      <c r="F748" s="146" t="s">
        <v>1153</v>
      </c>
      <c r="I748" s="147"/>
      <c r="L748" s="33"/>
      <c r="M748" s="148"/>
      <c r="T748" s="54"/>
      <c r="AT748" s="18" t="s">
        <v>175</v>
      </c>
      <c r="AU748" s="18" t="s">
        <v>83</v>
      </c>
    </row>
    <row r="749" spans="2:65" s="11" customFormat="1" ht="22.8" customHeight="1">
      <c r="B749" s="120"/>
      <c r="D749" s="121" t="s">
        <v>73</v>
      </c>
      <c r="E749" s="130" t="s">
        <v>471</v>
      </c>
      <c r="F749" s="130" t="s">
        <v>472</v>
      </c>
      <c r="I749" s="123"/>
      <c r="J749" s="131">
        <f>BK749</f>
        <v>0</v>
      </c>
      <c r="L749" s="120"/>
      <c r="M749" s="125"/>
      <c r="P749" s="126">
        <f>SUM(P750:P774)</f>
        <v>0</v>
      </c>
      <c r="R749" s="126">
        <f>SUM(R750:R774)</f>
        <v>0.18890760000000001</v>
      </c>
      <c r="T749" s="127">
        <f>SUM(T750:T774)</f>
        <v>0</v>
      </c>
      <c r="AR749" s="121" t="s">
        <v>83</v>
      </c>
      <c r="AT749" s="128" t="s">
        <v>73</v>
      </c>
      <c r="AU749" s="128" t="s">
        <v>81</v>
      </c>
      <c r="AY749" s="121" t="s">
        <v>166</v>
      </c>
      <c r="BK749" s="129">
        <f>SUM(BK750:BK774)</f>
        <v>0</v>
      </c>
    </row>
    <row r="750" spans="2:65" s="1" customFormat="1" ht="16.5" customHeight="1">
      <c r="B750" s="33"/>
      <c r="C750" s="132" t="s">
        <v>1154</v>
      </c>
      <c r="D750" s="132" t="s">
        <v>168</v>
      </c>
      <c r="E750" s="133" t="s">
        <v>1155</v>
      </c>
      <c r="F750" s="134" t="s">
        <v>1156</v>
      </c>
      <c r="G750" s="135" t="s">
        <v>276</v>
      </c>
      <c r="H750" s="136">
        <v>17.22</v>
      </c>
      <c r="I750" s="137"/>
      <c r="J750" s="138">
        <f>ROUND(I750*H750,2)</f>
        <v>0</v>
      </c>
      <c r="K750" s="134" t="s">
        <v>172</v>
      </c>
      <c r="L750" s="33"/>
      <c r="M750" s="139" t="s">
        <v>19</v>
      </c>
      <c r="N750" s="140" t="s">
        <v>45</v>
      </c>
      <c r="P750" s="141">
        <f>O750*H750</f>
        <v>0</v>
      </c>
      <c r="Q750" s="141">
        <v>1.3799999999999999E-3</v>
      </c>
      <c r="R750" s="141">
        <f>Q750*H750</f>
        <v>2.3763599999999996E-2</v>
      </c>
      <c r="S750" s="141">
        <v>0</v>
      </c>
      <c r="T750" s="142">
        <f>S750*H750</f>
        <v>0</v>
      </c>
      <c r="AR750" s="143" t="s">
        <v>290</v>
      </c>
      <c r="AT750" s="143" t="s">
        <v>168</v>
      </c>
      <c r="AU750" s="143" t="s">
        <v>83</v>
      </c>
      <c r="AY750" s="18" t="s">
        <v>166</v>
      </c>
      <c r="BE750" s="144">
        <f>IF(N750="základní",J750,0)</f>
        <v>0</v>
      </c>
      <c r="BF750" s="144">
        <f>IF(N750="snížená",J750,0)</f>
        <v>0</v>
      </c>
      <c r="BG750" s="144">
        <f>IF(N750="zákl. přenesená",J750,0)</f>
        <v>0</v>
      </c>
      <c r="BH750" s="144">
        <f>IF(N750="sníž. přenesená",J750,0)</f>
        <v>0</v>
      </c>
      <c r="BI750" s="144">
        <f>IF(N750="nulová",J750,0)</f>
        <v>0</v>
      </c>
      <c r="BJ750" s="18" t="s">
        <v>81</v>
      </c>
      <c r="BK750" s="144">
        <f>ROUND(I750*H750,2)</f>
        <v>0</v>
      </c>
      <c r="BL750" s="18" t="s">
        <v>290</v>
      </c>
      <c r="BM750" s="143" t="s">
        <v>1157</v>
      </c>
    </row>
    <row r="751" spans="2:65" s="1" customFormat="1" ht="10.199999999999999">
      <c r="B751" s="33"/>
      <c r="D751" s="145" t="s">
        <v>175</v>
      </c>
      <c r="F751" s="146" t="s">
        <v>1158</v>
      </c>
      <c r="I751" s="147"/>
      <c r="L751" s="33"/>
      <c r="M751" s="148"/>
      <c r="T751" s="54"/>
      <c r="AT751" s="18" t="s">
        <v>175</v>
      </c>
      <c r="AU751" s="18" t="s">
        <v>83</v>
      </c>
    </row>
    <row r="752" spans="2:65" s="12" customFormat="1" ht="10.199999999999999">
      <c r="B752" s="149"/>
      <c r="D752" s="150" t="s">
        <v>177</v>
      </c>
      <c r="E752" s="151" t="s">
        <v>19</v>
      </c>
      <c r="F752" s="152" t="s">
        <v>1146</v>
      </c>
      <c r="H752" s="151" t="s">
        <v>19</v>
      </c>
      <c r="I752" s="153"/>
      <c r="L752" s="149"/>
      <c r="M752" s="154"/>
      <c r="T752" s="155"/>
      <c r="AT752" s="151" t="s">
        <v>177</v>
      </c>
      <c r="AU752" s="151" t="s">
        <v>83</v>
      </c>
      <c r="AV752" s="12" t="s">
        <v>81</v>
      </c>
      <c r="AW752" s="12" t="s">
        <v>34</v>
      </c>
      <c r="AX752" s="12" t="s">
        <v>74</v>
      </c>
      <c r="AY752" s="151" t="s">
        <v>166</v>
      </c>
    </row>
    <row r="753" spans="2:65" s="13" customFormat="1" ht="10.199999999999999">
      <c r="B753" s="156"/>
      <c r="D753" s="150" t="s">
        <v>177</v>
      </c>
      <c r="E753" s="157" t="s">
        <v>19</v>
      </c>
      <c r="F753" s="158" t="s">
        <v>1159</v>
      </c>
      <c r="H753" s="159">
        <v>16.399999999999999</v>
      </c>
      <c r="I753" s="160"/>
      <c r="L753" s="156"/>
      <c r="M753" s="161"/>
      <c r="T753" s="162"/>
      <c r="AT753" s="157" t="s">
        <v>177</v>
      </c>
      <c r="AU753" s="157" t="s">
        <v>83</v>
      </c>
      <c r="AV753" s="13" t="s">
        <v>83</v>
      </c>
      <c r="AW753" s="13" t="s">
        <v>34</v>
      </c>
      <c r="AX753" s="13" t="s">
        <v>74</v>
      </c>
      <c r="AY753" s="157" t="s">
        <v>166</v>
      </c>
    </row>
    <row r="754" spans="2:65" s="14" customFormat="1" ht="10.199999999999999">
      <c r="B754" s="163"/>
      <c r="D754" s="150" t="s">
        <v>177</v>
      </c>
      <c r="E754" s="164" t="s">
        <v>19</v>
      </c>
      <c r="F754" s="165" t="s">
        <v>181</v>
      </c>
      <c r="H754" s="166">
        <v>16.399999999999999</v>
      </c>
      <c r="I754" s="167"/>
      <c r="L754" s="163"/>
      <c r="M754" s="168"/>
      <c r="T754" s="169"/>
      <c r="AT754" s="164" t="s">
        <v>177</v>
      </c>
      <c r="AU754" s="164" t="s">
        <v>83</v>
      </c>
      <c r="AV754" s="14" t="s">
        <v>173</v>
      </c>
      <c r="AW754" s="14" t="s">
        <v>34</v>
      </c>
      <c r="AX754" s="14" t="s">
        <v>81</v>
      </c>
      <c r="AY754" s="164" t="s">
        <v>166</v>
      </c>
    </row>
    <row r="755" spans="2:65" s="13" customFormat="1" ht="10.199999999999999">
      <c r="B755" s="156"/>
      <c r="D755" s="150" t="s">
        <v>177</v>
      </c>
      <c r="F755" s="158" t="s">
        <v>1160</v>
      </c>
      <c r="H755" s="159">
        <v>17.22</v>
      </c>
      <c r="I755" s="160"/>
      <c r="L755" s="156"/>
      <c r="M755" s="161"/>
      <c r="T755" s="162"/>
      <c r="AT755" s="157" t="s">
        <v>177</v>
      </c>
      <c r="AU755" s="157" t="s">
        <v>83</v>
      </c>
      <c r="AV755" s="13" t="s">
        <v>83</v>
      </c>
      <c r="AW755" s="13" t="s">
        <v>4</v>
      </c>
      <c r="AX755" s="13" t="s">
        <v>81</v>
      </c>
      <c r="AY755" s="157" t="s">
        <v>166</v>
      </c>
    </row>
    <row r="756" spans="2:65" s="1" customFormat="1" ht="16.5" customHeight="1">
      <c r="B756" s="33"/>
      <c r="C756" s="132" t="s">
        <v>1161</v>
      </c>
      <c r="D756" s="132" t="s">
        <v>168</v>
      </c>
      <c r="E756" s="133" t="s">
        <v>1162</v>
      </c>
      <c r="F756" s="134" t="s">
        <v>1163</v>
      </c>
      <c r="G756" s="135" t="s">
        <v>276</v>
      </c>
      <c r="H756" s="136">
        <v>21.42</v>
      </c>
      <c r="I756" s="137"/>
      <c r="J756" s="138">
        <f>ROUND(I756*H756,2)</f>
        <v>0</v>
      </c>
      <c r="K756" s="134" t="s">
        <v>172</v>
      </c>
      <c r="L756" s="33"/>
      <c r="M756" s="139" t="s">
        <v>19</v>
      </c>
      <c r="N756" s="140" t="s">
        <v>45</v>
      </c>
      <c r="P756" s="141">
        <f>O756*H756</f>
        <v>0</v>
      </c>
      <c r="Q756" s="141">
        <v>1.82E-3</v>
      </c>
      <c r="R756" s="141">
        <f>Q756*H756</f>
        <v>3.8984400000000002E-2</v>
      </c>
      <c r="S756" s="141">
        <v>0</v>
      </c>
      <c r="T756" s="142">
        <f>S756*H756</f>
        <v>0</v>
      </c>
      <c r="AR756" s="143" t="s">
        <v>290</v>
      </c>
      <c r="AT756" s="143" t="s">
        <v>168</v>
      </c>
      <c r="AU756" s="143" t="s">
        <v>83</v>
      </c>
      <c r="AY756" s="18" t="s">
        <v>166</v>
      </c>
      <c r="BE756" s="144">
        <f>IF(N756="základní",J756,0)</f>
        <v>0</v>
      </c>
      <c r="BF756" s="144">
        <f>IF(N756="snížená",J756,0)</f>
        <v>0</v>
      </c>
      <c r="BG756" s="144">
        <f>IF(N756="zákl. přenesená",J756,0)</f>
        <v>0</v>
      </c>
      <c r="BH756" s="144">
        <f>IF(N756="sníž. přenesená",J756,0)</f>
        <v>0</v>
      </c>
      <c r="BI756" s="144">
        <f>IF(N756="nulová",J756,0)</f>
        <v>0</v>
      </c>
      <c r="BJ756" s="18" t="s">
        <v>81</v>
      </c>
      <c r="BK756" s="144">
        <f>ROUND(I756*H756,2)</f>
        <v>0</v>
      </c>
      <c r="BL756" s="18" t="s">
        <v>290</v>
      </c>
      <c r="BM756" s="143" t="s">
        <v>1164</v>
      </c>
    </row>
    <row r="757" spans="2:65" s="1" customFormat="1" ht="10.199999999999999">
      <c r="B757" s="33"/>
      <c r="D757" s="145" t="s">
        <v>175</v>
      </c>
      <c r="F757" s="146" t="s">
        <v>1165</v>
      </c>
      <c r="I757" s="147"/>
      <c r="L757" s="33"/>
      <c r="M757" s="148"/>
      <c r="T757" s="54"/>
      <c r="AT757" s="18" t="s">
        <v>175</v>
      </c>
      <c r="AU757" s="18" t="s">
        <v>83</v>
      </c>
    </row>
    <row r="758" spans="2:65" s="12" customFormat="1" ht="10.199999999999999">
      <c r="B758" s="149"/>
      <c r="D758" s="150" t="s">
        <v>177</v>
      </c>
      <c r="E758" s="151" t="s">
        <v>19</v>
      </c>
      <c r="F758" s="152" t="s">
        <v>1146</v>
      </c>
      <c r="H758" s="151" t="s">
        <v>19</v>
      </c>
      <c r="I758" s="153"/>
      <c r="L758" s="149"/>
      <c r="M758" s="154"/>
      <c r="T758" s="155"/>
      <c r="AT758" s="151" t="s">
        <v>177</v>
      </c>
      <c r="AU758" s="151" t="s">
        <v>83</v>
      </c>
      <c r="AV758" s="12" t="s">
        <v>81</v>
      </c>
      <c r="AW758" s="12" t="s">
        <v>34</v>
      </c>
      <c r="AX758" s="12" t="s">
        <v>74</v>
      </c>
      <c r="AY758" s="151" t="s">
        <v>166</v>
      </c>
    </row>
    <row r="759" spans="2:65" s="13" customFormat="1" ht="10.199999999999999">
      <c r="B759" s="156"/>
      <c r="D759" s="150" t="s">
        <v>177</v>
      </c>
      <c r="E759" s="157" t="s">
        <v>19</v>
      </c>
      <c r="F759" s="158" t="s">
        <v>1166</v>
      </c>
      <c r="H759" s="159">
        <v>20.399999999999999</v>
      </c>
      <c r="I759" s="160"/>
      <c r="L759" s="156"/>
      <c r="M759" s="161"/>
      <c r="T759" s="162"/>
      <c r="AT759" s="157" t="s">
        <v>177</v>
      </c>
      <c r="AU759" s="157" t="s">
        <v>83</v>
      </c>
      <c r="AV759" s="13" t="s">
        <v>83</v>
      </c>
      <c r="AW759" s="13" t="s">
        <v>34</v>
      </c>
      <c r="AX759" s="13" t="s">
        <v>74</v>
      </c>
      <c r="AY759" s="157" t="s">
        <v>166</v>
      </c>
    </row>
    <row r="760" spans="2:65" s="14" customFormat="1" ht="10.199999999999999">
      <c r="B760" s="163"/>
      <c r="D760" s="150" t="s">
        <v>177</v>
      </c>
      <c r="E760" s="164" t="s">
        <v>19</v>
      </c>
      <c r="F760" s="165" t="s">
        <v>181</v>
      </c>
      <c r="H760" s="166">
        <v>20.399999999999999</v>
      </c>
      <c r="I760" s="167"/>
      <c r="L760" s="163"/>
      <c r="M760" s="168"/>
      <c r="T760" s="169"/>
      <c r="AT760" s="164" t="s">
        <v>177</v>
      </c>
      <c r="AU760" s="164" t="s">
        <v>83</v>
      </c>
      <c r="AV760" s="14" t="s">
        <v>173</v>
      </c>
      <c r="AW760" s="14" t="s">
        <v>34</v>
      </c>
      <c r="AX760" s="14" t="s">
        <v>81</v>
      </c>
      <c r="AY760" s="164" t="s">
        <v>166</v>
      </c>
    </row>
    <row r="761" spans="2:65" s="13" customFormat="1" ht="10.199999999999999">
      <c r="B761" s="156"/>
      <c r="D761" s="150" t="s">
        <v>177</v>
      </c>
      <c r="F761" s="158" t="s">
        <v>1167</v>
      </c>
      <c r="H761" s="159">
        <v>21.42</v>
      </c>
      <c r="I761" s="160"/>
      <c r="L761" s="156"/>
      <c r="M761" s="161"/>
      <c r="T761" s="162"/>
      <c r="AT761" s="157" t="s">
        <v>177</v>
      </c>
      <c r="AU761" s="157" t="s">
        <v>83</v>
      </c>
      <c r="AV761" s="13" t="s">
        <v>83</v>
      </c>
      <c r="AW761" s="13" t="s">
        <v>4</v>
      </c>
      <c r="AX761" s="13" t="s">
        <v>81</v>
      </c>
      <c r="AY761" s="157" t="s">
        <v>166</v>
      </c>
    </row>
    <row r="762" spans="2:65" s="1" customFormat="1" ht="24.15" customHeight="1">
      <c r="B762" s="33"/>
      <c r="C762" s="132" t="s">
        <v>1168</v>
      </c>
      <c r="D762" s="132" t="s">
        <v>168</v>
      </c>
      <c r="E762" s="133" t="s">
        <v>1169</v>
      </c>
      <c r="F762" s="134" t="s">
        <v>1170</v>
      </c>
      <c r="G762" s="135" t="s">
        <v>276</v>
      </c>
      <c r="H762" s="136">
        <v>19.32</v>
      </c>
      <c r="I762" s="137"/>
      <c r="J762" s="138">
        <f>ROUND(I762*H762,2)</f>
        <v>0</v>
      </c>
      <c r="K762" s="134" t="s">
        <v>172</v>
      </c>
      <c r="L762" s="33"/>
      <c r="M762" s="139" t="s">
        <v>19</v>
      </c>
      <c r="N762" s="140" t="s">
        <v>45</v>
      </c>
      <c r="P762" s="141">
        <f>O762*H762</f>
        <v>0</v>
      </c>
      <c r="Q762" s="141">
        <v>6.5300000000000002E-3</v>
      </c>
      <c r="R762" s="141">
        <f>Q762*H762</f>
        <v>0.12615960000000001</v>
      </c>
      <c r="S762" s="141">
        <v>0</v>
      </c>
      <c r="T762" s="142">
        <f>S762*H762</f>
        <v>0</v>
      </c>
      <c r="AR762" s="143" t="s">
        <v>290</v>
      </c>
      <c r="AT762" s="143" t="s">
        <v>168</v>
      </c>
      <c r="AU762" s="143" t="s">
        <v>83</v>
      </c>
      <c r="AY762" s="18" t="s">
        <v>166</v>
      </c>
      <c r="BE762" s="144">
        <f>IF(N762="základní",J762,0)</f>
        <v>0</v>
      </c>
      <c r="BF762" s="144">
        <f>IF(N762="snížená",J762,0)</f>
        <v>0</v>
      </c>
      <c r="BG762" s="144">
        <f>IF(N762="zákl. přenesená",J762,0)</f>
        <v>0</v>
      </c>
      <c r="BH762" s="144">
        <f>IF(N762="sníž. přenesená",J762,0)</f>
        <v>0</v>
      </c>
      <c r="BI762" s="144">
        <f>IF(N762="nulová",J762,0)</f>
        <v>0</v>
      </c>
      <c r="BJ762" s="18" t="s">
        <v>81</v>
      </c>
      <c r="BK762" s="144">
        <f>ROUND(I762*H762,2)</f>
        <v>0</v>
      </c>
      <c r="BL762" s="18" t="s">
        <v>290</v>
      </c>
      <c r="BM762" s="143" t="s">
        <v>1171</v>
      </c>
    </row>
    <row r="763" spans="2:65" s="1" customFormat="1" ht="10.199999999999999">
      <c r="B763" s="33"/>
      <c r="D763" s="145" t="s">
        <v>175</v>
      </c>
      <c r="F763" s="146" t="s">
        <v>1172</v>
      </c>
      <c r="I763" s="147"/>
      <c r="L763" s="33"/>
      <c r="M763" s="148"/>
      <c r="T763" s="54"/>
      <c r="AT763" s="18" t="s">
        <v>175</v>
      </c>
      <c r="AU763" s="18" t="s">
        <v>83</v>
      </c>
    </row>
    <row r="764" spans="2:65" s="12" customFormat="1" ht="10.199999999999999">
      <c r="B764" s="149"/>
      <c r="D764" s="150" t="s">
        <v>177</v>
      </c>
      <c r="E764" s="151" t="s">
        <v>19</v>
      </c>
      <c r="F764" s="152" t="s">
        <v>1146</v>
      </c>
      <c r="H764" s="151" t="s">
        <v>19</v>
      </c>
      <c r="I764" s="153"/>
      <c r="L764" s="149"/>
      <c r="M764" s="154"/>
      <c r="T764" s="155"/>
      <c r="AT764" s="151" t="s">
        <v>177</v>
      </c>
      <c r="AU764" s="151" t="s">
        <v>83</v>
      </c>
      <c r="AV764" s="12" t="s">
        <v>81</v>
      </c>
      <c r="AW764" s="12" t="s">
        <v>34</v>
      </c>
      <c r="AX764" s="12" t="s">
        <v>74</v>
      </c>
      <c r="AY764" s="151" t="s">
        <v>166</v>
      </c>
    </row>
    <row r="765" spans="2:65" s="13" customFormat="1" ht="10.199999999999999">
      <c r="B765" s="156"/>
      <c r="D765" s="150" t="s">
        <v>177</v>
      </c>
      <c r="E765" s="157" t="s">
        <v>19</v>
      </c>
      <c r="F765" s="158" t="s">
        <v>1173</v>
      </c>
      <c r="H765" s="159">
        <v>18.399999999999999</v>
      </c>
      <c r="I765" s="160"/>
      <c r="L765" s="156"/>
      <c r="M765" s="161"/>
      <c r="T765" s="162"/>
      <c r="AT765" s="157" t="s">
        <v>177</v>
      </c>
      <c r="AU765" s="157" t="s">
        <v>83</v>
      </c>
      <c r="AV765" s="13" t="s">
        <v>83</v>
      </c>
      <c r="AW765" s="13" t="s">
        <v>34</v>
      </c>
      <c r="AX765" s="13" t="s">
        <v>74</v>
      </c>
      <c r="AY765" s="157" t="s">
        <v>166</v>
      </c>
    </row>
    <row r="766" spans="2:65" s="14" customFormat="1" ht="10.199999999999999">
      <c r="B766" s="163"/>
      <c r="D766" s="150" t="s">
        <v>177</v>
      </c>
      <c r="E766" s="164" t="s">
        <v>19</v>
      </c>
      <c r="F766" s="165" t="s">
        <v>181</v>
      </c>
      <c r="H766" s="166">
        <v>18.399999999999999</v>
      </c>
      <c r="I766" s="167"/>
      <c r="L766" s="163"/>
      <c r="M766" s="168"/>
      <c r="T766" s="169"/>
      <c r="AT766" s="164" t="s">
        <v>177</v>
      </c>
      <c r="AU766" s="164" t="s">
        <v>83</v>
      </c>
      <c r="AV766" s="14" t="s">
        <v>173</v>
      </c>
      <c r="AW766" s="14" t="s">
        <v>34</v>
      </c>
      <c r="AX766" s="14" t="s">
        <v>81</v>
      </c>
      <c r="AY766" s="164" t="s">
        <v>166</v>
      </c>
    </row>
    <row r="767" spans="2:65" s="13" customFormat="1" ht="10.199999999999999">
      <c r="B767" s="156"/>
      <c r="D767" s="150" t="s">
        <v>177</v>
      </c>
      <c r="F767" s="158" t="s">
        <v>1174</v>
      </c>
      <c r="H767" s="159">
        <v>19.32</v>
      </c>
      <c r="I767" s="160"/>
      <c r="L767" s="156"/>
      <c r="M767" s="161"/>
      <c r="T767" s="162"/>
      <c r="AT767" s="157" t="s">
        <v>177</v>
      </c>
      <c r="AU767" s="157" t="s">
        <v>83</v>
      </c>
      <c r="AV767" s="13" t="s">
        <v>83</v>
      </c>
      <c r="AW767" s="13" t="s">
        <v>4</v>
      </c>
      <c r="AX767" s="13" t="s">
        <v>81</v>
      </c>
      <c r="AY767" s="157" t="s">
        <v>166</v>
      </c>
    </row>
    <row r="768" spans="2:65" s="1" customFormat="1" ht="24.15" customHeight="1">
      <c r="B768" s="33"/>
      <c r="C768" s="132" t="s">
        <v>1175</v>
      </c>
      <c r="D768" s="132" t="s">
        <v>168</v>
      </c>
      <c r="E768" s="133" t="s">
        <v>1176</v>
      </c>
      <c r="F768" s="134" t="s">
        <v>1177</v>
      </c>
      <c r="G768" s="135" t="s">
        <v>318</v>
      </c>
      <c r="H768" s="136">
        <v>4</v>
      </c>
      <c r="I768" s="137"/>
      <c r="J768" s="138">
        <f>ROUND(I768*H768,2)</f>
        <v>0</v>
      </c>
      <c r="K768" s="134" t="s">
        <v>172</v>
      </c>
      <c r="L768" s="33"/>
      <c r="M768" s="139" t="s">
        <v>19</v>
      </c>
      <c r="N768" s="140" t="s">
        <v>45</v>
      </c>
      <c r="P768" s="141">
        <f>O768*H768</f>
        <v>0</v>
      </c>
      <c r="Q768" s="141">
        <v>0</v>
      </c>
      <c r="R768" s="141">
        <f>Q768*H768</f>
        <v>0</v>
      </c>
      <c r="S768" s="141">
        <v>0</v>
      </c>
      <c r="T768" s="142">
        <f>S768*H768</f>
        <v>0</v>
      </c>
      <c r="AR768" s="143" t="s">
        <v>290</v>
      </c>
      <c r="AT768" s="143" t="s">
        <v>168</v>
      </c>
      <c r="AU768" s="143" t="s">
        <v>83</v>
      </c>
      <c r="AY768" s="18" t="s">
        <v>166</v>
      </c>
      <c r="BE768" s="144">
        <f>IF(N768="základní",J768,0)</f>
        <v>0</v>
      </c>
      <c r="BF768" s="144">
        <f>IF(N768="snížená",J768,0)</f>
        <v>0</v>
      </c>
      <c r="BG768" s="144">
        <f>IF(N768="zákl. přenesená",J768,0)</f>
        <v>0</v>
      </c>
      <c r="BH768" s="144">
        <f>IF(N768="sníž. přenesená",J768,0)</f>
        <v>0</v>
      </c>
      <c r="BI768" s="144">
        <f>IF(N768="nulová",J768,0)</f>
        <v>0</v>
      </c>
      <c r="BJ768" s="18" t="s">
        <v>81</v>
      </c>
      <c r="BK768" s="144">
        <f>ROUND(I768*H768,2)</f>
        <v>0</v>
      </c>
      <c r="BL768" s="18" t="s">
        <v>290</v>
      </c>
      <c r="BM768" s="143" t="s">
        <v>1178</v>
      </c>
    </row>
    <row r="769" spans="2:65" s="1" customFormat="1" ht="10.199999999999999">
      <c r="B769" s="33"/>
      <c r="D769" s="145" t="s">
        <v>175</v>
      </c>
      <c r="F769" s="146" t="s">
        <v>1179</v>
      </c>
      <c r="I769" s="147"/>
      <c r="L769" s="33"/>
      <c r="M769" s="148"/>
      <c r="T769" s="54"/>
      <c r="AT769" s="18" t="s">
        <v>175</v>
      </c>
      <c r="AU769" s="18" t="s">
        <v>83</v>
      </c>
    </row>
    <row r="770" spans="2:65" s="12" customFormat="1" ht="10.199999999999999">
      <c r="B770" s="149"/>
      <c r="D770" s="150" t="s">
        <v>177</v>
      </c>
      <c r="E770" s="151" t="s">
        <v>19</v>
      </c>
      <c r="F770" s="152" t="s">
        <v>1146</v>
      </c>
      <c r="H770" s="151" t="s">
        <v>19</v>
      </c>
      <c r="I770" s="153"/>
      <c r="L770" s="149"/>
      <c r="M770" s="154"/>
      <c r="T770" s="155"/>
      <c r="AT770" s="151" t="s">
        <v>177</v>
      </c>
      <c r="AU770" s="151" t="s">
        <v>83</v>
      </c>
      <c r="AV770" s="12" t="s">
        <v>81</v>
      </c>
      <c r="AW770" s="12" t="s">
        <v>34</v>
      </c>
      <c r="AX770" s="12" t="s">
        <v>74</v>
      </c>
      <c r="AY770" s="151" t="s">
        <v>166</v>
      </c>
    </row>
    <row r="771" spans="2:65" s="13" customFormat="1" ht="10.199999999999999">
      <c r="B771" s="156"/>
      <c r="D771" s="150" t="s">
        <v>177</v>
      </c>
      <c r="E771" s="157" t="s">
        <v>19</v>
      </c>
      <c r="F771" s="158" t="s">
        <v>173</v>
      </c>
      <c r="H771" s="159">
        <v>4</v>
      </c>
      <c r="I771" s="160"/>
      <c r="L771" s="156"/>
      <c r="M771" s="161"/>
      <c r="T771" s="162"/>
      <c r="AT771" s="157" t="s">
        <v>177</v>
      </c>
      <c r="AU771" s="157" t="s">
        <v>83</v>
      </c>
      <c r="AV771" s="13" t="s">
        <v>83</v>
      </c>
      <c r="AW771" s="13" t="s">
        <v>34</v>
      </c>
      <c r="AX771" s="13" t="s">
        <v>74</v>
      </c>
      <c r="AY771" s="157" t="s">
        <v>166</v>
      </c>
    </row>
    <row r="772" spans="2:65" s="14" customFormat="1" ht="10.199999999999999">
      <c r="B772" s="163"/>
      <c r="D772" s="150" t="s">
        <v>177</v>
      </c>
      <c r="E772" s="164" t="s">
        <v>19</v>
      </c>
      <c r="F772" s="165" t="s">
        <v>181</v>
      </c>
      <c r="H772" s="166">
        <v>4</v>
      </c>
      <c r="I772" s="167"/>
      <c r="L772" s="163"/>
      <c r="M772" s="168"/>
      <c r="T772" s="169"/>
      <c r="AT772" s="164" t="s">
        <v>177</v>
      </c>
      <c r="AU772" s="164" t="s">
        <v>83</v>
      </c>
      <c r="AV772" s="14" t="s">
        <v>173</v>
      </c>
      <c r="AW772" s="14" t="s">
        <v>34</v>
      </c>
      <c r="AX772" s="14" t="s">
        <v>81</v>
      </c>
      <c r="AY772" s="164" t="s">
        <v>166</v>
      </c>
    </row>
    <row r="773" spans="2:65" s="1" customFormat="1" ht="33" customHeight="1">
      <c r="B773" s="33"/>
      <c r="C773" s="132" t="s">
        <v>1180</v>
      </c>
      <c r="D773" s="132" t="s">
        <v>168</v>
      </c>
      <c r="E773" s="133" t="s">
        <v>1181</v>
      </c>
      <c r="F773" s="134" t="s">
        <v>1182</v>
      </c>
      <c r="G773" s="135" t="s">
        <v>293</v>
      </c>
      <c r="H773" s="136">
        <v>0.189</v>
      </c>
      <c r="I773" s="137"/>
      <c r="J773" s="138">
        <f>ROUND(I773*H773,2)</f>
        <v>0</v>
      </c>
      <c r="K773" s="134" t="s">
        <v>172</v>
      </c>
      <c r="L773" s="33"/>
      <c r="M773" s="139" t="s">
        <v>19</v>
      </c>
      <c r="N773" s="140" t="s">
        <v>45</v>
      </c>
      <c r="P773" s="141">
        <f>O773*H773</f>
        <v>0</v>
      </c>
      <c r="Q773" s="141">
        <v>0</v>
      </c>
      <c r="R773" s="141">
        <f>Q773*H773</f>
        <v>0</v>
      </c>
      <c r="S773" s="141">
        <v>0</v>
      </c>
      <c r="T773" s="142">
        <f>S773*H773</f>
        <v>0</v>
      </c>
      <c r="AR773" s="143" t="s">
        <v>290</v>
      </c>
      <c r="AT773" s="143" t="s">
        <v>168</v>
      </c>
      <c r="AU773" s="143" t="s">
        <v>83</v>
      </c>
      <c r="AY773" s="18" t="s">
        <v>166</v>
      </c>
      <c r="BE773" s="144">
        <f>IF(N773="základní",J773,0)</f>
        <v>0</v>
      </c>
      <c r="BF773" s="144">
        <f>IF(N773="snížená",J773,0)</f>
        <v>0</v>
      </c>
      <c r="BG773" s="144">
        <f>IF(N773="zákl. přenesená",J773,0)</f>
        <v>0</v>
      </c>
      <c r="BH773" s="144">
        <f>IF(N773="sníž. přenesená",J773,0)</f>
        <v>0</v>
      </c>
      <c r="BI773" s="144">
        <f>IF(N773="nulová",J773,0)</f>
        <v>0</v>
      </c>
      <c r="BJ773" s="18" t="s">
        <v>81</v>
      </c>
      <c r="BK773" s="144">
        <f>ROUND(I773*H773,2)</f>
        <v>0</v>
      </c>
      <c r="BL773" s="18" t="s">
        <v>290</v>
      </c>
      <c r="BM773" s="143" t="s">
        <v>1183</v>
      </c>
    </row>
    <row r="774" spans="2:65" s="1" customFormat="1" ht="10.199999999999999">
      <c r="B774" s="33"/>
      <c r="D774" s="145" t="s">
        <v>175</v>
      </c>
      <c r="F774" s="146" t="s">
        <v>1184</v>
      </c>
      <c r="I774" s="147"/>
      <c r="L774" s="33"/>
      <c r="M774" s="148"/>
      <c r="T774" s="54"/>
      <c r="AT774" s="18" t="s">
        <v>175</v>
      </c>
      <c r="AU774" s="18" t="s">
        <v>83</v>
      </c>
    </row>
    <row r="775" spans="2:65" s="11" customFormat="1" ht="22.8" customHeight="1">
      <c r="B775" s="120"/>
      <c r="D775" s="121" t="s">
        <v>73</v>
      </c>
      <c r="E775" s="130" t="s">
        <v>1185</v>
      </c>
      <c r="F775" s="130" t="s">
        <v>1186</v>
      </c>
      <c r="I775" s="123"/>
      <c r="J775" s="131">
        <f>BK775</f>
        <v>0</v>
      </c>
      <c r="L775" s="120"/>
      <c r="M775" s="125"/>
      <c r="P775" s="126">
        <f>SUM(P776:P797)</f>
        <v>0</v>
      </c>
      <c r="R775" s="126">
        <f>SUM(R776:R797)</f>
        <v>0.41444550000000002</v>
      </c>
      <c r="T775" s="127">
        <f>SUM(T776:T797)</f>
        <v>0</v>
      </c>
      <c r="AR775" s="121" t="s">
        <v>83</v>
      </c>
      <c r="AT775" s="128" t="s">
        <v>73</v>
      </c>
      <c r="AU775" s="128" t="s">
        <v>81</v>
      </c>
      <c r="AY775" s="121" t="s">
        <v>166</v>
      </c>
      <c r="BK775" s="129">
        <f>SUM(BK776:BK797)</f>
        <v>0</v>
      </c>
    </row>
    <row r="776" spans="2:65" s="1" customFormat="1" ht="16.5" customHeight="1">
      <c r="B776" s="33"/>
      <c r="C776" s="132" t="s">
        <v>1187</v>
      </c>
      <c r="D776" s="132" t="s">
        <v>168</v>
      </c>
      <c r="E776" s="133" t="s">
        <v>1188</v>
      </c>
      <c r="F776" s="134" t="s">
        <v>1189</v>
      </c>
      <c r="G776" s="135" t="s">
        <v>244</v>
      </c>
      <c r="H776" s="136">
        <v>10.65</v>
      </c>
      <c r="I776" s="137"/>
      <c r="J776" s="138">
        <f>ROUND(I776*H776,2)</f>
        <v>0</v>
      </c>
      <c r="K776" s="134" t="s">
        <v>19</v>
      </c>
      <c r="L776" s="33"/>
      <c r="M776" s="139" t="s">
        <v>19</v>
      </c>
      <c r="N776" s="140" t="s">
        <v>45</v>
      </c>
      <c r="P776" s="141">
        <f>O776*H776</f>
        <v>0</v>
      </c>
      <c r="Q776" s="141">
        <v>2.5000000000000001E-4</v>
      </c>
      <c r="R776" s="141">
        <f>Q776*H776</f>
        <v>2.6624999999999999E-3</v>
      </c>
      <c r="S776" s="141">
        <v>0</v>
      </c>
      <c r="T776" s="142">
        <f>S776*H776</f>
        <v>0</v>
      </c>
      <c r="AR776" s="143" t="s">
        <v>290</v>
      </c>
      <c r="AT776" s="143" t="s">
        <v>168</v>
      </c>
      <c r="AU776" s="143" t="s">
        <v>83</v>
      </c>
      <c r="AY776" s="18" t="s">
        <v>166</v>
      </c>
      <c r="BE776" s="144">
        <f>IF(N776="základní",J776,0)</f>
        <v>0</v>
      </c>
      <c r="BF776" s="144">
        <f>IF(N776="snížená",J776,0)</f>
        <v>0</v>
      </c>
      <c r="BG776" s="144">
        <f>IF(N776="zákl. přenesená",J776,0)</f>
        <v>0</v>
      </c>
      <c r="BH776" s="144">
        <f>IF(N776="sníž. přenesená",J776,0)</f>
        <v>0</v>
      </c>
      <c r="BI776" s="144">
        <f>IF(N776="nulová",J776,0)</f>
        <v>0</v>
      </c>
      <c r="BJ776" s="18" t="s">
        <v>81</v>
      </c>
      <c r="BK776" s="144">
        <f>ROUND(I776*H776,2)</f>
        <v>0</v>
      </c>
      <c r="BL776" s="18" t="s">
        <v>290</v>
      </c>
      <c r="BM776" s="143" t="s">
        <v>1190</v>
      </c>
    </row>
    <row r="777" spans="2:65" s="12" customFormat="1" ht="10.199999999999999">
      <c r="B777" s="149"/>
      <c r="D777" s="150" t="s">
        <v>177</v>
      </c>
      <c r="E777" s="151" t="s">
        <v>19</v>
      </c>
      <c r="F777" s="152" t="s">
        <v>339</v>
      </c>
      <c r="H777" s="151" t="s">
        <v>19</v>
      </c>
      <c r="I777" s="153"/>
      <c r="L777" s="149"/>
      <c r="M777" s="154"/>
      <c r="T777" s="155"/>
      <c r="AT777" s="151" t="s">
        <v>177</v>
      </c>
      <c r="AU777" s="151" t="s">
        <v>83</v>
      </c>
      <c r="AV777" s="12" t="s">
        <v>81</v>
      </c>
      <c r="AW777" s="12" t="s">
        <v>34</v>
      </c>
      <c r="AX777" s="12" t="s">
        <v>74</v>
      </c>
      <c r="AY777" s="151" t="s">
        <v>166</v>
      </c>
    </row>
    <row r="778" spans="2:65" s="13" customFormat="1" ht="10.199999999999999">
      <c r="B778" s="156"/>
      <c r="D778" s="150" t="s">
        <v>177</v>
      </c>
      <c r="E778" s="157" t="s">
        <v>19</v>
      </c>
      <c r="F778" s="158" t="s">
        <v>1191</v>
      </c>
      <c r="H778" s="159">
        <v>14.25</v>
      </c>
      <c r="I778" s="160"/>
      <c r="L778" s="156"/>
      <c r="M778" s="161"/>
      <c r="T778" s="162"/>
      <c r="AT778" s="157" t="s">
        <v>177</v>
      </c>
      <c r="AU778" s="157" t="s">
        <v>83</v>
      </c>
      <c r="AV778" s="13" t="s">
        <v>83</v>
      </c>
      <c r="AW778" s="13" t="s">
        <v>34</v>
      </c>
      <c r="AX778" s="13" t="s">
        <v>74</v>
      </c>
      <c r="AY778" s="157" t="s">
        <v>166</v>
      </c>
    </row>
    <row r="779" spans="2:65" s="13" customFormat="1" ht="10.199999999999999">
      <c r="B779" s="156"/>
      <c r="D779" s="150" t="s">
        <v>177</v>
      </c>
      <c r="E779" s="157" t="s">
        <v>19</v>
      </c>
      <c r="F779" s="158" t="s">
        <v>1192</v>
      </c>
      <c r="H779" s="159">
        <v>-3.6</v>
      </c>
      <c r="I779" s="160"/>
      <c r="L779" s="156"/>
      <c r="M779" s="161"/>
      <c r="T779" s="162"/>
      <c r="AT779" s="157" t="s">
        <v>177</v>
      </c>
      <c r="AU779" s="157" t="s">
        <v>83</v>
      </c>
      <c r="AV779" s="13" t="s">
        <v>83</v>
      </c>
      <c r="AW779" s="13" t="s">
        <v>34</v>
      </c>
      <c r="AX779" s="13" t="s">
        <v>74</v>
      </c>
      <c r="AY779" s="157" t="s">
        <v>166</v>
      </c>
    </row>
    <row r="780" spans="2:65" s="14" customFormat="1" ht="10.199999999999999">
      <c r="B780" s="163"/>
      <c r="D780" s="150" t="s">
        <v>177</v>
      </c>
      <c r="E780" s="164" t="s">
        <v>19</v>
      </c>
      <c r="F780" s="165" t="s">
        <v>181</v>
      </c>
      <c r="H780" s="166">
        <v>10.65</v>
      </c>
      <c r="I780" s="167"/>
      <c r="L780" s="163"/>
      <c r="M780" s="168"/>
      <c r="T780" s="169"/>
      <c r="AT780" s="164" t="s">
        <v>177</v>
      </c>
      <c r="AU780" s="164" t="s">
        <v>83</v>
      </c>
      <c r="AV780" s="14" t="s">
        <v>173</v>
      </c>
      <c r="AW780" s="14" t="s">
        <v>34</v>
      </c>
      <c r="AX780" s="14" t="s">
        <v>81</v>
      </c>
      <c r="AY780" s="164" t="s">
        <v>166</v>
      </c>
    </row>
    <row r="781" spans="2:65" s="1" customFormat="1" ht="16.5" customHeight="1">
      <c r="B781" s="33"/>
      <c r="C781" s="175" t="s">
        <v>1193</v>
      </c>
      <c r="D781" s="175" t="s">
        <v>561</v>
      </c>
      <c r="E781" s="176" t="s">
        <v>1194</v>
      </c>
      <c r="F781" s="177" t="s">
        <v>1195</v>
      </c>
      <c r="G781" s="178" t="s">
        <v>244</v>
      </c>
      <c r="H781" s="179">
        <v>10.65</v>
      </c>
      <c r="I781" s="180"/>
      <c r="J781" s="181">
        <f>ROUND(I781*H781,2)</f>
        <v>0</v>
      </c>
      <c r="K781" s="177" t="s">
        <v>19</v>
      </c>
      <c r="L781" s="182"/>
      <c r="M781" s="183" t="s">
        <v>19</v>
      </c>
      <c r="N781" s="184" t="s">
        <v>45</v>
      </c>
      <c r="P781" s="141">
        <f>O781*H781</f>
        <v>0</v>
      </c>
      <c r="Q781" s="141">
        <v>2.562E-2</v>
      </c>
      <c r="R781" s="141">
        <f>Q781*H781</f>
        <v>0.27285300000000001</v>
      </c>
      <c r="S781" s="141">
        <v>0</v>
      </c>
      <c r="T781" s="142">
        <f>S781*H781</f>
        <v>0</v>
      </c>
      <c r="AR781" s="143" t="s">
        <v>414</v>
      </c>
      <c r="AT781" s="143" t="s">
        <v>561</v>
      </c>
      <c r="AU781" s="143" t="s">
        <v>83</v>
      </c>
      <c r="AY781" s="18" t="s">
        <v>166</v>
      </c>
      <c r="BE781" s="144">
        <f>IF(N781="základní",J781,0)</f>
        <v>0</v>
      </c>
      <c r="BF781" s="144">
        <f>IF(N781="snížená",J781,0)</f>
        <v>0</v>
      </c>
      <c r="BG781" s="144">
        <f>IF(N781="zákl. přenesená",J781,0)</f>
        <v>0</v>
      </c>
      <c r="BH781" s="144">
        <f>IF(N781="sníž. přenesená",J781,0)</f>
        <v>0</v>
      </c>
      <c r="BI781" s="144">
        <f>IF(N781="nulová",J781,0)</f>
        <v>0</v>
      </c>
      <c r="BJ781" s="18" t="s">
        <v>81</v>
      </c>
      <c r="BK781" s="144">
        <f>ROUND(I781*H781,2)</f>
        <v>0</v>
      </c>
      <c r="BL781" s="18" t="s">
        <v>290</v>
      </c>
      <c r="BM781" s="143" t="s">
        <v>1196</v>
      </c>
    </row>
    <row r="782" spans="2:65" s="12" customFormat="1" ht="10.199999999999999">
      <c r="B782" s="149"/>
      <c r="D782" s="150" t="s">
        <v>177</v>
      </c>
      <c r="E782" s="151" t="s">
        <v>19</v>
      </c>
      <c r="F782" s="152" t="s">
        <v>339</v>
      </c>
      <c r="H782" s="151" t="s">
        <v>19</v>
      </c>
      <c r="I782" s="153"/>
      <c r="L782" s="149"/>
      <c r="M782" s="154"/>
      <c r="T782" s="155"/>
      <c r="AT782" s="151" t="s">
        <v>177</v>
      </c>
      <c r="AU782" s="151" t="s">
        <v>83</v>
      </c>
      <c r="AV782" s="12" t="s">
        <v>81</v>
      </c>
      <c r="AW782" s="12" t="s">
        <v>34</v>
      </c>
      <c r="AX782" s="12" t="s">
        <v>74</v>
      </c>
      <c r="AY782" s="151" t="s">
        <v>166</v>
      </c>
    </row>
    <row r="783" spans="2:65" s="13" customFormat="1" ht="10.199999999999999">
      <c r="B783" s="156"/>
      <c r="D783" s="150" t="s">
        <v>177</v>
      </c>
      <c r="E783" s="157" t="s">
        <v>19</v>
      </c>
      <c r="F783" s="158" t="s">
        <v>1191</v>
      </c>
      <c r="H783" s="159">
        <v>14.25</v>
      </c>
      <c r="I783" s="160"/>
      <c r="L783" s="156"/>
      <c r="M783" s="161"/>
      <c r="T783" s="162"/>
      <c r="AT783" s="157" t="s">
        <v>177</v>
      </c>
      <c r="AU783" s="157" t="s">
        <v>83</v>
      </c>
      <c r="AV783" s="13" t="s">
        <v>83</v>
      </c>
      <c r="AW783" s="13" t="s">
        <v>34</v>
      </c>
      <c r="AX783" s="13" t="s">
        <v>74</v>
      </c>
      <c r="AY783" s="157" t="s">
        <v>166</v>
      </c>
    </row>
    <row r="784" spans="2:65" s="13" customFormat="1" ht="10.199999999999999">
      <c r="B784" s="156"/>
      <c r="D784" s="150" t="s">
        <v>177</v>
      </c>
      <c r="E784" s="157" t="s">
        <v>19</v>
      </c>
      <c r="F784" s="158" t="s">
        <v>1192</v>
      </c>
      <c r="H784" s="159">
        <v>-3.6</v>
      </c>
      <c r="I784" s="160"/>
      <c r="L784" s="156"/>
      <c r="M784" s="161"/>
      <c r="T784" s="162"/>
      <c r="AT784" s="157" t="s">
        <v>177</v>
      </c>
      <c r="AU784" s="157" t="s">
        <v>83</v>
      </c>
      <c r="AV784" s="13" t="s">
        <v>83</v>
      </c>
      <c r="AW784" s="13" t="s">
        <v>34</v>
      </c>
      <c r="AX784" s="13" t="s">
        <v>74</v>
      </c>
      <c r="AY784" s="157" t="s">
        <v>166</v>
      </c>
    </row>
    <row r="785" spans="2:65" s="14" customFormat="1" ht="10.199999999999999">
      <c r="B785" s="163"/>
      <c r="D785" s="150" t="s">
        <v>177</v>
      </c>
      <c r="E785" s="164" t="s">
        <v>19</v>
      </c>
      <c r="F785" s="165" t="s">
        <v>181</v>
      </c>
      <c r="H785" s="166">
        <v>10.65</v>
      </c>
      <c r="I785" s="167"/>
      <c r="L785" s="163"/>
      <c r="M785" s="168"/>
      <c r="T785" s="169"/>
      <c r="AT785" s="164" t="s">
        <v>177</v>
      </c>
      <c r="AU785" s="164" t="s">
        <v>83</v>
      </c>
      <c r="AV785" s="14" t="s">
        <v>173</v>
      </c>
      <c r="AW785" s="14" t="s">
        <v>34</v>
      </c>
      <c r="AX785" s="14" t="s">
        <v>81</v>
      </c>
      <c r="AY785" s="164" t="s">
        <v>166</v>
      </c>
    </row>
    <row r="786" spans="2:65" s="1" customFormat="1" ht="16.5" customHeight="1">
      <c r="B786" s="33"/>
      <c r="C786" s="132" t="s">
        <v>1197</v>
      </c>
      <c r="D786" s="132" t="s">
        <v>168</v>
      </c>
      <c r="E786" s="133" t="s">
        <v>1198</v>
      </c>
      <c r="F786" s="134" t="s">
        <v>1199</v>
      </c>
      <c r="G786" s="135" t="s">
        <v>318</v>
      </c>
      <c r="H786" s="136">
        <v>3</v>
      </c>
      <c r="I786" s="137"/>
      <c r="J786" s="138">
        <f>ROUND(I786*H786,2)</f>
        <v>0</v>
      </c>
      <c r="K786" s="134" t="s">
        <v>172</v>
      </c>
      <c r="L786" s="33"/>
      <c r="M786" s="139" t="s">
        <v>19</v>
      </c>
      <c r="N786" s="140" t="s">
        <v>45</v>
      </c>
      <c r="P786" s="141">
        <f>O786*H786</f>
        <v>0</v>
      </c>
      <c r="Q786" s="141">
        <v>8.7000000000000001E-4</v>
      </c>
      <c r="R786" s="141">
        <f>Q786*H786</f>
        <v>2.6099999999999999E-3</v>
      </c>
      <c r="S786" s="141">
        <v>0</v>
      </c>
      <c r="T786" s="142">
        <f>S786*H786</f>
        <v>0</v>
      </c>
      <c r="AR786" s="143" t="s">
        <v>290</v>
      </c>
      <c r="AT786" s="143" t="s">
        <v>168</v>
      </c>
      <c r="AU786" s="143" t="s">
        <v>83</v>
      </c>
      <c r="AY786" s="18" t="s">
        <v>166</v>
      </c>
      <c r="BE786" s="144">
        <f>IF(N786="základní",J786,0)</f>
        <v>0</v>
      </c>
      <c r="BF786" s="144">
        <f>IF(N786="snížená",J786,0)</f>
        <v>0</v>
      </c>
      <c r="BG786" s="144">
        <f>IF(N786="zákl. přenesená",J786,0)</f>
        <v>0</v>
      </c>
      <c r="BH786" s="144">
        <f>IF(N786="sníž. přenesená",J786,0)</f>
        <v>0</v>
      </c>
      <c r="BI786" s="144">
        <f>IF(N786="nulová",J786,0)</f>
        <v>0</v>
      </c>
      <c r="BJ786" s="18" t="s">
        <v>81</v>
      </c>
      <c r="BK786" s="144">
        <f>ROUND(I786*H786,2)</f>
        <v>0</v>
      </c>
      <c r="BL786" s="18" t="s">
        <v>290</v>
      </c>
      <c r="BM786" s="143" t="s">
        <v>1200</v>
      </c>
    </row>
    <row r="787" spans="2:65" s="1" customFormat="1" ht="10.199999999999999">
      <c r="B787" s="33"/>
      <c r="D787" s="145" t="s">
        <v>175</v>
      </c>
      <c r="F787" s="146" t="s">
        <v>1201</v>
      </c>
      <c r="I787" s="147"/>
      <c r="L787" s="33"/>
      <c r="M787" s="148"/>
      <c r="T787" s="54"/>
      <c r="AT787" s="18" t="s">
        <v>175</v>
      </c>
      <c r="AU787" s="18" t="s">
        <v>83</v>
      </c>
    </row>
    <row r="788" spans="2:65" s="13" customFormat="1" ht="10.199999999999999">
      <c r="B788" s="156"/>
      <c r="D788" s="150" t="s">
        <v>177</v>
      </c>
      <c r="E788" s="157" t="s">
        <v>19</v>
      </c>
      <c r="F788" s="158" t="s">
        <v>190</v>
      </c>
      <c r="H788" s="159">
        <v>3</v>
      </c>
      <c r="I788" s="160"/>
      <c r="L788" s="156"/>
      <c r="M788" s="161"/>
      <c r="T788" s="162"/>
      <c r="AT788" s="157" t="s">
        <v>177</v>
      </c>
      <c r="AU788" s="157" t="s">
        <v>83</v>
      </c>
      <c r="AV788" s="13" t="s">
        <v>83</v>
      </c>
      <c r="AW788" s="13" t="s">
        <v>34</v>
      </c>
      <c r="AX788" s="13" t="s">
        <v>74</v>
      </c>
      <c r="AY788" s="157" t="s">
        <v>166</v>
      </c>
    </row>
    <row r="789" spans="2:65" s="14" customFormat="1" ht="10.199999999999999">
      <c r="B789" s="163"/>
      <c r="D789" s="150" t="s">
        <v>177</v>
      </c>
      <c r="E789" s="164" t="s">
        <v>19</v>
      </c>
      <c r="F789" s="165" t="s">
        <v>181</v>
      </c>
      <c r="H789" s="166">
        <v>3</v>
      </c>
      <c r="I789" s="167"/>
      <c r="L789" s="163"/>
      <c r="M789" s="168"/>
      <c r="T789" s="169"/>
      <c r="AT789" s="164" t="s">
        <v>177</v>
      </c>
      <c r="AU789" s="164" t="s">
        <v>83</v>
      </c>
      <c r="AV789" s="14" t="s">
        <v>173</v>
      </c>
      <c r="AW789" s="14" t="s">
        <v>34</v>
      </c>
      <c r="AX789" s="14" t="s">
        <v>81</v>
      </c>
      <c r="AY789" s="164" t="s">
        <v>166</v>
      </c>
    </row>
    <row r="790" spans="2:65" s="1" customFormat="1" ht="21.75" customHeight="1">
      <c r="B790" s="33"/>
      <c r="C790" s="175" t="s">
        <v>1202</v>
      </c>
      <c r="D790" s="175" t="s">
        <v>561</v>
      </c>
      <c r="E790" s="176" t="s">
        <v>1203</v>
      </c>
      <c r="F790" s="177" t="s">
        <v>1204</v>
      </c>
      <c r="G790" s="178" t="s">
        <v>318</v>
      </c>
      <c r="H790" s="179">
        <v>1</v>
      </c>
      <c r="I790" s="180"/>
      <c r="J790" s="181">
        <f>ROUND(I790*H790,2)</f>
        <v>0</v>
      </c>
      <c r="K790" s="177" t="s">
        <v>19</v>
      </c>
      <c r="L790" s="182"/>
      <c r="M790" s="183" t="s">
        <v>19</v>
      </c>
      <c r="N790" s="184" t="s">
        <v>45</v>
      </c>
      <c r="P790" s="141">
        <f>O790*H790</f>
        <v>0</v>
      </c>
      <c r="Q790" s="141">
        <v>4.5440000000000001E-2</v>
      </c>
      <c r="R790" s="141">
        <f>Q790*H790</f>
        <v>4.5440000000000001E-2</v>
      </c>
      <c r="S790" s="141">
        <v>0</v>
      </c>
      <c r="T790" s="142">
        <f>S790*H790</f>
        <v>0</v>
      </c>
      <c r="AR790" s="143" t="s">
        <v>414</v>
      </c>
      <c r="AT790" s="143" t="s">
        <v>561</v>
      </c>
      <c r="AU790" s="143" t="s">
        <v>83</v>
      </c>
      <c r="AY790" s="18" t="s">
        <v>166</v>
      </c>
      <c r="BE790" s="144">
        <f>IF(N790="základní",J790,0)</f>
        <v>0</v>
      </c>
      <c r="BF790" s="144">
        <f>IF(N790="snížená",J790,0)</f>
        <v>0</v>
      </c>
      <c r="BG790" s="144">
        <f>IF(N790="zákl. přenesená",J790,0)</f>
        <v>0</v>
      </c>
      <c r="BH790" s="144">
        <f>IF(N790="sníž. přenesená",J790,0)</f>
        <v>0</v>
      </c>
      <c r="BI790" s="144">
        <f>IF(N790="nulová",J790,0)</f>
        <v>0</v>
      </c>
      <c r="BJ790" s="18" t="s">
        <v>81</v>
      </c>
      <c r="BK790" s="144">
        <f>ROUND(I790*H790,2)</f>
        <v>0</v>
      </c>
      <c r="BL790" s="18" t="s">
        <v>290</v>
      </c>
      <c r="BM790" s="143" t="s">
        <v>1205</v>
      </c>
    </row>
    <row r="791" spans="2:65" s="13" customFormat="1" ht="10.199999999999999">
      <c r="B791" s="156"/>
      <c r="D791" s="150" t="s">
        <v>177</v>
      </c>
      <c r="E791" s="157" t="s">
        <v>19</v>
      </c>
      <c r="F791" s="158" t="s">
        <v>81</v>
      </c>
      <c r="H791" s="159">
        <v>1</v>
      </c>
      <c r="I791" s="160"/>
      <c r="L791" s="156"/>
      <c r="M791" s="161"/>
      <c r="T791" s="162"/>
      <c r="AT791" s="157" t="s">
        <v>177</v>
      </c>
      <c r="AU791" s="157" t="s">
        <v>83</v>
      </c>
      <c r="AV791" s="13" t="s">
        <v>83</v>
      </c>
      <c r="AW791" s="13" t="s">
        <v>34</v>
      </c>
      <c r="AX791" s="13" t="s">
        <v>74</v>
      </c>
      <c r="AY791" s="157" t="s">
        <v>166</v>
      </c>
    </row>
    <row r="792" spans="2:65" s="14" customFormat="1" ht="10.199999999999999">
      <c r="B792" s="163"/>
      <c r="D792" s="150" t="s">
        <v>177</v>
      </c>
      <c r="E792" s="164" t="s">
        <v>19</v>
      </c>
      <c r="F792" s="165" t="s">
        <v>181</v>
      </c>
      <c r="H792" s="166">
        <v>1</v>
      </c>
      <c r="I792" s="167"/>
      <c r="L792" s="163"/>
      <c r="M792" s="168"/>
      <c r="T792" s="169"/>
      <c r="AT792" s="164" t="s">
        <v>177</v>
      </c>
      <c r="AU792" s="164" t="s">
        <v>83</v>
      </c>
      <c r="AV792" s="14" t="s">
        <v>173</v>
      </c>
      <c r="AW792" s="14" t="s">
        <v>34</v>
      </c>
      <c r="AX792" s="14" t="s">
        <v>81</v>
      </c>
      <c r="AY792" s="164" t="s">
        <v>166</v>
      </c>
    </row>
    <row r="793" spans="2:65" s="1" customFormat="1" ht="24.15" customHeight="1">
      <c r="B793" s="33"/>
      <c r="C793" s="175" t="s">
        <v>1206</v>
      </c>
      <c r="D793" s="175" t="s">
        <v>561</v>
      </c>
      <c r="E793" s="176" t="s">
        <v>1207</v>
      </c>
      <c r="F793" s="177" t="s">
        <v>1208</v>
      </c>
      <c r="G793" s="178" t="s">
        <v>318</v>
      </c>
      <c r="H793" s="179">
        <v>2</v>
      </c>
      <c r="I793" s="180"/>
      <c r="J793" s="181">
        <f>ROUND(I793*H793,2)</f>
        <v>0</v>
      </c>
      <c r="K793" s="177" t="s">
        <v>19</v>
      </c>
      <c r="L793" s="182"/>
      <c r="M793" s="183" t="s">
        <v>19</v>
      </c>
      <c r="N793" s="184" t="s">
        <v>45</v>
      </c>
      <c r="P793" s="141">
        <f>O793*H793</f>
        <v>0</v>
      </c>
      <c r="Q793" s="141">
        <v>4.5440000000000001E-2</v>
      </c>
      <c r="R793" s="141">
        <f>Q793*H793</f>
        <v>9.0880000000000002E-2</v>
      </c>
      <c r="S793" s="141">
        <v>0</v>
      </c>
      <c r="T793" s="142">
        <f>S793*H793</f>
        <v>0</v>
      </c>
      <c r="AR793" s="143" t="s">
        <v>414</v>
      </c>
      <c r="AT793" s="143" t="s">
        <v>561</v>
      </c>
      <c r="AU793" s="143" t="s">
        <v>83</v>
      </c>
      <c r="AY793" s="18" t="s">
        <v>166</v>
      </c>
      <c r="BE793" s="144">
        <f>IF(N793="základní",J793,0)</f>
        <v>0</v>
      </c>
      <c r="BF793" s="144">
        <f>IF(N793="snížená",J793,0)</f>
        <v>0</v>
      </c>
      <c r="BG793" s="144">
        <f>IF(N793="zákl. přenesená",J793,0)</f>
        <v>0</v>
      </c>
      <c r="BH793" s="144">
        <f>IF(N793="sníž. přenesená",J793,0)</f>
        <v>0</v>
      </c>
      <c r="BI793" s="144">
        <f>IF(N793="nulová",J793,0)</f>
        <v>0</v>
      </c>
      <c r="BJ793" s="18" t="s">
        <v>81</v>
      </c>
      <c r="BK793" s="144">
        <f>ROUND(I793*H793,2)</f>
        <v>0</v>
      </c>
      <c r="BL793" s="18" t="s">
        <v>290</v>
      </c>
      <c r="BM793" s="143" t="s">
        <v>1209</v>
      </c>
    </row>
    <row r="794" spans="2:65" s="13" customFormat="1" ht="10.199999999999999">
      <c r="B794" s="156"/>
      <c r="D794" s="150" t="s">
        <v>177</v>
      </c>
      <c r="E794" s="157" t="s">
        <v>19</v>
      </c>
      <c r="F794" s="158" t="s">
        <v>83</v>
      </c>
      <c r="H794" s="159">
        <v>2</v>
      </c>
      <c r="I794" s="160"/>
      <c r="L794" s="156"/>
      <c r="M794" s="161"/>
      <c r="T794" s="162"/>
      <c r="AT794" s="157" t="s">
        <v>177</v>
      </c>
      <c r="AU794" s="157" t="s">
        <v>83</v>
      </c>
      <c r="AV794" s="13" t="s">
        <v>83</v>
      </c>
      <c r="AW794" s="13" t="s">
        <v>34</v>
      </c>
      <c r="AX794" s="13" t="s">
        <v>74</v>
      </c>
      <c r="AY794" s="157" t="s">
        <v>166</v>
      </c>
    </row>
    <row r="795" spans="2:65" s="14" customFormat="1" ht="10.199999999999999">
      <c r="B795" s="163"/>
      <c r="D795" s="150" t="s">
        <v>177</v>
      </c>
      <c r="E795" s="164" t="s">
        <v>19</v>
      </c>
      <c r="F795" s="165" t="s">
        <v>181</v>
      </c>
      <c r="H795" s="166">
        <v>2</v>
      </c>
      <c r="I795" s="167"/>
      <c r="L795" s="163"/>
      <c r="M795" s="168"/>
      <c r="T795" s="169"/>
      <c r="AT795" s="164" t="s">
        <v>177</v>
      </c>
      <c r="AU795" s="164" t="s">
        <v>83</v>
      </c>
      <c r="AV795" s="14" t="s">
        <v>173</v>
      </c>
      <c r="AW795" s="14" t="s">
        <v>34</v>
      </c>
      <c r="AX795" s="14" t="s">
        <v>81</v>
      </c>
      <c r="AY795" s="164" t="s">
        <v>166</v>
      </c>
    </row>
    <row r="796" spans="2:65" s="1" customFormat="1" ht="24.15" customHeight="1">
      <c r="B796" s="33"/>
      <c r="C796" s="132" t="s">
        <v>1210</v>
      </c>
      <c r="D796" s="132" t="s">
        <v>168</v>
      </c>
      <c r="E796" s="133" t="s">
        <v>1211</v>
      </c>
      <c r="F796" s="134" t="s">
        <v>1212</v>
      </c>
      <c r="G796" s="135" t="s">
        <v>293</v>
      </c>
      <c r="H796" s="136">
        <v>0.41399999999999998</v>
      </c>
      <c r="I796" s="137"/>
      <c r="J796" s="138">
        <f>ROUND(I796*H796,2)</f>
        <v>0</v>
      </c>
      <c r="K796" s="134" t="s">
        <v>172</v>
      </c>
      <c r="L796" s="33"/>
      <c r="M796" s="139" t="s">
        <v>19</v>
      </c>
      <c r="N796" s="140" t="s">
        <v>45</v>
      </c>
      <c r="P796" s="141">
        <f>O796*H796</f>
        <v>0</v>
      </c>
      <c r="Q796" s="141">
        <v>0</v>
      </c>
      <c r="R796" s="141">
        <f>Q796*H796</f>
        <v>0</v>
      </c>
      <c r="S796" s="141">
        <v>0</v>
      </c>
      <c r="T796" s="142">
        <f>S796*H796</f>
        <v>0</v>
      </c>
      <c r="AR796" s="143" t="s">
        <v>290</v>
      </c>
      <c r="AT796" s="143" t="s">
        <v>168</v>
      </c>
      <c r="AU796" s="143" t="s">
        <v>83</v>
      </c>
      <c r="AY796" s="18" t="s">
        <v>166</v>
      </c>
      <c r="BE796" s="144">
        <f>IF(N796="základní",J796,0)</f>
        <v>0</v>
      </c>
      <c r="BF796" s="144">
        <f>IF(N796="snížená",J796,0)</f>
        <v>0</v>
      </c>
      <c r="BG796" s="144">
        <f>IF(N796="zákl. přenesená",J796,0)</f>
        <v>0</v>
      </c>
      <c r="BH796" s="144">
        <f>IF(N796="sníž. přenesená",J796,0)</f>
        <v>0</v>
      </c>
      <c r="BI796" s="144">
        <f>IF(N796="nulová",J796,0)</f>
        <v>0</v>
      </c>
      <c r="BJ796" s="18" t="s">
        <v>81</v>
      </c>
      <c r="BK796" s="144">
        <f>ROUND(I796*H796,2)</f>
        <v>0</v>
      </c>
      <c r="BL796" s="18" t="s">
        <v>290</v>
      </c>
      <c r="BM796" s="143" t="s">
        <v>1213</v>
      </c>
    </row>
    <row r="797" spans="2:65" s="1" customFormat="1" ht="10.199999999999999">
      <c r="B797" s="33"/>
      <c r="D797" s="145" t="s">
        <v>175</v>
      </c>
      <c r="F797" s="146" t="s">
        <v>1214</v>
      </c>
      <c r="I797" s="147"/>
      <c r="L797" s="33"/>
      <c r="M797" s="148"/>
      <c r="T797" s="54"/>
      <c r="AT797" s="18" t="s">
        <v>175</v>
      </c>
      <c r="AU797" s="18" t="s">
        <v>83</v>
      </c>
    </row>
    <row r="798" spans="2:65" s="11" customFormat="1" ht="22.8" customHeight="1">
      <c r="B798" s="120"/>
      <c r="D798" s="121" t="s">
        <v>73</v>
      </c>
      <c r="E798" s="130" t="s">
        <v>509</v>
      </c>
      <c r="F798" s="130" t="s">
        <v>510</v>
      </c>
      <c r="I798" s="123"/>
      <c r="J798" s="131">
        <f>BK798</f>
        <v>0</v>
      </c>
      <c r="L798" s="120"/>
      <c r="M798" s="125"/>
      <c r="P798" s="126">
        <f>SUM(P799:P829)</f>
        <v>0</v>
      </c>
      <c r="R798" s="126">
        <f>SUM(R799:R829)</f>
        <v>0.12992000000000001</v>
      </c>
      <c r="T798" s="127">
        <f>SUM(T799:T829)</f>
        <v>0</v>
      </c>
      <c r="AR798" s="121" t="s">
        <v>83</v>
      </c>
      <c r="AT798" s="128" t="s">
        <v>73</v>
      </c>
      <c r="AU798" s="128" t="s">
        <v>81</v>
      </c>
      <c r="AY798" s="121" t="s">
        <v>166</v>
      </c>
      <c r="BK798" s="129">
        <f>SUM(BK799:BK829)</f>
        <v>0</v>
      </c>
    </row>
    <row r="799" spans="2:65" s="1" customFormat="1" ht="16.5" customHeight="1">
      <c r="B799" s="33"/>
      <c r="C799" s="132" t="s">
        <v>1215</v>
      </c>
      <c r="D799" s="132" t="s">
        <v>168</v>
      </c>
      <c r="E799" s="133" t="s">
        <v>1216</v>
      </c>
      <c r="F799" s="134" t="s">
        <v>1217</v>
      </c>
      <c r="G799" s="135" t="s">
        <v>318</v>
      </c>
      <c r="H799" s="136">
        <v>1</v>
      </c>
      <c r="I799" s="137"/>
      <c r="J799" s="138">
        <f>ROUND(I799*H799,2)</f>
        <v>0</v>
      </c>
      <c r="K799" s="134" t="s">
        <v>19</v>
      </c>
      <c r="L799" s="33"/>
      <c r="M799" s="139" t="s">
        <v>19</v>
      </c>
      <c r="N799" s="140" t="s">
        <v>45</v>
      </c>
      <c r="P799" s="141">
        <f>O799*H799</f>
        <v>0</v>
      </c>
      <c r="Q799" s="141">
        <v>2.4000000000000001E-4</v>
      </c>
      <c r="R799" s="141">
        <f>Q799*H799</f>
        <v>2.4000000000000001E-4</v>
      </c>
      <c r="S799" s="141">
        <v>0</v>
      </c>
      <c r="T799" s="142">
        <f>S799*H799</f>
        <v>0</v>
      </c>
      <c r="AR799" s="143" t="s">
        <v>290</v>
      </c>
      <c r="AT799" s="143" t="s">
        <v>168</v>
      </c>
      <c r="AU799" s="143" t="s">
        <v>83</v>
      </c>
      <c r="AY799" s="18" t="s">
        <v>166</v>
      </c>
      <c r="BE799" s="144">
        <f>IF(N799="základní",J799,0)</f>
        <v>0</v>
      </c>
      <c r="BF799" s="144">
        <f>IF(N799="snížená",J799,0)</f>
        <v>0</v>
      </c>
      <c r="BG799" s="144">
        <f>IF(N799="zákl. přenesená",J799,0)</f>
        <v>0</v>
      </c>
      <c r="BH799" s="144">
        <f>IF(N799="sníž. přenesená",J799,0)</f>
        <v>0</v>
      </c>
      <c r="BI799" s="144">
        <f>IF(N799="nulová",J799,0)</f>
        <v>0</v>
      </c>
      <c r="BJ799" s="18" t="s">
        <v>81</v>
      </c>
      <c r="BK799" s="144">
        <f>ROUND(I799*H799,2)</f>
        <v>0</v>
      </c>
      <c r="BL799" s="18" t="s">
        <v>290</v>
      </c>
      <c r="BM799" s="143" t="s">
        <v>1218</v>
      </c>
    </row>
    <row r="800" spans="2:65" s="1" customFormat="1" ht="16.5" customHeight="1">
      <c r="B800" s="33"/>
      <c r="C800" s="132" t="s">
        <v>1219</v>
      </c>
      <c r="D800" s="132" t="s">
        <v>168</v>
      </c>
      <c r="E800" s="133" t="s">
        <v>1220</v>
      </c>
      <c r="F800" s="134" t="s">
        <v>1221</v>
      </c>
      <c r="G800" s="135" t="s">
        <v>318</v>
      </c>
      <c r="H800" s="136">
        <v>1</v>
      </c>
      <c r="I800" s="137"/>
      <c r="J800" s="138">
        <f>ROUND(I800*H800,2)</f>
        <v>0</v>
      </c>
      <c r="K800" s="134" t="s">
        <v>19</v>
      </c>
      <c r="L800" s="33"/>
      <c r="M800" s="139" t="s">
        <v>19</v>
      </c>
      <c r="N800" s="140" t="s">
        <v>45</v>
      </c>
      <c r="P800" s="141">
        <f>O800*H800</f>
        <v>0</v>
      </c>
      <c r="Q800" s="141">
        <v>2.4000000000000001E-4</v>
      </c>
      <c r="R800" s="141">
        <f>Q800*H800</f>
        <v>2.4000000000000001E-4</v>
      </c>
      <c r="S800" s="141">
        <v>0</v>
      </c>
      <c r="T800" s="142">
        <f>S800*H800</f>
        <v>0</v>
      </c>
      <c r="AR800" s="143" t="s">
        <v>290</v>
      </c>
      <c r="AT800" s="143" t="s">
        <v>168</v>
      </c>
      <c r="AU800" s="143" t="s">
        <v>83</v>
      </c>
      <c r="AY800" s="18" t="s">
        <v>166</v>
      </c>
      <c r="BE800" s="144">
        <f>IF(N800="základní",J800,0)</f>
        <v>0</v>
      </c>
      <c r="BF800" s="144">
        <f>IF(N800="snížená",J800,0)</f>
        <v>0</v>
      </c>
      <c r="BG800" s="144">
        <f>IF(N800="zákl. přenesená",J800,0)</f>
        <v>0</v>
      </c>
      <c r="BH800" s="144">
        <f>IF(N800="sníž. přenesená",J800,0)</f>
        <v>0</v>
      </c>
      <c r="BI800" s="144">
        <f>IF(N800="nulová",J800,0)</f>
        <v>0</v>
      </c>
      <c r="BJ800" s="18" t="s">
        <v>81</v>
      </c>
      <c r="BK800" s="144">
        <f>ROUND(I800*H800,2)</f>
        <v>0</v>
      </c>
      <c r="BL800" s="18" t="s">
        <v>290</v>
      </c>
      <c r="BM800" s="143" t="s">
        <v>1222</v>
      </c>
    </row>
    <row r="801" spans="2:65" s="1" customFormat="1" ht="16.5" customHeight="1">
      <c r="B801" s="33"/>
      <c r="C801" s="132" t="s">
        <v>1223</v>
      </c>
      <c r="D801" s="132" t="s">
        <v>168</v>
      </c>
      <c r="E801" s="133" t="s">
        <v>1224</v>
      </c>
      <c r="F801" s="134" t="s">
        <v>1225</v>
      </c>
      <c r="G801" s="135" t="s">
        <v>318</v>
      </c>
      <c r="H801" s="136">
        <v>2</v>
      </c>
      <c r="I801" s="137"/>
      <c r="J801" s="138">
        <f>ROUND(I801*H801,2)</f>
        <v>0</v>
      </c>
      <c r="K801" s="134" t="s">
        <v>19</v>
      </c>
      <c r="L801" s="33"/>
      <c r="M801" s="139" t="s">
        <v>19</v>
      </c>
      <c r="N801" s="140" t="s">
        <v>45</v>
      </c>
      <c r="P801" s="141">
        <f>O801*H801</f>
        <v>0</v>
      </c>
      <c r="Q801" s="141">
        <v>2.4000000000000001E-4</v>
      </c>
      <c r="R801" s="141">
        <f>Q801*H801</f>
        <v>4.8000000000000001E-4</v>
      </c>
      <c r="S801" s="141">
        <v>0</v>
      </c>
      <c r="T801" s="142">
        <f>S801*H801</f>
        <v>0</v>
      </c>
      <c r="AR801" s="143" t="s">
        <v>290</v>
      </c>
      <c r="AT801" s="143" t="s">
        <v>168</v>
      </c>
      <c r="AU801" s="143" t="s">
        <v>83</v>
      </c>
      <c r="AY801" s="18" t="s">
        <v>166</v>
      </c>
      <c r="BE801" s="144">
        <f>IF(N801="základní",J801,0)</f>
        <v>0</v>
      </c>
      <c r="BF801" s="144">
        <f>IF(N801="snížená",J801,0)</f>
        <v>0</v>
      </c>
      <c r="BG801" s="144">
        <f>IF(N801="zákl. přenesená",J801,0)</f>
        <v>0</v>
      </c>
      <c r="BH801" s="144">
        <f>IF(N801="sníž. přenesená",J801,0)</f>
        <v>0</v>
      </c>
      <c r="BI801" s="144">
        <f>IF(N801="nulová",J801,0)</f>
        <v>0</v>
      </c>
      <c r="BJ801" s="18" t="s">
        <v>81</v>
      </c>
      <c r="BK801" s="144">
        <f>ROUND(I801*H801,2)</f>
        <v>0</v>
      </c>
      <c r="BL801" s="18" t="s">
        <v>290</v>
      </c>
      <c r="BM801" s="143" t="s">
        <v>1226</v>
      </c>
    </row>
    <row r="802" spans="2:65" s="1" customFormat="1" ht="16.5" customHeight="1">
      <c r="B802" s="33"/>
      <c r="C802" s="132" t="s">
        <v>1227</v>
      </c>
      <c r="D802" s="132" t="s">
        <v>168</v>
      </c>
      <c r="E802" s="133" t="s">
        <v>1228</v>
      </c>
      <c r="F802" s="134" t="s">
        <v>1229</v>
      </c>
      <c r="G802" s="135" t="s">
        <v>318</v>
      </c>
      <c r="H802" s="136">
        <v>2</v>
      </c>
      <c r="I802" s="137"/>
      <c r="J802" s="138">
        <f>ROUND(I802*H802,2)</f>
        <v>0</v>
      </c>
      <c r="K802" s="134" t="s">
        <v>19</v>
      </c>
      <c r="L802" s="33"/>
      <c r="M802" s="139" t="s">
        <v>19</v>
      </c>
      <c r="N802" s="140" t="s">
        <v>45</v>
      </c>
      <c r="P802" s="141">
        <f>O802*H802</f>
        <v>0</v>
      </c>
      <c r="Q802" s="141">
        <v>2.4000000000000001E-4</v>
      </c>
      <c r="R802" s="141">
        <f>Q802*H802</f>
        <v>4.8000000000000001E-4</v>
      </c>
      <c r="S802" s="141">
        <v>0</v>
      </c>
      <c r="T802" s="142">
        <f>S802*H802</f>
        <v>0</v>
      </c>
      <c r="AR802" s="143" t="s">
        <v>290</v>
      </c>
      <c r="AT802" s="143" t="s">
        <v>168</v>
      </c>
      <c r="AU802" s="143" t="s">
        <v>83</v>
      </c>
      <c r="AY802" s="18" t="s">
        <v>166</v>
      </c>
      <c r="BE802" s="144">
        <f>IF(N802="základní",J802,0)</f>
        <v>0</v>
      </c>
      <c r="BF802" s="144">
        <f>IF(N802="snížená",J802,0)</f>
        <v>0</v>
      </c>
      <c r="BG802" s="144">
        <f>IF(N802="zákl. přenesená",J802,0)</f>
        <v>0</v>
      </c>
      <c r="BH802" s="144">
        <f>IF(N802="sníž. přenesená",J802,0)</f>
        <v>0</v>
      </c>
      <c r="BI802" s="144">
        <f>IF(N802="nulová",J802,0)</f>
        <v>0</v>
      </c>
      <c r="BJ802" s="18" t="s">
        <v>81</v>
      </c>
      <c r="BK802" s="144">
        <f>ROUND(I802*H802,2)</f>
        <v>0</v>
      </c>
      <c r="BL802" s="18" t="s">
        <v>290</v>
      </c>
      <c r="BM802" s="143" t="s">
        <v>1230</v>
      </c>
    </row>
    <row r="803" spans="2:65" s="1" customFormat="1" ht="24.15" customHeight="1">
      <c r="B803" s="33"/>
      <c r="C803" s="132" t="s">
        <v>1231</v>
      </c>
      <c r="D803" s="132" t="s">
        <v>168</v>
      </c>
      <c r="E803" s="133" t="s">
        <v>1232</v>
      </c>
      <c r="F803" s="134" t="s">
        <v>1233</v>
      </c>
      <c r="G803" s="135" t="s">
        <v>244</v>
      </c>
      <c r="H803" s="136">
        <v>1.4</v>
      </c>
      <c r="I803" s="137"/>
      <c r="J803" s="138">
        <f>ROUND(I803*H803,2)</f>
        <v>0</v>
      </c>
      <c r="K803" s="134" t="s">
        <v>172</v>
      </c>
      <c r="L803" s="33"/>
      <c r="M803" s="139" t="s">
        <v>19</v>
      </c>
      <c r="N803" s="140" t="s">
        <v>45</v>
      </c>
      <c r="P803" s="141">
        <f>O803*H803</f>
        <v>0</v>
      </c>
      <c r="Q803" s="141">
        <v>3.5E-4</v>
      </c>
      <c r="R803" s="141">
        <f>Q803*H803</f>
        <v>4.8999999999999998E-4</v>
      </c>
      <c r="S803" s="141">
        <v>0</v>
      </c>
      <c r="T803" s="142">
        <f>S803*H803</f>
        <v>0</v>
      </c>
      <c r="AR803" s="143" t="s">
        <v>290</v>
      </c>
      <c r="AT803" s="143" t="s">
        <v>168</v>
      </c>
      <c r="AU803" s="143" t="s">
        <v>83</v>
      </c>
      <c r="AY803" s="18" t="s">
        <v>166</v>
      </c>
      <c r="BE803" s="144">
        <f>IF(N803="základní",J803,0)</f>
        <v>0</v>
      </c>
      <c r="BF803" s="144">
        <f>IF(N803="snížená",J803,0)</f>
        <v>0</v>
      </c>
      <c r="BG803" s="144">
        <f>IF(N803="zákl. přenesená",J803,0)</f>
        <v>0</v>
      </c>
      <c r="BH803" s="144">
        <f>IF(N803="sníž. přenesená",J803,0)</f>
        <v>0</v>
      </c>
      <c r="BI803" s="144">
        <f>IF(N803="nulová",J803,0)</f>
        <v>0</v>
      </c>
      <c r="BJ803" s="18" t="s">
        <v>81</v>
      </c>
      <c r="BK803" s="144">
        <f>ROUND(I803*H803,2)</f>
        <v>0</v>
      </c>
      <c r="BL803" s="18" t="s">
        <v>290</v>
      </c>
      <c r="BM803" s="143" t="s">
        <v>1234</v>
      </c>
    </row>
    <row r="804" spans="2:65" s="1" customFormat="1" ht="10.199999999999999">
      <c r="B804" s="33"/>
      <c r="D804" s="145" t="s">
        <v>175</v>
      </c>
      <c r="F804" s="146" t="s">
        <v>1235</v>
      </c>
      <c r="I804" s="147"/>
      <c r="L804" s="33"/>
      <c r="M804" s="148"/>
      <c r="T804" s="54"/>
      <c r="AT804" s="18" t="s">
        <v>175</v>
      </c>
      <c r="AU804" s="18" t="s">
        <v>83</v>
      </c>
    </row>
    <row r="805" spans="2:65" s="12" customFormat="1" ht="10.199999999999999">
      <c r="B805" s="149"/>
      <c r="D805" s="150" t="s">
        <v>177</v>
      </c>
      <c r="E805" s="151" t="s">
        <v>19</v>
      </c>
      <c r="F805" s="152" t="s">
        <v>1236</v>
      </c>
      <c r="H805" s="151" t="s">
        <v>19</v>
      </c>
      <c r="I805" s="153"/>
      <c r="L805" s="149"/>
      <c r="M805" s="154"/>
      <c r="T805" s="155"/>
      <c r="AT805" s="151" t="s">
        <v>177</v>
      </c>
      <c r="AU805" s="151" t="s">
        <v>83</v>
      </c>
      <c r="AV805" s="12" t="s">
        <v>81</v>
      </c>
      <c r="AW805" s="12" t="s">
        <v>34</v>
      </c>
      <c r="AX805" s="12" t="s">
        <v>74</v>
      </c>
      <c r="AY805" s="151" t="s">
        <v>166</v>
      </c>
    </row>
    <row r="806" spans="2:65" s="13" customFormat="1" ht="10.199999999999999">
      <c r="B806" s="156"/>
      <c r="D806" s="150" t="s">
        <v>177</v>
      </c>
      <c r="E806" s="157" t="s">
        <v>19</v>
      </c>
      <c r="F806" s="158" t="s">
        <v>1237</v>
      </c>
      <c r="H806" s="159">
        <v>1.4</v>
      </c>
      <c r="I806" s="160"/>
      <c r="L806" s="156"/>
      <c r="M806" s="161"/>
      <c r="T806" s="162"/>
      <c r="AT806" s="157" t="s">
        <v>177</v>
      </c>
      <c r="AU806" s="157" t="s">
        <v>83</v>
      </c>
      <c r="AV806" s="13" t="s">
        <v>83</v>
      </c>
      <c r="AW806" s="13" t="s">
        <v>34</v>
      </c>
      <c r="AX806" s="13" t="s">
        <v>74</v>
      </c>
      <c r="AY806" s="157" t="s">
        <v>166</v>
      </c>
    </row>
    <row r="807" spans="2:65" s="14" customFormat="1" ht="10.199999999999999">
      <c r="B807" s="163"/>
      <c r="D807" s="150" t="s">
        <v>177</v>
      </c>
      <c r="E807" s="164" t="s">
        <v>19</v>
      </c>
      <c r="F807" s="165" t="s">
        <v>181</v>
      </c>
      <c r="H807" s="166">
        <v>1.4</v>
      </c>
      <c r="I807" s="167"/>
      <c r="L807" s="163"/>
      <c r="M807" s="168"/>
      <c r="T807" s="169"/>
      <c r="AT807" s="164" t="s">
        <v>177</v>
      </c>
      <c r="AU807" s="164" t="s">
        <v>83</v>
      </c>
      <c r="AV807" s="14" t="s">
        <v>173</v>
      </c>
      <c r="AW807" s="14" t="s">
        <v>34</v>
      </c>
      <c r="AX807" s="14" t="s">
        <v>81</v>
      </c>
      <c r="AY807" s="164" t="s">
        <v>166</v>
      </c>
    </row>
    <row r="808" spans="2:65" s="1" customFormat="1" ht="16.5" customHeight="1">
      <c r="B808" s="33"/>
      <c r="C808" s="175" t="s">
        <v>1238</v>
      </c>
      <c r="D808" s="175" t="s">
        <v>561</v>
      </c>
      <c r="E808" s="176" t="s">
        <v>1239</v>
      </c>
      <c r="F808" s="177" t="s">
        <v>1240</v>
      </c>
      <c r="G808" s="178" t="s">
        <v>244</v>
      </c>
      <c r="H808" s="179">
        <v>1.4</v>
      </c>
      <c r="I808" s="180"/>
      <c r="J808" s="181">
        <f>ROUND(I808*H808,2)</f>
        <v>0</v>
      </c>
      <c r="K808" s="177" t="s">
        <v>19</v>
      </c>
      <c r="L808" s="182"/>
      <c r="M808" s="183" t="s">
        <v>19</v>
      </c>
      <c r="N808" s="184" t="s">
        <v>45</v>
      </c>
      <c r="P808" s="141">
        <f>O808*H808</f>
        <v>0</v>
      </c>
      <c r="Q808" s="141">
        <v>1.8499999999999999E-2</v>
      </c>
      <c r="R808" s="141">
        <f>Q808*H808</f>
        <v>2.5899999999999996E-2</v>
      </c>
      <c r="S808" s="141">
        <v>0</v>
      </c>
      <c r="T808" s="142">
        <f>S808*H808</f>
        <v>0</v>
      </c>
      <c r="AR808" s="143" t="s">
        <v>414</v>
      </c>
      <c r="AT808" s="143" t="s">
        <v>561</v>
      </c>
      <c r="AU808" s="143" t="s">
        <v>83</v>
      </c>
      <c r="AY808" s="18" t="s">
        <v>166</v>
      </c>
      <c r="BE808" s="144">
        <f>IF(N808="základní",J808,0)</f>
        <v>0</v>
      </c>
      <c r="BF808" s="144">
        <f>IF(N808="snížená",J808,0)</f>
        <v>0</v>
      </c>
      <c r="BG808" s="144">
        <f>IF(N808="zákl. přenesená",J808,0)</f>
        <v>0</v>
      </c>
      <c r="BH808" s="144">
        <f>IF(N808="sníž. přenesená",J808,0)</f>
        <v>0</v>
      </c>
      <c r="BI808" s="144">
        <f>IF(N808="nulová",J808,0)</f>
        <v>0</v>
      </c>
      <c r="BJ808" s="18" t="s">
        <v>81</v>
      </c>
      <c r="BK808" s="144">
        <f>ROUND(I808*H808,2)</f>
        <v>0</v>
      </c>
      <c r="BL808" s="18" t="s">
        <v>290</v>
      </c>
      <c r="BM808" s="143" t="s">
        <v>1241</v>
      </c>
    </row>
    <row r="809" spans="2:65" s="12" customFormat="1" ht="10.199999999999999">
      <c r="B809" s="149"/>
      <c r="D809" s="150" t="s">
        <v>177</v>
      </c>
      <c r="E809" s="151" t="s">
        <v>19</v>
      </c>
      <c r="F809" s="152" t="s">
        <v>1236</v>
      </c>
      <c r="H809" s="151" t="s">
        <v>19</v>
      </c>
      <c r="I809" s="153"/>
      <c r="L809" s="149"/>
      <c r="M809" s="154"/>
      <c r="T809" s="155"/>
      <c r="AT809" s="151" t="s">
        <v>177</v>
      </c>
      <c r="AU809" s="151" t="s">
        <v>83</v>
      </c>
      <c r="AV809" s="12" t="s">
        <v>81</v>
      </c>
      <c r="AW809" s="12" t="s">
        <v>34</v>
      </c>
      <c r="AX809" s="12" t="s">
        <v>74</v>
      </c>
      <c r="AY809" s="151" t="s">
        <v>166</v>
      </c>
    </row>
    <row r="810" spans="2:65" s="13" customFormat="1" ht="10.199999999999999">
      <c r="B810" s="156"/>
      <c r="D810" s="150" t="s">
        <v>177</v>
      </c>
      <c r="E810" s="157" t="s">
        <v>19</v>
      </c>
      <c r="F810" s="158" t="s">
        <v>1237</v>
      </c>
      <c r="H810" s="159">
        <v>1.4</v>
      </c>
      <c r="I810" s="160"/>
      <c r="L810" s="156"/>
      <c r="M810" s="161"/>
      <c r="T810" s="162"/>
      <c r="AT810" s="157" t="s">
        <v>177</v>
      </c>
      <c r="AU810" s="157" t="s">
        <v>83</v>
      </c>
      <c r="AV810" s="13" t="s">
        <v>83</v>
      </c>
      <c r="AW810" s="13" t="s">
        <v>34</v>
      </c>
      <c r="AX810" s="13" t="s">
        <v>74</v>
      </c>
      <c r="AY810" s="157" t="s">
        <v>166</v>
      </c>
    </row>
    <row r="811" spans="2:65" s="14" customFormat="1" ht="10.199999999999999">
      <c r="B811" s="163"/>
      <c r="D811" s="150" t="s">
        <v>177</v>
      </c>
      <c r="E811" s="164" t="s">
        <v>19</v>
      </c>
      <c r="F811" s="165" t="s">
        <v>181</v>
      </c>
      <c r="H811" s="166">
        <v>1.4</v>
      </c>
      <c r="I811" s="167"/>
      <c r="L811" s="163"/>
      <c r="M811" s="168"/>
      <c r="T811" s="169"/>
      <c r="AT811" s="164" t="s">
        <v>177</v>
      </c>
      <c r="AU811" s="164" t="s">
        <v>83</v>
      </c>
      <c r="AV811" s="14" t="s">
        <v>173</v>
      </c>
      <c r="AW811" s="14" t="s">
        <v>34</v>
      </c>
      <c r="AX811" s="14" t="s">
        <v>81</v>
      </c>
      <c r="AY811" s="164" t="s">
        <v>166</v>
      </c>
    </row>
    <row r="812" spans="2:65" s="1" customFormat="1" ht="16.5" customHeight="1">
      <c r="B812" s="33"/>
      <c r="C812" s="132" t="s">
        <v>1242</v>
      </c>
      <c r="D812" s="132" t="s">
        <v>168</v>
      </c>
      <c r="E812" s="133" t="s">
        <v>1243</v>
      </c>
      <c r="F812" s="134" t="s">
        <v>1244</v>
      </c>
      <c r="G812" s="135" t="s">
        <v>318</v>
      </c>
      <c r="H812" s="136">
        <v>1</v>
      </c>
      <c r="I812" s="137"/>
      <c r="J812" s="138">
        <f>ROUND(I812*H812,2)</f>
        <v>0</v>
      </c>
      <c r="K812" s="134" t="s">
        <v>172</v>
      </c>
      <c r="L812" s="33"/>
      <c r="M812" s="139" t="s">
        <v>19</v>
      </c>
      <c r="N812" s="140" t="s">
        <v>45</v>
      </c>
      <c r="P812" s="141">
        <f>O812*H812</f>
        <v>0</v>
      </c>
      <c r="Q812" s="141">
        <v>0</v>
      </c>
      <c r="R812" s="141">
        <f>Q812*H812</f>
        <v>0</v>
      </c>
      <c r="S812" s="141">
        <v>0</v>
      </c>
      <c r="T812" s="142">
        <f>S812*H812</f>
        <v>0</v>
      </c>
      <c r="AR812" s="143" t="s">
        <v>290</v>
      </c>
      <c r="AT812" s="143" t="s">
        <v>168</v>
      </c>
      <c r="AU812" s="143" t="s">
        <v>83</v>
      </c>
      <c r="AY812" s="18" t="s">
        <v>166</v>
      </c>
      <c r="BE812" s="144">
        <f>IF(N812="základní",J812,0)</f>
        <v>0</v>
      </c>
      <c r="BF812" s="144">
        <f>IF(N812="snížená",J812,0)</f>
        <v>0</v>
      </c>
      <c r="BG812" s="144">
        <f>IF(N812="zákl. přenesená",J812,0)</f>
        <v>0</v>
      </c>
      <c r="BH812" s="144">
        <f>IF(N812="sníž. přenesená",J812,0)</f>
        <v>0</v>
      </c>
      <c r="BI812" s="144">
        <f>IF(N812="nulová",J812,0)</f>
        <v>0</v>
      </c>
      <c r="BJ812" s="18" t="s">
        <v>81</v>
      </c>
      <c r="BK812" s="144">
        <f>ROUND(I812*H812,2)</f>
        <v>0</v>
      </c>
      <c r="BL812" s="18" t="s">
        <v>290</v>
      </c>
      <c r="BM812" s="143" t="s">
        <v>1245</v>
      </c>
    </row>
    <row r="813" spans="2:65" s="1" customFormat="1" ht="10.199999999999999">
      <c r="B813" s="33"/>
      <c r="D813" s="145" t="s">
        <v>175</v>
      </c>
      <c r="F813" s="146" t="s">
        <v>1246</v>
      </c>
      <c r="I813" s="147"/>
      <c r="L813" s="33"/>
      <c r="M813" s="148"/>
      <c r="T813" s="54"/>
      <c r="AT813" s="18" t="s">
        <v>175</v>
      </c>
      <c r="AU813" s="18" t="s">
        <v>83</v>
      </c>
    </row>
    <row r="814" spans="2:65" s="13" customFormat="1" ht="10.199999999999999">
      <c r="B814" s="156"/>
      <c r="D814" s="150" t="s">
        <v>177</v>
      </c>
      <c r="E814" s="157" t="s">
        <v>19</v>
      </c>
      <c r="F814" s="158" t="s">
        <v>81</v>
      </c>
      <c r="H814" s="159">
        <v>1</v>
      </c>
      <c r="I814" s="160"/>
      <c r="L814" s="156"/>
      <c r="M814" s="161"/>
      <c r="T814" s="162"/>
      <c r="AT814" s="157" t="s">
        <v>177</v>
      </c>
      <c r="AU814" s="157" t="s">
        <v>83</v>
      </c>
      <c r="AV814" s="13" t="s">
        <v>83</v>
      </c>
      <c r="AW814" s="13" t="s">
        <v>34</v>
      </c>
      <c r="AX814" s="13" t="s">
        <v>74</v>
      </c>
      <c r="AY814" s="157" t="s">
        <v>166</v>
      </c>
    </row>
    <row r="815" spans="2:65" s="14" customFormat="1" ht="10.199999999999999">
      <c r="B815" s="163"/>
      <c r="D815" s="150" t="s">
        <v>177</v>
      </c>
      <c r="E815" s="164" t="s">
        <v>19</v>
      </c>
      <c r="F815" s="165" t="s">
        <v>181</v>
      </c>
      <c r="H815" s="166">
        <v>1</v>
      </c>
      <c r="I815" s="167"/>
      <c r="L815" s="163"/>
      <c r="M815" s="168"/>
      <c r="T815" s="169"/>
      <c r="AT815" s="164" t="s">
        <v>177</v>
      </c>
      <c r="AU815" s="164" t="s">
        <v>83</v>
      </c>
      <c r="AV815" s="14" t="s">
        <v>173</v>
      </c>
      <c r="AW815" s="14" t="s">
        <v>34</v>
      </c>
      <c r="AX815" s="14" t="s">
        <v>81</v>
      </c>
      <c r="AY815" s="164" t="s">
        <v>166</v>
      </c>
    </row>
    <row r="816" spans="2:65" s="1" customFormat="1" ht="24.15" customHeight="1">
      <c r="B816" s="33"/>
      <c r="C816" s="175" t="s">
        <v>1247</v>
      </c>
      <c r="D816" s="175" t="s">
        <v>561</v>
      </c>
      <c r="E816" s="176" t="s">
        <v>1248</v>
      </c>
      <c r="F816" s="177" t="s">
        <v>1249</v>
      </c>
      <c r="G816" s="178" t="s">
        <v>318</v>
      </c>
      <c r="H816" s="179">
        <v>1</v>
      </c>
      <c r="I816" s="180"/>
      <c r="J816" s="181">
        <f>ROUND(I816*H816,2)</f>
        <v>0</v>
      </c>
      <c r="K816" s="177" t="s">
        <v>19</v>
      </c>
      <c r="L816" s="182"/>
      <c r="M816" s="183" t="s">
        <v>19</v>
      </c>
      <c r="N816" s="184" t="s">
        <v>45</v>
      </c>
      <c r="P816" s="141">
        <f>O816*H816</f>
        <v>0</v>
      </c>
      <c r="Q816" s="141">
        <v>8.4000000000000005E-2</v>
      </c>
      <c r="R816" s="141">
        <f>Q816*H816</f>
        <v>8.4000000000000005E-2</v>
      </c>
      <c r="S816" s="141">
        <v>0</v>
      </c>
      <c r="T816" s="142">
        <f>S816*H816</f>
        <v>0</v>
      </c>
      <c r="AR816" s="143" t="s">
        <v>414</v>
      </c>
      <c r="AT816" s="143" t="s">
        <v>561</v>
      </c>
      <c r="AU816" s="143" t="s">
        <v>83</v>
      </c>
      <c r="AY816" s="18" t="s">
        <v>166</v>
      </c>
      <c r="BE816" s="144">
        <f>IF(N816="základní",J816,0)</f>
        <v>0</v>
      </c>
      <c r="BF816" s="144">
        <f>IF(N816="snížená",J816,0)</f>
        <v>0</v>
      </c>
      <c r="BG816" s="144">
        <f>IF(N816="zákl. přenesená",J816,0)</f>
        <v>0</v>
      </c>
      <c r="BH816" s="144">
        <f>IF(N816="sníž. přenesená",J816,0)</f>
        <v>0</v>
      </c>
      <c r="BI816" s="144">
        <f>IF(N816="nulová",J816,0)</f>
        <v>0</v>
      </c>
      <c r="BJ816" s="18" t="s">
        <v>81</v>
      </c>
      <c r="BK816" s="144">
        <f>ROUND(I816*H816,2)</f>
        <v>0</v>
      </c>
      <c r="BL816" s="18" t="s">
        <v>290</v>
      </c>
      <c r="BM816" s="143" t="s">
        <v>1250</v>
      </c>
    </row>
    <row r="817" spans="2:65" s="13" customFormat="1" ht="10.199999999999999">
      <c r="B817" s="156"/>
      <c r="D817" s="150" t="s">
        <v>177</v>
      </c>
      <c r="E817" s="157" t="s">
        <v>19</v>
      </c>
      <c r="F817" s="158" t="s">
        <v>81</v>
      </c>
      <c r="H817" s="159">
        <v>1</v>
      </c>
      <c r="I817" s="160"/>
      <c r="L817" s="156"/>
      <c r="M817" s="161"/>
      <c r="T817" s="162"/>
      <c r="AT817" s="157" t="s">
        <v>177</v>
      </c>
      <c r="AU817" s="157" t="s">
        <v>83</v>
      </c>
      <c r="AV817" s="13" t="s">
        <v>83</v>
      </c>
      <c r="AW817" s="13" t="s">
        <v>34</v>
      </c>
      <c r="AX817" s="13" t="s">
        <v>74</v>
      </c>
      <c r="AY817" s="157" t="s">
        <v>166</v>
      </c>
    </row>
    <row r="818" spans="2:65" s="14" customFormat="1" ht="10.199999999999999">
      <c r="B818" s="163"/>
      <c r="D818" s="150" t="s">
        <v>177</v>
      </c>
      <c r="E818" s="164" t="s">
        <v>19</v>
      </c>
      <c r="F818" s="165" t="s">
        <v>181</v>
      </c>
      <c r="H818" s="166">
        <v>1</v>
      </c>
      <c r="I818" s="167"/>
      <c r="L818" s="163"/>
      <c r="M818" s="168"/>
      <c r="T818" s="169"/>
      <c r="AT818" s="164" t="s">
        <v>177</v>
      </c>
      <c r="AU818" s="164" t="s">
        <v>83</v>
      </c>
      <c r="AV818" s="14" t="s">
        <v>173</v>
      </c>
      <c r="AW818" s="14" t="s">
        <v>34</v>
      </c>
      <c r="AX818" s="14" t="s">
        <v>81</v>
      </c>
      <c r="AY818" s="164" t="s">
        <v>166</v>
      </c>
    </row>
    <row r="819" spans="2:65" s="1" customFormat="1" ht="16.5" customHeight="1">
      <c r="B819" s="33"/>
      <c r="C819" s="132" t="s">
        <v>1251</v>
      </c>
      <c r="D819" s="132" t="s">
        <v>168</v>
      </c>
      <c r="E819" s="133" t="s">
        <v>1252</v>
      </c>
      <c r="F819" s="134" t="s">
        <v>1253</v>
      </c>
      <c r="G819" s="135" t="s">
        <v>244</v>
      </c>
      <c r="H819" s="136">
        <v>1.8</v>
      </c>
      <c r="I819" s="137"/>
      <c r="J819" s="138">
        <f>ROUND(I819*H819,2)</f>
        <v>0</v>
      </c>
      <c r="K819" s="134" t="s">
        <v>172</v>
      </c>
      <c r="L819" s="33"/>
      <c r="M819" s="139" t="s">
        <v>19</v>
      </c>
      <c r="N819" s="140" t="s">
        <v>45</v>
      </c>
      <c r="P819" s="141">
        <f>O819*H819</f>
        <v>0</v>
      </c>
      <c r="Q819" s="141">
        <v>5.0000000000000002E-5</v>
      </c>
      <c r="R819" s="141">
        <f>Q819*H819</f>
        <v>9.0000000000000006E-5</v>
      </c>
      <c r="S819" s="141">
        <v>0</v>
      </c>
      <c r="T819" s="142">
        <f>S819*H819</f>
        <v>0</v>
      </c>
      <c r="AR819" s="143" t="s">
        <v>290</v>
      </c>
      <c r="AT819" s="143" t="s">
        <v>168</v>
      </c>
      <c r="AU819" s="143" t="s">
        <v>83</v>
      </c>
      <c r="AY819" s="18" t="s">
        <v>166</v>
      </c>
      <c r="BE819" s="144">
        <f>IF(N819="základní",J819,0)</f>
        <v>0</v>
      </c>
      <c r="BF819" s="144">
        <f>IF(N819="snížená",J819,0)</f>
        <v>0</v>
      </c>
      <c r="BG819" s="144">
        <f>IF(N819="zákl. přenesená",J819,0)</f>
        <v>0</v>
      </c>
      <c r="BH819" s="144">
        <f>IF(N819="sníž. přenesená",J819,0)</f>
        <v>0</v>
      </c>
      <c r="BI819" s="144">
        <f>IF(N819="nulová",J819,0)</f>
        <v>0</v>
      </c>
      <c r="BJ819" s="18" t="s">
        <v>81</v>
      </c>
      <c r="BK819" s="144">
        <f>ROUND(I819*H819,2)</f>
        <v>0</v>
      </c>
      <c r="BL819" s="18" t="s">
        <v>290</v>
      </c>
      <c r="BM819" s="143" t="s">
        <v>1254</v>
      </c>
    </row>
    <row r="820" spans="2:65" s="1" customFormat="1" ht="10.199999999999999">
      <c r="B820" s="33"/>
      <c r="D820" s="145" t="s">
        <v>175</v>
      </c>
      <c r="F820" s="146" t="s">
        <v>1255</v>
      </c>
      <c r="I820" s="147"/>
      <c r="L820" s="33"/>
      <c r="M820" s="148"/>
      <c r="T820" s="54"/>
      <c r="AT820" s="18" t="s">
        <v>175</v>
      </c>
      <c r="AU820" s="18" t="s">
        <v>83</v>
      </c>
    </row>
    <row r="821" spans="2:65" s="12" customFormat="1" ht="10.199999999999999">
      <c r="B821" s="149"/>
      <c r="D821" s="150" t="s">
        <v>177</v>
      </c>
      <c r="E821" s="151" t="s">
        <v>19</v>
      </c>
      <c r="F821" s="152" t="s">
        <v>304</v>
      </c>
      <c r="H821" s="151" t="s">
        <v>19</v>
      </c>
      <c r="I821" s="153"/>
      <c r="L821" s="149"/>
      <c r="M821" s="154"/>
      <c r="T821" s="155"/>
      <c r="AT821" s="151" t="s">
        <v>177</v>
      </c>
      <c r="AU821" s="151" t="s">
        <v>83</v>
      </c>
      <c r="AV821" s="12" t="s">
        <v>81</v>
      </c>
      <c r="AW821" s="12" t="s">
        <v>34</v>
      </c>
      <c r="AX821" s="12" t="s">
        <v>74</v>
      </c>
      <c r="AY821" s="151" t="s">
        <v>166</v>
      </c>
    </row>
    <row r="822" spans="2:65" s="13" customFormat="1" ht="10.199999999999999">
      <c r="B822" s="156"/>
      <c r="D822" s="150" t="s">
        <v>177</v>
      </c>
      <c r="E822" s="157" t="s">
        <v>19</v>
      </c>
      <c r="F822" s="158" t="s">
        <v>1256</v>
      </c>
      <c r="H822" s="159">
        <v>1.8</v>
      </c>
      <c r="I822" s="160"/>
      <c r="L822" s="156"/>
      <c r="M822" s="161"/>
      <c r="T822" s="162"/>
      <c r="AT822" s="157" t="s">
        <v>177</v>
      </c>
      <c r="AU822" s="157" t="s">
        <v>83</v>
      </c>
      <c r="AV822" s="13" t="s">
        <v>83</v>
      </c>
      <c r="AW822" s="13" t="s">
        <v>34</v>
      </c>
      <c r="AX822" s="13" t="s">
        <v>74</v>
      </c>
      <c r="AY822" s="157" t="s">
        <v>166</v>
      </c>
    </row>
    <row r="823" spans="2:65" s="14" customFormat="1" ht="10.199999999999999">
      <c r="B823" s="163"/>
      <c r="D823" s="150" t="s">
        <v>177</v>
      </c>
      <c r="E823" s="164" t="s">
        <v>19</v>
      </c>
      <c r="F823" s="165" t="s">
        <v>181</v>
      </c>
      <c r="H823" s="166">
        <v>1.8</v>
      </c>
      <c r="I823" s="167"/>
      <c r="L823" s="163"/>
      <c r="M823" s="168"/>
      <c r="T823" s="169"/>
      <c r="AT823" s="164" t="s">
        <v>177</v>
      </c>
      <c r="AU823" s="164" t="s">
        <v>83</v>
      </c>
      <c r="AV823" s="14" t="s">
        <v>173</v>
      </c>
      <c r="AW823" s="14" t="s">
        <v>34</v>
      </c>
      <c r="AX823" s="14" t="s">
        <v>81</v>
      </c>
      <c r="AY823" s="164" t="s">
        <v>166</v>
      </c>
    </row>
    <row r="824" spans="2:65" s="1" customFormat="1" ht="16.5" customHeight="1">
      <c r="B824" s="33"/>
      <c r="C824" s="175" t="s">
        <v>1257</v>
      </c>
      <c r="D824" s="175" t="s">
        <v>561</v>
      </c>
      <c r="E824" s="176" t="s">
        <v>1258</v>
      </c>
      <c r="F824" s="177" t="s">
        <v>1259</v>
      </c>
      <c r="G824" s="178" t="s">
        <v>244</v>
      </c>
      <c r="H824" s="179">
        <v>1.8</v>
      </c>
      <c r="I824" s="180"/>
      <c r="J824" s="181">
        <f>ROUND(I824*H824,2)</f>
        <v>0</v>
      </c>
      <c r="K824" s="177" t="s">
        <v>172</v>
      </c>
      <c r="L824" s="182"/>
      <c r="M824" s="183" t="s">
        <v>19</v>
      </c>
      <c r="N824" s="184" t="s">
        <v>45</v>
      </c>
      <c r="P824" s="141">
        <f>O824*H824</f>
        <v>0</v>
      </c>
      <c r="Q824" s="141">
        <v>0.01</v>
      </c>
      <c r="R824" s="141">
        <f>Q824*H824</f>
        <v>1.8000000000000002E-2</v>
      </c>
      <c r="S824" s="141">
        <v>0</v>
      </c>
      <c r="T824" s="142">
        <f>S824*H824</f>
        <v>0</v>
      </c>
      <c r="AR824" s="143" t="s">
        <v>414</v>
      </c>
      <c r="AT824" s="143" t="s">
        <v>561</v>
      </c>
      <c r="AU824" s="143" t="s">
        <v>83</v>
      </c>
      <c r="AY824" s="18" t="s">
        <v>166</v>
      </c>
      <c r="BE824" s="144">
        <f>IF(N824="základní",J824,0)</f>
        <v>0</v>
      </c>
      <c r="BF824" s="144">
        <f>IF(N824="snížená",J824,0)</f>
        <v>0</v>
      </c>
      <c r="BG824" s="144">
        <f>IF(N824="zákl. přenesená",J824,0)</f>
        <v>0</v>
      </c>
      <c r="BH824" s="144">
        <f>IF(N824="sníž. přenesená",J824,0)</f>
        <v>0</v>
      </c>
      <c r="BI824" s="144">
        <f>IF(N824="nulová",J824,0)</f>
        <v>0</v>
      </c>
      <c r="BJ824" s="18" t="s">
        <v>81</v>
      </c>
      <c r="BK824" s="144">
        <f>ROUND(I824*H824,2)</f>
        <v>0</v>
      </c>
      <c r="BL824" s="18" t="s">
        <v>290</v>
      </c>
      <c r="BM824" s="143" t="s">
        <v>1260</v>
      </c>
    </row>
    <row r="825" spans="2:65" s="12" customFormat="1" ht="10.199999999999999">
      <c r="B825" s="149"/>
      <c r="D825" s="150" t="s">
        <v>177</v>
      </c>
      <c r="E825" s="151" t="s">
        <v>19</v>
      </c>
      <c r="F825" s="152" t="s">
        <v>304</v>
      </c>
      <c r="H825" s="151" t="s">
        <v>19</v>
      </c>
      <c r="I825" s="153"/>
      <c r="L825" s="149"/>
      <c r="M825" s="154"/>
      <c r="T825" s="155"/>
      <c r="AT825" s="151" t="s">
        <v>177</v>
      </c>
      <c r="AU825" s="151" t="s">
        <v>83</v>
      </c>
      <c r="AV825" s="12" t="s">
        <v>81</v>
      </c>
      <c r="AW825" s="12" t="s">
        <v>34</v>
      </c>
      <c r="AX825" s="12" t="s">
        <v>74</v>
      </c>
      <c r="AY825" s="151" t="s">
        <v>166</v>
      </c>
    </row>
    <row r="826" spans="2:65" s="13" customFormat="1" ht="10.199999999999999">
      <c r="B826" s="156"/>
      <c r="D826" s="150" t="s">
        <v>177</v>
      </c>
      <c r="E826" s="157" t="s">
        <v>19</v>
      </c>
      <c r="F826" s="158" t="s">
        <v>1256</v>
      </c>
      <c r="H826" s="159">
        <v>1.8</v>
      </c>
      <c r="I826" s="160"/>
      <c r="L826" s="156"/>
      <c r="M826" s="161"/>
      <c r="T826" s="162"/>
      <c r="AT826" s="157" t="s">
        <v>177</v>
      </c>
      <c r="AU826" s="157" t="s">
        <v>83</v>
      </c>
      <c r="AV826" s="13" t="s">
        <v>83</v>
      </c>
      <c r="AW826" s="13" t="s">
        <v>34</v>
      </c>
      <c r="AX826" s="13" t="s">
        <v>74</v>
      </c>
      <c r="AY826" s="157" t="s">
        <v>166</v>
      </c>
    </row>
    <row r="827" spans="2:65" s="14" customFormat="1" ht="10.199999999999999">
      <c r="B827" s="163"/>
      <c r="D827" s="150" t="s">
        <v>177</v>
      </c>
      <c r="E827" s="164" t="s">
        <v>19</v>
      </c>
      <c r="F827" s="165" t="s">
        <v>181</v>
      </c>
      <c r="H827" s="166">
        <v>1.8</v>
      </c>
      <c r="I827" s="167"/>
      <c r="L827" s="163"/>
      <c r="M827" s="168"/>
      <c r="T827" s="169"/>
      <c r="AT827" s="164" t="s">
        <v>177</v>
      </c>
      <c r="AU827" s="164" t="s">
        <v>83</v>
      </c>
      <c r="AV827" s="14" t="s">
        <v>173</v>
      </c>
      <c r="AW827" s="14" t="s">
        <v>34</v>
      </c>
      <c r="AX827" s="14" t="s">
        <v>81</v>
      </c>
      <c r="AY827" s="164" t="s">
        <v>166</v>
      </c>
    </row>
    <row r="828" spans="2:65" s="1" customFormat="1" ht="24.15" customHeight="1">
      <c r="B828" s="33"/>
      <c r="C828" s="132" t="s">
        <v>1261</v>
      </c>
      <c r="D828" s="132" t="s">
        <v>168</v>
      </c>
      <c r="E828" s="133" t="s">
        <v>1262</v>
      </c>
      <c r="F828" s="134" t="s">
        <v>1263</v>
      </c>
      <c r="G828" s="135" t="s">
        <v>293</v>
      </c>
      <c r="H828" s="136">
        <v>0.48399999999999999</v>
      </c>
      <c r="I828" s="137"/>
      <c r="J828" s="138">
        <f>ROUND(I828*H828,2)</f>
        <v>0</v>
      </c>
      <c r="K828" s="134" t="s">
        <v>172</v>
      </c>
      <c r="L828" s="33"/>
      <c r="M828" s="139" t="s">
        <v>19</v>
      </c>
      <c r="N828" s="140" t="s">
        <v>45</v>
      </c>
      <c r="P828" s="141">
        <f>O828*H828</f>
        <v>0</v>
      </c>
      <c r="Q828" s="141">
        <v>0</v>
      </c>
      <c r="R828" s="141">
        <f>Q828*H828</f>
        <v>0</v>
      </c>
      <c r="S828" s="141">
        <v>0</v>
      </c>
      <c r="T828" s="142">
        <f>S828*H828</f>
        <v>0</v>
      </c>
      <c r="AR828" s="143" t="s">
        <v>290</v>
      </c>
      <c r="AT828" s="143" t="s">
        <v>168</v>
      </c>
      <c r="AU828" s="143" t="s">
        <v>83</v>
      </c>
      <c r="AY828" s="18" t="s">
        <v>166</v>
      </c>
      <c r="BE828" s="144">
        <f>IF(N828="základní",J828,0)</f>
        <v>0</v>
      </c>
      <c r="BF828" s="144">
        <f>IF(N828="snížená",J828,0)</f>
        <v>0</v>
      </c>
      <c r="BG828" s="144">
        <f>IF(N828="zákl. přenesená",J828,0)</f>
        <v>0</v>
      </c>
      <c r="BH828" s="144">
        <f>IF(N828="sníž. přenesená",J828,0)</f>
        <v>0</v>
      </c>
      <c r="BI828" s="144">
        <f>IF(N828="nulová",J828,0)</f>
        <v>0</v>
      </c>
      <c r="BJ828" s="18" t="s">
        <v>81</v>
      </c>
      <c r="BK828" s="144">
        <f>ROUND(I828*H828,2)</f>
        <v>0</v>
      </c>
      <c r="BL828" s="18" t="s">
        <v>290</v>
      </c>
      <c r="BM828" s="143" t="s">
        <v>1264</v>
      </c>
    </row>
    <row r="829" spans="2:65" s="1" customFormat="1" ht="10.199999999999999">
      <c r="B829" s="33"/>
      <c r="D829" s="145" t="s">
        <v>175</v>
      </c>
      <c r="F829" s="146" t="s">
        <v>1265</v>
      </c>
      <c r="I829" s="147"/>
      <c r="L829" s="33"/>
      <c r="M829" s="148"/>
      <c r="T829" s="54"/>
      <c r="AT829" s="18" t="s">
        <v>175</v>
      </c>
      <c r="AU829" s="18" t="s">
        <v>83</v>
      </c>
    </row>
    <row r="830" spans="2:65" s="11" customFormat="1" ht="22.8" customHeight="1">
      <c r="B830" s="120"/>
      <c r="D830" s="121" t="s">
        <v>73</v>
      </c>
      <c r="E830" s="130" t="s">
        <v>1266</v>
      </c>
      <c r="F830" s="130" t="s">
        <v>1267</v>
      </c>
      <c r="I830" s="123"/>
      <c r="J830" s="131">
        <f>BK830</f>
        <v>0</v>
      </c>
      <c r="L830" s="120"/>
      <c r="M830" s="125"/>
      <c r="P830" s="126">
        <f>SUM(P831:P871)</f>
        <v>0</v>
      </c>
      <c r="R830" s="126">
        <f>SUM(R831:R871)</f>
        <v>0.40304420000000002</v>
      </c>
      <c r="T830" s="127">
        <f>SUM(T831:T871)</f>
        <v>0</v>
      </c>
      <c r="AR830" s="121" t="s">
        <v>83</v>
      </c>
      <c r="AT830" s="128" t="s">
        <v>73</v>
      </c>
      <c r="AU830" s="128" t="s">
        <v>81</v>
      </c>
      <c r="AY830" s="121" t="s">
        <v>166</v>
      </c>
      <c r="BK830" s="129">
        <f>SUM(BK831:BK871)</f>
        <v>0</v>
      </c>
    </row>
    <row r="831" spans="2:65" s="1" customFormat="1" ht="16.5" customHeight="1">
      <c r="B831" s="33"/>
      <c r="C831" s="132" t="s">
        <v>1268</v>
      </c>
      <c r="D831" s="132" t="s">
        <v>168</v>
      </c>
      <c r="E831" s="133" t="s">
        <v>1269</v>
      </c>
      <c r="F831" s="134" t="s">
        <v>1270</v>
      </c>
      <c r="G831" s="135" t="s">
        <v>244</v>
      </c>
      <c r="H831" s="136">
        <v>11.59</v>
      </c>
      <c r="I831" s="137"/>
      <c r="J831" s="138">
        <f>ROUND(I831*H831,2)</f>
        <v>0</v>
      </c>
      <c r="K831" s="134" t="s">
        <v>172</v>
      </c>
      <c r="L831" s="33"/>
      <c r="M831" s="139" t="s">
        <v>19</v>
      </c>
      <c r="N831" s="140" t="s">
        <v>45</v>
      </c>
      <c r="P831" s="141">
        <f>O831*H831</f>
        <v>0</v>
      </c>
      <c r="Q831" s="141">
        <v>0</v>
      </c>
      <c r="R831" s="141">
        <f>Q831*H831</f>
        <v>0</v>
      </c>
      <c r="S831" s="141">
        <v>0</v>
      </c>
      <c r="T831" s="142">
        <f>S831*H831</f>
        <v>0</v>
      </c>
      <c r="AR831" s="143" t="s">
        <v>290</v>
      </c>
      <c r="AT831" s="143" t="s">
        <v>168</v>
      </c>
      <c r="AU831" s="143" t="s">
        <v>83</v>
      </c>
      <c r="AY831" s="18" t="s">
        <v>166</v>
      </c>
      <c r="BE831" s="144">
        <f>IF(N831="základní",J831,0)</f>
        <v>0</v>
      </c>
      <c r="BF831" s="144">
        <f>IF(N831="snížená",J831,0)</f>
        <v>0</v>
      </c>
      <c r="BG831" s="144">
        <f>IF(N831="zákl. přenesená",J831,0)</f>
        <v>0</v>
      </c>
      <c r="BH831" s="144">
        <f>IF(N831="sníž. přenesená",J831,0)</f>
        <v>0</v>
      </c>
      <c r="BI831" s="144">
        <f>IF(N831="nulová",J831,0)</f>
        <v>0</v>
      </c>
      <c r="BJ831" s="18" t="s">
        <v>81</v>
      </c>
      <c r="BK831" s="144">
        <f>ROUND(I831*H831,2)</f>
        <v>0</v>
      </c>
      <c r="BL831" s="18" t="s">
        <v>290</v>
      </c>
      <c r="BM831" s="143" t="s">
        <v>1271</v>
      </c>
    </row>
    <row r="832" spans="2:65" s="1" customFormat="1" ht="10.199999999999999">
      <c r="B832" s="33"/>
      <c r="D832" s="145" t="s">
        <v>175</v>
      </c>
      <c r="F832" s="146" t="s">
        <v>1272</v>
      </c>
      <c r="I832" s="147"/>
      <c r="L832" s="33"/>
      <c r="M832" s="148"/>
      <c r="T832" s="54"/>
      <c r="AT832" s="18" t="s">
        <v>175</v>
      </c>
      <c r="AU832" s="18" t="s">
        <v>83</v>
      </c>
    </row>
    <row r="833" spans="2:65" s="12" customFormat="1" ht="10.199999999999999">
      <c r="B833" s="149"/>
      <c r="D833" s="150" t="s">
        <v>177</v>
      </c>
      <c r="E833" s="151" t="s">
        <v>19</v>
      </c>
      <c r="F833" s="152" t="s">
        <v>339</v>
      </c>
      <c r="H833" s="151" t="s">
        <v>19</v>
      </c>
      <c r="I833" s="153"/>
      <c r="L833" s="149"/>
      <c r="M833" s="154"/>
      <c r="T833" s="155"/>
      <c r="AT833" s="151" t="s">
        <v>177</v>
      </c>
      <c r="AU833" s="151" t="s">
        <v>83</v>
      </c>
      <c r="AV833" s="12" t="s">
        <v>81</v>
      </c>
      <c r="AW833" s="12" t="s">
        <v>34</v>
      </c>
      <c r="AX833" s="12" t="s">
        <v>74</v>
      </c>
      <c r="AY833" s="151" t="s">
        <v>166</v>
      </c>
    </row>
    <row r="834" spans="2:65" s="13" customFormat="1" ht="10.199999999999999">
      <c r="B834" s="156"/>
      <c r="D834" s="150" t="s">
        <v>177</v>
      </c>
      <c r="E834" s="157" t="s">
        <v>19</v>
      </c>
      <c r="F834" s="158" t="s">
        <v>1273</v>
      </c>
      <c r="H834" s="159">
        <v>11.59</v>
      </c>
      <c r="I834" s="160"/>
      <c r="L834" s="156"/>
      <c r="M834" s="161"/>
      <c r="T834" s="162"/>
      <c r="AT834" s="157" t="s">
        <v>177</v>
      </c>
      <c r="AU834" s="157" t="s">
        <v>83</v>
      </c>
      <c r="AV834" s="13" t="s">
        <v>83</v>
      </c>
      <c r="AW834" s="13" t="s">
        <v>34</v>
      </c>
      <c r="AX834" s="13" t="s">
        <v>74</v>
      </c>
      <c r="AY834" s="157" t="s">
        <v>166</v>
      </c>
    </row>
    <row r="835" spans="2:65" s="14" customFormat="1" ht="10.199999999999999">
      <c r="B835" s="163"/>
      <c r="D835" s="150" t="s">
        <v>177</v>
      </c>
      <c r="E835" s="164" t="s">
        <v>19</v>
      </c>
      <c r="F835" s="165" t="s">
        <v>181</v>
      </c>
      <c r="H835" s="166">
        <v>11.59</v>
      </c>
      <c r="I835" s="167"/>
      <c r="L835" s="163"/>
      <c r="M835" s="168"/>
      <c r="T835" s="169"/>
      <c r="AT835" s="164" t="s">
        <v>177</v>
      </c>
      <c r="AU835" s="164" t="s">
        <v>83</v>
      </c>
      <c r="AV835" s="14" t="s">
        <v>173</v>
      </c>
      <c r="AW835" s="14" t="s">
        <v>34</v>
      </c>
      <c r="AX835" s="14" t="s">
        <v>81</v>
      </c>
      <c r="AY835" s="164" t="s">
        <v>166</v>
      </c>
    </row>
    <row r="836" spans="2:65" s="1" customFormat="1" ht="16.5" customHeight="1">
      <c r="B836" s="33"/>
      <c r="C836" s="132" t="s">
        <v>1274</v>
      </c>
      <c r="D836" s="132" t="s">
        <v>168</v>
      </c>
      <c r="E836" s="133" t="s">
        <v>1275</v>
      </c>
      <c r="F836" s="134" t="s">
        <v>1276</v>
      </c>
      <c r="G836" s="135" t="s">
        <v>244</v>
      </c>
      <c r="H836" s="136">
        <v>11.59</v>
      </c>
      <c r="I836" s="137"/>
      <c r="J836" s="138">
        <f>ROUND(I836*H836,2)</f>
        <v>0</v>
      </c>
      <c r="K836" s="134" t="s">
        <v>172</v>
      </c>
      <c r="L836" s="33"/>
      <c r="M836" s="139" t="s">
        <v>19</v>
      </c>
      <c r="N836" s="140" t="s">
        <v>45</v>
      </c>
      <c r="P836" s="141">
        <f>O836*H836</f>
        <v>0</v>
      </c>
      <c r="Q836" s="141">
        <v>2.9999999999999997E-4</v>
      </c>
      <c r="R836" s="141">
        <f>Q836*H836</f>
        <v>3.4769999999999996E-3</v>
      </c>
      <c r="S836" s="141">
        <v>0</v>
      </c>
      <c r="T836" s="142">
        <f>S836*H836</f>
        <v>0</v>
      </c>
      <c r="AR836" s="143" t="s">
        <v>290</v>
      </c>
      <c r="AT836" s="143" t="s">
        <v>168</v>
      </c>
      <c r="AU836" s="143" t="s">
        <v>83</v>
      </c>
      <c r="AY836" s="18" t="s">
        <v>166</v>
      </c>
      <c r="BE836" s="144">
        <f>IF(N836="základní",J836,0)</f>
        <v>0</v>
      </c>
      <c r="BF836" s="144">
        <f>IF(N836="snížená",J836,0)</f>
        <v>0</v>
      </c>
      <c r="BG836" s="144">
        <f>IF(N836="zákl. přenesená",J836,0)</f>
        <v>0</v>
      </c>
      <c r="BH836" s="144">
        <f>IF(N836="sníž. přenesená",J836,0)</f>
        <v>0</v>
      </c>
      <c r="BI836" s="144">
        <f>IF(N836="nulová",J836,0)</f>
        <v>0</v>
      </c>
      <c r="BJ836" s="18" t="s">
        <v>81</v>
      </c>
      <c r="BK836" s="144">
        <f>ROUND(I836*H836,2)</f>
        <v>0</v>
      </c>
      <c r="BL836" s="18" t="s">
        <v>290</v>
      </c>
      <c r="BM836" s="143" t="s">
        <v>1277</v>
      </c>
    </row>
    <row r="837" spans="2:65" s="1" customFormat="1" ht="10.199999999999999">
      <c r="B837" s="33"/>
      <c r="D837" s="145" t="s">
        <v>175</v>
      </c>
      <c r="F837" s="146" t="s">
        <v>1278</v>
      </c>
      <c r="I837" s="147"/>
      <c r="L837" s="33"/>
      <c r="M837" s="148"/>
      <c r="T837" s="54"/>
      <c r="AT837" s="18" t="s">
        <v>175</v>
      </c>
      <c r="AU837" s="18" t="s">
        <v>83</v>
      </c>
    </row>
    <row r="838" spans="2:65" s="12" customFormat="1" ht="10.199999999999999">
      <c r="B838" s="149"/>
      <c r="D838" s="150" t="s">
        <v>177</v>
      </c>
      <c r="E838" s="151" t="s">
        <v>19</v>
      </c>
      <c r="F838" s="152" t="s">
        <v>339</v>
      </c>
      <c r="H838" s="151" t="s">
        <v>19</v>
      </c>
      <c r="I838" s="153"/>
      <c r="L838" s="149"/>
      <c r="M838" s="154"/>
      <c r="T838" s="155"/>
      <c r="AT838" s="151" t="s">
        <v>177</v>
      </c>
      <c r="AU838" s="151" t="s">
        <v>83</v>
      </c>
      <c r="AV838" s="12" t="s">
        <v>81</v>
      </c>
      <c r="AW838" s="12" t="s">
        <v>34</v>
      </c>
      <c r="AX838" s="12" t="s">
        <v>74</v>
      </c>
      <c r="AY838" s="151" t="s">
        <v>166</v>
      </c>
    </row>
    <row r="839" spans="2:65" s="13" customFormat="1" ht="10.199999999999999">
      <c r="B839" s="156"/>
      <c r="D839" s="150" t="s">
        <v>177</v>
      </c>
      <c r="E839" s="157" t="s">
        <v>19</v>
      </c>
      <c r="F839" s="158" t="s">
        <v>1273</v>
      </c>
      <c r="H839" s="159">
        <v>11.59</v>
      </c>
      <c r="I839" s="160"/>
      <c r="L839" s="156"/>
      <c r="M839" s="161"/>
      <c r="T839" s="162"/>
      <c r="AT839" s="157" t="s">
        <v>177</v>
      </c>
      <c r="AU839" s="157" t="s">
        <v>83</v>
      </c>
      <c r="AV839" s="13" t="s">
        <v>83</v>
      </c>
      <c r="AW839" s="13" t="s">
        <v>34</v>
      </c>
      <c r="AX839" s="13" t="s">
        <v>74</v>
      </c>
      <c r="AY839" s="157" t="s">
        <v>166</v>
      </c>
    </row>
    <row r="840" spans="2:65" s="14" customFormat="1" ht="10.199999999999999">
      <c r="B840" s="163"/>
      <c r="D840" s="150" t="s">
        <v>177</v>
      </c>
      <c r="E840" s="164" t="s">
        <v>19</v>
      </c>
      <c r="F840" s="165" t="s">
        <v>181</v>
      </c>
      <c r="H840" s="166">
        <v>11.59</v>
      </c>
      <c r="I840" s="167"/>
      <c r="L840" s="163"/>
      <c r="M840" s="168"/>
      <c r="T840" s="169"/>
      <c r="AT840" s="164" t="s">
        <v>177</v>
      </c>
      <c r="AU840" s="164" t="s">
        <v>83</v>
      </c>
      <c r="AV840" s="14" t="s">
        <v>173</v>
      </c>
      <c r="AW840" s="14" t="s">
        <v>34</v>
      </c>
      <c r="AX840" s="14" t="s">
        <v>81</v>
      </c>
      <c r="AY840" s="164" t="s">
        <v>166</v>
      </c>
    </row>
    <row r="841" spans="2:65" s="1" customFormat="1" ht="21.75" customHeight="1">
      <c r="B841" s="33"/>
      <c r="C841" s="132" t="s">
        <v>1279</v>
      </c>
      <c r="D841" s="132" t="s">
        <v>168</v>
      </c>
      <c r="E841" s="133" t="s">
        <v>1280</v>
      </c>
      <c r="F841" s="134" t="s">
        <v>1281</v>
      </c>
      <c r="G841" s="135" t="s">
        <v>244</v>
      </c>
      <c r="H841" s="136">
        <v>11.59</v>
      </c>
      <c r="I841" s="137"/>
      <c r="J841" s="138">
        <f>ROUND(I841*H841,2)</f>
        <v>0</v>
      </c>
      <c r="K841" s="134" t="s">
        <v>172</v>
      </c>
      <c r="L841" s="33"/>
      <c r="M841" s="139" t="s">
        <v>19</v>
      </c>
      <c r="N841" s="140" t="s">
        <v>45</v>
      </c>
      <c r="P841" s="141">
        <f>O841*H841</f>
        <v>0</v>
      </c>
      <c r="Q841" s="141">
        <v>4.4999999999999997E-3</v>
      </c>
      <c r="R841" s="141">
        <f>Q841*H841</f>
        <v>5.2154999999999993E-2</v>
      </c>
      <c r="S841" s="141">
        <v>0</v>
      </c>
      <c r="T841" s="142">
        <f>S841*H841</f>
        <v>0</v>
      </c>
      <c r="AR841" s="143" t="s">
        <v>290</v>
      </c>
      <c r="AT841" s="143" t="s">
        <v>168</v>
      </c>
      <c r="AU841" s="143" t="s">
        <v>83</v>
      </c>
      <c r="AY841" s="18" t="s">
        <v>166</v>
      </c>
      <c r="BE841" s="144">
        <f>IF(N841="základní",J841,0)</f>
        <v>0</v>
      </c>
      <c r="BF841" s="144">
        <f>IF(N841="snížená",J841,0)</f>
        <v>0</v>
      </c>
      <c r="BG841" s="144">
        <f>IF(N841="zákl. přenesená",J841,0)</f>
        <v>0</v>
      </c>
      <c r="BH841" s="144">
        <f>IF(N841="sníž. přenesená",J841,0)</f>
        <v>0</v>
      </c>
      <c r="BI841" s="144">
        <f>IF(N841="nulová",J841,0)</f>
        <v>0</v>
      </c>
      <c r="BJ841" s="18" t="s">
        <v>81</v>
      </c>
      <c r="BK841" s="144">
        <f>ROUND(I841*H841,2)</f>
        <v>0</v>
      </c>
      <c r="BL841" s="18" t="s">
        <v>290</v>
      </c>
      <c r="BM841" s="143" t="s">
        <v>1282</v>
      </c>
    </row>
    <row r="842" spans="2:65" s="1" customFormat="1" ht="10.199999999999999">
      <c r="B842" s="33"/>
      <c r="D842" s="145" t="s">
        <v>175</v>
      </c>
      <c r="F842" s="146" t="s">
        <v>1283</v>
      </c>
      <c r="I842" s="147"/>
      <c r="L842" s="33"/>
      <c r="M842" s="148"/>
      <c r="T842" s="54"/>
      <c r="AT842" s="18" t="s">
        <v>175</v>
      </c>
      <c r="AU842" s="18" t="s">
        <v>83</v>
      </c>
    </row>
    <row r="843" spans="2:65" s="12" customFormat="1" ht="10.199999999999999">
      <c r="B843" s="149"/>
      <c r="D843" s="150" t="s">
        <v>177</v>
      </c>
      <c r="E843" s="151" t="s">
        <v>19</v>
      </c>
      <c r="F843" s="152" t="s">
        <v>339</v>
      </c>
      <c r="H843" s="151" t="s">
        <v>19</v>
      </c>
      <c r="I843" s="153"/>
      <c r="L843" s="149"/>
      <c r="M843" s="154"/>
      <c r="T843" s="155"/>
      <c r="AT843" s="151" t="s">
        <v>177</v>
      </c>
      <c r="AU843" s="151" t="s">
        <v>83</v>
      </c>
      <c r="AV843" s="12" t="s">
        <v>81</v>
      </c>
      <c r="AW843" s="12" t="s">
        <v>34</v>
      </c>
      <c r="AX843" s="12" t="s">
        <v>74</v>
      </c>
      <c r="AY843" s="151" t="s">
        <v>166</v>
      </c>
    </row>
    <row r="844" spans="2:65" s="13" customFormat="1" ht="10.199999999999999">
      <c r="B844" s="156"/>
      <c r="D844" s="150" t="s">
        <v>177</v>
      </c>
      <c r="E844" s="157" t="s">
        <v>19</v>
      </c>
      <c r="F844" s="158" t="s">
        <v>1273</v>
      </c>
      <c r="H844" s="159">
        <v>11.59</v>
      </c>
      <c r="I844" s="160"/>
      <c r="L844" s="156"/>
      <c r="M844" s="161"/>
      <c r="T844" s="162"/>
      <c r="AT844" s="157" t="s">
        <v>177</v>
      </c>
      <c r="AU844" s="157" t="s">
        <v>83</v>
      </c>
      <c r="AV844" s="13" t="s">
        <v>83</v>
      </c>
      <c r="AW844" s="13" t="s">
        <v>34</v>
      </c>
      <c r="AX844" s="13" t="s">
        <v>74</v>
      </c>
      <c r="AY844" s="157" t="s">
        <v>166</v>
      </c>
    </row>
    <row r="845" spans="2:65" s="14" customFormat="1" ht="10.199999999999999">
      <c r="B845" s="163"/>
      <c r="D845" s="150" t="s">
        <v>177</v>
      </c>
      <c r="E845" s="164" t="s">
        <v>19</v>
      </c>
      <c r="F845" s="165" t="s">
        <v>181</v>
      </c>
      <c r="H845" s="166">
        <v>11.59</v>
      </c>
      <c r="I845" s="167"/>
      <c r="L845" s="163"/>
      <c r="M845" s="168"/>
      <c r="T845" s="169"/>
      <c r="AT845" s="164" t="s">
        <v>177</v>
      </c>
      <c r="AU845" s="164" t="s">
        <v>83</v>
      </c>
      <c r="AV845" s="14" t="s">
        <v>173</v>
      </c>
      <c r="AW845" s="14" t="s">
        <v>34</v>
      </c>
      <c r="AX845" s="14" t="s">
        <v>81</v>
      </c>
      <c r="AY845" s="164" t="s">
        <v>166</v>
      </c>
    </row>
    <row r="846" spans="2:65" s="1" customFormat="1" ht="24.15" customHeight="1">
      <c r="B846" s="33"/>
      <c r="C846" s="132" t="s">
        <v>1284</v>
      </c>
      <c r="D846" s="132" t="s">
        <v>168</v>
      </c>
      <c r="E846" s="133" t="s">
        <v>1285</v>
      </c>
      <c r="F846" s="134" t="s">
        <v>1286</v>
      </c>
      <c r="G846" s="135" t="s">
        <v>276</v>
      </c>
      <c r="H846" s="136">
        <v>7.8</v>
      </c>
      <c r="I846" s="137"/>
      <c r="J846" s="138">
        <f>ROUND(I846*H846,2)</f>
        <v>0</v>
      </c>
      <c r="K846" s="134" t="s">
        <v>172</v>
      </c>
      <c r="L846" s="33"/>
      <c r="M846" s="139" t="s">
        <v>19</v>
      </c>
      <c r="N846" s="140" t="s">
        <v>45</v>
      </c>
      <c r="P846" s="141">
        <f>O846*H846</f>
        <v>0</v>
      </c>
      <c r="Q846" s="141">
        <v>4.2999999999999999E-4</v>
      </c>
      <c r="R846" s="141">
        <f>Q846*H846</f>
        <v>3.3539999999999998E-3</v>
      </c>
      <c r="S846" s="141">
        <v>0</v>
      </c>
      <c r="T846" s="142">
        <f>S846*H846</f>
        <v>0</v>
      </c>
      <c r="AR846" s="143" t="s">
        <v>290</v>
      </c>
      <c r="AT846" s="143" t="s">
        <v>168</v>
      </c>
      <c r="AU846" s="143" t="s">
        <v>83</v>
      </c>
      <c r="AY846" s="18" t="s">
        <v>166</v>
      </c>
      <c r="BE846" s="144">
        <f>IF(N846="základní",J846,0)</f>
        <v>0</v>
      </c>
      <c r="BF846" s="144">
        <f>IF(N846="snížená",J846,0)</f>
        <v>0</v>
      </c>
      <c r="BG846" s="144">
        <f>IF(N846="zákl. přenesená",J846,0)</f>
        <v>0</v>
      </c>
      <c r="BH846" s="144">
        <f>IF(N846="sníž. přenesená",J846,0)</f>
        <v>0</v>
      </c>
      <c r="BI846" s="144">
        <f>IF(N846="nulová",J846,0)</f>
        <v>0</v>
      </c>
      <c r="BJ846" s="18" t="s">
        <v>81</v>
      </c>
      <c r="BK846" s="144">
        <f>ROUND(I846*H846,2)</f>
        <v>0</v>
      </c>
      <c r="BL846" s="18" t="s">
        <v>290</v>
      </c>
      <c r="BM846" s="143" t="s">
        <v>1287</v>
      </c>
    </row>
    <row r="847" spans="2:65" s="1" customFormat="1" ht="10.199999999999999">
      <c r="B847" s="33"/>
      <c r="D847" s="145" t="s">
        <v>175</v>
      </c>
      <c r="F847" s="146" t="s">
        <v>1288</v>
      </c>
      <c r="I847" s="147"/>
      <c r="L847" s="33"/>
      <c r="M847" s="148"/>
      <c r="T847" s="54"/>
      <c r="AT847" s="18" t="s">
        <v>175</v>
      </c>
      <c r="AU847" s="18" t="s">
        <v>83</v>
      </c>
    </row>
    <row r="848" spans="2:65" s="12" customFormat="1" ht="10.199999999999999">
      <c r="B848" s="149"/>
      <c r="D848" s="150" t="s">
        <v>177</v>
      </c>
      <c r="E848" s="151" t="s">
        <v>19</v>
      </c>
      <c r="F848" s="152" t="s">
        <v>339</v>
      </c>
      <c r="H848" s="151" t="s">
        <v>19</v>
      </c>
      <c r="I848" s="153"/>
      <c r="L848" s="149"/>
      <c r="M848" s="154"/>
      <c r="T848" s="155"/>
      <c r="AT848" s="151" t="s">
        <v>177</v>
      </c>
      <c r="AU848" s="151" t="s">
        <v>83</v>
      </c>
      <c r="AV848" s="12" t="s">
        <v>81</v>
      </c>
      <c r="AW848" s="12" t="s">
        <v>34</v>
      </c>
      <c r="AX848" s="12" t="s">
        <v>74</v>
      </c>
      <c r="AY848" s="151" t="s">
        <v>166</v>
      </c>
    </row>
    <row r="849" spans="2:65" s="13" customFormat="1" ht="10.199999999999999">
      <c r="B849" s="156"/>
      <c r="D849" s="150" t="s">
        <v>177</v>
      </c>
      <c r="E849" s="157" t="s">
        <v>19</v>
      </c>
      <c r="F849" s="158" t="s">
        <v>1289</v>
      </c>
      <c r="H849" s="159">
        <v>7.8</v>
      </c>
      <c r="I849" s="160"/>
      <c r="L849" s="156"/>
      <c r="M849" s="161"/>
      <c r="T849" s="162"/>
      <c r="AT849" s="157" t="s">
        <v>177</v>
      </c>
      <c r="AU849" s="157" t="s">
        <v>83</v>
      </c>
      <c r="AV849" s="13" t="s">
        <v>83</v>
      </c>
      <c r="AW849" s="13" t="s">
        <v>34</v>
      </c>
      <c r="AX849" s="13" t="s">
        <v>74</v>
      </c>
      <c r="AY849" s="157" t="s">
        <v>166</v>
      </c>
    </row>
    <row r="850" spans="2:65" s="14" customFormat="1" ht="10.199999999999999">
      <c r="B850" s="163"/>
      <c r="D850" s="150" t="s">
        <v>177</v>
      </c>
      <c r="E850" s="164" t="s">
        <v>19</v>
      </c>
      <c r="F850" s="165" t="s">
        <v>181</v>
      </c>
      <c r="H850" s="166">
        <v>7.8</v>
      </c>
      <c r="I850" s="167"/>
      <c r="L850" s="163"/>
      <c r="M850" s="168"/>
      <c r="T850" s="169"/>
      <c r="AT850" s="164" t="s">
        <v>177</v>
      </c>
      <c r="AU850" s="164" t="s">
        <v>83</v>
      </c>
      <c r="AV850" s="14" t="s">
        <v>173</v>
      </c>
      <c r="AW850" s="14" t="s">
        <v>34</v>
      </c>
      <c r="AX850" s="14" t="s">
        <v>81</v>
      </c>
      <c r="AY850" s="164" t="s">
        <v>166</v>
      </c>
    </row>
    <row r="851" spans="2:65" s="1" customFormat="1" ht="21.75" customHeight="1">
      <c r="B851" s="33"/>
      <c r="C851" s="175" t="s">
        <v>1290</v>
      </c>
      <c r="D851" s="175" t="s">
        <v>561</v>
      </c>
      <c r="E851" s="176" t="s">
        <v>1291</v>
      </c>
      <c r="F851" s="177" t="s">
        <v>1292</v>
      </c>
      <c r="G851" s="178" t="s">
        <v>276</v>
      </c>
      <c r="H851" s="179">
        <v>8.58</v>
      </c>
      <c r="I851" s="180"/>
      <c r="J851" s="181">
        <f>ROUND(I851*H851,2)</f>
        <v>0</v>
      </c>
      <c r="K851" s="177" t="s">
        <v>172</v>
      </c>
      <c r="L851" s="182"/>
      <c r="M851" s="183" t="s">
        <v>19</v>
      </c>
      <c r="N851" s="184" t="s">
        <v>45</v>
      </c>
      <c r="P851" s="141">
        <f>O851*H851</f>
        <v>0</v>
      </c>
      <c r="Q851" s="141">
        <v>1.98E-3</v>
      </c>
      <c r="R851" s="141">
        <f>Q851*H851</f>
        <v>1.6988400000000001E-2</v>
      </c>
      <c r="S851" s="141">
        <v>0</v>
      </c>
      <c r="T851" s="142">
        <f>S851*H851</f>
        <v>0</v>
      </c>
      <c r="AR851" s="143" t="s">
        <v>414</v>
      </c>
      <c r="AT851" s="143" t="s">
        <v>561</v>
      </c>
      <c r="AU851" s="143" t="s">
        <v>83</v>
      </c>
      <c r="AY851" s="18" t="s">
        <v>166</v>
      </c>
      <c r="BE851" s="144">
        <f>IF(N851="základní",J851,0)</f>
        <v>0</v>
      </c>
      <c r="BF851" s="144">
        <f>IF(N851="snížená",J851,0)</f>
        <v>0</v>
      </c>
      <c r="BG851" s="144">
        <f>IF(N851="zákl. přenesená",J851,0)</f>
        <v>0</v>
      </c>
      <c r="BH851" s="144">
        <f>IF(N851="sníž. přenesená",J851,0)</f>
        <v>0</v>
      </c>
      <c r="BI851" s="144">
        <f>IF(N851="nulová",J851,0)</f>
        <v>0</v>
      </c>
      <c r="BJ851" s="18" t="s">
        <v>81</v>
      </c>
      <c r="BK851" s="144">
        <f>ROUND(I851*H851,2)</f>
        <v>0</v>
      </c>
      <c r="BL851" s="18" t="s">
        <v>290</v>
      </c>
      <c r="BM851" s="143" t="s">
        <v>1293</v>
      </c>
    </row>
    <row r="852" spans="2:65" s="12" customFormat="1" ht="10.199999999999999">
      <c r="B852" s="149"/>
      <c r="D852" s="150" t="s">
        <v>177</v>
      </c>
      <c r="E852" s="151" t="s">
        <v>19</v>
      </c>
      <c r="F852" s="152" t="s">
        <v>339</v>
      </c>
      <c r="H852" s="151" t="s">
        <v>19</v>
      </c>
      <c r="I852" s="153"/>
      <c r="L852" s="149"/>
      <c r="M852" s="154"/>
      <c r="T852" s="155"/>
      <c r="AT852" s="151" t="s">
        <v>177</v>
      </c>
      <c r="AU852" s="151" t="s">
        <v>83</v>
      </c>
      <c r="AV852" s="12" t="s">
        <v>81</v>
      </c>
      <c r="AW852" s="12" t="s">
        <v>34</v>
      </c>
      <c r="AX852" s="12" t="s">
        <v>74</v>
      </c>
      <c r="AY852" s="151" t="s">
        <v>166</v>
      </c>
    </row>
    <row r="853" spans="2:65" s="13" customFormat="1" ht="10.199999999999999">
      <c r="B853" s="156"/>
      <c r="D853" s="150" t="s">
        <v>177</v>
      </c>
      <c r="E853" s="157" t="s">
        <v>19</v>
      </c>
      <c r="F853" s="158" t="s">
        <v>1289</v>
      </c>
      <c r="H853" s="159">
        <v>7.8</v>
      </c>
      <c r="I853" s="160"/>
      <c r="L853" s="156"/>
      <c r="M853" s="161"/>
      <c r="T853" s="162"/>
      <c r="AT853" s="157" t="s">
        <v>177</v>
      </c>
      <c r="AU853" s="157" t="s">
        <v>83</v>
      </c>
      <c r="AV853" s="13" t="s">
        <v>83</v>
      </c>
      <c r="AW853" s="13" t="s">
        <v>34</v>
      </c>
      <c r="AX853" s="13" t="s">
        <v>74</v>
      </c>
      <c r="AY853" s="157" t="s">
        <v>166</v>
      </c>
    </row>
    <row r="854" spans="2:65" s="14" customFormat="1" ht="10.199999999999999">
      <c r="B854" s="163"/>
      <c r="D854" s="150" t="s">
        <v>177</v>
      </c>
      <c r="E854" s="164" t="s">
        <v>19</v>
      </c>
      <c r="F854" s="165" t="s">
        <v>181</v>
      </c>
      <c r="H854" s="166">
        <v>7.8</v>
      </c>
      <c r="I854" s="167"/>
      <c r="L854" s="163"/>
      <c r="M854" s="168"/>
      <c r="T854" s="169"/>
      <c r="AT854" s="164" t="s">
        <v>177</v>
      </c>
      <c r="AU854" s="164" t="s">
        <v>83</v>
      </c>
      <c r="AV854" s="14" t="s">
        <v>173</v>
      </c>
      <c r="AW854" s="14" t="s">
        <v>34</v>
      </c>
      <c r="AX854" s="14" t="s">
        <v>81</v>
      </c>
      <c r="AY854" s="164" t="s">
        <v>166</v>
      </c>
    </row>
    <row r="855" spans="2:65" s="13" customFormat="1" ht="10.199999999999999">
      <c r="B855" s="156"/>
      <c r="D855" s="150" t="s">
        <v>177</v>
      </c>
      <c r="F855" s="158" t="s">
        <v>1294</v>
      </c>
      <c r="H855" s="159">
        <v>8.58</v>
      </c>
      <c r="I855" s="160"/>
      <c r="L855" s="156"/>
      <c r="M855" s="161"/>
      <c r="T855" s="162"/>
      <c r="AT855" s="157" t="s">
        <v>177</v>
      </c>
      <c r="AU855" s="157" t="s">
        <v>83</v>
      </c>
      <c r="AV855" s="13" t="s">
        <v>83</v>
      </c>
      <c r="AW855" s="13" t="s">
        <v>4</v>
      </c>
      <c r="AX855" s="13" t="s">
        <v>81</v>
      </c>
      <c r="AY855" s="157" t="s">
        <v>166</v>
      </c>
    </row>
    <row r="856" spans="2:65" s="1" customFormat="1" ht="24.15" customHeight="1">
      <c r="B856" s="33"/>
      <c r="C856" s="132" t="s">
        <v>1295</v>
      </c>
      <c r="D856" s="132" t="s">
        <v>168</v>
      </c>
      <c r="E856" s="133" t="s">
        <v>1296</v>
      </c>
      <c r="F856" s="134" t="s">
        <v>1297</v>
      </c>
      <c r="G856" s="135" t="s">
        <v>244</v>
      </c>
      <c r="H856" s="136">
        <v>11.59</v>
      </c>
      <c r="I856" s="137"/>
      <c r="J856" s="138">
        <f>ROUND(I856*H856,2)</f>
        <v>0</v>
      </c>
      <c r="K856" s="134" t="s">
        <v>172</v>
      </c>
      <c r="L856" s="33"/>
      <c r="M856" s="139" t="s">
        <v>19</v>
      </c>
      <c r="N856" s="140" t="s">
        <v>45</v>
      </c>
      <c r="P856" s="141">
        <f>O856*H856</f>
        <v>0</v>
      </c>
      <c r="Q856" s="141">
        <v>6.1700000000000001E-3</v>
      </c>
      <c r="R856" s="141">
        <f>Q856*H856</f>
        <v>7.1510299999999999E-2</v>
      </c>
      <c r="S856" s="141">
        <v>0</v>
      </c>
      <c r="T856" s="142">
        <f>S856*H856</f>
        <v>0</v>
      </c>
      <c r="AR856" s="143" t="s">
        <v>290</v>
      </c>
      <c r="AT856" s="143" t="s">
        <v>168</v>
      </c>
      <c r="AU856" s="143" t="s">
        <v>83</v>
      </c>
      <c r="AY856" s="18" t="s">
        <v>166</v>
      </c>
      <c r="BE856" s="144">
        <f>IF(N856="základní",J856,0)</f>
        <v>0</v>
      </c>
      <c r="BF856" s="144">
        <f>IF(N856="snížená",J856,0)</f>
        <v>0</v>
      </c>
      <c r="BG856" s="144">
        <f>IF(N856="zákl. přenesená",J856,0)</f>
        <v>0</v>
      </c>
      <c r="BH856" s="144">
        <f>IF(N856="sníž. přenesená",J856,0)</f>
        <v>0</v>
      </c>
      <c r="BI856" s="144">
        <f>IF(N856="nulová",J856,0)</f>
        <v>0</v>
      </c>
      <c r="BJ856" s="18" t="s">
        <v>81</v>
      </c>
      <c r="BK856" s="144">
        <f>ROUND(I856*H856,2)</f>
        <v>0</v>
      </c>
      <c r="BL856" s="18" t="s">
        <v>290</v>
      </c>
      <c r="BM856" s="143" t="s">
        <v>1298</v>
      </c>
    </row>
    <row r="857" spans="2:65" s="1" customFormat="1" ht="10.199999999999999">
      <c r="B857" s="33"/>
      <c r="D857" s="145" t="s">
        <v>175</v>
      </c>
      <c r="F857" s="146" t="s">
        <v>1299</v>
      </c>
      <c r="I857" s="147"/>
      <c r="L857" s="33"/>
      <c r="M857" s="148"/>
      <c r="T857" s="54"/>
      <c r="AT857" s="18" t="s">
        <v>175</v>
      </c>
      <c r="AU857" s="18" t="s">
        <v>83</v>
      </c>
    </row>
    <row r="858" spans="2:65" s="12" customFormat="1" ht="10.199999999999999">
      <c r="B858" s="149"/>
      <c r="D858" s="150" t="s">
        <v>177</v>
      </c>
      <c r="E858" s="151" t="s">
        <v>19</v>
      </c>
      <c r="F858" s="152" t="s">
        <v>339</v>
      </c>
      <c r="H858" s="151" t="s">
        <v>19</v>
      </c>
      <c r="I858" s="153"/>
      <c r="L858" s="149"/>
      <c r="M858" s="154"/>
      <c r="T858" s="155"/>
      <c r="AT858" s="151" t="s">
        <v>177</v>
      </c>
      <c r="AU858" s="151" t="s">
        <v>83</v>
      </c>
      <c r="AV858" s="12" t="s">
        <v>81</v>
      </c>
      <c r="AW858" s="12" t="s">
        <v>34</v>
      </c>
      <c r="AX858" s="12" t="s">
        <v>74</v>
      </c>
      <c r="AY858" s="151" t="s">
        <v>166</v>
      </c>
    </row>
    <row r="859" spans="2:65" s="13" customFormat="1" ht="10.199999999999999">
      <c r="B859" s="156"/>
      <c r="D859" s="150" t="s">
        <v>177</v>
      </c>
      <c r="E859" s="157" t="s">
        <v>19</v>
      </c>
      <c r="F859" s="158" t="s">
        <v>1273</v>
      </c>
      <c r="H859" s="159">
        <v>11.59</v>
      </c>
      <c r="I859" s="160"/>
      <c r="L859" s="156"/>
      <c r="M859" s="161"/>
      <c r="T859" s="162"/>
      <c r="AT859" s="157" t="s">
        <v>177</v>
      </c>
      <c r="AU859" s="157" t="s">
        <v>83</v>
      </c>
      <c r="AV859" s="13" t="s">
        <v>83</v>
      </c>
      <c r="AW859" s="13" t="s">
        <v>34</v>
      </c>
      <c r="AX859" s="13" t="s">
        <v>74</v>
      </c>
      <c r="AY859" s="157" t="s">
        <v>166</v>
      </c>
    </row>
    <row r="860" spans="2:65" s="14" customFormat="1" ht="10.199999999999999">
      <c r="B860" s="163"/>
      <c r="D860" s="150" t="s">
        <v>177</v>
      </c>
      <c r="E860" s="164" t="s">
        <v>19</v>
      </c>
      <c r="F860" s="165" t="s">
        <v>181</v>
      </c>
      <c r="H860" s="166">
        <v>11.59</v>
      </c>
      <c r="I860" s="167"/>
      <c r="L860" s="163"/>
      <c r="M860" s="168"/>
      <c r="T860" s="169"/>
      <c r="AT860" s="164" t="s">
        <v>177</v>
      </c>
      <c r="AU860" s="164" t="s">
        <v>83</v>
      </c>
      <c r="AV860" s="14" t="s">
        <v>173</v>
      </c>
      <c r="AW860" s="14" t="s">
        <v>34</v>
      </c>
      <c r="AX860" s="14" t="s">
        <v>81</v>
      </c>
      <c r="AY860" s="164" t="s">
        <v>166</v>
      </c>
    </row>
    <row r="861" spans="2:65" s="1" customFormat="1" ht="21.75" customHeight="1">
      <c r="B861" s="33"/>
      <c r="C861" s="175" t="s">
        <v>1300</v>
      </c>
      <c r="D861" s="175" t="s">
        <v>561</v>
      </c>
      <c r="E861" s="176" t="s">
        <v>1301</v>
      </c>
      <c r="F861" s="177" t="s">
        <v>1302</v>
      </c>
      <c r="G861" s="178" t="s">
        <v>244</v>
      </c>
      <c r="H861" s="179">
        <v>11.59</v>
      </c>
      <c r="I861" s="180"/>
      <c r="J861" s="181">
        <f>ROUND(I861*H861,2)</f>
        <v>0</v>
      </c>
      <c r="K861" s="177" t="s">
        <v>172</v>
      </c>
      <c r="L861" s="182"/>
      <c r="M861" s="183" t="s">
        <v>19</v>
      </c>
      <c r="N861" s="184" t="s">
        <v>45</v>
      </c>
      <c r="P861" s="141">
        <f>O861*H861</f>
        <v>0</v>
      </c>
      <c r="Q861" s="141">
        <v>2.1999999999999999E-2</v>
      </c>
      <c r="R861" s="141">
        <f>Q861*H861</f>
        <v>0.25497999999999998</v>
      </c>
      <c r="S861" s="141">
        <v>0</v>
      </c>
      <c r="T861" s="142">
        <f>S861*H861</f>
        <v>0</v>
      </c>
      <c r="AR861" s="143" t="s">
        <v>414</v>
      </c>
      <c r="AT861" s="143" t="s">
        <v>561</v>
      </c>
      <c r="AU861" s="143" t="s">
        <v>83</v>
      </c>
      <c r="AY861" s="18" t="s">
        <v>166</v>
      </c>
      <c r="BE861" s="144">
        <f>IF(N861="základní",J861,0)</f>
        <v>0</v>
      </c>
      <c r="BF861" s="144">
        <f>IF(N861="snížená",J861,0)</f>
        <v>0</v>
      </c>
      <c r="BG861" s="144">
        <f>IF(N861="zákl. přenesená",J861,0)</f>
        <v>0</v>
      </c>
      <c r="BH861" s="144">
        <f>IF(N861="sníž. přenesená",J861,0)</f>
        <v>0</v>
      </c>
      <c r="BI861" s="144">
        <f>IF(N861="nulová",J861,0)</f>
        <v>0</v>
      </c>
      <c r="BJ861" s="18" t="s">
        <v>81</v>
      </c>
      <c r="BK861" s="144">
        <f>ROUND(I861*H861,2)</f>
        <v>0</v>
      </c>
      <c r="BL861" s="18" t="s">
        <v>290</v>
      </c>
      <c r="BM861" s="143" t="s">
        <v>1303</v>
      </c>
    </row>
    <row r="862" spans="2:65" s="12" customFormat="1" ht="10.199999999999999">
      <c r="B862" s="149"/>
      <c r="D862" s="150" t="s">
        <v>177</v>
      </c>
      <c r="E862" s="151" t="s">
        <v>19</v>
      </c>
      <c r="F862" s="152" t="s">
        <v>339</v>
      </c>
      <c r="H862" s="151" t="s">
        <v>19</v>
      </c>
      <c r="I862" s="153"/>
      <c r="L862" s="149"/>
      <c r="M862" s="154"/>
      <c r="T862" s="155"/>
      <c r="AT862" s="151" t="s">
        <v>177</v>
      </c>
      <c r="AU862" s="151" t="s">
        <v>83</v>
      </c>
      <c r="AV862" s="12" t="s">
        <v>81</v>
      </c>
      <c r="AW862" s="12" t="s">
        <v>34</v>
      </c>
      <c r="AX862" s="12" t="s">
        <v>74</v>
      </c>
      <c r="AY862" s="151" t="s">
        <v>166</v>
      </c>
    </row>
    <row r="863" spans="2:65" s="13" customFormat="1" ht="10.199999999999999">
      <c r="B863" s="156"/>
      <c r="D863" s="150" t="s">
        <v>177</v>
      </c>
      <c r="E863" s="157" t="s">
        <v>19</v>
      </c>
      <c r="F863" s="158" t="s">
        <v>1273</v>
      </c>
      <c r="H863" s="159">
        <v>11.59</v>
      </c>
      <c r="I863" s="160"/>
      <c r="L863" s="156"/>
      <c r="M863" s="161"/>
      <c r="T863" s="162"/>
      <c r="AT863" s="157" t="s">
        <v>177</v>
      </c>
      <c r="AU863" s="157" t="s">
        <v>83</v>
      </c>
      <c r="AV863" s="13" t="s">
        <v>83</v>
      </c>
      <c r="AW863" s="13" t="s">
        <v>34</v>
      </c>
      <c r="AX863" s="13" t="s">
        <v>74</v>
      </c>
      <c r="AY863" s="157" t="s">
        <v>166</v>
      </c>
    </row>
    <row r="864" spans="2:65" s="14" customFormat="1" ht="10.199999999999999">
      <c r="B864" s="163"/>
      <c r="D864" s="150" t="s">
        <v>177</v>
      </c>
      <c r="E864" s="164" t="s">
        <v>19</v>
      </c>
      <c r="F864" s="165" t="s">
        <v>181</v>
      </c>
      <c r="H864" s="166">
        <v>11.59</v>
      </c>
      <c r="I864" s="167"/>
      <c r="L864" s="163"/>
      <c r="M864" s="168"/>
      <c r="T864" s="169"/>
      <c r="AT864" s="164" t="s">
        <v>177</v>
      </c>
      <c r="AU864" s="164" t="s">
        <v>83</v>
      </c>
      <c r="AV864" s="14" t="s">
        <v>173</v>
      </c>
      <c r="AW864" s="14" t="s">
        <v>34</v>
      </c>
      <c r="AX864" s="14" t="s">
        <v>81</v>
      </c>
      <c r="AY864" s="164" t="s">
        <v>166</v>
      </c>
    </row>
    <row r="865" spans="2:65" s="1" customFormat="1" ht="16.5" customHeight="1">
      <c r="B865" s="33"/>
      <c r="C865" s="132" t="s">
        <v>1304</v>
      </c>
      <c r="D865" s="132" t="s">
        <v>168</v>
      </c>
      <c r="E865" s="133" t="s">
        <v>1305</v>
      </c>
      <c r="F865" s="134" t="s">
        <v>1306</v>
      </c>
      <c r="G865" s="135" t="s">
        <v>244</v>
      </c>
      <c r="H865" s="136">
        <v>11.59</v>
      </c>
      <c r="I865" s="137"/>
      <c r="J865" s="138">
        <f>ROUND(I865*H865,2)</f>
        <v>0</v>
      </c>
      <c r="K865" s="134" t="s">
        <v>172</v>
      </c>
      <c r="L865" s="33"/>
      <c r="M865" s="139" t="s">
        <v>19</v>
      </c>
      <c r="N865" s="140" t="s">
        <v>45</v>
      </c>
      <c r="P865" s="141">
        <f>O865*H865</f>
        <v>0</v>
      </c>
      <c r="Q865" s="141">
        <v>5.0000000000000002E-5</v>
      </c>
      <c r="R865" s="141">
        <f>Q865*H865</f>
        <v>5.7950000000000005E-4</v>
      </c>
      <c r="S865" s="141">
        <v>0</v>
      </c>
      <c r="T865" s="142">
        <f>S865*H865</f>
        <v>0</v>
      </c>
      <c r="AR865" s="143" t="s">
        <v>290</v>
      </c>
      <c r="AT865" s="143" t="s">
        <v>168</v>
      </c>
      <c r="AU865" s="143" t="s">
        <v>83</v>
      </c>
      <c r="AY865" s="18" t="s">
        <v>166</v>
      </c>
      <c r="BE865" s="144">
        <f>IF(N865="základní",J865,0)</f>
        <v>0</v>
      </c>
      <c r="BF865" s="144">
        <f>IF(N865="snížená",J865,0)</f>
        <v>0</v>
      </c>
      <c r="BG865" s="144">
        <f>IF(N865="zákl. přenesená",J865,0)</f>
        <v>0</v>
      </c>
      <c r="BH865" s="144">
        <f>IF(N865="sníž. přenesená",J865,0)</f>
        <v>0</v>
      </c>
      <c r="BI865" s="144">
        <f>IF(N865="nulová",J865,0)</f>
        <v>0</v>
      </c>
      <c r="BJ865" s="18" t="s">
        <v>81</v>
      </c>
      <c r="BK865" s="144">
        <f>ROUND(I865*H865,2)</f>
        <v>0</v>
      </c>
      <c r="BL865" s="18" t="s">
        <v>290</v>
      </c>
      <c r="BM865" s="143" t="s">
        <v>1307</v>
      </c>
    </row>
    <row r="866" spans="2:65" s="1" customFormat="1" ht="10.199999999999999">
      <c r="B866" s="33"/>
      <c r="D866" s="145" t="s">
        <v>175</v>
      </c>
      <c r="F866" s="146" t="s">
        <v>1308</v>
      </c>
      <c r="I866" s="147"/>
      <c r="L866" s="33"/>
      <c r="M866" s="148"/>
      <c r="T866" s="54"/>
      <c r="AT866" s="18" t="s">
        <v>175</v>
      </c>
      <c r="AU866" s="18" t="s">
        <v>83</v>
      </c>
    </row>
    <row r="867" spans="2:65" s="12" customFormat="1" ht="10.199999999999999">
      <c r="B867" s="149"/>
      <c r="D867" s="150" t="s">
        <v>177</v>
      </c>
      <c r="E867" s="151" t="s">
        <v>19</v>
      </c>
      <c r="F867" s="152" t="s">
        <v>339</v>
      </c>
      <c r="H867" s="151" t="s">
        <v>19</v>
      </c>
      <c r="I867" s="153"/>
      <c r="L867" s="149"/>
      <c r="M867" s="154"/>
      <c r="T867" s="155"/>
      <c r="AT867" s="151" t="s">
        <v>177</v>
      </c>
      <c r="AU867" s="151" t="s">
        <v>83</v>
      </c>
      <c r="AV867" s="12" t="s">
        <v>81</v>
      </c>
      <c r="AW867" s="12" t="s">
        <v>34</v>
      </c>
      <c r="AX867" s="12" t="s">
        <v>74</v>
      </c>
      <c r="AY867" s="151" t="s">
        <v>166</v>
      </c>
    </row>
    <row r="868" spans="2:65" s="13" customFormat="1" ht="10.199999999999999">
      <c r="B868" s="156"/>
      <c r="D868" s="150" t="s">
        <v>177</v>
      </c>
      <c r="E868" s="157" t="s">
        <v>19</v>
      </c>
      <c r="F868" s="158" t="s">
        <v>1273</v>
      </c>
      <c r="H868" s="159">
        <v>11.59</v>
      </c>
      <c r="I868" s="160"/>
      <c r="L868" s="156"/>
      <c r="M868" s="161"/>
      <c r="T868" s="162"/>
      <c r="AT868" s="157" t="s">
        <v>177</v>
      </c>
      <c r="AU868" s="157" t="s">
        <v>83</v>
      </c>
      <c r="AV868" s="13" t="s">
        <v>83</v>
      </c>
      <c r="AW868" s="13" t="s">
        <v>34</v>
      </c>
      <c r="AX868" s="13" t="s">
        <v>74</v>
      </c>
      <c r="AY868" s="157" t="s">
        <v>166</v>
      </c>
    </row>
    <row r="869" spans="2:65" s="14" customFormat="1" ht="10.199999999999999">
      <c r="B869" s="163"/>
      <c r="D869" s="150" t="s">
        <v>177</v>
      </c>
      <c r="E869" s="164" t="s">
        <v>19</v>
      </c>
      <c r="F869" s="165" t="s">
        <v>181</v>
      </c>
      <c r="H869" s="166">
        <v>11.59</v>
      </c>
      <c r="I869" s="167"/>
      <c r="L869" s="163"/>
      <c r="M869" s="168"/>
      <c r="T869" s="169"/>
      <c r="AT869" s="164" t="s">
        <v>177</v>
      </c>
      <c r="AU869" s="164" t="s">
        <v>83</v>
      </c>
      <c r="AV869" s="14" t="s">
        <v>173</v>
      </c>
      <c r="AW869" s="14" t="s">
        <v>34</v>
      </c>
      <c r="AX869" s="14" t="s">
        <v>81</v>
      </c>
      <c r="AY869" s="164" t="s">
        <v>166</v>
      </c>
    </row>
    <row r="870" spans="2:65" s="1" customFormat="1" ht="24.15" customHeight="1">
      <c r="B870" s="33"/>
      <c r="C870" s="132" t="s">
        <v>1309</v>
      </c>
      <c r="D870" s="132" t="s">
        <v>168</v>
      </c>
      <c r="E870" s="133" t="s">
        <v>1310</v>
      </c>
      <c r="F870" s="134" t="s">
        <v>1311</v>
      </c>
      <c r="G870" s="135" t="s">
        <v>293</v>
      </c>
      <c r="H870" s="136">
        <v>0.40300000000000002</v>
      </c>
      <c r="I870" s="137"/>
      <c r="J870" s="138">
        <f>ROUND(I870*H870,2)</f>
        <v>0</v>
      </c>
      <c r="K870" s="134" t="s">
        <v>172</v>
      </c>
      <c r="L870" s="33"/>
      <c r="M870" s="139" t="s">
        <v>19</v>
      </c>
      <c r="N870" s="140" t="s">
        <v>45</v>
      </c>
      <c r="P870" s="141">
        <f>O870*H870</f>
        <v>0</v>
      </c>
      <c r="Q870" s="141">
        <v>0</v>
      </c>
      <c r="R870" s="141">
        <f>Q870*H870</f>
        <v>0</v>
      </c>
      <c r="S870" s="141">
        <v>0</v>
      </c>
      <c r="T870" s="142">
        <f>S870*H870</f>
        <v>0</v>
      </c>
      <c r="AR870" s="143" t="s">
        <v>290</v>
      </c>
      <c r="AT870" s="143" t="s">
        <v>168</v>
      </c>
      <c r="AU870" s="143" t="s">
        <v>83</v>
      </c>
      <c r="AY870" s="18" t="s">
        <v>166</v>
      </c>
      <c r="BE870" s="144">
        <f>IF(N870="základní",J870,0)</f>
        <v>0</v>
      </c>
      <c r="BF870" s="144">
        <f>IF(N870="snížená",J870,0)</f>
        <v>0</v>
      </c>
      <c r="BG870" s="144">
        <f>IF(N870="zákl. přenesená",J870,0)</f>
        <v>0</v>
      </c>
      <c r="BH870" s="144">
        <f>IF(N870="sníž. přenesená",J870,0)</f>
        <v>0</v>
      </c>
      <c r="BI870" s="144">
        <f>IF(N870="nulová",J870,0)</f>
        <v>0</v>
      </c>
      <c r="BJ870" s="18" t="s">
        <v>81</v>
      </c>
      <c r="BK870" s="144">
        <f>ROUND(I870*H870,2)</f>
        <v>0</v>
      </c>
      <c r="BL870" s="18" t="s">
        <v>290</v>
      </c>
      <c r="BM870" s="143" t="s">
        <v>1312</v>
      </c>
    </row>
    <row r="871" spans="2:65" s="1" customFormat="1" ht="10.199999999999999">
      <c r="B871" s="33"/>
      <c r="D871" s="145" t="s">
        <v>175</v>
      </c>
      <c r="F871" s="146" t="s">
        <v>1313</v>
      </c>
      <c r="I871" s="147"/>
      <c r="L871" s="33"/>
      <c r="M871" s="148"/>
      <c r="T871" s="54"/>
      <c r="AT871" s="18" t="s">
        <v>175</v>
      </c>
      <c r="AU871" s="18" t="s">
        <v>83</v>
      </c>
    </row>
    <row r="872" spans="2:65" s="11" customFormat="1" ht="22.8" customHeight="1">
      <c r="B872" s="120"/>
      <c r="D872" s="121" t="s">
        <v>73</v>
      </c>
      <c r="E872" s="130" t="s">
        <v>1314</v>
      </c>
      <c r="F872" s="130" t="s">
        <v>1315</v>
      </c>
      <c r="I872" s="123"/>
      <c r="J872" s="131">
        <f>BK872</f>
        <v>0</v>
      </c>
      <c r="L872" s="120"/>
      <c r="M872" s="125"/>
      <c r="P872" s="126">
        <f>SUM(P873:P920)</f>
        <v>0</v>
      </c>
      <c r="R872" s="126">
        <f>SUM(R873:R920)</f>
        <v>1.0964700000000001</v>
      </c>
      <c r="T872" s="127">
        <f>SUM(T873:T920)</f>
        <v>0</v>
      </c>
      <c r="AR872" s="121" t="s">
        <v>83</v>
      </c>
      <c r="AT872" s="128" t="s">
        <v>73</v>
      </c>
      <c r="AU872" s="128" t="s">
        <v>81</v>
      </c>
      <c r="AY872" s="121" t="s">
        <v>166</v>
      </c>
      <c r="BK872" s="129">
        <f>SUM(BK873:BK920)</f>
        <v>0</v>
      </c>
    </row>
    <row r="873" spans="2:65" s="1" customFormat="1" ht="16.5" customHeight="1">
      <c r="B873" s="33"/>
      <c r="C873" s="132" t="s">
        <v>1316</v>
      </c>
      <c r="D873" s="132" t="s">
        <v>168</v>
      </c>
      <c r="E873" s="133" t="s">
        <v>1317</v>
      </c>
      <c r="F873" s="134" t="s">
        <v>1318</v>
      </c>
      <c r="G873" s="135" t="s">
        <v>244</v>
      </c>
      <c r="H873" s="136">
        <v>35</v>
      </c>
      <c r="I873" s="137"/>
      <c r="J873" s="138">
        <f>ROUND(I873*H873,2)</f>
        <v>0</v>
      </c>
      <c r="K873" s="134" t="s">
        <v>172</v>
      </c>
      <c r="L873" s="33"/>
      <c r="M873" s="139" t="s">
        <v>19</v>
      </c>
      <c r="N873" s="140" t="s">
        <v>45</v>
      </c>
      <c r="P873" s="141">
        <f>O873*H873</f>
        <v>0</v>
      </c>
      <c r="Q873" s="141">
        <v>0</v>
      </c>
      <c r="R873" s="141">
        <f>Q873*H873</f>
        <v>0</v>
      </c>
      <c r="S873" s="141">
        <v>0</v>
      </c>
      <c r="T873" s="142">
        <f>S873*H873</f>
        <v>0</v>
      </c>
      <c r="AR873" s="143" t="s">
        <v>290</v>
      </c>
      <c r="AT873" s="143" t="s">
        <v>168</v>
      </c>
      <c r="AU873" s="143" t="s">
        <v>83</v>
      </c>
      <c r="AY873" s="18" t="s">
        <v>166</v>
      </c>
      <c r="BE873" s="144">
        <f>IF(N873="základní",J873,0)</f>
        <v>0</v>
      </c>
      <c r="BF873" s="144">
        <f>IF(N873="snížená",J873,0)</f>
        <v>0</v>
      </c>
      <c r="BG873" s="144">
        <f>IF(N873="zákl. přenesená",J873,0)</f>
        <v>0</v>
      </c>
      <c r="BH873" s="144">
        <f>IF(N873="sníž. přenesená",J873,0)</f>
        <v>0</v>
      </c>
      <c r="BI873" s="144">
        <f>IF(N873="nulová",J873,0)</f>
        <v>0</v>
      </c>
      <c r="BJ873" s="18" t="s">
        <v>81</v>
      </c>
      <c r="BK873" s="144">
        <f>ROUND(I873*H873,2)</f>
        <v>0</v>
      </c>
      <c r="BL873" s="18" t="s">
        <v>290</v>
      </c>
      <c r="BM873" s="143" t="s">
        <v>1319</v>
      </c>
    </row>
    <row r="874" spans="2:65" s="1" customFormat="1" ht="10.199999999999999">
      <c r="B874" s="33"/>
      <c r="D874" s="145" t="s">
        <v>175</v>
      </c>
      <c r="F874" s="146" t="s">
        <v>1320</v>
      </c>
      <c r="I874" s="147"/>
      <c r="L874" s="33"/>
      <c r="M874" s="148"/>
      <c r="T874" s="54"/>
      <c r="AT874" s="18" t="s">
        <v>175</v>
      </c>
      <c r="AU874" s="18" t="s">
        <v>83</v>
      </c>
    </row>
    <row r="875" spans="2:65" s="12" customFormat="1" ht="10.199999999999999">
      <c r="B875" s="149"/>
      <c r="D875" s="150" t="s">
        <v>177</v>
      </c>
      <c r="E875" s="151" t="s">
        <v>19</v>
      </c>
      <c r="F875" s="152" t="s">
        <v>339</v>
      </c>
      <c r="H875" s="151" t="s">
        <v>19</v>
      </c>
      <c r="I875" s="153"/>
      <c r="L875" s="149"/>
      <c r="M875" s="154"/>
      <c r="T875" s="155"/>
      <c r="AT875" s="151" t="s">
        <v>177</v>
      </c>
      <c r="AU875" s="151" t="s">
        <v>83</v>
      </c>
      <c r="AV875" s="12" t="s">
        <v>81</v>
      </c>
      <c r="AW875" s="12" t="s">
        <v>34</v>
      </c>
      <c r="AX875" s="12" t="s">
        <v>74</v>
      </c>
      <c r="AY875" s="151" t="s">
        <v>166</v>
      </c>
    </row>
    <row r="876" spans="2:65" s="13" customFormat="1" ht="10.199999999999999">
      <c r="B876" s="156"/>
      <c r="D876" s="150" t="s">
        <v>177</v>
      </c>
      <c r="E876" s="157" t="s">
        <v>19</v>
      </c>
      <c r="F876" s="158" t="s">
        <v>1321</v>
      </c>
      <c r="H876" s="159">
        <v>35</v>
      </c>
      <c r="I876" s="160"/>
      <c r="L876" s="156"/>
      <c r="M876" s="161"/>
      <c r="T876" s="162"/>
      <c r="AT876" s="157" t="s">
        <v>177</v>
      </c>
      <c r="AU876" s="157" t="s">
        <v>83</v>
      </c>
      <c r="AV876" s="13" t="s">
        <v>83</v>
      </c>
      <c r="AW876" s="13" t="s">
        <v>34</v>
      </c>
      <c r="AX876" s="13" t="s">
        <v>74</v>
      </c>
      <c r="AY876" s="157" t="s">
        <v>166</v>
      </c>
    </row>
    <row r="877" spans="2:65" s="14" customFormat="1" ht="10.199999999999999">
      <c r="B877" s="163"/>
      <c r="D877" s="150" t="s">
        <v>177</v>
      </c>
      <c r="E877" s="164" t="s">
        <v>19</v>
      </c>
      <c r="F877" s="165" t="s">
        <v>181</v>
      </c>
      <c r="H877" s="166">
        <v>35</v>
      </c>
      <c r="I877" s="167"/>
      <c r="L877" s="163"/>
      <c r="M877" s="168"/>
      <c r="T877" s="169"/>
      <c r="AT877" s="164" t="s">
        <v>177</v>
      </c>
      <c r="AU877" s="164" t="s">
        <v>83</v>
      </c>
      <c r="AV877" s="14" t="s">
        <v>173</v>
      </c>
      <c r="AW877" s="14" t="s">
        <v>34</v>
      </c>
      <c r="AX877" s="14" t="s">
        <v>81</v>
      </c>
      <c r="AY877" s="164" t="s">
        <v>166</v>
      </c>
    </row>
    <row r="878" spans="2:65" s="1" customFormat="1" ht="16.5" customHeight="1">
      <c r="B878" s="33"/>
      <c r="C878" s="132" t="s">
        <v>1322</v>
      </c>
      <c r="D878" s="132" t="s">
        <v>168</v>
      </c>
      <c r="E878" s="133" t="s">
        <v>1323</v>
      </c>
      <c r="F878" s="134" t="s">
        <v>1324</v>
      </c>
      <c r="G878" s="135" t="s">
        <v>244</v>
      </c>
      <c r="H878" s="136">
        <v>35</v>
      </c>
      <c r="I878" s="137"/>
      <c r="J878" s="138">
        <f>ROUND(I878*H878,2)</f>
        <v>0</v>
      </c>
      <c r="K878" s="134" t="s">
        <v>172</v>
      </c>
      <c r="L878" s="33"/>
      <c r="M878" s="139" t="s">
        <v>19</v>
      </c>
      <c r="N878" s="140" t="s">
        <v>45</v>
      </c>
      <c r="P878" s="141">
        <f>O878*H878</f>
        <v>0</v>
      </c>
      <c r="Q878" s="141">
        <v>2.9999999999999997E-4</v>
      </c>
      <c r="R878" s="141">
        <f>Q878*H878</f>
        <v>1.0499999999999999E-2</v>
      </c>
      <c r="S878" s="141">
        <v>0</v>
      </c>
      <c r="T878" s="142">
        <f>S878*H878</f>
        <v>0</v>
      </c>
      <c r="AR878" s="143" t="s">
        <v>290</v>
      </c>
      <c r="AT878" s="143" t="s">
        <v>168</v>
      </c>
      <c r="AU878" s="143" t="s">
        <v>83</v>
      </c>
      <c r="AY878" s="18" t="s">
        <v>166</v>
      </c>
      <c r="BE878" s="144">
        <f>IF(N878="základní",J878,0)</f>
        <v>0</v>
      </c>
      <c r="BF878" s="144">
        <f>IF(N878="snížená",J878,0)</f>
        <v>0</v>
      </c>
      <c r="BG878" s="144">
        <f>IF(N878="zákl. přenesená",J878,0)</f>
        <v>0</v>
      </c>
      <c r="BH878" s="144">
        <f>IF(N878="sníž. přenesená",J878,0)</f>
        <v>0</v>
      </c>
      <c r="BI878" s="144">
        <f>IF(N878="nulová",J878,0)</f>
        <v>0</v>
      </c>
      <c r="BJ878" s="18" t="s">
        <v>81</v>
      </c>
      <c r="BK878" s="144">
        <f>ROUND(I878*H878,2)</f>
        <v>0</v>
      </c>
      <c r="BL878" s="18" t="s">
        <v>290</v>
      </c>
      <c r="BM878" s="143" t="s">
        <v>1325</v>
      </c>
    </row>
    <row r="879" spans="2:65" s="1" customFormat="1" ht="10.199999999999999">
      <c r="B879" s="33"/>
      <c r="D879" s="145" t="s">
        <v>175</v>
      </c>
      <c r="F879" s="146" t="s">
        <v>1326</v>
      </c>
      <c r="I879" s="147"/>
      <c r="L879" s="33"/>
      <c r="M879" s="148"/>
      <c r="T879" s="54"/>
      <c r="AT879" s="18" t="s">
        <v>175</v>
      </c>
      <c r="AU879" s="18" t="s">
        <v>83</v>
      </c>
    </row>
    <row r="880" spans="2:65" s="12" customFormat="1" ht="10.199999999999999">
      <c r="B880" s="149"/>
      <c r="D880" s="150" t="s">
        <v>177</v>
      </c>
      <c r="E880" s="151" t="s">
        <v>19</v>
      </c>
      <c r="F880" s="152" t="s">
        <v>339</v>
      </c>
      <c r="H880" s="151" t="s">
        <v>19</v>
      </c>
      <c r="I880" s="153"/>
      <c r="L880" s="149"/>
      <c r="M880" s="154"/>
      <c r="T880" s="155"/>
      <c r="AT880" s="151" t="s">
        <v>177</v>
      </c>
      <c r="AU880" s="151" t="s">
        <v>83</v>
      </c>
      <c r="AV880" s="12" t="s">
        <v>81</v>
      </c>
      <c r="AW880" s="12" t="s">
        <v>34</v>
      </c>
      <c r="AX880" s="12" t="s">
        <v>74</v>
      </c>
      <c r="AY880" s="151" t="s">
        <v>166</v>
      </c>
    </row>
    <row r="881" spans="2:65" s="13" customFormat="1" ht="10.199999999999999">
      <c r="B881" s="156"/>
      <c r="D881" s="150" t="s">
        <v>177</v>
      </c>
      <c r="E881" s="157" t="s">
        <v>19</v>
      </c>
      <c r="F881" s="158" t="s">
        <v>1321</v>
      </c>
      <c r="H881" s="159">
        <v>35</v>
      </c>
      <c r="I881" s="160"/>
      <c r="L881" s="156"/>
      <c r="M881" s="161"/>
      <c r="T881" s="162"/>
      <c r="AT881" s="157" t="s">
        <v>177</v>
      </c>
      <c r="AU881" s="157" t="s">
        <v>83</v>
      </c>
      <c r="AV881" s="13" t="s">
        <v>83</v>
      </c>
      <c r="AW881" s="13" t="s">
        <v>34</v>
      </c>
      <c r="AX881" s="13" t="s">
        <v>74</v>
      </c>
      <c r="AY881" s="157" t="s">
        <v>166</v>
      </c>
    </row>
    <row r="882" spans="2:65" s="14" customFormat="1" ht="10.199999999999999">
      <c r="B882" s="163"/>
      <c r="D882" s="150" t="s">
        <v>177</v>
      </c>
      <c r="E882" s="164" t="s">
        <v>19</v>
      </c>
      <c r="F882" s="165" t="s">
        <v>181</v>
      </c>
      <c r="H882" s="166">
        <v>35</v>
      </c>
      <c r="I882" s="167"/>
      <c r="L882" s="163"/>
      <c r="M882" s="168"/>
      <c r="T882" s="169"/>
      <c r="AT882" s="164" t="s">
        <v>177</v>
      </c>
      <c r="AU882" s="164" t="s">
        <v>83</v>
      </c>
      <c r="AV882" s="14" t="s">
        <v>173</v>
      </c>
      <c r="AW882" s="14" t="s">
        <v>34</v>
      </c>
      <c r="AX882" s="14" t="s">
        <v>81</v>
      </c>
      <c r="AY882" s="164" t="s">
        <v>166</v>
      </c>
    </row>
    <row r="883" spans="2:65" s="1" customFormat="1" ht="16.5" customHeight="1">
      <c r="B883" s="33"/>
      <c r="C883" s="132" t="s">
        <v>1327</v>
      </c>
      <c r="D883" s="132" t="s">
        <v>168</v>
      </c>
      <c r="E883" s="133" t="s">
        <v>1328</v>
      </c>
      <c r="F883" s="134" t="s">
        <v>1329</v>
      </c>
      <c r="G883" s="135" t="s">
        <v>244</v>
      </c>
      <c r="H883" s="136">
        <v>35</v>
      </c>
      <c r="I883" s="137"/>
      <c r="J883" s="138">
        <f>ROUND(I883*H883,2)</f>
        <v>0</v>
      </c>
      <c r="K883" s="134" t="s">
        <v>172</v>
      </c>
      <c r="L883" s="33"/>
      <c r="M883" s="139" t="s">
        <v>19</v>
      </c>
      <c r="N883" s="140" t="s">
        <v>45</v>
      </c>
      <c r="P883" s="141">
        <f>O883*H883</f>
        <v>0</v>
      </c>
      <c r="Q883" s="141">
        <v>1.5E-3</v>
      </c>
      <c r="R883" s="141">
        <f>Q883*H883</f>
        <v>5.2499999999999998E-2</v>
      </c>
      <c r="S883" s="141">
        <v>0</v>
      </c>
      <c r="T883" s="142">
        <f>S883*H883</f>
        <v>0</v>
      </c>
      <c r="AR883" s="143" t="s">
        <v>290</v>
      </c>
      <c r="AT883" s="143" t="s">
        <v>168</v>
      </c>
      <c r="AU883" s="143" t="s">
        <v>83</v>
      </c>
      <c r="AY883" s="18" t="s">
        <v>166</v>
      </c>
      <c r="BE883" s="144">
        <f>IF(N883="základní",J883,0)</f>
        <v>0</v>
      </c>
      <c r="BF883" s="144">
        <f>IF(N883="snížená",J883,0)</f>
        <v>0</v>
      </c>
      <c r="BG883" s="144">
        <f>IF(N883="zákl. přenesená",J883,0)</f>
        <v>0</v>
      </c>
      <c r="BH883" s="144">
        <f>IF(N883="sníž. přenesená",J883,0)</f>
        <v>0</v>
      </c>
      <c r="BI883" s="144">
        <f>IF(N883="nulová",J883,0)</f>
        <v>0</v>
      </c>
      <c r="BJ883" s="18" t="s">
        <v>81</v>
      </c>
      <c r="BK883" s="144">
        <f>ROUND(I883*H883,2)</f>
        <v>0</v>
      </c>
      <c r="BL883" s="18" t="s">
        <v>290</v>
      </c>
      <c r="BM883" s="143" t="s">
        <v>1330</v>
      </c>
    </row>
    <row r="884" spans="2:65" s="1" customFormat="1" ht="10.199999999999999">
      <c r="B884" s="33"/>
      <c r="D884" s="145" t="s">
        <v>175</v>
      </c>
      <c r="F884" s="146" t="s">
        <v>1331</v>
      </c>
      <c r="I884" s="147"/>
      <c r="L884" s="33"/>
      <c r="M884" s="148"/>
      <c r="T884" s="54"/>
      <c r="AT884" s="18" t="s">
        <v>175</v>
      </c>
      <c r="AU884" s="18" t="s">
        <v>83</v>
      </c>
    </row>
    <row r="885" spans="2:65" s="12" customFormat="1" ht="10.199999999999999">
      <c r="B885" s="149"/>
      <c r="D885" s="150" t="s">
        <v>177</v>
      </c>
      <c r="E885" s="151" t="s">
        <v>19</v>
      </c>
      <c r="F885" s="152" t="s">
        <v>339</v>
      </c>
      <c r="H885" s="151" t="s">
        <v>19</v>
      </c>
      <c r="I885" s="153"/>
      <c r="L885" s="149"/>
      <c r="M885" s="154"/>
      <c r="T885" s="155"/>
      <c r="AT885" s="151" t="s">
        <v>177</v>
      </c>
      <c r="AU885" s="151" t="s">
        <v>83</v>
      </c>
      <c r="AV885" s="12" t="s">
        <v>81</v>
      </c>
      <c r="AW885" s="12" t="s">
        <v>34</v>
      </c>
      <c r="AX885" s="12" t="s">
        <v>74</v>
      </c>
      <c r="AY885" s="151" t="s">
        <v>166</v>
      </c>
    </row>
    <row r="886" spans="2:65" s="13" customFormat="1" ht="10.199999999999999">
      <c r="B886" s="156"/>
      <c r="D886" s="150" t="s">
        <v>177</v>
      </c>
      <c r="E886" s="157" t="s">
        <v>19</v>
      </c>
      <c r="F886" s="158" t="s">
        <v>1321</v>
      </c>
      <c r="H886" s="159">
        <v>35</v>
      </c>
      <c r="I886" s="160"/>
      <c r="L886" s="156"/>
      <c r="M886" s="161"/>
      <c r="T886" s="162"/>
      <c r="AT886" s="157" t="s">
        <v>177</v>
      </c>
      <c r="AU886" s="157" t="s">
        <v>83</v>
      </c>
      <c r="AV886" s="13" t="s">
        <v>83</v>
      </c>
      <c r="AW886" s="13" t="s">
        <v>34</v>
      </c>
      <c r="AX886" s="13" t="s">
        <v>74</v>
      </c>
      <c r="AY886" s="157" t="s">
        <v>166</v>
      </c>
    </row>
    <row r="887" spans="2:65" s="14" customFormat="1" ht="10.199999999999999">
      <c r="B887" s="163"/>
      <c r="D887" s="150" t="s">
        <v>177</v>
      </c>
      <c r="E887" s="164" t="s">
        <v>19</v>
      </c>
      <c r="F887" s="165" t="s">
        <v>181</v>
      </c>
      <c r="H887" s="166">
        <v>35</v>
      </c>
      <c r="I887" s="167"/>
      <c r="L887" s="163"/>
      <c r="M887" s="168"/>
      <c r="T887" s="169"/>
      <c r="AT887" s="164" t="s">
        <v>177</v>
      </c>
      <c r="AU887" s="164" t="s">
        <v>83</v>
      </c>
      <c r="AV887" s="14" t="s">
        <v>173</v>
      </c>
      <c r="AW887" s="14" t="s">
        <v>34</v>
      </c>
      <c r="AX887" s="14" t="s">
        <v>81</v>
      </c>
      <c r="AY887" s="164" t="s">
        <v>166</v>
      </c>
    </row>
    <row r="888" spans="2:65" s="1" customFormat="1" ht="21.75" customHeight="1">
      <c r="B888" s="33"/>
      <c r="C888" s="132" t="s">
        <v>1332</v>
      </c>
      <c r="D888" s="132" t="s">
        <v>168</v>
      </c>
      <c r="E888" s="133" t="s">
        <v>1333</v>
      </c>
      <c r="F888" s="134" t="s">
        <v>1334</v>
      </c>
      <c r="G888" s="135" t="s">
        <v>244</v>
      </c>
      <c r="H888" s="136">
        <v>35</v>
      </c>
      <c r="I888" s="137"/>
      <c r="J888" s="138">
        <f>ROUND(I888*H888,2)</f>
        <v>0</v>
      </c>
      <c r="K888" s="134" t="s">
        <v>172</v>
      </c>
      <c r="L888" s="33"/>
      <c r="M888" s="139" t="s">
        <v>19</v>
      </c>
      <c r="N888" s="140" t="s">
        <v>45</v>
      </c>
      <c r="P888" s="141">
        <f>O888*H888</f>
        <v>0</v>
      </c>
      <c r="Q888" s="141">
        <v>4.4999999999999997E-3</v>
      </c>
      <c r="R888" s="141">
        <f>Q888*H888</f>
        <v>0.1575</v>
      </c>
      <c r="S888" s="141">
        <v>0</v>
      </c>
      <c r="T888" s="142">
        <f>S888*H888</f>
        <v>0</v>
      </c>
      <c r="AR888" s="143" t="s">
        <v>290</v>
      </c>
      <c r="AT888" s="143" t="s">
        <v>168</v>
      </c>
      <c r="AU888" s="143" t="s">
        <v>83</v>
      </c>
      <c r="AY888" s="18" t="s">
        <v>166</v>
      </c>
      <c r="BE888" s="144">
        <f>IF(N888="základní",J888,0)</f>
        <v>0</v>
      </c>
      <c r="BF888" s="144">
        <f>IF(N888="snížená",J888,0)</f>
        <v>0</v>
      </c>
      <c r="BG888" s="144">
        <f>IF(N888="zákl. přenesená",J888,0)</f>
        <v>0</v>
      </c>
      <c r="BH888" s="144">
        <f>IF(N888="sníž. přenesená",J888,0)</f>
        <v>0</v>
      </c>
      <c r="BI888" s="144">
        <f>IF(N888="nulová",J888,0)</f>
        <v>0</v>
      </c>
      <c r="BJ888" s="18" t="s">
        <v>81</v>
      </c>
      <c r="BK888" s="144">
        <f>ROUND(I888*H888,2)</f>
        <v>0</v>
      </c>
      <c r="BL888" s="18" t="s">
        <v>290</v>
      </c>
      <c r="BM888" s="143" t="s">
        <v>1335</v>
      </c>
    </row>
    <row r="889" spans="2:65" s="1" customFormat="1" ht="10.199999999999999">
      <c r="B889" s="33"/>
      <c r="D889" s="145" t="s">
        <v>175</v>
      </c>
      <c r="F889" s="146" t="s">
        <v>1336</v>
      </c>
      <c r="I889" s="147"/>
      <c r="L889" s="33"/>
      <c r="M889" s="148"/>
      <c r="T889" s="54"/>
      <c r="AT889" s="18" t="s">
        <v>175</v>
      </c>
      <c r="AU889" s="18" t="s">
        <v>83</v>
      </c>
    </row>
    <row r="890" spans="2:65" s="12" customFormat="1" ht="10.199999999999999">
      <c r="B890" s="149"/>
      <c r="D890" s="150" t="s">
        <v>177</v>
      </c>
      <c r="E890" s="151" t="s">
        <v>19</v>
      </c>
      <c r="F890" s="152" t="s">
        <v>339</v>
      </c>
      <c r="H890" s="151" t="s">
        <v>19</v>
      </c>
      <c r="I890" s="153"/>
      <c r="L890" s="149"/>
      <c r="M890" s="154"/>
      <c r="T890" s="155"/>
      <c r="AT890" s="151" t="s">
        <v>177</v>
      </c>
      <c r="AU890" s="151" t="s">
        <v>83</v>
      </c>
      <c r="AV890" s="12" t="s">
        <v>81</v>
      </c>
      <c r="AW890" s="12" t="s">
        <v>34</v>
      </c>
      <c r="AX890" s="12" t="s">
        <v>74</v>
      </c>
      <c r="AY890" s="151" t="s">
        <v>166</v>
      </c>
    </row>
    <row r="891" spans="2:65" s="13" customFormat="1" ht="10.199999999999999">
      <c r="B891" s="156"/>
      <c r="D891" s="150" t="s">
        <v>177</v>
      </c>
      <c r="E891" s="157" t="s">
        <v>19</v>
      </c>
      <c r="F891" s="158" t="s">
        <v>1321</v>
      </c>
      <c r="H891" s="159">
        <v>35</v>
      </c>
      <c r="I891" s="160"/>
      <c r="L891" s="156"/>
      <c r="M891" s="161"/>
      <c r="T891" s="162"/>
      <c r="AT891" s="157" t="s">
        <v>177</v>
      </c>
      <c r="AU891" s="157" t="s">
        <v>83</v>
      </c>
      <c r="AV891" s="13" t="s">
        <v>83</v>
      </c>
      <c r="AW891" s="13" t="s">
        <v>34</v>
      </c>
      <c r="AX891" s="13" t="s">
        <v>74</v>
      </c>
      <c r="AY891" s="157" t="s">
        <v>166</v>
      </c>
    </row>
    <row r="892" spans="2:65" s="14" customFormat="1" ht="10.199999999999999">
      <c r="B892" s="163"/>
      <c r="D892" s="150" t="s">
        <v>177</v>
      </c>
      <c r="E892" s="164" t="s">
        <v>19</v>
      </c>
      <c r="F892" s="165" t="s">
        <v>181</v>
      </c>
      <c r="H892" s="166">
        <v>35</v>
      </c>
      <c r="I892" s="167"/>
      <c r="L892" s="163"/>
      <c r="M892" s="168"/>
      <c r="T892" s="169"/>
      <c r="AT892" s="164" t="s">
        <v>177</v>
      </c>
      <c r="AU892" s="164" t="s">
        <v>83</v>
      </c>
      <c r="AV892" s="14" t="s">
        <v>173</v>
      </c>
      <c r="AW892" s="14" t="s">
        <v>34</v>
      </c>
      <c r="AX892" s="14" t="s">
        <v>81</v>
      </c>
      <c r="AY892" s="164" t="s">
        <v>166</v>
      </c>
    </row>
    <row r="893" spans="2:65" s="1" customFormat="1" ht="21.75" customHeight="1">
      <c r="B893" s="33"/>
      <c r="C893" s="132" t="s">
        <v>1337</v>
      </c>
      <c r="D893" s="132" t="s">
        <v>168</v>
      </c>
      <c r="E893" s="133" t="s">
        <v>1338</v>
      </c>
      <c r="F893" s="134" t="s">
        <v>1339</v>
      </c>
      <c r="G893" s="135" t="s">
        <v>244</v>
      </c>
      <c r="H893" s="136">
        <v>35</v>
      </c>
      <c r="I893" s="137"/>
      <c r="J893" s="138">
        <f>ROUND(I893*H893,2)</f>
        <v>0</v>
      </c>
      <c r="K893" s="134" t="s">
        <v>172</v>
      </c>
      <c r="L893" s="33"/>
      <c r="M893" s="139" t="s">
        <v>19</v>
      </c>
      <c r="N893" s="140" t="s">
        <v>45</v>
      </c>
      <c r="P893" s="141">
        <f>O893*H893</f>
        <v>0</v>
      </c>
      <c r="Q893" s="141">
        <v>5.3E-3</v>
      </c>
      <c r="R893" s="141">
        <f>Q893*H893</f>
        <v>0.1855</v>
      </c>
      <c r="S893" s="141">
        <v>0</v>
      </c>
      <c r="T893" s="142">
        <f>S893*H893</f>
        <v>0</v>
      </c>
      <c r="AR893" s="143" t="s">
        <v>290</v>
      </c>
      <c r="AT893" s="143" t="s">
        <v>168</v>
      </c>
      <c r="AU893" s="143" t="s">
        <v>83</v>
      </c>
      <c r="AY893" s="18" t="s">
        <v>166</v>
      </c>
      <c r="BE893" s="144">
        <f>IF(N893="základní",J893,0)</f>
        <v>0</v>
      </c>
      <c r="BF893" s="144">
        <f>IF(N893="snížená",J893,0)</f>
        <v>0</v>
      </c>
      <c r="BG893" s="144">
        <f>IF(N893="zákl. přenesená",J893,0)</f>
        <v>0</v>
      </c>
      <c r="BH893" s="144">
        <f>IF(N893="sníž. přenesená",J893,0)</f>
        <v>0</v>
      </c>
      <c r="BI893" s="144">
        <f>IF(N893="nulová",J893,0)</f>
        <v>0</v>
      </c>
      <c r="BJ893" s="18" t="s">
        <v>81</v>
      </c>
      <c r="BK893" s="144">
        <f>ROUND(I893*H893,2)</f>
        <v>0</v>
      </c>
      <c r="BL893" s="18" t="s">
        <v>290</v>
      </c>
      <c r="BM893" s="143" t="s">
        <v>1340</v>
      </c>
    </row>
    <row r="894" spans="2:65" s="1" customFormat="1" ht="10.199999999999999">
      <c r="B894" s="33"/>
      <c r="D894" s="145" t="s">
        <v>175</v>
      </c>
      <c r="F894" s="146" t="s">
        <v>1341</v>
      </c>
      <c r="I894" s="147"/>
      <c r="L894" s="33"/>
      <c r="M894" s="148"/>
      <c r="T894" s="54"/>
      <c r="AT894" s="18" t="s">
        <v>175</v>
      </c>
      <c r="AU894" s="18" t="s">
        <v>83</v>
      </c>
    </row>
    <row r="895" spans="2:65" s="12" customFormat="1" ht="10.199999999999999">
      <c r="B895" s="149"/>
      <c r="D895" s="150" t="s">
        <v>177</v>
      </c>
      <c r="E895" s="151" t="s">
        <v>19</v>
      </c>
      <c r="F895" s="152" t="s">
        <v>339</v>
      </c>
      <c r="H895" s="151" t="s">
        <v>19</v>
      </c>
      <c r="I895" s="153"/>
      <c r="L895" s="149"/>
      <c r="M895" s="154"/>
      <c r="T895" s="155"/>
      <c r="AT895" s="151" t="s">
        <v>177</v>
      </c>
      <c r="AU895" s="151" t="s">
        <v>83</v>
      </c>
      <c r="AV895" s="12" t="s">
        <v>81</v>
      </c>
      <c r="AW895" s="12" t="s">
        <v>34</v>
      </c>
      <c r="AX895" s="12" t="s">
        <v>74</v>
      </c>
      <c r="AY895" s="151" t="s">
        <v>166</v>
      </c>
    </row>
    <row r="896" spans="2:65" s="13" customFormat="1" ht="10.199999999999999">
      <c r="B896" s="156"/>
      <c r="D896" s="150" t="s">
        <v>177</v>
      </c>
      <c r="E896" s="157" t="s">
        <v>19</v>
      </c>
      <c r="F896" s="158" t="s">
        <v>1321</v>
      </c>
      <c r="H896" s="159">
        <v>35</v>
      </c>
      <c r="I896" s="160"/>
      <c r="L896" s="156"/>
      <c r="M896" s="161"/>
      <c r="T896" s="162"/>
      <c r="AT896" s="157" t="s">
        <v>177</v>
      </c>
      <c r="AU896" s="157" t="s">
        <v>83</v>
      </c>
      <c r="AV896" s="13" t="s">
        <v>83</v>
      </c>
      <c r="AW896" s="13" t="s">
        <v>34</v>
      </c>
      <c r="AX896" s="13" t="s">
        <v>74</v>
      </c>
      <c r="AY896" s="157" t="s">
        <v>166</v>
      </c>
    </row>
    <row r="897" spans="2:65" s="14" customFormat="1" ht="10.199999999999999">
      <c r="B897" s="163"/>
      <c r="D897" s="150" t="s">
        <v>177</v>
      </c>
      <c r="E897" s="164" t="s">
        <v>19</v>
      </c>
      <c r="F897" s="165" t="s">
        <v>181</v>
      </c>
      <c r="H897" s="166">
        <v>35</v>
      </c>
      <c r="I897" s="167"/>
      <c r="L897" s="163"/>
      <c r="M897" s="168"/>
      <c r="T897" s="169"/>
      <c r="AT897" s="164" t="s">
        <v>177</v>
      </c>
      <c r="AU897" s="164" t="s">
        <v>83</v>
      </c>
      <c r="AV897" s="14" t="s">
        <v>173</v>
      </c>
      <c r="AW897" s="14" t="s">
        <v>34</v>
      </c>
      <c r="AX897" s="14" t="s">
        <v>81</v>
      </c>
      <c r="AY897" s="164" t="s">
        <v>166</v>
      </c>
    </row>
    <row r="898" spans="2:65" s="1" customFormat="1" ht="16.5" customHeight="1">
      <c r="B898" s="33"/>
      <c r="C898" s="175" t="s">
        <v>1342</v>
      </c>
      <c r="D898" s="175" t="s">
        <v>561</v>
      </c>
      <c r="E898" s="176" t="s">
        <v>1343</v>
      </c>
      <c r="F898" s="177" t="s">
        <v>1344</v>
      </c>
      <c r="G898" s="178" t="s">
        <v>244</v>
      </c>
      <c r="H898" s="179">
        <v>38.5</v>
      </c>
      <c r="I898" s="180"/>
      <c r="J898" s="181">
        <f>ROUND(I898*H898,2)</f>
        <v>0</v>
      </c>
      <c r="K898" s="177" t="s">
        <v>172</v>
      </c>
      <c r="L898" s="182"/>
      <c r="M898" s="183" t="s">
        <v>19</v>
      </c>
      <c r="N898" s="184" t="s">
        <v>45</v>
      </c>
      <c r="P898" s="141">
        <f>O898*H898</f>
        <v>0</v>
      </c>
      <c r="Q898" s="141">
        <v>1.771E-2</v>
      </c>
      <c r="R898" s="141">
        <f>Q898*H898</f>
        <v>0.68183499999999997</v>
      </c>
      <c r="S898" s="141">
        <v>0</v>
      </c>
      <c r="T898" s="142">
        <f>S898*H898</f>
        <v>0</v>
      </c>
      <c r="AR898" s="143" t="s">
        <v>414</v>
      </c>
      <c r="AT898" s="143" t="s">
        <v>561</v>
      </c>
      <c r="AU898" s="143" t="s">
        <v>83</v>
      </c>
      <c r="AY898" s="18" t="s">
        <v>166</v>
      </c>
      <c r="BE898" s="144">
        <f>IF(N898="základní",J898,0)</f>
        <v>0</v>
      </c>
      <c r="BF898" s="144">
        <f>IF(N898="snížená",J898,0)</f>
        <v>0</v>
      </c>
      <c r="BG898" s="144">
        <f>IF(N898="zákl. přenesená",J898,0)</f>
        <v>0</v>
      </c>
      <c r="BH898" s="144">
        <f>IF(N898="sníž. přenesená",J898,0)</f>
        <v>0</v>
      </c>
      <c r="BI898" s="144">
        <f>IF(N898="nulová",J898,0)</f>
        <v>0</v>
      </c>
      <c r="BJ898" s="18" t="s">
        <v>81</v>
      </c>
      <c r="BK898" s="144">
        <f>ROUND(I898*H898,2)</f>
        <v>0</v>
      </c>
      <c r="BL898" s="18" t="s">
        <v>290</v>
      </c>
      <c r="BM898" s="143" t="s">
        <v>1345</v>
      </c>
    </row>
    <row r="899" spans="2:65" s="1" customFormat="1" ht="86.4">
      <c r="B899" s="33"/>
      <c r="D899" s="150" t="s">
        <v>1346</v>
      </c>
      <c r="F899" s="185" t="s">
        <v>1347</v>
      </c>
      <c r="I899" s="147"/>
      <c r="L899" s="33"/>
      <c r="M899" s="148"/>
      <c r="T899" s="54"/>
      <c r="AT899" s="18" t="s">
        <v>1346</v>
      </c>
      <c r="AU899" s="18" t="s">
        <v>83</v>
      </c>
    </row>
    <row r="900" spans="2:65" s="12" customFormat="1" ht="10.199999999999999">
      <c r="B900" s="149"/>
      <c r="D900" s="150" t="s">
        <v>177</v>
      </c>
      <c r="E900" s="151" t="s">
        <v>19</v>
      </c>
      <c r="F900" s="152" t="s">
        <v>339</v>
      </c>
      <c r="H900" s="151" t="s">
        <v>19</v>
      </c>
      <c r="I900" s="153"/>
      <c r="L900" s="149"/>
      <c r="M900" s="154"/>
      <c r="T900" s="155"/>
      <c r="AT900" s="151" t="s">
        <v>177</v>
      </c>
      <c r="AU900" s="151" t="s">
        <v>83</v>
      </c>
      <c r="AV900" s="12" t="s">
        <v>81</v>
      </c>
      <c r="AW900" s="12" t="s">
        <v>34</v>
      </c>
      <c r="AX900" s="12" t="s">
        <v>74</v>
      </c>
      <c r="AY900" s="151" t="s">
        <v>166</v>
      </c>
    </row>
    <row r="901" spans="2:65" s="13" customFormat="1" ht="10.199999999999999">
      <c r="B901" s="156"/>
      <c r="D901" s="150" t="s">
        <v>177</v>
      </c>
      <c r="E901" s="157" t="s">
        <v>19</v>
      </c>
      <c r="F901" s="158" t="s">
        <v>1321</v>
      </c>
      <c r="H901" s="159">
        <v>35</v>
      </c>
      <c r="I901" s="160"/>
      <c r="L901" s="156"/>
      <c r="M901" s="161"/>
      <c r="T901" s="162"/>
      <c r="AT901" s="157" t="s">
        <v>177</v>
      </c>
      <c r="AU901" s="157" t="s">
        <v>83</v>
      </c>
      <c r="AV901" s="13" t="s">
        <v>83</v>
      </c>
      <c r="AW901" s="13" t="s">
        <v>34</v>
      </c>
      <c r="AX901" s="13" t="s">
        <v>74</v>
      </c>
      <c r="AY901" s="157" t="s">
        <v>166</v>
      </c>
    </row>
    <row r="902" spans="2:65" s="14" customFormat="1" ht="10.199999999999999">
      <c r="B902" s="163"/>
      <c r="D902" s="150" t="s">
        <v>177</v>
      </c>
      <c r="E902" s="164" t="s">
        <v>19</v>
      </c>
      <c r="F902" s="165" t="s">
        <v>181</v>
      </c>
      <c r="H902" s="166">
        <v>35</v>
      </c>
      <c r="I902" s="167"/>
      <c r="L902" s="163"/>
      <c r="M902" s="168"/>
      <c r="T902" s="169"/>
      <c r="AT902" s="164" t="s">
        <v>177</v>
      </c>
      <c r="AU902" s="164" t="s">
        <v>83</v>
      </c>
      <c r="AV902" s="14" t="s">
        <v>173</v>
      </c>
      <c r="AW902" s="14" t="s">
        <v>34</v>
      </c>
      <c r="AX902" s="14" t="s">
        <v>81</v>
      </c>
      <c r="AY902" s="164" t="s">
        <v>166</v>
      </c>
    </row>
    <row r="903" spans="2:65" s="13" customFormat="1" ht="10.199999999999999">
      <c r="B903" s="156"/>
      <c r="D903" s="150" t="s">
        <v>177</v>
      </c>
      <c r="F903" s="158" t="s">
        <v>1348</v>
      </c>
      <c r="H903" s="159">
        <v>38.5</v>
      </c>
      <c r="I903" s="160"/>
      <c r="L903" s="156"/>
      <c r="M903" s="161"/>
      <c r="T903" s="162"/>
      <c r="AT903" s="157" t="s">
        <v>177</v>
      </c>
      <c r="AU903" s="157" t="s">
        <v>83</v>
      </c>
      <c r="AV903" s="13" t="s">
        <v>83</v>
      </c>
      <c r="AW903" s="13" t="s">
        <v>4</v>
      </c>
      <c r="AX903" s="13" t="s">
        <v>81</v>
      </c>
      <c r="AY903" s="157" t="s">
        <v>166</v>
      </c>
    </row>
    <row r="904" spans="2:65" s="1" customFormat="1" ht="16.5" customHeight="1">
      <c r="B904" s="33"/>
      <c r="C904" s="132" t="s">
        <v>1349</v>
      </c>
      <c r="D904" s="132" t="s">
        <v>168</v>
      </c>
      <c r="E904" s="133" t="s">
        <v>1350</v>
      </c>
      <c r="F904" s="134" t="s">
        <v>1351</v>
      </c>
      <c r="G904" s="135" t="s">
        <v>276</v>
      </c>
      <c r="H904" s="136">
        <v>22.5</v>
      </c>
      <c r="I904" s="137"/>
      <c r="J904" s="138">
        <f>ROUND(I904*H904,2)</f>
        <v>0</v>
      </c>
      <c r="K904" s="134" t="s">
        <v>172</v>
      </c>
      <c r="L904" s="33"/>
      <c r="M904" s="139" t="s">
        <v>19</v>
      </c>
      <c r="N904" s="140" t="s">
        <v>45</v>
      </c>
      <c r="P904" s="141">
        <f>O904*H904</f>
        <v>0</v>
      </c>
      <c r="Q904" s="141">
        <v>1.8000000000000001E-4</v>
      </c>
      <c r="R904" s="141">
        <f>Q904*H904</f>
        <v>4.0500000000000006E-3</v>
      </c>
      <c r="S904" s="141">
        <v>0</v>
      </c>
      <c r="T904" s="142">
        <f>S904*H904</f>
        <v>0</v>
      </c>
      <c r="AR904" s="143" t="s">
        <v>290</v>
      </c>
      <c r="AT904" s="143" t="s">
        <v>168</v>
      </c>
      <c r="AU904" s="143" t="s">
        <v>83</v>
      </c>
      <c r="AY904" s="18" t="s">
        <v>166</v>
      </c>
      <c r="BE904" s="144">
        <f>IF(N904="základní",J904,0)</f>
        <v>0</v>
      </c>
      <c r="BF904" s="144">
        <f>IF(N904="snížená",J904,0)</f>
        <v>0</v>
      </c>
      <c r="BG904" s="144">
        <f>IF(N904="zákl. přenesená",J904,0)</f>
        <v>0</v>
      </c>
      <c r="BH904" s="144">
        <f>IF(N904="sníž. přenesená",J904,0)</f>
        <v>0</v>
      </c>
      <c r="BI904" s="144">
        <f>IF(N904="nulová",J904,0)</f>
        <v>0</v>
      </c>
      <c r="BJ904" s="18" t="s">
        <v>81</v>
      </c>
      <c r="BK904" s="144">
        <f>ROUND(I904*H904,2)</f>
        <v>0</v>
      </c>
      <c r="BL904" s="18" t="s">
        <v>290</v>
      </c>
      <c r="BM904" s="143" t="s">
        <v>1352</v>
      </c>
    </row>
    <row r="905" spans="2:65" s="1" customFormat="1" ht="10.199999999999999">
      <c r="B905" s="33"/>
      <c r="D905" s="145" t="s">
        <v>175</v>
      </c>
      <c r="F905" s="146" t="s">
        <v>1353</v>
      </c>
      <c r="I905" s="147"/>
      <c r="L905" s="33"/>
      <c r="M905" s="148"/>
      <c r="T905" s="54"/>
      <c r="AT905" s="18" t="s">
        <v>175</v>
      </c>
      <c r="AU905" s="18" t="s">
        <v>83</v>
      </c>
    </row>
    <row r="906" spans="2:65" s="12" customFormat="1" ht="10.199999999999999">
      <c r="B906" s="149"/>
      <c r="D906" s="150" t="s">
        <v>177</v>
      </c>
      <c r="E906" s="151" t="s">
        <v>19</v>
      </c>
      <c r="F906" s="152" t="s">
        <v>339</v>
      </c>
      <c r="H906" s="151" t="s">
        <v>19</v>
      </c>
      <c r="I906" s="153"/>
      <c r="L906" s="149"/>
      <c r="M906" s="154"/>
      <c r="T906" s="155"/>
      <c r="AT906" s="151" t="s">
        <v>177</v>
      </c>
      <c r="AU906" s="151" t="s">
        <v>83</v>
      </c>
      <c r="AV906" s="12" t="s">
        <v>81</v>
      </c>
      <c r="AW906" s="12" t="s">
        <v>34</v>
      </c>
      <c r="AX906" s="12" t="s">
        <v>74</v>
      </c>
      <c r="AY906" s="151" t="s">
        <v>166</v>
      </c>
    </row>
    <row r="907" spans="2:65" s="13" customFormat="1" ht="10.199999999999999">
      <c r="B907" s="156"/>
      <c r="D907" s="150" t="s">
        <v>177</v>
      </c>
      <c r="E907" s="157" t="s">
        <v>19</v>
      </c>
      <c r="F907" s="158" t="s">
        <v>1354</v>
      </c>
      <c r="H907" s="159">
        <v>22.5</v>
      </c>
      <c r="I907" s="160"/>
      <c r="L907" s="156"/>
      <c r="M907" s="161"/>
      <c r="T907" s="162"/>
      <c r="AT907" s="157" t="s">
        <v>177</v>
      </c>
      <c r="AU907" s="157" t="s">
        <v>83</v>
      </c>
      <c r="AV907" s="13" t="s">
        <v>83</v>
      </c>
      <c r="AW907" s="13" t="s">
        <v>34</v>
      </c>
      <c r="AX907" s="13" t="s">
        <v>74</v>
      </c>
      <c r="AY907" s="157" t="s">
        <v>166</v>
      </c>
    </row>
    <row r="908" spans="2:65" s="14" customFormat="1" ht="10.199999999999999">
      <c r="B908" s="163"/>
      <c r="D908" s="150" t="s">
        <v>177</v>
      </c>
      <c r="E908" s="164" t="s">
        <v>19</v>
      </c>
      <c r="F908" s="165" t="s">
        <v>181</v>
      </c>
      <c r="H908" s="166">
        <v>22.5</v>
      </c>
      <c r="I908" s="167"/>
      <c r="L908" s="163"/>
      <c r="M908" s="168"/>
      <c r="T908" s="169"/>
      <c r="AT908" s="164" t="s">
        <v>177</v>
      </c>
      <c r="AU908" s="164" t="s">
        <v>83</v>
      </c>
      <c r="AV908" s="14" t="s">
        <v>173</v>
      </c>
      <c r="AW908" s="14" t="s">
        <v>34</v>
      </c>
      <c r="AX908" s="14" t="s">
        <v>81</v>
      </c>
      <c r="AY908" s="164" t="s">
        <v>166</v>
      </c>
    </row>
    <row r="909" spans="2:65" s="1" customFormat="1" ht="16.5" customHeight="1">
      <c r="B909" s="33"/>
      <c r="C909" s="175" t="s">
        <v>1355</v>
      </c>
      <c r="D909" s="175" t="s">
        <v>561</v>
      </c>
      <c r="E909" s="176" t="s">
        <v>1356</v>
      </c>
      <c r="F909" s="177" t="s">
        <v>1357</v>
      </c>
      <c r="G909" s="178" t="s">
        <v>276</v>
      </c>
      <c r="H909" s="179">
        <v>23.625</v>
      </c>
      <c r="I909" s="180"/>
      <c r="J909" s="181">
        <f>ROUND(I909*H909,2)</f>
        <v>0</v>
      </c>
      <c r="K909" s="177" t="s">
        <v>172</v>
      </c>
      <c r="L909" s="182"/>
      <c r="M909" s="183" t="s">
        <v>19</v>
      </c>
      <c r="N909" s="184" t="s">
        <v>45</v>
      </c>
      <c r="P909" s="141">
        <f>O909*H909</f>
        <v>0</v>
      </c>
      <c r="Q909" s="141">
        <v>1.2E-4</v>
      </c>
      <c r="R909" s="141">
        <f>Q909*H909</f>
        <v>2.8350000000000003E-3</v>
      </c>
      <c r="S909" s="141">
        <v>0</v>
      </c>
      <c r="T909" s="142">
        <f>S909*H909</f>
        <v>0</v>
      </c>
      <c r="AR909" s="143" t="s">
        <v>414</v>
      </c>
      <c r="AT909" s="143" t="s">
        <v>561</v>
      </c>
      <c r="AU909" s="143" t="s">
        <v>83</v>
      </c>
      <c r="AY909" s="18" t="s">
        <v>166</v>
      </c>
      <c r="BE909" s="144">
        <f>IF(N909="základní",J909,0)</f>
        <v>0</v>
      </c>
      <c r="BF909" s="144">
        <f>IF(N909="snížená",J909,0)</f>
        <v>0</v>
      </c>
      <c r="BG909" s="144">
        <f>IF(N909="zákl. přenesená",J909,0)</f>
        <v>0</v>
      </c>
      <c r="BH909" s="144">
        <f>IF(N909="sníž. přenesená",J909,0)</f>
        <v>0</v>
      </c>
      <c r="BI909" s="144">
        <f>IF(N909="nulová",J909,0)</f>
        <v>0</v>
      </c>
      <c r="BJ909" s="18" t="s">
        <v>81</v>
      </c>
      <c r="BK909" s="144">
        <f>ROUND(I909*H909,2)</f>
        <v>0</v>
      </c>
      <c r="BL909" s="18" t="s">
        <v>290</v>
      </c>
      <c r="BM909" s="143" t="s">
        <v>1358</v>
      </c>
    </row>
    <row r="910" spans="2:65" s="12" customFormat="1" ht="10.199999999999999">
      <c r="B910" s="149"/>
      <c r="D910" s="150" t="s">
        <v>177</v>
      </c>
      <c r="E910" s="151" t="s">
        <v>19</v>
      </c>
      <c r="F910" s="152" t="s">
        <v>339</v>
      </c>
      <c r="H910" s="151" t="s">
        <v>19</v>
      </c>
      <c r="I910" s="153"/>
      <c r="L910" s="149"/>
      <c r="M910" s="154"/>
      <c r="T910" s="155"/>
      <c r="AT910" s="151" t="s">
        <v>177</v>
      </c>
      <c r="AU910" s="151" t="s">
        <v>83</v>
      </c>
      <c r="AV910" s="12" t="s">
        <v>81</v>
      </c>
      <c r="AW910" s="12" t="s">
        <v>34</v>
      </c>
      <c r="AX910" s="12" t="s">
        <v>74</v>
      </c>
      <c r="AY910" s="151" t="s">
        <v>166</v>
      </c>
    </row>
    <row r="911" spans="2:65" s="13" customFormat="1" ht="10.199999999999999">
      <c r="B911" s="156"/>
      <c r="D911" s="150" t="s">
        <v>177</v>
      </c>
      <c r="E911" s="157" t="s">
        <v>19</v>
      </c>
      <c r="F911" s="158" t="s">
        <v>1354</v>
      </c>
      <c r="H911" s="159">
        <v>22.5</v>
      </c>
      <c r="I911" s="160"/>
      <c r="L911" s="156"/>
      <c r="M911" s="161"/>
      <c r="T911" s="162"/>
      <c r="AT911" s="157" t="s">
        <v>177</v>
      </c>
      <c r="AU911" s="157" t="s">
        <v>83</v>
      </c>
      <c r="AV911" s="13" t="s">
        <v>83</v>
      </c>
      <c r="AW911" s="13" t="s">
        <v>34</v>
      </c>
      <c r="AX911" s="13" t="s">
        <v>74</v>
      </c>
      <c r="AY911" s="157" t="s">
        <v>166</v>
      </c>
    </row>
    <row r="912" spans="2:65" s="14" customFormat="1" ht="10.199999999999999">
      <c r="B912" s="163"/>
      <c r="D912" s="150" t="s">
        <v>177</v>
      </c>
      <c r="E912" s="164" t="s">
        <v>19</v>
      </c>
      <c r="F912" s="165" t="s">
        <v>181</v>
      </c>
      <c r="H912" s="166">
        <v>22.5</v>
      </c>
      <c r="I912" s="167"/>
      <c r="L912" s="163"/>
      <c r="M912" s="168"/>
      <c r="T912" s="169"/>
      <c r="AT912" s="164" t="s">
        <v>177</v>
      </c>
      <c r="AU912" s="164" t="s">
        <v>83</v>
      </c>
      <c r="AV912" s="14" t="s">
        <v>173</v>
      </c>
      <c r="AW912" s="14" t="s">
        <v>34</v>
      </c>
      <c r="AX912" s="14" t="s">
        <v>81</v>
      </c>
      <c r="AY912" s="164" t="s">
        <v>166</v>
      </c>
    </row>
    <row r="913" spans="2:65" s="13" customFormat="1" ht="10.199999999999999">
      <c r="B913" s="156"/>
      <c r="D913" s="150" t="s">
        <v>177</v>
      </c>
      <c r="F913" s="158" t="s">
        <v>1359</v>
      </c>
      <c r="H913" s="159">
        <v>23.625</v>
      </c>
      <c r="I913" s="160"/>
      <c r="L913" s="156"/>
      <c r="M913" s="161"/>
      <c r="T913" s="162"/>
      <c r="AT913" s="157" t="s">
        <v>177</v>
      </c>
      <c r="AU913" s="157" t="s">
        <v>83</v>
      </c>
      <c r="AV913" s="13" t="s">
        <v>83</v>
      </c>
      <c r="AW913" s="13" t="s">
        <v>4</v>
      </c>
      <c r="AX913" s="13" t="s">
        <v>81</v>
      </c>
      <c r="AY913" s="157" t="s">
        <v>166</v>
      </c>
    </row>
    <row r="914" spans="2:65" s="1" customFormat="1" ht="16.5" customHeight="1">
      <c r="B914" s="33"/>
      <c r="C914" s="132" t="s">
        <v>1360</v>
      </c>
      <c r="D914" s="132" t="s">
        <v>168</v>
      </c>
      <c r="E914" s="133" t="s">
        <v>1361</v>
      </c>
      <c r="F914" s="134" t="s">
        <v>1362</v>
      </c>
      <c r="G914" s="135" t="s">
        <v>244</v>
      </c>
      <c r="H914" s="136">
        <v>35</v>
      </c>
      <c r="I914" s="137"/>
      <c r="J914" s="138">
        <f>ROUND(I914*H914,2)</f>
        <v>0</v>
      </c>
      <c r="K914" s="134" t="s">
        <v>172</v>
      </c>
      <c r="L914" s="33"/>
      <c r="M914" s="139" t="s">
        <v>19</v>
      </c>
      <c r="N914" s="140" t="s">
        <v>45</v>
      </c>
      <c r="P914" s="141">
        <f>O914*H914</f>
        <v>0</v>
      </c>
      <c r="Q914" s="141">
        <v>5.0000000000000002E-5</v>
      </c>
      <c r="R914" s="141">
        <f>Q914*H914</f>
        <v>1.75E-3</v>
      </c>
      <c r="S914" s="141">
        <v>0</v>
      </c>
      <c r="T914" s="142">
        <f>S914*H914</f>
        <v>0</v>
      </c>
      <c r="AR914" s="143" t="s">
        <v>290</v>
      </c>
      <c r="AT914" s="143" t="s">
        <v>168</v>
      </c>
      <c r="AU914" s="143" t="s">
        <v>83</v>
      </c>
      <c r="AY914" s="18" t="s">
        <v>166</v>
      </c>
      <c r="BE914" s="144">
        <f>IF(N914="základní",J914,0)</f>
        <v>0</v>
      </c>
      <c r="BF914" s="144">
        <f>IF(N914="snížená",J914,0)</f>
        <v>0</v>
      </c>
      <c r="BG914" s="144">
        <f>IF(N914="zákl. přenesená",J914,0)</f>
        <v>0</v>
      </c>
      <c r="BH914" s="144">
        <f>IF(N914="sníž. přenesená",J914,0)</f>
        <v>0</v>
      </c>
      <c r="BI914" s="144">
        <f>IF(N914="nulová",J914,0)</f>
        <v>0</v>
      </c>
      <c r="BJ914" s="18" t="s">
        <v>81</v>
      </c>
      <c r="BK914" s="144">
        <f>ROUND(I914*H914,2)</f>
        <v>0</v>
      </c>
      <c r="BL914" s="18" t="s">
        <v>290</v>
      </c>
      <c r="BM914" s="143" t="s">
        <v>1363</v>
      </c>
    </row>
    <row r="915" spans="2:65" s="1" customFormat="1" ht="10.199999999999999">
      <c r="B915" s="33"/>
      <c r="D915" s="145" t="s">
        <v>175</v>
      </c>
      <c r="F915" s="146" t="s">
        <v>1364</v>
      </c>
      <c r="I915" s="147"/>
      <c r="L915" s="33"/>
      <c r="M915" s="148"/>
      <c r="T915" s="54"/>
      <c r="AT915" s="18" t="s">
        <v>175</v>
      </c>
      <c r="AU915" s="18" t="s">
        <v>83</v>
      </c>
    </row>
    <row r="916" spans="2:65" s="12" customFormat="1" ht="10.199999999999999">
      <c r="B916" s="149"/>
      <c r="D916" s="150" t="s">
        <v>177</v>
      </c>
      <c r="E916" s="151" t="s">
        <v>19</v>
      </c>
      <c r="F916" s="152" t="s">
        <v>339</v>
      </c>
      <c r="H916" s="151" t="s">
        <v>19</v>
      </c>
      <c r="I916" s="153"/>
      <c r="L916" s="149"/>
      <c r="M916" s="154"/>
      <c r="T916" s="155"/>
      <c r="AT916" s="151" t="s">
        <v>177</v>
      </c>
      <c r="AU916" s="151" t="s">
        <v>83</v>
      </c>
      <c r="AV916" s="12" t="s">
        <v>81</v>
      </c>
      <c r="AW916" s="12" t="s">
        <v>34</v>
      </c>
      <c r="AX916" s="12" t="s">
        <v>74</v>
      </c>
      <c r="AY916" s="151" t="s">
        <v>166</v>
      </c>
    </row>
    <row r="917" spans="2:65" s="13" customFormat="1" ht="10.199999999999999">
      <c r="B917" s="156"/>
      <c r="D917" s="150" t="s">
        <v>177</v>
      </c>
      <c r="E917" s="157" t="s">
        <v>19</v>
      </c>
      <c r="F917" s="158" t="s">
        <v>1321</v>
      </c>
      <c r="H917" s="159">
        <v>35</v>
      </c>
      <c r="I917" s="160"/>
      <c r="L917" s="156"/>
      <c r="M917" s="161"/>
      <c r="T917" s="162"/>
      <c r="AT917" s="157" t="s">
        <v>177</v>
      </c>
      <c r="AU917" s="157" t="s">
        <v>83</v>
      </c>
      <c r="AV917" s="13" t="s">
        <v>83</v>
      </c>
      <c r="AW917" s="13" t="s">
        <v>34</v>
      </c>
      <c r="AX917" s="13" t="s">
        <v>74</v>
      </c>
      <c r="AY917" s="157" t="s">
        <v>166</v>
      </c>
    </row>
    <row r="918" spans="2:65" s="14" customFormat="1" ht="10.199999999999999">
      <c r="B918" s="163"/>
      <c r="D918" s="150" t="s">
        <v>177</v>
      </c>
      <c r="E918" s="164" t="s">
        <v>19</v>
      </c>
      <c r="F918" s="165" t="s">
        <v>181</v>
      </c>
      <c r="H918" s="166">
        <v>35</v>
      </c>
      <c r="I918" s="167"/>
      <c r="L918" s="163"/>
      <c r="M918" s="168"/>
      <c r="T918" s="169"/>
      <c r="AT918" s="164" t="s">
        <v>177</v>
      </c>
      <c r="AU918" s="164" t="s">
        <v>83</v>
      </c>
      <c r="AV918" s="14" t="s">
        <v>173</v>
      </c>
      <c r="AW918" s="14" t="s">
        <v>34</v>
      </c>
      <c r="AX918" s="14" t="s">
        <v>81</v>
      </c>
      <c r="AY918" s="164" t="s">
        <v>166</v>
      </c>
    </row>
    <row r="919" spans="2:65" s="1" customFormat="1" ht="24.15" customHeight="1">
      <c r="B919" s="33"/>
      <c r="C919" s="132" t="s">
        <v>1365</v>
      </c>
      <c r="D919" s="132" t="s">
        <v>168</v>
      </c>
      <c r="E919" s="133" t="s">
        <v>1366</v>
      </c>
      <c r="F919" s="134" t="s">
        <v>1367</v>
      </c>
      <c r="G919" s="135" t="s">
        <v>293</v>
      </c>
      <c r="H919" s="136">
        <v>1.0960000000000001</v>
      </c>
      <c r="I919" s="137"/>
      <c r="J919" s="138">
        <f>ROUND(I919*H919,2)</f>
        <v>0</v>
      </c>
      <c r="K919" s="134" t="s">
        <v>172</v>
      </c>
      <c r="L919" s="33"/>
      <c r="M919" s="139" t="s">
        <v>19</v>
      </c>
      <c r="N919" s="140" t="s">
        <v>45</v>
      </c>
      <c r="P919" s="141">
        <f>O919*H919</f>
        <v>0</v>
      </c>
      <c r="Q919" s="141">
        <v>0</v>
      </c>
      <c r="R919" s="141">
        <f>Q919*H919</f>
        <v>0</v>
      </c>
      <c r="S919" s="141">
        <v>0</v>
      </c>
      <c r="T919" s="142">
        <f>S919*H919</f>
        <v>0</v>
      </c>
      <c r="AR919" s="143" t="s">
        <v>290</v>
      </c>
      <c r="AT919" s="143" t="s">
        <v>168</v>
      </c>
      <c r="AU919" s="143" t="s">
        <v>83</v>
      </c>
      <c r="AY919" s="18" t="s">
        <v>166</v>
      </c>
      <c r="BE919" s="144">
        <f>IF(N919="základní",J919,0)</f>
        <v>0</v>
      </c>
      <c r="BF919" s="144">
        <f>IF(N919="snížená",J919,0)</f>
        <v>0</v>
      </c>
      <c r="BG919" s="144">
        <f>IF(N919="zákl. přenesená",J919,0)</f>
        <v>0</v>
      </c>
      <c r="BH919" s="144">
        <f>IF(N919="sníž. přenesená",J919,0)</f>
        <v>0</v>
      </c>
      <c r="BI919" s="144">
        <f>IF(N919="nulová",J919,0)</f>
        <v>0</v>
      </c>
      <c r="BJ919" s="18" t="s">
        <v>81</v>
      </c>
      <c r="BK919" s="144">
        <f>ROUND(I919*H919,2)</f>
        <v>0</v>
      </c>
      <c r="BL919" s="18" t="s">
        <v>290</v>
      </c>
      <c r="BM919" s="143" t="s">
        <v>1368</v>
      </c>
    </row>
    <row r="920" spans="2:65" s="1" customFormat="1" ht="10.199999999999999">
      <c r="B920" s="33"/>
      <c r="D920" s="145" t="s">
        <v>175</v>
      </c>
      <c r="F920" s="146" t="s">
        <v>1369</v>
      </c>
      <c r="I920" s="147"/>
      <c r="L920" s="33"/>
      <c r="M920" s="148"/>
      <c r="T920" s="54"/>
      <c r="AT920" s="18" t="s">
        <v>175</v>
      </c>
      <c r="AU920" s="18" t="s">
        <v>83</v>
      </c>
    </row>
    <row r="921" spans="2:65" s="11" customFormat="1" ht="22.8" customHeight="1">
      <c r="B921" s="120"/>
      <c r="D921" s="121" t="s">
        <v>73</v>
      </c>
      <c r="E921" s="130" t="s">
        <v>1370</v>
      </c>
      <c r="F921" s="130" t="s">
        <v>1371</v>
      </c>
      <c r="I921" s="123"/>
      <c r="J921" s="131">
        <f>BK921</f>
        <v>0</v>
      </c>
      <c r="L921" s="120"/>
      <c r="M921" s="125"/>
      <c r="P921" s="126">
        <f>SUM(P922:P946)</f>
        <v>0</v>
      </c>
      <c r="R921" s="126">
        <f>SUM(R922:R946)</f>
        <v>0.25395000000000001</v>
      </c>
      <c r="T921" s="127">
        <f>SUM(T922:T946)</f>
        <v>0</v>
      </c>
      <c r="AR921" s="121" t="s">
        <v>83</v>
      </c>
      <c r="AT921" s="128" t="s">
        <v>73</v>
      </c>
      <c r="AU921" s="128" t="s">
        <v>81</v>
      </c>
      <c r="AY921" s="121" t="s">
        <v>166</v>
      </c>
      <c r="BK921" s="129">
        <f>SUM(BK922:BK946)</f>
        <v>0</v>
      </c>
    </row>
    <row r="922" spans="2:65" s="1" customFormat="1" ht="16.5" customHeight="1">
      <c r="B922" s="33"/>
      <c r="C922" s="132" t="s">
        <v>559</v>
      </c>
      <c r="D922" s="132" t="s">
        <v>168</v>
      </c>
      <c r="E922" s="133" t="s">
        <v>1372</v>
      </c>
      <c r="F922" s="134" t="s">
        <v>1373</v>
      </c>
      <c r="G922" s="135" t="s">
        <v>244</v>
      </c>
      <c r="H922" s="136">
        <v>65</v>
      </c>
      <c r="I922" s="137"/>
      <c r="J922" s="138">
        <f>ROUND(I922*H922,2)</f>
        <v>0</v>
      </c>
      <c r="K922" s="134" t="s">
        <v>172</v>
      </c>
      <c r="L922" s="33"/>
      <c r="M922" s="139" t="s">
        <v>19</v>
      </c>
      <c r="N922" s="140" t="s">
        <v>45</v>
      </c>
      <c r="P922" s="141">
        <f>O922*H922</f>
        <v>0</v>
      </c>
      <c r="Q922" s="141">
        <v>0</v>
      </c>
      <c r="R922" s="141">
        <f>Q922*H922</f>
        <v>0</v>
      </c>
      <c r="S922" s="141">
        <v>0</v>
      </c>
      <c r="T922" s="142">
        <f>S922*H922</f>
        <v>0</v>
      </c>
      <c r="AR922" s="143" t="s">
        <v>290</v>
      </c>
      <c r="AT922" s="143" t="s">
        <v>168</v>
      </c>
      <c r="AU922" s="143" t="s">
        <v>83</v>
      </c>
      <c r="AY922" s="18" t="s">
        <v>166</v>
      </c>
      <c r="BE922" s="144">
        <f>IF(N922="základní",J922,0)</f>
        <v>0</v>
      </c>
      <c r="BF922" s="144">
        <f>IF(N922="snížená",J922,0)</f>
        <v>0</v>
      </c>
      <c r="BG922" s="144">
        <f>IF(N922="zákl. přenesená",J922,0)</f>
        <v>0</v>
      </c>
      <c r="BH922" s="144">
        <f>IF(N922="sníž. přenesená",J922,0)</f>
        <v>0</v>
      </c>
      <c r="BI922" s="144">
        <f>IF(N922="nulová",J922,0)</f>
        <v>0</v>
      </c>
      <c r="BJ922" s="18" t="s">
        <v>81</v>
      </c>
      <c r="BK922" s="144">
        <f>ROUND(I922*H922,2)</f>
        <v>0</v>
      </c>
      <c r="BL922" s="18" t="s">
        <v>290</v>
      </c>
      <c r="BM922" s="143" t="s">
        <v>1374</v>
      </c>
    </row>
    <row r="923" spans="2:65" s="1" customFormat="1" ht="10.199999999999999">
      <c r="B923" s="33"/>
      <c r="D923" s="145" t="s">
        <v>175</v>
      </c>
      <c r="F923" s="146" t="s">
        <v>1375</v>
      </c>
      <c r="I923" s="147"/>
      <c r="L923" s="33"/>
      <c r="M923" s="148"/>
      <c r="T923" s="54"/>
      <c r="AT923" s="18" t="s">
        <v>175</v>
      </c>
      <c r="AU923" s="18" t="s">
        <v>83</v>
      </c>
    </row>
    <row r="924" spans="2:65" s="12" customFormat="1" ht="10.199999999999999">
      <c r="B924" s="149"/>
      <c r="D924" s="150" t="s">
        <v>177</v>
      </c>
      <c r="E924" s="151" t="s">
        <v>19</v>
      </c>
      <c r="F924" s="152" t="s">
        <v>339</v>
      </c>
      <c r="H924" s="151" t="s">
        <v>19</v>
      </c>
      <c r="I924" s="153"/>
      <c r="L924" s="149"/>
      <c r="M924" s="154"/>
      <c r="T924" s="155"/>
      <c r="AT924" s="151" t="s">
        <v>177</v>
      </c>
      <c r="AU924" s="151" t="s">
        <v>83</v>
      </c>
      <c r="AV924" s="12" t="s">
        <v>81</v>
      </c>
      <c r="AW924" s="12" t="s">
        <v>34</v>
      </c>
      <c r="AX924" s="12" t="s">
        <v>74</v>
      </c>
      <c r="AY924" s="151" t="s">
        <v>166</v>
      </c>
    </row>
    <row r="925" spans="2:65" s="13" customFormat="1" ht="10.199999999999999">
      <c r="B925" s="156"/>
      <c r="D925" s="150" t="s">
        <v>177</v>
      </c>
      <c r="E925" s="157" t="s">
        <v>19</v>
      </c>
      <c r="F925" s="158" t="s">
        <v>347</v>
      </c>
      <c r="H925" s="159">
        <v>65</v>
      </c>
      <c r="I925" s="160"/>
      <c r="L925" s="156"/>
      <c r="M925" s="161"/>
      <c r="T925" s="162"/>
      <c r="AT925" s="157" t="s">
        <v>177</v>
      </c>
      <c r="AU925" s="157" t="s">
        <v>83</v>
      </c>
      <c r="AV925" s="13" t="s">
        <v>83</v>
      </c>
      <c r="AW925" s="13" t="s">
        <v>34</v>
      </c>
      <c r="AX925" s="13" t="s">
        <v>74</v>
      </c>
      <c r="AY925" s="157" t="s">
        <v>166</v>
      </c>
    </row>
    <row r="926" spans="2:65" s="14" customFormat="1" ht="10.199999999999999">
      <c r="B926" s="163"/>
      <c r="D926" s="150" t="s">
        <v>177</v>
      </c>
      <c r="E926" s="164" t="s">
        <v>19</v>
      </c>
      <c r="F926" s="165" t="s">
        <v>181</v>
      </c>
      <c r="H926" s="166">
        <v>65</v>
      </c>
      <c r="I926" s="167"/>
      <c r="L926" s="163"/>
      <c r="M926" s="168"/>
      <c r="T926" s="169"/>
      <c r="AT926" s="164" t="s">
        <v>177</v>
      </c>
      <c r="AU926" s="164" t="s">
        <v>83</v>
      </c>
      <c r="AV926" s="14" t="s">
        <v>173</v>
      </c>
      <c r="AW926" s="14" t="s">
        <v>34</v>
      </c>
      <c r="AX926" s="14" t="s">
        <v>81</v>
      </c>
      <c r="AY926" s="164" t="s">
        <v>166</v>
      </c>
    </row>
    <row r="927" spans="2:65" s="1" customFormat="1" ht="24.15" customHeight="1">
      <c r="B927" s="33"/>
      <c r="C927" s="132" t="s">
        <v>1376</v>
      </c>
      <c r="D927" s="132" t="s">
        <v>168</v>
      </c>
      <c r="E927" s="133" t="s">
        <v>1377</v>
      </c>
      <c r="F927" s="134" t="s">
        <v>1378</v>
      </c>
      <c r="G927" s="135" t="s">
        <v>244</v>
      </c>
      <c r="H927" s="136">
        <v>65</v>
      </c>
      <c r="I927" s="137"/>
      <c r="J927" s="138">
        <f>ROUND(I927*H927,2)</f>
        <v>0</v>
      </c>
      <c r="K927" s="134" t="s">
        <v>172</v>
      </c>
      <c r="L927" s="33"/>
      <c r="M927" s="139" t="s">
        <v>19</v>
      </c>
      <c r="N927" s="140" t="s">
        <v>45</v>
      </c>
      <c r="P927" s="141">
        <f>O927*H927</f>
        <v>0</v>
      </c>
      <c r="Q927" s="141">
        <v>1.1E-4</v>
      </c>
      <c r="R927" s="141">
        <f>Q927*H927</f>
        <v>7.1500000000000001E-3</v>
      </c>
      <c r="S927" s="141">
        <v>0</v>
      </c>
      <c r="T927" s="142">
        <f>S927*H927</f>
        <v>0</v>
      </c>
      <c r="AR927" s="143" t="s">
        <v>290</v>
      </c>
      <c r="AT927" s="143" t="s">
        <v>168</v>
      </c>
      <c r="AU927" s="143" t="s">
        <v>83</v>
      </c>
      <c r="AY927" s="18" t="s">
        <v>166</v>
      </c>
      <c r="BE927" s="144">
        <f>IF(N927="základní",J927,0)</f>
        <v>0</v>
      </c>
      <c r="BF927" s="144">
        <f>IF(N927="snížená",J927,0)</f>
        <v>0</v>
      </c>
      <c r="BG927" s="144">
        <f>IF(N927="zákl. přenesená",J927,0)</f>
        <v>0</v>
      </c>
      <c r="BH927" s="144">
        <f>IF(N927="sníž. přenesená",J927,0)</f>
        <v>0</v>
      </c>
      <c r="BI927" s="144">
        <f>IF(N927="nulová",J927,0)</f>
        <v>0</v>
      </c>
      <c r="BJ927" s="18" t="s">
        <v>81</v>
      </c>
      <c r="BK927" s="144">
        <f>ROUND(I927*H927,2)</f>
        <v>0</v>
      </c>
      <c r="BL927" s="18" t="s">
        <v>290</v>
      </c>
      <c r="BM927" s="143" t="s">
        <v>1379</v>
      </c>
    </row>
    <row r="928" spans="2:65" s="1" customFormat="1" ht="10.199999999999999">
      <c r="B928" s="33"/>
      <c r="D928" s="145" t="s">
        <v>175</v>
      </c>
      <c r="F928" s="146" t="s">
        <v>1380</v>
      </c>
      <c r="I928" s="147"/>
      <c r="L928" s="33"/>
      <c r="M928" s="148"/>
      <c r="T928" s="54"/>
      <c r="AT928" s="18" t="s">
        <v>175</v>
      </c>
      <c r="AU928" s="18" t="s">
        <v>83</v>
      </c>
    </row>
    <row r="929" spans="2:65" s="12" customFormat="1" ht="10.199999999999999">
      <c r="B929" s="149"/>
      <c r="D929" s="150" t="s">
        <v>177</v>
      </c>
      <c r="E929" s="151" t="s">
        <v>19</v>
      </c>
      <c r="F929" s="152" t="s">
        <v>339</v>
      </c>
      <c r="H929" s="151" t="s">
        <v>19</v>
      </c>
      <c r="I929" s="153"/>
      <c r="L929" s="149"/>
      <c r="M929" s="154"/>
      <c r="T929" s="155"/>
      <c r="AT929" s="151" t="s">
        <v>177</v>
      </c>
      <c r="AU929" s="151" t="s">
        <v>83</v>
      </c>
      <c r="AV929" s="12" t="s">
        <v>81</v>
      </c>
      <c r="AW929" s="12" t="s">
        <v>34</v>
      </c>
      <c r="AX929" s="12" t="s">
        <v>74</v>
      </c>
      <c r="AY929" s="151" t="s">
        <v>166</v>
      </c>
    </row>
    <row r="930" spans="2:65" s="13" customFormat="1" ht="10.199999999999999">
      <c r="B930" s="156"/>
      <c r="D930" s="150" t="s">
        <v>177</v>
      </c>
      <c r="E930" s="157" t="s">
        <v>19</v>
      </c>
      <c r="F930" s="158" t="s">
        <v>347</v>
      </c>
      <c r="H930" s="159">
        <v>65</v>
      </c>
      <c r="I930" s="160"/>
      <c r="L930" s="156"/>
      <c r="M930" s="161"/>
      <c r="T930" s="162"/>
      <c r="AT930" s="157" t="s">
        <v>177</v>
      </c>
      <c r="AU930" s="157" t="s">
        <v>83</v>
      </c>
      <c r="AV930" s="13" t="s">
        <v>83</v>
      </c>
      <c r="AW930" s="13" t="s">
        <v>34</v>
      </c>
      <c r="AX930" s="13" t="s">
        <v>74</v>
      </c>
      <c r="AY930" s="157" t="s">
        <v>166</v>
      </c>
    </row>
    <row r="931" spans="2:65" s="14" customFormat="1" ht="10.199999999999999">
      <c r="B931" s="163"/>
      <c r="D931" s="150" t="s">
        <v>177</v>
      </c>
      <c r="E931" s="164" t="s">
        <v>19</v>
      </c>
      <c r="F931" s="165" t="s">
        <v>181</v>
      </c>
      <c r="H931" s="166">
        <v>65</v>
      </c>
      <c r="I931" s="167"/>
      <c r="L931" s="163"/>
      <c r="M931" s="168"/>
      <c r="T931" s="169"/>
      <c r="AT931" s="164" t="s">
        <v>177</v>
      </c>
      <c r="AU931" s="164" t="s">
        <v>83</v>
      </c>
      <c r="AV931" s="14" t="s">
        <v>173</v>
      </c>
      <c r="AW931" s="14" t="s">
        <v>34</v>
      </c>
      <c r="AX931" s="14" t="s">
        <v>81</v>
      </c>
      <c r="AY931" s="164" t="s">
        <v>166</v>
      </c>
    </row>
    <row r="932" spans="2:65" s="1" customFormat="1" ht="24.15" customHeight="1">
      <c r="B932" s="33"/>
      <c r="C932" s="132" t="s">
        <v>1381</v>
      </c>
      <c r="D932" s="132" t="s">
        <v>168</v>
      </c>
      <c r="E932" s="133" t="s">
        <v>1382</v>
      </c>
      <c r="F932" s="134" t="s">
        <v>1383</v>
      </c>
      <c r="G932" s="135" t="s">
        <v>244</v>
      </c>
      <c r="H932" s="136">
        <v>65</v>
      </c>
      <c r="I932" s="137"/>
      <c r="J932" s="138">
        <f>ROUND(I932*H932,2)</f>
        <v>0</v>
      </c>
      <c r="K932" s="134" t="s">
        <v>172</v>
      </c>
      <c r="L932" s="33"/>
      <c r="M932" s="139" t="s">
        <v>19</v>
      </c>
      <c r="N932" s="140" t="s">
        <v>45</v>
      </c>
      <c r="P932" s="141">
        <f>O932*H932</f>
        <v>0</v>
      </c>
      <c r="Q932" s="141">
        <v>7.2000000000000005E-4</v>
      </c>
      <c r="R932" s="141">
        <f>Q932*H932</f>
        <v>4.6800000000000001E-2</v>
      </c>
      <c r="S932" s="141">
        <v>0</v>
      </c>
      <c r="T932" s="142">
        <f>S932*H932</f>
        <v>0</v>
      </c>
      <c r="AR932" s="143" t="s">
        <v>290</v>
      </c>
      <c r="AT932" s="143" t="s">
        <v>168</v>
      </c>
      <c r="AU932" s="143" t="s">
        <v>83</v>
      </c>
      <c r="AY932" s="18" t="s">
        <v>166</v>
      </c>
      <c r="BE932" s="144">
        <f>IF(N932="základní",J932,0)</f>
        <v>0</v>
      </c>
      <c r="BF932" s="144">
        <f>IF(N932="snížená",J932,0)</f>
        <v>0</v>
      </c>
      <c r="BG932" s="144">
        <f>IF(N932="zákl. přenesená",J932,0)</f>
        <v>0</v>
      </c>
      <c r="BH932" s="144">
        <f>IF(N932="sníž. přenesená",J932,0)</f>
        <v>0</v>
      </c>
      <c r="BI932" s="144">
        <f>IF(N932="nulová",J932,0)</f>
        <v>0</v>
      </c>
      <c r="BJ932" s="18" t="s">
        <v>81</v>
      </c>
      <c r="BK932" s="144">
        <f>ROUND(I932*H932,2)</f>
        <v>0</v>
      </c>
      <c r="BL932" s="18" t="s">
        <v>290</v>
      </c>
      <c r="BM932" s="143" t="s">
        <v>1384</v>
      </c>
    </row>
    <row r="933" spans="2:65" s="1" customFormat="1" ht="10.199999999999999">
      <c r="B933" s="33"/>
      <c r="D933" s="145" t="s">
        <v>175</v>
      </c>
      <c r="F933" s="146" t="s">
        <v>1385</v>
      </c>
      <c r="I933" s="147"/>
      <c r="L933" s="33"/>
      <c r="M933" s="148"/>
      <c r="T933" s="54"/>
      <c r="AT933" s="18" t="s">
        <v>175</v>
      </c>
      <c r="AU933" s="18" t="s">
        <v>83</v>
      </c>
    </row>
    <row r="934" spans="2:65" s="12" customFormat="1" ht="10.199999999999999">
      <c r="B934" s="149"/>
      <c r="D934" s="150" t="s">
        <v>177</v>
      </c>
      <c r="E934" s="151" t="s">
        <v>19</v>
      </c>
      <c r="F934" s="152" t="s">
        <v>339</v>
      </c>
      <c r="H934" s="151" t="s">
        <v>19</v>
      </c>
      <c r="I934" s="153"/>
      <c r="L934" s="149"/>
      <c r="M934" s="154"/>
      <c r="T934" s="155"/>
      <c r="AT934" s="151" t="s">
        <v>177</v>
      </c>
      <c r="AU934" s="151" t="s">
        <v>83</v>
      </c>
      <c r="AV934" s="12" t="s">
        <v>81</v>
      </c>
      <c r="AW934" s="12" t="s">
        <v>34</v>
      </c>
      <c r="AX934" s="12" t="s">
        <v>74</v>
      </c>
      <c r="AY934" s="151" t="s">
        <v>166</v>
      </c>
    </row>
    <row r="935" spans="2:65" s="13" customFormat="1" ht="10.199999999999999">
      <c r="B935" s="156"/>
      <c r="D935" s="150" t="s">
        <v>177</v>
      </c>
      <c r="E935" s="157" t="s">
        <v>19</v>
      </c>
      <c r="F935" s="158" t="s">
        <v>347</v>
      </c>
      <c r="H935" s="159">
        <v>65</v>
      </c>
      <c r="I935" s="160"/>
      <c r="L935" s="156"/>
      <c r="M935" s="161"/>
      <c r="T935" s="162"/>
      <c r="AT935" s="157" t="s">
        <v>177</v>
      </c>
      <c r="AU935" s="157" t="s">
        <v>83</v>
      </c>
      <c r="AV935" s="13" t="s">
        <v>83</v>
      </c>
      <c r="AW935" s="13" t="s">
        <v>34</v>
      </c>
      <c r="AX935" s="13" t="s">
        <v>74</v>
      </c>
      <c r="AY935" s="157" t="s">
        <v>166</v>
      </c>
    </row>
    <row r="936" spans="2:65" s="14" customFormat="1" ht="10.199999999999999">
      <c r="B936" s="163"/>
      <c r="D936" s="150" t="s">
        <v>177</v>
      </c>
      <c r="E936" s="164" t="s">
        <v>19</v>
      </c>
      <c r="F936" s="165" t="s">
        <v>181</v>
      </c>
      <c r="H936" s="166">
        <v>65</v>
      </c>
      <c r="I936" s="167"/>
      <c r="L936" s="163"/>
      <c r="M936" s="168"/>
      <c r="T936" s="169"/>
      <c r="AT936" s="164" t="s">
        <v>177</v>
      </c>
      <c r="AU936" s="164" t="s">
        <v>83</v>
      </c>
      <c r="AV936" s="14" t="s">
        <v>173</v>
      </c>
      <c r="AW936" s="14" t="s">
        <v>34</v>
      </c>
      <c r="AX936" s="14" t="s">
        <v>81</v>
      </c>
      <c r="AY936" s="164" t="s">
        <v>166</v>
      </c>
    </row>
    <row r="937" spans="2:65" s="1" customFormat="1" ht="21.75" customHeight="1">
      <c r="B937" s="33"/>
      <c r="C937" s="132" t="s">
        <v>854</v>
      </c>
      <c r="D937" s="132" t="s">
        <v>168</v>
      </c>
      <c r="E937" s="133" t="s">
        <v>1386</v>
      </c>
      <c r="F937" s="134" t="s">
        <v>1387</v>
      </c>
      <c r="G937" s="135" t="s">
        <v>244</v>
      </c>
      <c r="H937" s="136">
        <v>400</v>
      </c>
      <c r="I937" s="137"/>
      <c r="J937" s="138">
        <f>ROUND(I937*H937,2)</f>
        <v>0</v>
      </c>
      <c r="K937" s="134" t="s">
        <v>19</v>
      </c>
      <c r="L937" s="33"/>
      <c r="M937" s="139" t="s">
        <v>19</v>
      </c>
      <c r="N937" s="140" t="s">
        <v>45</v>
      </c>
      <c r="P937" s="141">
        <f>O937*H937</f>
        <v>0</v>
      </c>
      <c r="Q937" s="141">
        <v>1.7000000000000001E-4</v>
      </c>
      <c r="R937" s="141">
        <f>Q937*H937</f>
        <v>6.8000000000000005E-2</v>
      </c>
      <c r="S937" s="141">
        <v>0</v>
      </c>
      <c r="T937" s="142">
        <f>S937*H937</f>
        <v>0</v>
      </c>
      <c r="AR937" s="143" t="s">
        <v>290</v>
      </c>
      <c r="AT937" s="143" t="s">
        <v>168</v>
      </c>
      <c r="AU937" s="143" t="s">
        <v>83</v>
      </c>
      <c r="AY937" s="18" t="s">
        <v>166</v>
      </c>
      <c r="BE937" s="144">
        <f>IF(N937="základní",J937,0)</f>
        <v>0</v>
      </c>
      <c r="BF937" s="144">
        <f>IF(N937="snížená",J937,0)</f>
        <v>0</v>
      </c>
      <c r="BG937" s="144">
        <f>IF(N937="zákl. přenesená",J937,0)</f>
        <v>0</v>
      </c>
      <c r="BH937" s="144">
        <f>IF(N937="sníž. přenesená",J937,0)</f>
        <v>0</v>
      </c>
      <c r="BI937" s="144">
        <f>IF(N937="nulová",J937,0)</f>
        <v>0</v>
      </c>
      <c r="BJ937" s="18" t="s">
        <v>81</v>
      </c>
      <c r="BK937" s="144">
        <f>ROUND(I937*H937,2)</f>
        <v>0</v>
      </c>
      <c r="BL937" s="18" t="s">
        <v>290</v>
      </c>
      <c r="BM937" s="143" t="s">
        <v>1388</v>
      </c>
    </row>
    <row r="938" spans="2:65" s="12" customFormat="1" ht="10.199999999999999">
      <c r="B938" s="149"/>
      <c r="D938" s="150" t="s">
        <v>177</v>
      </c>
      <c r="E938" s="151" t="s">
        <v>19</v>
      </c>
      <c r="F938" s="152" t="s">
        <v>354</v>
      </c>
      <c r="H938" s="151" t="s">
        <v>19</v>
      </c>
      <c r="I938" s="153"/>
      <c r="L938" s="149"/>
      <c r="M938" s="154"/>
      <c r="T938" s="155"/>
      <c r="AT938" s="151" t="s">
        <v>177</v>
      </c>
      <c r="AU938" s="151" t="s">
        <v>83</v>
      </c>
      <c r="AV938" s="12" t="s">
        <v>81</v>
      </c>
      <c r="AW938" s="12" t="s">
        <v>34</v>
      </c>
      <c r="AX938" s="12" t="s">
        <v>74</v>
      </c>
      <c r="AY938" s="151" t="s">
        <v>166</v>
      </c>
    </row>
    <row r="939" spans="2:65" s="12" customFormat="1" ht="10.199999999999999">
      <c r="B939" s="149"/>
      <c r="D939" s="150" t="s">
        <v>177</v>
      </c>
      <c r="E939" s="151" t="s">
        <v>19</v>
      </c>
      <c r="F939" s="152" t="s">
        <v>1389</v>
      </c>
      <c r="H939" s="151" t="s">
        <v>19</v>
      </c>
      <c r="I939" s="153"/>
      <c r="L939" s="149"/>
      <c r="M939" s="154"/>
      <c r="T939" s="155"/>
      <c r="AT939" s="151" t="s">
        <v>177</v>
      </c>
      <c r="AU939" s="151" t="s">
        <v>83</v>
      </c>
      <c r="AV939" s="12" t="s">
        <v>81</v>
      </c>
      <c r="AW939" s="12" t="s">
        <v>34</v>
      </c>
      <c r="AX939" s="12" t="s">
        <v>74</v>
      </c>
      <c r="AY939" s="151" t="s">
        <v>166</v>
      </c>
    </row>
    <row r="940" spans="2:65" s="13" customFormat="1" ht="10.199999999999999">
      <c r="B940" s="156"/>
      <c r="D940" s="150" t="s">
        <v>177</v>
      </c>
      <c r="E940" s="157" t="s">
        <v>19</v>
      </c>
      <c r="F940" s="158" t="s">
        <v>1390</v>
      </c>
      <c r="H940" s="159">
        <v>400</v>
      </c>
      <c r="I940" s="160"/>
      <c r="L940" s="156"/>
      <c r="M940" s="161"/>
      <c r="T940" s="162"/>
      <c r="AT940" s="157" t="s">
        <v>177</v>
      </c>
      <c r="AU940" s="157" t="s">
        <v>83</v>
      </c>
      <c r="AV940" s="13" t="s">
        <v>83</v>
      </c>
      <c r="AW940" s="13" t="s">
        <v>34</v>
      </c>
      <c r="AX940" s="13" t="s">
        <v>74</v>
      </c>
      <c r="AY940" s="157" t="s">
        <v>166</v>
      </c>
    </row>
    <row r="941" spans="2:65" s="14" customFormat="1" ht="10.199999999999999">
      <c r="B941" s="163"/>
      <c r="D941" s="150" t="s">
        <v>177</v>
      </c>
      <c r="E941" s="164" t="s">
        <v>19</v>
      </c>
      <c r="F941" s="165" t="s">
        <v>181</v>
      </c>
      <c r="H941" s="166">
        <v>400</v>
      </c>
      <c r="I941" s="167"/>
      <c r="L941" s="163"/>
      <c r="M941" s="168"/>
      <c r="T941" s="169"/>
      <c r="AT941" s="164" t="s">
        <v>177</v>
      </c>
      <c r="AU941" s="164" t="s">
        <v>83</v>
      </c>
      <c r="AV941" s="14" t="s">
        <v>173</v>
      </c>
      <c r="AW941" s="14" t="s">
        <v>34</v>
      </c>
      <c r="AX941" s="14" t="s">
        <v>81</v>
      </c>
      <c r="AY941" s="164" t="s">
        <v>166</v>
      </c>
    </row>
    <row r="942" spans="2:65" s="1" customFormat="1" ht="24.15" customHeight="1">
      <c r="B942" s="33"/>
      <c r="C942" s="132" t="s">
        <v>1391</v>
      </c>
      <c r="D942" s="132" t="s">
        <v>168</v>
      </c>
      <c r="E942" s="133" t="s">
        <v>1392</v>
      </c>
      <c r="F942" s="134" t="s">
        <v>1393</v>
      </c>
      <c r="G942" s="135" t="s">
        <v>244</v>
      </c>
      <c r="H942" s="136">
        <v>400</v>
      </c>
      <c r="I942" s="137"/>
      <c r="J942" s="138">
        <f>ROUND(I942*H942,2)</f>
        <v>0</v>
      </c>
      <c r="K942" s="134" t="s">
        <v>19</v>
      </c>
      <c r="L942" s="33"/>
      <c r="M942" s="139" t="s">
        <v>19</v>
      </c>
      <c r="N942" s="140" t="s">
        <v>45</v>
      </c>
      <c r="P942" s="141">
        <f>O942*H942</f>
        <v>0</v>
      </c>
      <c r="Q942" s="141">
        <v>3.3E-4</v>
      </c>
      <c r="R942" s="141">
        <f>Q942*H942</f>
        <v>0.13200000000000001</v>
      </c>
      <c r="S942" s="141">
        <v>0</v>
      </c>
      <c r="T942" s="142">
        <f>S942*H942</f>
        <v>0</v>
      </c>
      <c r="AR942" s="143" t="s">
        <v>290</v>
      </c>
      <c r="AT942" s="143" t="s">
        <v>168</v>
      </c>
      <c r="AU942" s="143" t="s">
        <v>83</v>
      </c>
      <c r="AY942" s="18" t="s">
        <v>166</v>
      </c>
      <c r="BE942" s="144">
        <f>IF(N942="základní",J942,0)</f>
        <v>0</v>
      </c>
      <c r="BF942" s="144">
        <f>IF(N942="snížená",J942,0)</f>
        <v>0</v>
      </c>
      <c r="BG942" s="144">
        <f>IF(N942="zákl. přenesená",J942,0)</f>
        <v>0</v>
      </c>
      <c r="BH942" s="144">
        <f>IF(N942="sníž. přenesená",J942,0)</f>
        <v>0</v>
      </c>
      <c r="BI942" s="144">
        <f>IF(N942="nulová",J942,0)</f>
        <v>0</v>
      </c>
      <c r="BJ942" s="18" t="s">
        <v>81</v>
      </c>
      <c r="BK942" s="144">
        <f>ROUND(I942*H942,2)</f>
        <v>0</v>
      </c>
      <c r="BL942" s="18" t="s">
        <v>290</v>
      </c>
      <c r="BM942" s="143" t="s">
        <v>1394</v>
      </c>
    </row>
    <row r="943" spans="2:65" s="12" customFormat="1" ht="10.199999999999999">
      <c r="B943" s="149"/>
      <c r="D943" s="150" t="s">
        <v>177</v>
      </c>
      <c r="E943" s="151" t="s">
        <v>19</v>
      </c>
      <c r="F943" s="152" t="s">
        <v>354</v>
      </c>
      <c r="H943" s="151" t="s">
        <v>19</v>
      </c>
      <c r="I943" s="153"/>
      <c r="L943" s="149"/>
      <c r="M943" s="154"/>
      <c r="T943" s="155"/>
      <c r="AT943" s="151" t="s">
        <v>177</v>
      </c>
      <c r="AU943" s="151" t="s">
        <v>83</v>
      </c>
      <c r="AV943" s="12" t="s">
        <v>81</v>
      </c>
      <c r="AW943" s="12" t="s">
        <v>34</v>
      </c>
      <c r="AX943" s="12" t="s">
        <v>74</v>
      </c>
      <c r="AY943" s="151" t="s">
        <v>166</v>
      </c>
    </row>
    <row r="944" spans="2:65" s="12" customFormat="1" ht="10.199999999999999">
      <c r="B944" s="149"/>
      <c r="D944" s="150" t="s">
        <v>177</v>
      </c>
      <c r="E944" s="151" t="s">
        <v>19</v>
      </c>
      <c r="F944" s="152" t="s">
        <v>1389</v>
      </c>
      <c r="H944" s="151" t="s">
        <v>19</v>
      </c>
      <c r="I944" s="153"/>
      <c r="L944" s="149"/>
      <c r="M944" s="154"/>
      <c r="T944" s="155"/>
      <c r="AT944" s="151" t="s">
        <v>177</v>
      </c>
      <c r="AU944" s="151" t="s">
        <v>83</v>
      </c>
      <c r="AV944" s="12" t="s">
        <v>81</v>
      </c>
      <c r="AW944" s="12" t="s">
        <v>34</v>
      </c>
      <c r="AX944" s="12" t="s">
        <v>74</v>
      </c>
      <c r="AY944" s="151" t="s">
        <v>166</v>
      </c>
    </row>
    <row r="945" spans="2:51" s="13" customFormat="1" ht="10.199999999999999">
      <c r="B945" s="156"/>
      <c r="D945" s="150" t="s">
        <v>177</v>
      </c>
      <c r="E945" s="157" t="s">
        <v>19</v>
      </c>
      <c r="F945" s="158" t="s">
        <v>1390</v>
      </c>
      <c r="H945" s="159">
        <v>400</v>
      </c>
      <c r="I945" s="160"/>
      <c r="L945" s="156"/>
      <c r="M945" s="161"/>
      <c r="T945" s="162"/>
      <c r="AT945" s="157" t="s">
        <v>177</v>
      </c>
      <c r="AU945" s="157" t="s">
        <v>83</v>
      </c>
      <c r="AV945" s="13" t="s">
        <v>83</v>
      </c>
      <c r="AW945" s="13" t="s">
        <v>34</v>
      </c>
      <c r="AX945" s="13" t="s">
        <v>74</v>
      </c>
      <c r="AY945" s="157" t="s">
        <v>166</v>
      </c>
    </row>
    <row r="946" spans="2:51" s="14" customFormat="1" ht="10.199999999999999">
      <c r="B946" s="163"/>
      <c r="D946" s="150" t="s">
        <v>177</v>
      </c>
      <c r="E946" s="164" t="s">
        <v>19</v>
      </c>
      <c r="F946" s="165" t="s">
        <v>181</v>
      </c>
      <c r="H946" s="166">
        <v>400</v>
      </c>
      <c r="I946" s="167"/>
      <c r="L946" s="163"/>
      <c r="M946" s="186"/>
      <c r="N946" s="187"/>
      <c r="O946" s="187"/>
      <c r="P946" s="187"/>
      <c r="Q946" s="187"/>
      <c r="R946" s="187"/>
      <c r="S946" s="187"/>
      <c r="T946" s="188"/>
      <c r="AT946" s="164" t="s">
        <v>177</v>
      </c>
      <c r="AU946" s="164" t="s">
        <v>83</v>
      </c>
      <c r="AV946" s="14" t="s">
        <v>173</v>
      </c>
      <c r="AW946" s="14" t="s">
        <v>34</v>
      </c>
      <c r="AX946" s="14" t="s">
        <v>81</v>
      </c>
      <c r="AY946" s="164" t="s">
        <v>166</v>
      </c>
    </row>
    <row r="947" spans="2:51" s="1" customFormat="1" ht="6.9" customHeight="1">
      <c r="B947" s="42"/>
      <c r="C947" s="43"/>
      <c r="D947" s="43"/>
      <c r="E947" s="43"/>
      <c r="F947" s="43"/>
      <c r="G947" s="43"/>
      <c r="H947" s="43"/>
      <c r="I947" s="43"/>
      <c r="J947" s="43"/>
      <c r="K947" s="43"/>
      <c r="L947" s="33"/>
    </row>
  </sheetData>
  <sheetProtection algorithmName="SHA-512" hashValue="hyduaUO1ciRZl77nCq8DFnJL5ZxFeGQwO7qA/iULi75LJpTyfjghAW+XE6QpfTXjRJkWQsXsZfaZ7lFGn53zSw==" saltValue="0/hSJLAC+iRmqPAISwfrFW+G2L2Shad9uobzNjWRXoMqMkIV/7bz/VZNuDM6hH4eY87VWPa8av/VGYjUCM3D5Q==" spinCount="100000" sheet="1" objects="1" scenarios="1" formatColumns="0" formatRows="0" autoFilter="0"/>
  <autoFilter ref="C106:K946" xr:uid="{00000000-0009-0000-0000-000002000000}"/>
  <mergeCells count="12">
    <mergeCell ref="E99:H99"/>
    <mergeCell ref="L2:V2"/>
    <mergeCell ref="E50:H50"/>
    <mergeCell ref="E52:H52"/>
    <mergeCell ref="E54:H54"/>
    <mergeCell ref="E95:H95"/>
    <mergeCell ref="E97:H97"/>
    <mergeCell ref="E7:H7"/>
    <mergeCell ref="E9:H9"/>
    <mergeCell ref="E11:H11"/>
    <mergeCell ref="E20:H20"/>
    <mergeCell ref="E29:H29"/>
  </mergeCells>
  <hyperlinks>
    <hyperlink ref="F111" r:id="rId1" xr:uid="{00000000-0004-0000-0200-000000000000}"/>
    <hyperlink ref="F121" r:id="rId2" xr:uid="{00000000-0004-0000-0200-000001000000}"/>
    <hyperlink ref="F137" r:id="rId3" xr:uid="{00000000-0004-0000-0200-000002000000}"/>
    <hyperlink ref="F148" r:id="rId4" xr:uid="{00000000-0004-0000-0200-000003000000}"/>
    <hyperlink ref="F155" r:id="rId5" xr:uid="{00000000-0004-0000-0200-000004000000}"/>
    <hyperlink ref="F162" r:id="rId6" xr:uid="{00000000-0004-0000-0200-000005000000}"/>
    <hyperlink ref="F169" r:id="rId7" xr:uid="{00000000-0004-0000-0200-000006000000}"/>
    <hyperlink ref="F176" r:id="rId8" xr:uid="{00000000-0004-0000-0200-000007000000}"/>
    <hyperlink ref="F182" r:id="rId9" xr:uid="{00000000-0004-0000-0200-000008000000}"/>
    <hyperlink ref="F188" r:id="rId10" xr:uid="{00000000-0004-0000-0200-000009000000}"/>
    <hyperlink ref="F194" r:id="rId11" xr:uid="{00000000-0004-0000-0200-00000A000000}"/>
    <hyperlink ref="F202" r:id="rId12" xr:uid="{00000000-0004-0000-0200-00000B000000}"/>
    <hyperlink ref="F213" r:id="rId13" xr:uid="{00000000-0004-0000-0200-00000C000000}"/>
    <hyperlink ref="F216" r:id="rId14" xr:uid="{00000000-0004-0000-0200-00000D000000}"/>
    <hyperlink ref="F233" r:id="rId15" xr:uid="{00000000-0004-0000-0200-00000E000000}"/>
    <hyperlink ref="F239" r:id="rId16" xr:uid="{00000000-0004-0000-0200-00000F000000}"/>
    <hyperlink ref="F245" r:id="rId17" xr:uid="{00000000-0004-0000-0200-000010000000}"/>
    <hyperlink ref="F253" r:id="rId18" xr:uid="{00000000-0004-0000-0200-000011000000}"/>
    <hyperlink ref="F261" r:id="rId19" xr:uid="{00000000-0004-0000-0200-000012000000}"/>
    <hyperlink ref="F273" r:id="rId20" xr:uid="{00000000-0004-0000-0200-000013000000}"/>
    <hyperlink ref="F279" r:id="rId21" xr:uid="{00000000-0004-0000-0200-000014000000}"/>
    <hyperlink ref="F285" r:id="rId22" xr:uid="{00000000-0004-0000-0200-000015000000}"/>
    <hyperlink ref="F291" r:id="rId23" xr:uid="{00000000-0004-0000-0200-000016000000}"/>
    <hyperlink ref="F302" r:id="rId24" xr:uid="{00000000-0004-0000-0200-000017000000}"/>
    <hyperlink ref="F312" r:id="rId25" xr:uid="{00000000-0004-0000-0200-000018000000}"/>
    <hyperlink ref="F317" r:id="rId26" xr:uid="{00000000-0004-0000-0200-000019000000}"/>
    <hyperlink ref="F322" r:id="rId27" xr:uid="{00000000-0004-0000-0200-00001A000000}"/>
    <hyperlink ref="F327" r:id="rId28" xr:uid="{00000000-0004-0000-0200-00001B000000}"/>
    <hyperlink ref="F332" r:id="rId29" xr:uid="{00000000-0004-0000-0200-00001C000000}"/>
    <hyperlink ref="F338" r:id="rId30" xr:uid="{00000000-0004-0000-0200-00001D000000}"/>
    <hyperlink ref="F348" r:id="rId31" xr:uid="{00000000-0004-0000-0200-00001E000000}"/>
    <hyperlink ref="F355" r:id="rId32" xr:uid="{00000000-0004-0000-0200-00001F000000}"/>
    <hyperlink ref="F363" r:id="rId33" xr:uid="{00000000-0004-0000-0200-000020000000}"/>
    <hyperlink ref="F367" r:id="rId34" xr:uid="{00000000-0004-0000-0200-000021000000}"/>
    <hyperlink ref="F374" r:id="rId35" xr:uid="{00000000-0004-0000-0200-000022000000}"/>
    <hyperlink ref="F379" r:id="rId36" xr:uid="{00000000-0004-0000-0200-000023000000}"/>
    <hyperlink ref="F384" r:id="rId37" xr:uid="{00000000-0004-0000-0200-000024000000}"/>
    <hyperlink ref="F394" r:id="rId38" xr:uid="{00000000-0004-0000-0200-000025000000}"/>
    <hyperlink ref="F403" r:id="rId39" xr:uid="{00000000-0004-0000-0200-000026000000}"/>
    <hyperlink ref="F425" r:id="rId40" xr:uid="{00000000-0004-0000-0200-000027000000}"/>
    <hyperlink ref="F432" r:id="rId41" xr:uid="{00000000-0004-0000-0200-000028000000}"/>
    <hyperlink ref="F440" r:id="rId42" xr:uid="{00000000-0004-0000-0200-000029000000}"/>
    <hyperlink ref="F444" r:id="rId43" xr:uid="{00000000-0004-0000-0200-00002A000000}"/>
    <hyperlink ref="F460" r:id="rId44" xr:uid="{00000000-0004-0000-0200-00002B000000}"/>
    <hyperlink ref="F476" r:id="rId45" xr:uid="{00000000-0004-0000-0200-00002C000000}"/>
    <hyperlink ref="F482" r:id="rId46" xr:uid="{00000000-0004-0000-0200-00002D000000}"/>
    <hyperlink ref="F489" r:id="rId47" xr:uid="{00000000-0004-0000-0200-00002E000000}"/>
    <hyperlink ref="F495" r:id="rId48" xr:uid="{00000000-0004-0000-0200-00002F000000}"/>
    <hyperlink ref="F556" r:id="rId49" xr:uid="{00000000-0004-0000-0200-000030000000}"/>
    <hyperlink ref="F559" r:id="rId50" xr:uid="{00000000-0004-0000-0200-000031000000}"/>
    <hyperlink ref="F579" r:id="rId51" xr:uid="{00000000-0004-0000-0200-000032000000}"/>
    <hyperlink ref="F598" r:id="rId52" xr:uid="{00000000-0004-0000-0200-000033000000}"/>
    <hyperlink ref="F608" r:id="rId53" xr:uid="{00000000-0004-0000-0200-000034000000}"/>
    <hyperlink ref="F620" r:id="rId54" xr:uid="{00000000-0004-0000-0200-000035000000}"/>
    <hyperlink ref="F632" r:id="rId55" xr:uid="{00000000-0004-0000-0200-000036000000}"/>
    <hyperlink ref="F642" r:id="rId56" xr:uid="{00000000-0004-0000-0200-000037000000}"/>
    <hyperlink ref="F652" r:id="rId57" xr:uid="{00000000-0004-0000-0200-000038000000}"/>
    <hyperlink ref="F662" r:id="rId58" xr:uid="{00000000-0004-0000-0200-000039000000}"/>
    <hyperlink ref="F672" r:id="rId59" xr:uid="{00000000-0004-0000-0200-00003A000000}"/>
    <hyperlink ref="F675" r:id="rId60" xr:uid="{00000000-0004-0000-0200-00003B000000}"/>
    <hyperlink ref="F678" r:id="rId61" xr:uid="{00000000-0004-0000-0200-00003C000000}"/>
    <hyperlink ref="F681" r:id="rId62" xr:uid="{00000000-0004-0000-0200-00003D000000}"/>
    <hyperlink ref="F691" r:id="rId63" xr:uid="{00000000-0004-0000-0200-00003E000000}"/>
    <hyperlink ref="F700" r:id="rId64" xr:uid="{00000000-0004-0000-0200-00003F000000}"/>
    <hyperlink ref="F705" r:id="rId65" xr:uid="{00000000-0004-0000-0200-000040000000}"/>
    <hyperlink ref="F708" r:id="rId66" xr:uid="{00000000-0004-0000-0200-000041000000}"/>
    <hyperlink ref="F721" r:id="rId67" xr:uid="{00000000-0004-0000-0200-000042000000}"/>
    <hyperlink ref="F740" r:id="rId68" xr:uid="{00000000-0004-0000-0200-000043000000}"/>
    <hyperlink ref="F748" r:id="rId69" xr:uid="{00000000-0004-0000-0200-000044000000}"/>
    <hyperlink ref="F751" r:id="rId70" xr:uid="{00000000-0004-0000-0200-000045000000}"/>
    <hyperlink ref="F757" r:id="rId71" xr:uid="{00000000-0004-0000-0200-000046000000}"/>
    <hyperlink ref="F763" r:id="rId72" xr:uid="{00000000-0004-0000-0200-000047000000}"/>
    <hyperlink ref="F769" r:id="rId73" xr:uid="{00000000-0004-0000-0200-000048000000}"/>
    <hyperlink ref="F774" r:id="rId74" xr:uid="{00000000-0004-0000-0200-000049000000}"/>
    <hyperlink ref="F787" r:id="rId75" xr:uid="{00000000-0004-0000-0200-00004A000000}"/>
    <hyperlink ref="F797" r:id="rId76" xr:uid="{00000000-0004-0000-0200-00004B000000}"/>
    <hyperlink ref="F804" r:id="rId77" xr:uid="{00000000-0004-0000-0200-00004C000000}"/>
    <hyperlink ref="F813" r:id="rId78" xr:uid="{00000000-0004-0000-0200-00004D000000}"/>
    <hyperlink ref="F820" r:id="rId79" xr:uid="{00000000-0004-0000-0200-00004E000000}"/>
    <hyperlink ref="F829" r:id="rId80" xr:uid="{00000000-0004-0000-0200-00004F000000}"/>
    <hyperlink ref="F832" r:id="rId81" xr:uid="{00000000-0004-0000-0200-000050000000}"/>
    <hyperlink ref="F837" r:id="rId82" xr:uid="{00000000-0004-0000-0200-000051000000}"/>
    <hyperlink ref="F842" r:id="rId83" xr:uid="{00000000-0004-0000-0200-000052000000}"/>
    <hyperlink ref="F847" r:id="rId84" xr:uid="{00000000-0004-0000-0200-000053000000}"/>
    <hyperlink ref="F857" r:id="rId85" xr:uid="{00000000-0004-0000-0200-000054000000}"/>
    <hyperlink ref="F866" r:id="rId86" xr:uid="{00000000-0004-0000-0200-000055000000}"/>
    <hyperlink ref="F871" r:id="rId87" xr:uid="{00000000-0004-0000-0200-000056000000}"/>
    <hyperlink ref="F874" r:id="rId88" xr:uid="{00000000-0004-0000-0200-000057000000}"/>
    <hyperlink ref="F879" r:id="rId89" xr:uid="{00000000-0004-0000-0200-000058000000}"/>
    <hyperlink ref="F884" r:id="rId90" xr:uid="{00000000-0004-0000-0200-000059000000}"/>
    <hyperlink ref="F889" r:id="rId91" xr:uid="{00000000-0004-0000-0200-00005A000000}"/>
    <hyperlink ref="F894" r:id="rId92" xr:uid="{00000000-0004-0000-0200-00005B000000}"/>
    <hyperlink ref="F905" r:id="rId93" xr:uid="{00000000-0004-0000-0200-00005C000000}"/>
    <hyperlink ref="F915" r:id="rId94" xr:uid="{00000000-0004-0000-0200-00005D000000}"/>
    <hyperlink ref="F920" r:id="rId95" xr:uid="{00000000-0004-0000-0200-00005E000000}"/>
    <hyperlink ref="F923" r:id="rId96" xr:uid="{00000000-0004-0000-0200-00005F000000}"/>
    <hyperlink ref="F928" r:id="rId97" xr:uid="{00000000-0004-0000-0200-000060000000}"/>
    <hyperlink ref="F933" r:id="rId98" xr:uid="{00000000-0004-0000-0200-000061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99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2:BM111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94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133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1395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">
        <v>19</v>
      </c>
      <c r="L22" s="33"/>
    </row>
    <row r="23" spans="2:12" s="1" customFormat="1" ht="18" customHeight="1">
      <c r="B23" s="33"/>
      <c r="E23" s="26" t="s">
        <v>1396</v>
      </c>
      <c r="I23" s="28" t="s">
        <v>29</v>
      </c>
      <c r="J23" s="26" t="s">
        <v>19</v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ROUND(J86,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ROUND((SUM(BE86:BE110)),  2)</f>
        <v>0</v>
      </c>
      <c r="I35" s="94">
        <v>0.21</v>
      </c>
      <c r="J35" s="84">
        <f>ROUND(((SUM(BE86:BE110))*I35),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ROUND((SUM(BF86:BF110)),  2)</f>
        <v>0</v>
      </c>
      <c r="I36" s="94">
        <v>0.12</v>
      </c>
      <c r="J36" s="84">
        <f>ROUND(((SUM(BF86:BF110))*I36),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ROUND((SUM(BG86:BG110)),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ROUND((SUM(BH86:BH110)),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ROUND((SUM(BI86:BI110)),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133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D.2.1 - Strojní část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>Horkel/Hynek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J86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1397</v>
      </c>
      <c r="E64" s="106"/>
      <c r="F64" s="106"/>
      <c r="G64" s="106"/>
      <c r="H64" s="106"/>
      <c r="I64" s="106"/>
      <c r="J64" s="107">
        <f>J87</f>
        <v>0</v>
      </c>
      <c r="L64" s="104"/>
    </row>
    <row r="65" spans="2:12" s="1" customFormat="1" ht="21.75" customHeight="1">
      <c r="B65" s="33"/>
      <c r="L65" s="33"/>
    </row>
    <row r="66" spans="2:12" s="1" customFormat="1" ht="6.9" customHeight="1">
      <c r="B66" s="42"/>
      <c r="C66" s="43"/>
      <c r="D66" s="43"/>
      <c r="E66" s="43"/>
      <c r="F66" s="43"/>
      <c r="G66" s="43"/>
      <c r="H66" s="43"/>
      <c r="I66" s="43"/>
      <c r="J66" s="43"/>
      <c r="K66" s="43"/>
      <c r="L66" s="33"/>
    </row>
    <row r="70" spans="2:12" s="1" customFormat="1" ht="6.9" customHeight="1">
      <c r="B70" s="44"/>
      <c r="C70" s="45"/>
      <c r="D70" s="45"/>
      <c r="E70" s="45"/>
      <c r="F70" s="45"/>
      <c r="G70" s="45"/>
      <c r="H70" s="45"/>
      <c r="I70" s="45"/>
      <c r="J70" s="45"/>
      <c r="K70" s="45"/>
      <c r="L70" s="33"/>
    </row>
    <row r="71" spans="2:12" s="1" customFormat="1" ht="24.9" customHeight="1">
      <c r="B71" s="33"/>
      <c r="C71" s="22" t="s">
        <v>151</v>
      </c>
      <c r="L71" s="33"/>
    </row>
    <row r="72" spans="2:12" s="1" customFormat="1" ht="6.9" customHeight="1">
      <c r="B72" s="33"/>
      <c r="L72" s="33"/>
    </row>
    <row r="73" spans="2:12" s="1" customFormat="1" ht="12" customHeight="1">
      <c r="B73" s="33"/>
      <c r="C73" s="28" t="s">
        <v>16</v>
      </c>
      <c r="L73" s="33"/>
    </row>
    <row r="74" spans="2:12" s="1" customFormat="1" ht="16.5" customHeight="1">
      <c r="B74" s="33"/>
      <c r="E74" s="327" t="str">
        <f>E7</f>
        <v>ÚPRAVY STÁVAJÍCÍHO VODOJEMU KOZINEC I a II</v>
      </c>
      <c r="F74" s="328"/>
      <c r="G74" s="328"/>
      <c r="H74" s="328"/>
      <c r="L74" s="33"/>
    </row>
    <row r="75" spans="2:12" ht="12" customHeight="1">
      <c r="B75" s="21"/>
      <c r="C75" s="28" t="s">
        <v>132</v>
      </c>
      <c r="L75" s="21"/>
    </row>
    <row r="76" spans="2:12" s="1" customFormat="1" ht="16.5" customHeight="1">
      <c r="B76" s="33"/>
      <c r="E76" s="327" t="s">
        <v>133</v>
      </c>
      <c r="F76" s="329"/>
      <c r="G76" s="329"/>
      <c r="H76" s="329"/>
      <c r="L76" s="33"/>
    </row>
    <row r="77" spans="2:12" s="1" customFormat="1" ht="12" customHeight="1">
      <c r="B77" s="33"/>
      <c r="C77" s="28" t="s">
        <v>134</v>
      </c>
      <c r="L77" s="33"/>
    </row>
    <row r="78" spans="2:12" s="1" customFormat="1" ht="16.5" customHeight="1">
      <c r="B78" s="33"/>
      <c r="E78" s="291" t="str">
        <f>E11</f>
        <v>D.2.1 - Strojní část</v>
      </c>
      <c r="F78" s="329"/>
      <c r="G78" s="329"/>
      <c r="H78" s="329"/>
      <c r="L78" s="33"/>
    </row>
    <row r="79" spans="2:12" s="1" customFormat="1" ht="6.9" customHeight="1">
      <c r="B79" s="33"/>
      <c r="L79" s="33"/>
    </row>
    <row r="80" spans="2:12" s="1" customFormat="1" ht="12" customHeight="1">
      <c r="B80" s="33"/>
      <c r="C80" s="28" t="s">
        <v>21</v>
      </c>
      <c r="F80" s="26" t="str">
        <f>F14</f>
        <v>Jilemnice</v>
      </c>
      <c r="I80" s="28" t="s">
        <v>23</v>
      </c>
      <c r="J80" s="50" t="str">
        <f>IF(J14="","",J14)</f>
        <v>5. 11. 2024</v>
      </c>
      <c r="L80" s="33"/>
    </row>
    <row r="81" spans="2:65" s="1" customFormat="1" ht="6.9" customHeight="1">
      <c r="B81" s="33"/>
      <c r="L81" s="33"/>
    </row>
    <row r="82" spans="2:65" s="1" customFormat="1" ht="15.15" customHeight="1">
      <c r="B82" s="33"/>
      <c r="C82" s="28" t="s">
        <v>25</v>
      </c>
      <c r="F82" s="26" t="str">
        <f>E17</f>
        <v>Vodohospodářské sdružení Turnov</v>
      </c>
      <c r="I82" s="28" t="s">
        <v>32</v>
      </c>
      <c r="J82" s="31" t="str">
        <f>E23</f>
        <v>Horkel/Hynek</v>
      </c>
      <c r="L82" s="33"/>
    </row>
    <row r="83" spans="2:65" s="1" customFormat="1" ht="15.15" customHeight="1">
      <c r="B83" s="33"/>
      <c r="C83" s="28" t="s">
        <v>30</v>
      </c>
      <c r="F83" s="26" t="str">
        <f>IF(E20="","",E20)</f>
        <v>Vyplň údaj</v>
      </c>
      <c r="I83" s="28" t="s">
        <v>35</v>
      </c>
      <c r="J83" s="31" t="str">
        <f>E26</f>
        <v>Michael Štěpán</v>
      </c>
      <c r="L83" s="33"/>
    </row>
    <row r="84" spans="2:65" s="1" customFormat="1" ht="10.35" customHeight="1">
      <c r="B84" s="33"/>
      <c r="L84" s="33"/>
    </row>
    <row r="85" spans="2:65" s="10" customFormat="1" ht="29.25" customHeight="1">
      <c r="B85" s="112"/>
      <c r="C85" s="113" t="s">
        <v>152</v>
      </c>
      <c r="D85" s="114" t="s">
        <v>59</v>
      </c>
      <c r="E85" s="114" t="s">
        <v>55</v>
      </c>
      <c r="F85" s="114" t="s">
        <v>56</v>
      </c>
      <c r="G85" s="114" t="s">
        <v>153</v>
      </c>
      <c r="H85" s="114" t="s">
        <v>154</v>
      </c>
      <c r="I85" s="114" t="s">
        <v>155</v>
      </c>
      <c r="J85" s="114" t="s">
        <v>138</v>
      </c>
      <c r="K85" s="115" t="s">
        <v>156</v>
      </c>
      <c r="L85" s="112"/>
      <c r="M85" s="57" t="s">
        <v>19</v>
      </c>
      <c r="N85" s="58" t="s">
        <v>44</v>
      </c>
      <c r="O85" s="58" t="s">
        <v>157</v>
      </c>
      <c r="P85" s="58" t="s">
        <v>158</v>
      </c>
      <c r="Q85" s="58" t="s">
        <v>159</v>
      </c>
      <c r="R85" s="58" t="s">
        <v>160</v>
      </c>
      <c r="S85" s="58" t="s">
        <v>161</v>
      </c>
      <c r="T85" s="59" t="s">
        <v>162</v>
      </c>
    </row>
    <row r="86" spans="2:65" s="1" customFormat="1" ht="22.8" customHeight="1">
      <c r="B86" s="33"/>
      <c r="C86" s="62" t="s">
        <v>163</v>
      </c>
      <c r="J86" s="116">
        <f>BK86</f>
        <v>0</v>
      </c>
      <c r="L86" s="33"/>
      <c r="M86" s="60"/>
      <c r="N86" s="51"/>
      <c r="O86" s="51"/>
      <c r="P86" s="117">
        <f>P87</f>
        <v>0</v>
      </c>
      <c r="Q86" s="51"/>
      <c r="R86" s="117">
        <f>R87</f>
        <v>0</v>
      </c>
      <c r="S86" s="51"/>
      <c r="T86" s="118">
        <f>T87</f>
        <v>0</v>
      </c>
      <c r="AT86" s="18" t="s">
        <v>73</v>
      </c>
      <c r="AU86" s="18" t="s">
        <v>139</v>
      </c>
      <c r="BK86" s="119">
        <f>BK87</f>
        <v>0</v>
      </c>
    </row>
    <row r="87" spans="2:65" s="11" customFormat="1" ht="25.95" customHeight="1">
      <c r="B87" s="120"/>
      <c r="D87" s="121" t="s">
        <v>73</v>
      </c>
      <c r="E87" s="122" t="s">
        <v>1398</v>
      </c>
      <c r="F87" s="122" t="s">
        <v>1399</v>
      </c>
      <c r="I87" s="123"/>
      <c r="J87" s="124">
        <f>BK87</f>
        <v>0</v>
      </c>
      <c r="L87" s="120"/>
      <c r="M87" s="125"/>
      <c r="P87" s="126">
        <f>SUM(P88:P110)</f>
        <v>0</v>
      </c>
      <c r="R87" s="126">
        <f>SUM(R88:R110)</f>
        <v>0</v>
      </c>
      <c r="T87" s="127">
        <f>SUM(T88:T110)</f>
        <v>0</v>
      </c>
      <c r="AR87" s="121" t="s">
        <v>190</v>
      </c>
      <c r="AT87" s="128" t="s">
        <v>73</v>
      </c>
      <c r="AU87" s="128" t="s">
        <v>74</v>
      </c>
      <c r="AY87" s="121" t="s">
        <v>166</v>
      </c>
      <c r="BK87" s="129">
        <f>SUM(BK88:BK110)</f>
        <v>0</v>
      </c>
    </row>
    <row r="88" spans="2:65" s="1" customFormat="1" ht="44.25" customHeight="1">
      <c r="B88" s="33"/>
      <c r="C88" s="132" t="s">
        <v>81</v>
      </c>
      <c r="D88" s="132" t="s">
        <v>168</v>
      </c>
      <c r="E88" s="133" t="s">
        <v>1400</v>
      </c>
      <c r="F88" s="134" t="s">
        <v>1401</v>
      </c>
      <c r="G88" s="135" t="s">
        <v>1402</v>
      </c>
      <c r="H88" s="136">
        <v>1</v>
      </c>
      <c r="I88" s="137"/>
      <c r="J88" s="138">
        <f t="shared" ref="J88:J110" si="0">ROUND(I88*H88,2)</f>
        <v>0</v>
      </c>
      <c r="K88" s="134" t="s">
        <v>19</v>
      </c>
      <c r="L88" s="33"/>
      <c r="M88" s="139" t="s">
        <v>19</v>
      </c>
      <c r="N88" s="140" t="s">
        <v>45</v>
      </c>
      <c r="P88" s="141">
        <f t="shared" ref="P88:P110" si="1">O88*H88</f>
        <v>0</v>
      </c>
      <c r="Q88" s="141">
        <v>0</v>
      </c>
      <c r="R88" s="141">
        <f t="shared" ref="R88:R110" si="2">Q88*H88</f>
        <v>0</v>
      </c>
      <c r="S88" s="141">
        <v>0</v>
      </c>
      <c r="T88" s="142">
        <f t="shared" ref="T88:T110" si="3">S88*H88</f>
        <v>0</v>
      </c>
      <c r="AR88" s="143" t="s">
        <v>173</v>
      </c>
      <c r="AT88" s="143" t="s">
        <v>168</v>
      </c>
      <c r="AU88" s="143" t="s">
        <v>81</v>
      </c>
      <c r="AY88" s="18" t="s">
        <v>166</v>
      </c>
      <c r="BE88" s="144">
        <f t="shared" ref="BE88:BE110" si="4">IF(N88="základní",J88,0)</f>
        <v>0</v>
      </c>
      <c r="BF88" s="144">
        <f t="shared" ref="BF88:BF110" si="5">IF(N88="snížená",J88,0)</f>
        <v>0</v>
      </c>
      <c r="BG88" s="144">
        <f t="shared" ref="BG88:BG110" si="6">IF(N88="zákl. přenesená",J88,0)</f>
        <v>0</v>
      </c>
      <c r="BH88" s="144">
        <f t="shared" ref="BH88:BH110" si="7">IF(N88="sníž. přenesená",J88,0)</f>
        <v>0</v>
      </c>
      <c r="BI88" s="144">
        <f t="shared" ref="BI88:BI110" si="8">IF(N88="nulová",J88,0)</f>
        <v>0</v>
      </c>
      <c r="BJ88" s="18" t="s">
        <v>81</v>
      </c>
      <c r="BK88" s="144">
        <f t="shared" ref="BK88:BK110" si="9">ROUND(I88*H88,2)</f>
        <v>0</v>
      </c>
      <c r="BL88" s="18" t="s">
        <v>173</v>
      </c>
      <c r="BM88" s="143" t="s">
        <v>83</v>
      </c>
    </row>
    <row r="89" spans="2:65" s="1" customFormat="1" ht="37.799999999999997" customHeight="1">
      <c r="B89" s="33"/>
      <c r="C89" s="132" t="s">
        <v>83</v>
      </c>
      <c r="D89" s="132" t="s">
        <v>168</v>
      </c>
      <c r="E89" s="133" t="s">
        <v>1403</v>
      </c>
      <c r="F89" s="134" t="s">
        <v>1404</v>
      </c>
      <c r="G89" s="135" t="s">
        <v>1402</v>
      </c>
      <c r="H89" s="136">
        <v>1</v>
      </c>
      <c r="I89" s="137"/>
      <c r="J89" s="138">
        <f t="shared" si="0"/>
        <v>0</v>
      </c>
      <c r="K89" s="134" t="s">
        <v>19</v>
      </c>
      <c r="L89" s="33"/>
      <c r="M89" s="139" t="s">
        <v>19</v>
      </c>
      <c r="N89" s="140" t="s">
        <v>45</v>
      </c>
      <c r="P89" s="141">
        <f t="shared" si="1"/>
        <v>0</v>
      </c>
      <c r="Q89" s="141">
        <v>0</v>
      </c>
      <c r="R89" s="141">
        <f t="shared" si="2"/>
        <v>0</v>
      </c>
      <c r="S89" s="141">
        <v>0</v>
      </c>
      <c r="T89" s="142">
        <f t="shared" si="3"/>
        <v>0</v>
      </c>
      <c r="AR89" s="143" t="s">
        <v>173</v>
      </c>
      <c r="AT89" s="143" t="s">
        <v>168</v>
      </c>
      <c r="AU89" s="143" t="s">
        <v>81</v>
      </c>
      <c r="AY89" s="18" t="s">
        <v>166</v>
      </c>
      <c r="BE89" s="144">
        <f t="shared" si="4"/>
        <v>0</v>
      </c>
      <c r="BF89" s="144">
        <f t="shared" si="5"/>
        <v>0</v>
      </c>
      <c r="BG89" s="144">
        <f t="shared" si="6"/>
        <v>0</v>
      </c>
      <c r="BH89" s="144">
        <f t="shared" si="7"/>
        <v>0</v>
      </c>
      <c r="BI89" s="144">
        <f t="shared" si="8"/>
        <v>0</v>
      </c>
      <c r="BJ89" s="18" t="s">
        <v>81</v>
      </c>
      <c r="BK89" s="144">
        <f t="shared" si="9"/>
        <v>0</v>
      </c>
      <c r="BL89" s="18" t="s">
        <v>173</v>
      </c>
      <c r="BM89" s="143" t="s">
        <v>173</v>
      </c>
    </row>
    <row r="90" spans="2:65" s="1" customFormat="1" ht="21.75" customHeight="1">
      <c r="B90" s="33"/>
      <c r="C90" s="132" t="s">
        <v>190</v>
      </c>
      <c r="D90" s="132" t="s">
        <v>168</v>
      </c>
      <c r="E90" s="133" t="s">
        <v>1405</v>
      </c>
      <c r="F90" s="134" t="s">
        <v>1406</v>
      </c>
      <c r="G90" s="135" t="s">
        <v>1407</v>
      </c>
      <c r="H90" s="136">
        <v>1</v>
      </c>
      <c r="I90" s="137"/>
      <c r="J90" s="138">
        <f t="shared" si="0"/>
        <v>0</v>
      </c>
      <c r="K90" s="134" t="s">
        <v>19</v>
      </c>
      <c r="L90" s="33"/>
      <c r="M90" s="139" t="s">
        <v>19</v>
      </c>
      <c r="N90" s="140" t="s">
        <v>45</v>
      </c>
      <c r="P90" s="141">
        <f t="shared" si="1"/>
        <v>0</v>
      </c>
      <c r="Q90" s="141">
        <v>0</v>
      </c>
      <c r="R90" s="141">
        <f t="shared" si="2"/>
        <v>0</v>
      </c>
      <c r="S90" s="141">
        <v>0</v>
      </c>
      <c r="T90" s="142">
        <f t="shared" si="3"/>
        <v>0</v>
      </c>
      <c r="AR90" s="143" t="s">
        <v>173</v>
      </c>
      <c r="AT90" s="143" t="s">
        <v>168</v>
      </c>
      <c r="AU90" s="143" t="s">
        <v>81</v>
      </c>
      <c r="AY90" s="18" t="s">
        <v>166</v>
      </c>
      <c r="BE90" s="144">
        <f t="shared" si="4"/>
        <v>0</v>
      </c>
      <c r="BF90" s="144">
        <f t="shared" si="5"/>
        <v>0</v>
      </c>
      <c r="BG90" s="144">
        <f t="shared" si="6"/>
        <v>0</v>
      </c>
      <c r="BH90" s="144">
        <f t="shared" si="7"/>
        <v>0</v>
      </c>
      <c r="BI90" s="144">
        <f t="shared" si="8"/>
        <v>0</v>
      </c>
      <c r="BJ90" s="18" t="s">
        <v>81</v>
      </c>
      <c r="BK90" s="144">
        <f t="shared" si="9"/>
        <v>0</v>
      </c>
      <c r="BL90" s="18" t="s">
        <v>173</v>
      </c>
      <c r="BM90" s="143" t="s">
        <v>215</v>
      </c>
    </row>
    <row r="91" spans="2:65" s="1" customFormat="1" ht="44.25" customHeight="1">
      <c r="B91" s="33"/>
      <c r="C91" s="132" t="s">
        <v>173</v>
      </c>
      <c r="D91" s="132" t="s">
        <v>168</v>
      </c>
      <c r="E91" s="133" t="s">
        <v>1408</v>
      </c>
      <c r="F91" s="134" t="s">
        <v>1409</v>
      </c>
      <c r="G91" s="135" t="s">
        <v>1407</v>
      </c>
      <c r="H91" s="136">
        <v>2</v>
      </c>
      <c r="I91" s="137"/>
      <c r="J91" s="138">
        <f t="shared" si="0"/>
        <v>0</v>
      </c>
      <c r="K91" s="134" t="s">
        <v>19</v>
      </c>
      <c r="L91" s="33"/>
      <c r="M91" s="139" t="s">
        <v>19</v>
      </c>
      <c r="N91" s="140" t="s">
        <v>45</v>
      </c>
      <c r="P91" s="141">
        <f t="shared" si="1"/>
        <v>0</v>
      </c>
      <c r="Q91" s="141">
        <v>0</v>
      </c>
      <c r="R91" s="141">
        <f t="shared" si="2"/>
        <v>0</v>
      </c>
      <c r="S91" s="141">
        <v>0</v>
      </c>
      <c r="T91" s="142">
        <f t="shared" si="3"/>
        <v>0</v>
      </c>
      <c r="AR91" s="143" t="s">
        <v>173</v>
      </c>
      <c r="AT91" s="143" t="s">
        <v>168</v>
      </c>
      <c r="AU91" s="143" t="s">
        <v>81</v>
      </c>
      <c r="AY91" s="18" t="s">
        <v>166</v>
      </c>
      <c r="BE91" s="144">
        <f t="shared" si="4"/>
        <v>0</v>
      </c>
      <c r="BF91" s="144">
        <f t="shared" si="5"/>
        <v>0</v>
      </c>
      <c r="BG91" s="144">
        <f t="shared" si="6"/>
        <v>0</v>
      </c>
      <c r="BH91" s="144">
        <f t="shared" si="7"/>
        <v>0</v>
      </c>
      <c r="BI91" s="144">
        <f t="shared" si="8"/>
        <v>0</v>
      </c>
      <c r="BJ91" s="18" t="s">
        <v>81</v>
      </c>
      <c r="BK91" s="144">
        <f t="shared" si="9"/>
        <v>0</v>
      </c>
      <c r="BL91" s="18" t="s">
        <v>173</v>
      </c>
      <c r="BM91" s="143" t="s">
        <v>229</v>
      </c>
    </row>
    <row r="92" spans="2:65" s="1" customFormat="1" ht="44.25" customHeight="1">
      <c r="B92" s="33"/>
      <c r="C92" s="132" t="s">
        <v>206</v>
      </c>
      <c r="D92" s="132" t="s">
        <v>168</v>
      </c>
      <c r="E92" s="133" t="s">
        <v>1410</v>
      </c>
      <c r="F92" s="134" t="s">
        <v>1411</v>
      </c>
      <c r="G92" s="135" t="s">
        <v>1407</v>
      </c>
      <c r="H92" s="136">
        <v>1</v>
      </c>
      <c r="I92" s="137"/>
      <c r="J92" s="138">
        <f t="shared" si="0"/>
        <v>0</v>
      </c>
      <c r="K92" s="134" t="s">
        <v>19</v>
      </c>
      <c r="L92" s="33"/>
      <c r="M92" s="139" t="s">
        <v>19</v>
      </c>
      <c r="N92" s="140" t="s">
        <v>45</v>
      </c>
      <c r="P92" s="141">
        <f t="shared" si="1"/>
        <v>0</v>
      </c>
      <c r="Q92" s="141">
        <v>0</v>
      </c>
      <c r="R92" s="141">
        <f t="shared" si="2"/>
        <v>0</v>
      </c>
      <c r="S92" s="141">
        <v>0</v>
      </c>
      <c r="T92" s="142">
        <f t="shared" si="3"/>
        <v>0</v>
      </c>
      <c r="AR92" s="143" t="s">
        <v>173</v>
      </c>
      <c r="AT92" s="143" t="s">
        <v>168</v>
      </c>
      <c r="AU92" s="143" t="s">
        <v>81</v>
      </c>
      <c r="AY92" s="18" t="s">
        <v>166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81</v>
      </c>
      <c r="BK92" s="144">
        <f t="shared" si="9"/>
        <v>0</v>
      </c>
      <c r="BL92" s="18" t="s">
        <v>173</v>
      </c>
      <c r="BM92" s="143" t="s">
        <v>241</v>
      </c>
    </row>
    <row r="93" spans="2:65" s="1" customFormat="1" ht="44.25" customHeight="1">
      <c r="B93" s="33"/>
      <c r="C93" s="132" t="s">
        <v>215</v>
      </c>
      <c r="D93" s="132" t="s">
        <v>168</v>
      </c>
      <c r="E93" s="133" t="s">
        <v>1412</v>
      </c>
      <c r="F93" s="134" t="s">
        <v>1413</v>
      </c>
      <c r="G93" s="135" t="s">
        <v>1407</v>
      </c>
      <c r="H93" s="136">
        <v>2</v>
      </c>
      <c r="I93" s="137"/>
      <c r="J93" s="138">
        <f t="shared" si="0"/>
        <v>0</v>
      </c>
      <c r="K93" s="134" t="s">
        <v>19</v>
      </c>
      <c r="L93" s="33"/>
      <c r="M93" s="139" t="s">
        <v>19</v>
      </c>
      <c r="N93" s="140" t="s">
        <v>45</v>
      </c>
      <c r="P93" s="141">
        <f t="shared" si="1"/>
        <v>0</v>
      </c>
      <c r="Q93" s="141">
        <v>0</v>
      </c>
      <c r="R93" s="141">
        <f t="shared" si="2"/>
        <v>0</v>
      </c>
      <c r="S93" s="141">
        <v>0</v>
      </c>
      <c r="T93" s="142">
        <f t="shared" si="3"/>
        <v>0</v>
      </c>
      <c r="AR93" s="143" t="s">
        <v>173</v>
      </c>
      <c r="AT93" s="143" t="s">
        <v>168</v>
      </c>
      <c r="AU93" s="143" t="s">
        <v>81</v>
      </c>
      <c r="AY93" s="18" t="s">
        <v>166</v>
      </c>
      <c r="BE93" s="144">
        <f t="shared" si="4"/>
        <v>0</v>
      </c>
      <c r="BF93" s="144">
        <f t="shared" si="5"/>
        <v>0</v>
      </c>
      <c r="BG93" s="144">
        <f t="shared" si="6"/>
        <v>0</v>
      </c>
      <c r="BH93" s="144">
        <f t="shared" si="7"/>
        <v>0</v>
      </c>
      <c r="BI93" s="144">
        <f t="shared" si="8"/>
        <v>0</v>
      </c>
      <c r="BJ93" s="18" t="s">
        <v>81</v>
      </c>
      <c r="BK93" s="144">
        <f t="shared" si="9"/>
        <v>0</v>
      </c>
      <c r="BL93" s="18" t="s">
        <v>173</v>
      </c>
      <c r="BM93" s="143" t="s">
        <v>8</v>
      </c>
    </row>
    <row r="94" spans="2:65" s="1" customFormat="1" ht="44.25" customHeight="1">
      <c r="B94" s="33"/>
      <c r="C94" s="132" t="s">
        <v>223</v>
      </c>
      <c r="D94" s="132" t="s">
        <v>168</v>
      </c>
      <c r="E94" s="133" t="s">
        <v>1414</v>
      </c>
      <c r="F94" s="134" t="s">
        <v>1415</v>
      </c>
      <c r="G94" s="135" t="s">
        <v>1407</v>
      </c>
      <c r="H94" s="136">
        <v>4</v>
      </c>
      <c r="I94" s="137"/>
      <c r="J94" s="138">
        <f t="shared" si="0"/>
        <v>0</v>
      </c>
      <c r="K94" s="134" t="s">
        <v>19</v>
      </c>
      <c r="L94" s="33"/>
      <c r="M94" s="139" t="s">
        <v>19</v>
      </c>
      <c r="N94" s="140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173</v>
      </c>
      <c r="AT94" s="143" t="s">
        <v>168</v>
      </c>
      <c r="AU94" s="143" t="s">
        <v>81</v>
      </c>
      <c r="AY94" s="18" t="s">
        <v>166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81</v>
      </c>
      <c r="BK94" s="144">
        <f t="shared" si="9"/>
        <v>0</v>
      </c>
      <c r="BL94" s="18" t="s">
        <v>173</v>
      </c>
      <c r="BM94" s="143" t="s">
        <v>273</v>
      </c>
    </row>
    <row r="95" spans="2:65" s="1" customFormat="1" ht="24.15" customHeight="1">
      <c r="B95" s="33"/>
      <c r="C95" s="132" t="s">
        <v>229</v>
      </c>
      <c r="D95" s="132" t="s">
        <v>168</v>
      </c>
      <c r="E95" s="133" t="s">
        <v>1416</v>
      </c>
      <c r="F95" s="134" t="s">
        <v>1417</v>
      </c>
      <c r="G95" s="135" t="s">
        <v>1407</v>
      </c>
      <c r="H95" s="136">
        <v>2</v>
      </c>
      <c r="I95" s="137"/>
      <c r="J95" s="138">
        <f t="shared" si="0"/>
        <v>0</v>
      </c>
      <c r="K95" s="134" t="s">
        <v>19</v>
      </c>
      <c r="L95" s="33"/>
      <c r="M95" s="139" t="s">
        <v>19</v>
      </c>
      <c r="N95" s="140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173</v>
      </c>
      <c r="AT95" s="143" t="s">
        <v>168</v>
      </c>
      <c r="AU95" s="143" t="s">
        <v>81</v>
      </c>
      <c r="AY95" s="18" t="s">
        <v>166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81</v>
      </c>
      <c r="BK95" s="144">
        <f t="shared" si="9"/>
        <v>0</v>
      </c>
      <c r="BL95" s="18" t="s">
        <v>173</v>
      </c>
      <c r="BM95" s="143" t="s">
        <v>290</v>
      </c>
    </row>
    <row r="96" spans="2:65" s="1" customFormat="1" ht="24.15" customHeight="1">
      <c r="B96" s="33"/>
      <c r="C96" s="132" t="s">
        <v>234</v>
      </c>
      <c r="D96" s="132" t="s">
        <v>168</v>
      </c>
      <c r="E96" s="133" t="s">
        <v>1418</v>
      </c>
      <c r="F96" s="134" t="s">
        <v>1419</v>
      </c>
      <c r="G96" s="135" t="s">
        <v>1407</v>
      </c>
      <c r="H96" s="136">
        <v>2</v>
      </c>
      <c r="I96" s="137"/>
      <c r="J96" s="138">
        <f t="shared" si="0"/>
        <v>0</v>
      </c>
      <c r="K96" s="134" t="s">
        <v>19</v>
      </c>
      <c r="L96" s="33"/>
      <c r="M96" s="139" t="s">
        <v>19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173</v>
      </c>
      <c r="AT96" s="143" t="s">
        <v>168</v>
      </c>
      <c r="AU96" s="143" t="s">
        <v>81</v>
      </c>
      <c r="AY96" s="18" t="s">
        <v>166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81</v>
      </c>
      <c r="BK96" s="144">
        <f t="shared" si="9"/>
        <v>0</v>
      </c>
      <c r="BL96" s="18" t="s">
        <v>173</v>
      </c>
      <c r="BM96" s="143" t="s">
        <v>307</v>
      </c>
    </row>
    <row r="97" spans="2:65" s="1" customFormat="1" ht="24.15" customHeight="1">
      <c r="B97" s="33"/>
      <c r="C97" s="132" t="s">
        <v>241</v>
      </c>
      <c r="D97" s="132" t="s">
        <v>168</v>
      </c>
      <c r="E97" s="133" t="s">
        <v>1420</v>
      </c>
      <c r="F97" s="134" t="s">
        <v>1421</v>
      </c>
      <c r="G97" s="135" t="s">
        <v>1407</v>
      </c>
      <c r="H97" s="136">
        <v>2</v>
      </c>
      <c r="I97" s="137"/>
      <c r="J97" s="138">
        <f t="shared" si="0"/>
        <v>0</v>
      </c>
      <c r="K97" s="134" t="s">
        <v>19</v>
      </c>
      <c r="L97" s="33"/>
      <c r="M97" s="139" t="s">
        <v>19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173</v>
      </c>
      <c r="AT97" s="143" t="s">
        <v>168</v>
      </c>
      <c r="AU97" s="143" t="s">
        <v>81</v>
      </c>
      <c r="AY97" s="18" t="s">
        <v>166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81</v>
      </c>
      <c r="BK97" s="144">
        <f t="shared" si="9"/>
        <v>0</v>
      </c>
      <c r="BL97" s="18" t="s">
        <v>173</v>
      </c>
      <c r="BM97" s="143" t="s">
        <v>324</v>
      </c>
    </row>
    <row r="98" spans="2:65" s="1" customFormat="1" ht="24.15" customHeight="1">
      <c r="B98" s="33"/>
      <c r="C98" s="132" t="s">
        <v>251</v>
      </c>
      <c r="D98" s="132" t="s">
        <v>168</v>
      </c>
      <c r="E98" s="133" t="s">
        <v>1422</v>
      </c>
      <c r="F98" s="134" t="s">
        <v>1423</v>
      </c>
      <c r="G98" s="135" t="s">
        <v>1407</v>
      </c>
      <c r="H98" s="136">
        <v>2</v>
      </c>
      <c r="I98" s="137"/>
      <c r="J98" s="138">
        <f t="shared" si="0"/>
        <v>0</v>
      </c>
      <c r="K98" s="134" t="s">
        <v>19</v>
      </c>
      <c r="L98" s="33"/>
      <c r="M98" s="139" t="s">
        <v>19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173</v>
      </c>
      <c r="AT98" s="143" t="s">
        <v>168</v>
      </c>
      <c r="AU98" s="143" t="s">
        <v>81</v>
      </c>
      <c r="AY98" s="18" t="s">
        <v>166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81</v>
      </c>
      <c r="BK98" s="144">
        <f t="shared" si="9"/>
        <v>0</v>
      </c>
      <c r="BL98" s="18" t="s">
        <v>173</v>
      </c>
      <c r="BM98" s="143" t="s">
        <v>334</v>
      </c>
    </row>
    <row r="99" spans="2:65" s="1" customFormat="1" ht="37.799999999999997" customHeight="1">
      <c r="B99" s="33"/>
      <c r="C99" s="132" t="s">
        <v>8</v>
      </c>
      <c r="D99" s="132" t="s">
        <v>168</v>
      </c>
      <c r="E99" s="133" t="s">
        <v>1424</v>
      </c>
      <c r="F99" s="134" t="s">
        <v>1425</v>
      </c>
      <c r="G99" s="135" t="s">
        <v>1407</v>
      </c>
      <c r="H99" s="136">
        <v>1</v>
      </c>
      <c r="I99" s="137"/>
      <c r="J99" s="138">
        <f t="shared" si="0"/>
        <v>0</v>
      </c>
      <c r="K99" s="134" t="s">
        <v>19</v>
      </c>
      <c r="L99" s="33"/>
      <c r="M99" s="139" t="s">
        <v>19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173</v>
      </c>
      <c r="AT99" s="143" t="s">
        <v>168</v>
      </c>
      <c r="AU99" s="143" t="s">
        <v>81</v>
      </c>
      <c r="AY99" s="18" t="s">
        <v>166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81</v>
      </c>
      <c r="BK99" s="144">
        <f t="shared" si="9"/>
        <v>0</v>
      </c>
      <c r="BL99" s="18" t="s">
        <v>173</v>
      </c>
      <c r="BM99" s="143" t="s">
        <v>349</v>
      </c>
    </row>
    <row r="100" spans="2:65" s="1" customFormat="1" ht="16.5" customHeight="1">
      <c r="B100" s="33"/>
      <c r="C100" s="132" t="s">
        <v>266</v>
      </c>
      <c r="D100" s="132" t="s">
        <v>168</v>
      </c>
      <c r="E100" s="133" t="s">
        <v>1426</v>
      </c>
      <c r="F100" s="134" t="s">
        <v>1427</v>
      </c>
      <c r="G100" s="135" t="s">
        <v>1402</v>
      </c>
      <c r="H100" s="136">
        <v>1</v>
      </c>
      <c r="I100" s="137"/>
      <c r="J100" s="138">
        <f t="shared" si="0"/>
        <v>0</v>
      </c>
      <c r="K100" s="134" t="s">
        <v>19</v>
      </c>
      <c r="L100" s="33"/>
      <c r="M100" s="139" t="s">
        <v>19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173</v>
      </c>
      <c r="AT100" s="143" t="s">
        <v>168</v>
      </c>
      <c r="AU100" s="143" t="s">
        <v>81</v>
      </c>
      <c r="AY100" s="18" t="s">
        <v>166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81</v>
      </c>
      <c r="BK100" s="144">
        <f t="shared" si="9"/>
        <v>0</v>
      </c>
      <c r="BL100" s="18" t="s">
        <v>173</v>
      </c>
      <c r="BM100" s="143" t="s">
        <v>371</v>
      </c>
    </row>
    <row r="101" spans="2:65" s="1" customFormat="1" ht="16.5" customHeight="1">
      <c r="B101" s="33"/>
      <c r="C101" s="132" t="s">
        <v>273</v>
      </c>
      <c r="D101" s="132" t="s">
        <v>168</v>
      </c>
      <c r="E101" s="133" t="s">
        <v>1428</v>
      </c>
      <c r="F101" s="134" t="s">
        <v>1429</v>
      </c>
      <c r="G101" s="135" t="s">
        <v>1402</v>
      </c>
      <c r="H101" s="136">
        <v>1</v>
      </c>
      <c r="I101" s="137"/>
      <c r="J101" s="138">
        <f t="shared" si="0"/>
        <v>0</v>
      </c>
      <c r="K101" s="134" t="s">
        <v>19</v>
      </c>
      <c r="L101" s="33"/>
      <c r="M101" s="139" t="s">
        <v>19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173</v>
      </c>
      <c r="AT101" s="143" t="s">
        <v>168</v>
      </c>
      <c r="AU101" s="143" t="s">
        <v>81</v>
      </c>
      <c r="AY101" s="18" t="s">
        <v>166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81</v>
      </c>
      <c r="BK101" s="144">
        <f t="shared" si="9"/>
        <v>0</v>
      </c>
      <c r="BL101" s="18" t="s">
        <v>173</v>
      </c>
      <c r="BM101" s="143" t="s">
        <v>390</v>
      </c>
    </row>
    <row r="102" spans="2:65" s="1" customFormat="1" ht="16.5" customHeight="1">
      <c r="B102" s="33"/>
      <c r="C102" s="132" t="s">
        <v>282</v>
      </c>
      <c r="D102" s="132" t="s">
        <v>168</v>
      </c>
      <c r="E102" s="133" t="s">
        <v>1430</v>
      </c>
      <c r="F102" s="134" t="s">
        <v>1431</v>
      </c>
      <c r="G102" s="135" t="s">
        <v>1402</v>
      </c>
      <c r="H102" s="136">
        <v>1</v>
      </c>
      <c r="I102" s="137"/>
      <c r="J102" s="138">
        <f t="shared" si="0"/>
        <v>0</v>
      </c>
      <c r="K102" s="134" t="s">
        <v>19</v>
      </c>
      <c r="L102" s="33"/>
      <c r="M102" s="139" t="s">
        <v>19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173</v>
      </c>
      <c r="AT102" s="143" t="s">
        <v>168</v>
      </c>
      <c r="AU102" s="143" t="s">
        <v>81</v>
      </c>
      <c r="AY102" s="18" t="s">
        <v>166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81</v>
      </c>
      <c r="BK102" s="144">
        <f t="shared" si="9"/>
        <v>0</v>
      </c>
      <c r="BL102" s="18" t="s">
        <v>173</v>
      </c>
      <c r="BM102" s="143" t="s">
        <v>404</v>
      </c>
    </row>
    <row r="103" spans="2:65" s="1" customFormat="1" ht="16.5" customHeight="1">
      <c r="B103" s="33"/>
      <c r="C103" s="132" t="s">
        <v>290</v>
      </c>
      <c r="D103" s="132" t="s">
        <v>168</v>
      </c>
      <c r="E103" s="133" t="s">
        <v>1432</v>
      </c>
      <c r="F103" s="134" t="s">
        <v>1433</v>
      </c>
      <c r="G103" s="135" t="s">
        <v>1402</v>
      </c>
      <c r="H103" s="136">
        <v>1</v>
      </c>
      <c r="I103" s="137"/>
      <c r="J103" s="138">
        <f t="shared" si="0"/>
        <v>0</v>
      </c>
      <c r="K103" s="134" t="s">
        <v>19</v>
      </c>
      <c r="L103" s="33"/>
      <c r="M103" s="139" t="s">
        <v>19</v>
      </c>
      <c r="N103" s="140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173</v>
      </c>
      <c r="AT103" s="143" t="s">
        <v>168</v>
      </c>
      <c r="AU103" s="143" t="s">
        <v>81</v>
      </c>
      <c r="AY103" s="18" t="s">
        <v>166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81</v>
      </c>
      <c r="BK103" s="144">
        <f t="shared" si="9"/>
        <v>0</v>
      </c>
      <c r="BL103" s="18" t="s">
        <v>173</v>
      </c>
      <c r="BM103" s="143" t="s">
        <v>414</v>
      </c>
    </row>
    <row r="104" spans="2:65" s="1" customFormat="1" ht="16.5" customHeight="1">
      <c r="B104" s="33"/>
      <c r="C104" s="132" t="s">
        <v>299</v>
      </c>
      <c r="D104" s="132" t="s">
        <v>168</v>
      </c>
      <c r="E104" s="133" t="s">
        <v>1434</v>
      </c>
      <c r="F104" s="134" t="s">
        <v>1435</v>
      </c>
      <c r="G104" s="135" t="s">
        <v>1402</v>
      </c>
      <c r="H104" s="136">
        <v>1</v>
      </c>
      <c r="I104" s="137"/>
      <c r="J104" s="138">
        <f t="shared" si="0"/>
        <v>0</v>
      </c>
      <c r="K104" s="134" t="s">
        <v>19</v>
      </c>
      <c r="L104" s="33"/>
      <c r="M104" s="139" t="s">
        <v>19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173</v>
      </c>
      <c r="AT104" s="143" t="s">
        <v>168</v>
      </c>
      <c r="AU104" s="143" t="s">
        <v>81</v>
      </c>
      <c r="AY104" s="18" t="s">
        <v>166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81</v>
      </c>
      <c r="BK104" s="144">
        <f t="shared" si="9"/>
        <v>0</v>
      </c>
      <c r="BL104" s="18" t="s">
        <v>173</v>
      </c>
      <c r="BM104" s="143" t="s">
        <v>426</v>
      </c>
    </row>
    <row r="105" spans="2:65" s="1" customFormat="1" ht="16.5" customHeight="1">
      <c r="B105" s="33"/>
      <c r="C105" s="132" t="s">
        <v>307</v>
      </c>
      <c r="D105" s="132" t="s">
        <v>168</v>
      </c>
      <c r="E105" s="133" t="s">
        <v>1436</v>
      </c>
      <c r="F105" s="134" t="s">
        <v>1437</v>
      </c>
      <c r="G105" s="135" t="s">
        <v>1402</v>
      </c>
      <c r="H105" s="136">
        <v>1</v>
      </c>
      <c r="I105" s="137"/>
      <c r="J105" s="138">
        <f t="shared" si="0"/>
        <v>0</v>
      </c>
      <c r="K105" s="134" t="s">
        <v>19</v>
      </c>
      <c r="L105" s="33"/>
      <c r="M105" s="139" t="s">
        <v>19</v>
      </c>
      <c r="N105" s="140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173</v>
      </c>
      <c r="AT105" s="143" t="s">
        <v>168</v>
      </c>
      <c r="AU105" s="143" t="s">
        <v>81</v>
      </c>
      <c r="AY105" s="18" t="s">
        <v>166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81</v>
      </c>
      <c r="BK105" s="144">
        <f t="shared" si="9"/>
        <v>0</v>
      </c>
      <c r="BL105" s="18" t="s">
        <v>173</v>
      </c>
      <c r="BM105" s="143" t="s">
        <v>437</v>
      </c>
    </row>
    <row r="106" spans="2:65" s="1" customFormat="1" ht="16.5" customHeight="1">
      <c r="B106" s="33"/>
      <c r="C106" s="132" t="s">
        <v>315</v>
      </c>
      <c r="D106" s="132" t="s">
        <v>168</v>
      </c>
      <c r="E106" s="133" t="s">
        <v>1438</v>
      </c>
      <c r="F106" s="134" t="s">
        <v>1439</v>
      </c>
      <c r="G106" s="135" t="s">
        <v>1402</v>
      </c>
      <c r="H106" s="136">
        <v>1</v>
      </c>
      <c r="I106" s="137"/>
      <c r="J106" s="138">
        <f t="shared" si="0"/>
        <v>0</v>
      </c>
      <c r="K106" s="134" t="s">
        <v>19</v>
      </c>
      <c r="L106" s="33"/>
      <c r="M106" s="139" t="s">
        <v>19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173</v>
      </c>
      <c r="AT106" s="143" t="s">
        <v>168</v>
      </c>
      <c r="AU106" s="143" t="s">
        <v>81</v>
      </c>
      <c r="AY106" s="18" t="s">
        <v>166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81</v>
      </c>
      <c r="BK106" s="144">
        <f t="shared" si="9"/>
        <v>0</v>
      </c>
      <c r="BL106" s="18" t="s">
        <v>173</v>
      </c>
      <c r="BM106" s="143" t="s">
        <v>454</v>
      </c>
    </row>
    <row r="107" spans="2:65" s="1" customFormat="1" ht="16.5" customHeight="1">
      <c r="B107" s="33"/>
      <c r="C107" s="132" t="s">
        <v>324</v>
      </c>
      <c r="D107" s="132" t="s">
        <v>168</v>
      </c>
      <c r="E107" s="133" t="s">
        <v>1440</v>
      </c>
      <c r="F107" s="134" t="s">
        <v>1441</v>
      </c>
      <c r="G107" s="135" t="s">
        <v>1402</v>
      </c>
      <c r="H107" s="136">
        <v>1</v>
      </c>
      <c r="I107" s="137"/>
      <c r="J107" s="138">
        <f t="shared" si="0"/>
        <v>0</v>
      </c>
      <c r="K107" s="134" t="s">
        <v>19</v>
      </c>
      <c r="L107" s="33"/>
      <c r="M107" s="139" t="s">
        <v>19</v>
      </c>
      <c r="N107" s="140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173</v>
      </c>
      <c r="AT107" s="143" t="s">
        <v>168</v>
      </c>
      <c r="AU107" s="143" t="s">
        <v>81</v>
      </c>
      <c r="AY107" s="18" t="s">
        <v>166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81</v>
      </c>
      <c r="BK107" s="144">
        <f t="shared" si="9"/>
        <v>0</v>
      </c>
      <c r="BL107" s="18" t="s">
        <v>173</v>
      </c>
      <c r="BM107" s="143" t="s">
        <v>473</v>
      </c>
    </row>
    <row r="108" spans="2:65" s="1" customFormat="1" ht="24.15" customHeight="1">
      <c r="B108" s="33"/>
      <c r="C108" s="132" t="s">
        <v>7</v>
      </c>
      <c r="D108" s="132" t="s">
        <v>168</v>
      </c>
      <c r="E108" s="133" t="s">
        <v>1442</v>
      </c>
      <c r="F108" s="134" t="s">
        <v>1443</v>
      </c>
      <c r="G108" s="135" t="s">
        <v>1402</v>
      </c>
      <c r="H108" s="136">
        <v>1</v>
      </c>
      <c r="I108" s="137"/>
      <c r="J108" s="138">
        <f t="shared" si="0"/>
        <v>0</v>
      </c>
      <c r="K108" s="134" t="s">
        <v>19</v>
      </c>
      <c r="L108" s="33"/>
      <c r="M108" s="139" t="s">
        <v>19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173</v>
      </c>
      <c r="AT108" s="143" t="s">
        <v>168</v>
      </c>
      <c r="AU108" s="143" t="s">
        <v>81</v>
      </c>
      <c r="AY108" s="18" t="s">
        <v>166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81</v>
      </c>
      <c r="BK108" s="144">
        <f t="shared" si="9"/>
        <v>0</v>
      </c>
      <c r="BL108" s="18" t="s">
        <v>173</v>
      </c>
      <c r="BM108" s="143" t="s">
        <v>489</v>
      </c>
    </row>
    <row r="109" spans="2:65" s="1" customFormat="1" ht="33" customHeight="1">
      <c r="B109" s="33"/>
      <c r="C109" s="132" t="s">
        <v>334</v>
      </c>
      <c r="D109" s="132" t="s">
        <v>168</v>
      </c>
      <c r="E109" s="133" t="s">
        <v>1444</v>
      </c>
      <c r="F109" s="134" t="s">
        <v>1445</v>
      </c>
      <c r="G109" s="135" t="s">
        <v>1402</v>
      </c>
      <c r="H109" s="136">
        <v>1</v>
      </c>
      <c r="I109" s="137"/>
      <c r="J109" s="138">
        <f t="shared" si="0"/>
        <v>0</v>
      </c>
      <c r="K109" s="134" t="s">
        <v>19</v>
      </c>
      <c r="L109" s="33"/>
      <c r="M109" s="139" t="s">
        <v>19</v>
      </c>
      <c r="N109" s="140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173</v>
      </c>
      <c r="AT109" s="143" t="s">
        <v>168</v>
      </c>
      <c r="AU109" s="143" t="s">
        <v>81</v>
      </c>
      <c r="AY109" s="18" t="s">
        <v>166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81</v>
      </c>
      <c r="BK109" s="144">
        <f t="shared" si="9"/>
        <v>0</v>
      </c>
      <c r="BL109" s="18" t="s">
        <v>173</v>
      </c>
      <c r="BM109" s="143" t="s">
        <v>502</v>
      </c>
    </row>
    <row r="110" spans="2:65" s="1" customFormat="1" ht="44.25" customHeight="1">
      <c r="B110" s="33"/>
      <c r="C110" s="132" t="s">
        <v>342</v>
      </c>
      <c r="D110" s="132" t="s">
        <v>168</v>
      </c>
      <c r="E110" s="133" t="s">
        <v>1446</v>
      </c>
      <c r="F110" s="134" t="s">
        <v>1447</v>
      </c>
      <c r="G110" s="135" t="s">
        <v>1402</v>
      </c>
      <c r="H110" s="136">
        <v>1</v>
      </c>
      <c r="I110" s="137"/>
      <c r="J110" s="138">
        <f t="shared" si="0"/>
        <v>0</v>
      </c>
      <c r="K110" s="134" t="s">
        <v>19</v>
      </c>
      <c r="L110" s="33"/>
      <c r="M110" s="170" t="s">
        <v>19</v>
      </c>
      <c r="N110" s="171" t="s">
        <v>45</v>
      </c>
      <c r="O110" s="172"/>
      <c r="P110" s="173">
        <f t="shared" si="1"/>
        <v>0</v>
      </c>
      <c r="Q110" s="173">
        <v>0</v>
      </c>
      <c r="R110" s="173">
        <f t="shared" si="2"/>
        <v>0</v>
      </c>
      <c r="S110" s="173">
        <v>0</v>
      </c>
      <c r="T110" s="174">
        <f t="shared" si="3"/>
        <v>0</v>
      </c>
      <c r="AR110" s="143" t="s">
        <v>173</v>
      </c>
      <c r="AT110" s="143" t="s">
        <v>168</v>
      </c>
      <c r="AU110" s="143" t="s">
        <v>81</v>
      </c>
      <c r="AY110" s="18" t="s">
        <v>166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81</v>
      </c>
      <c r="BK110" s="144">
        <f t="shared" si="9"/>
        <v>0</v>
      </c>
      <c r="BL110" s="18" t="s">
        <v>173</v>
      </c>
      <c r="BM110" s="143" t="s">
        <v>518</v>
      </c>
    </row>
    <row r="111" spans="2:65" s="1" customFormat="1" ht="6.9" customHeight="1">
      <c r="B111" s="42"/>
      <c r="C111" s="43"/>
      <c r="D111" s="43"/>
      <c r="E111" s="43"/>
      <c r="F111" s="43"/>
      <c r="G111" s="43"/>
      <c r="H111" s="43"/>
      <c r="I111" s="43"/>
      <c r="J111" s="43"/>
      <c r="K111" s="43"/>
      <c r="L111" s="33"/>
    </row>
  </sheetData>
  <sheetProtection algorithmName="SHA-512" hashValue="G69e8XoOTxexeYRwp5067CwK/VBYgaP9BEGdSavmnboyUkDUQQccFOyP8XsnU6b0M7ApgDu+THdX/qbmd9lhIQ==" saltValue="EsbqzIe1J3XiqJOK4VbK/0ry35bPfrIlgHeP/Z9vPdvZyb6cyaZk7GcHlQyg9e1/LRTsTSvQ6HXvjh2gNXnnVQ==" spinCount="100000" sheet="1" objects="1" scenarios="1" formatColumns="0" formatRows="0" autoFilter="0"/>
  <autoFilter ref="C85:K110" xr:uid="{00000000-0009-0000-0000-000003000000}"/>
  <mergeCells count="12">
    <mergeCell ref="E78:H78"/>
    <mergeCell ref="L2:V2"/>
    <mergeCell ref="E50:H50"/>
    <mergeCell ref="E52:H52"/>
    <mergeCell ref="E54:H54"/>
    <mergeCell ref="E74:H74"/>
    <mergeCell ref="E76:H76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2:BM594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98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135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">
        <v>1449</v>
      </c>
      <c r="L22" s="33"/>
    </row>
    <row r="23" spans="2:12" s="1" customFormat="1" ht="18" customHeight="1">
      <c r="B23" s="33"/>
      <c r="E23" s="26" t="s">
        <v>1450</v>
      </c>
      <c r="I23" s="28" t="s">
        <v>29</v>
      </c>
      <c r="J23" s="26" t="s">
        <v>19</v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ROUND(J98,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ROUND((SUM(BE98:BE593)),  2)</f>
        <v>0</v>
      </c>
      <c r="I35" s="94">
        <v>0.21</v>
      </c>
      <c r="J35" s="84">
        <f>ROUND(((SUM(BE98:BE593))*I35),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ROUND((SUM(BF98:BF593)),  2)</f>
        <v>0</v>
      </c>
      <c r="I36" s="94">
        <v>0.12</v>
      </c>
      <c r="J36" s="84">
        <f>ROUND(((SUM(BF98:BF593))*I36),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ROUND((SUM(BG98:BG593)),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ROUND((SUM(BH98:BH593)),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ROUND((SUM(BI98:BI593)),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D.1.1.a - Bourací práce a demolice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25.6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>PECKA ATELIÉR s.r.o.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J98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140</v>
      </c>
      <c r="E64" s="106"/>
      <c r="F64" s="106"/>
      <c r="G64" s="106"/>
      <c r="H64" s="106"/>
      <c r="I64" s="106"/>
      <c r="J64" s="107">
        <f>J99</f>
        <v>0</v>
      </c>
      <c r="L64" s="104"/>
    </row>
    <row r="65" spans="2:12" s="9" customFormat="1" ht="19.95" customHeight="1">
      <c r="B65" s="108"/>
      <c r="D65" s="109" t="s">
        <v>141</v>
      </c>
      <c r="E65" s="110"/>
      <c r="F65" s="110"/>
      <c r="G65" s="110"/>
      <c r="H65" s="110"/>
      <c r="I65" s="110"/>
      <c r="J65" s="111">
        <f>J100</f>
        <v>0</v>
      </c>
      <c r="L65" s="108"/>
    </row>
    <row r="66" spans="2:12" s="9" customFormat="1" ht="19.95" customHeight="1">
      <c r="B66" s="108"/>
      <c r="D66" s="109" t="s">
        <v>142</v>
      </c>
      <c r="E66" s="110"/>
      <c r="F66" s="110"/>
      <c r="G66" s="110"/>
      <c r="H66" s="110"/>
      <c r="I66" s="110"/>
      <c r="J66" s="111">
        <f>J180</f>
        <v>0</v>
      </c>
      <c r="L66" s="108"/>
    </row>
    <row r="67" spans="2:12" s="9" customFormat="1" ht="19.95" customHeight="1">
      <c r="B67" s="108"/>
      <c r="D67" s="109" t="s">
        <v>143</v>
      </c>
      <c r="E67" s="110"/>
      <c r="F67" s="110"/>
      <c r="G67" s="110"/>
      <c r="H67" s="110"/>
      <c r="I67" s="110"/>
      <c r="J67" s="111">
        <f>J454</f>
        <v>0</v>
      </c>
      <c r="L67" s="108"/>
    </row>
    <row r="68" spans="2:12" s="8" customFormat="1" ht="24.9" customHeight="1">
      <c r="B68" s="104"/>
      <c r="D68" s="105" t="s">
        <v>144</v>
      </c>
      <c r="E68" s="106"/>
      <c r="F68" s="106"/>
      <c r="G68" s="106"/>
      <c r="H68" s="106"/>
      <c r="I68" s="106"/>
      <c r="J68" s="107">
        <f>J484</f>
        <v>0</v>
      </c>
      <c r="L68" s="104"/>
    </row>
    <row r="69" spans="2:12" s="9" customFormat="1" ht="19.95" customHeight="1">
      <c r="B69" s="108"/>
      <c r="D69" s="109" t="s">
        <v>579</v>
      </c>
      <c r="E69" s="110"/>
      <c r="F69" s="110"/>
      <c r="G69" s="110"/>
      <c r="H69" s="110"/>
      <c r="I69" s="110"/>
      <c r="J69" s="111">
        <f>J485</f>
        <v>0</v>
      </c>
      <c r="L69" s="108"/>
    </row>
    <row r="70" spans="2:12" s="9" customFormat="1" ht="19.95" customHeight="1">
      <c r="B70" s="108"/>
      <c r="D70" s="109" t="s">
        <v>145</v>
      </c>
      <c r="E70" s="110"/>
      <c r="F70" s="110"/>
      <c r="G70" s="110"/>
      <c r="H70" s="110"/>
      <c r="I70" s="110"/>
      <c r="J70" s="111">
        <f>J494</f>
        <v>0</v>
      </c>
      <c r="L70" s="108"/>
    </row>
    <row r="71" spans="2:12" s="9" customFormat="1" ht="19.95" customHeight="1">
      <c r="B71" s="108"/>
      <c r="D71" s="109" t="s">
        <v>146</v>
      </c>
      <c r="E71" s="110"/>
      <c r="F71" s="110"/>
      <c r="G71" s="110"/>
      <c r="H71" s="110"/>
      <c r="I71" s="110"/>
      <c r="J71" s="111">
        <f>J505</f>
        <v>0</v>
      </c>
      <c r="L71" s="108"/>
    </row>
    <row r="72" spans="2:12" s="9" customFormat="1" ht="19.95" customHeight="1">
      <c r="B72" s="108"/>
      <c r="D72" s="109" t="s">
        <v>147</v>
      </c>
      <c r="E72" s="110"/>
      <c r="F72" s="110"/>
      <c r="G72" s="110"/>
      <c r="H72" s="110"/>
      <c r="I72" s="110"/>
      <c r="J72" s="111">
        <f>J512</f>
        <v>0</v>
      </c>
      <c r="L72" s="108"/>
    </row>
    <row r="73" spans="2:12" s="9" customFormat="1" ht="19.95" customHeight="1">
      <c r="B73" s="108"/>
      <c r="D73" s="109" t="s">
        <v>148</v>
      </c>
      <c r="E73" s="110"/>
      <c r="F73" s="110"/>
      <c r="G73" s="110"/>
      <c r="H73" s="110"/>
      <c r="I73" s="110"/>
      <c r="J73" s="111">
        <f>J556</f>
        <v>0</v>
      </c>
      <c r="L73" s="108"/>
    </row>
    <row r="74" spans="2:12" s="9" customFormat="1" ht="19.95" customHeight="1">
      <c r="B74" s="108"/>
      <c r="D74" s="109" t="s">
        <v>1451</v>
      </c>
      <c r="E74" s="110"/>
      <c r="F74" s="110"/>
      <c r="G74" s="110"/>
      <c r="H74" s="110"/>
      <c r="I74" s="110"/>
      <c r="J74" s="111">
        <f>J584</f>
        <v>0</v>
      </c>
      <c r="L74" s="108"/>
    </row>
    <row r="75" spans="2:12" s="8" customFormat="1" ht="24.9" customHeight="1">
      <c r="B75" s="104"/>
      <c r="D75" s="105" t="s">
        <v>149</v>
      </c>
      <c r="E75" s="106"/>
      <c r="F75" s="106"/>
      <c r="G75" s="106"/>
      <c r="H75" s="106"/>
      <c r="I75" s="106"/>
      <c r="J75" s="107">
        <f>J591</f>
        <v>0</v>
      </c>
      <c r="L75" s="104"/>
    </row>
    <row r="76" spans="2:12" s="9" customFormat="1" ht="19.95" customHeight="1">
      <c r="B76" s="108"/>
      <c r="D76" s="109" t="s">
        <v>150</v>
      </c>
      <c r="E76" s="110"/>
      <c r="F76" s="110"/>
      <c r="G76" s="110"/>
      <c r="H76" s="110"/>
      <c r="I76" s="110"/>
      <c r="J76" s="111">
        <f>J592</f>
        <v>0</v>
      </c>
      <c r="L76" s="108"/>
    </row>
    <row r="77" spans="2:12" s="1" customFormat="1" ht="21.75" customHeight="1">
      <c r="B77" s="33"/>
      <c r="L77" s="33"/>
    </row>
    <row r="78" spans="2:12" s="1" customFormat="1" ht="6.9" customHeight="1"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33"/>
    </row>
    <row r="82" spans="2:12" s="1" customFormat="1" ht="6.9" customHeight="1">
      <c r="B82" s="44"/>
      <c r="C82" s="45"/>
      <c r="D82" s="45"/>
      <c r="E82" s="45"/>
      <c r="F82" s="45"/>
      <c r="G82" s="45"/>
      <c r="H82" s="45"/>
      <c r="I82" s="45"/>
      <c r="J82" s="45"/>
      <c r="K82" s="45"/>
      <c r="L82" s="33"/>
    </row>
    <row r="83" spans="2:12" s="1" customFormat="1" ht="24.9" customHeight="1">
      <c r="B83" s="33"/>
      <c r="C83" s="22" t="s">
        <v>151</v>
      </c>
      <c r="L83" s="33"/>
    </row>
    <row r="84" spans="2:12" s="1" customFormat="1" ht="6.9" customHeight="1">
      <c r="B84" s="33"/>
      <c r="L84" s="33"/>
    </row>
    <row r="85" spans="2:12" s="1" customFormat="1" ht="12" customHeight="1">
      <c r="B85" s="33"/>
      <c r="C85" s="28" t="s">
        <v>16</v>
      </c>
      <c r="L85" s="33"/>
    </row>
    <row r="86" spans="2:12" s="1" customFormat="1" ht="16.5" customHeight="1">
      <c r="B86" s="33"/>
      <c r="E86" s="327" t="str">
        <f>E7</f>
        <v>ÚPRAVY STÁVAJÍCÍHO VODOJEMU KOZINEC I a II</v>
      </c>
      <c r="F86" s="328"/>
      <c r="G86" s="328"/>
      <c r="H86" s="328"/>
      <c r="L86" s="33"/>
    </row>
    <row r="87" spans="2:12" ht="12" customHeight="1">
      <c r="B87" s="21"/>
      <c r="C87" s="28" t="s">
        <v>132</v>
      </c>
      <c r="L87" s="21"/>
    </row>
    <row r="88" spans="2:12" s="1" customFormat="1" ht="16.5" customHeight="1">
      <c r="B88" s="33"/>
      <c r="E88" s="327" t="s">
        <v>1448</v>
      </c>
      <c r="F88" s="329"/>
      <c r="G88" s="329"/>
      <c r="H88" s="329"/>
      <c r="L88" s="33"/>
    </row>
    <row r="89" spans="2:12" s="1" customFormat="1" ht="12" customHeight="1">
      <c r="B89" s="33"/>
      <c r="C89" s="28" t="s">
        <v>134</v>
      </c>
      <c r="L89" s="33"/>
    </row>
    <row r="90" spans="2:12" s="1" customFormat="1" ht="16.5" customHeight="1">
      <c r="B90" s="33"/>
      <c r="E90" s="291" t="str">
        <f>E11</f>
        <v>D.1.1.a - Bourací práce a demolice</v>
      </c>
      <c r="F90" s="329"/>
      <c r="G90" s="329"/>
      <c r="H90" s="329"/>
      <c r="L90" s="33"/>
    </row>
    <row r="91" spans="2:12" s="1" customFormat="1" ht="6.9" customHeight="1">
      <c r="B91" s="33"/>
      <c r="L91" s="33"/>
    </row>
    <row r="92" spans="2:12" s="1" customFormat="1" ht="12" customHeight="1">
      <c r="B92" s="33"/>
      <c r="C92" s="28" t="s">
        <v>21</v>
      </c>
      <c r="F92" s="26" t="str">
        <f>F14</f>
        <v>Jilemnice</v>
      </c>
      <c r="I92" s="28" t="s">
        <v>23</v>
      </c>
      <c r="J92" s="50" t="str">
        <f>IF(J14="","",J14)</f>
        <v>5. 11. 2024</v>
      </c>
      <c r="L92" s="33"/>
    </row>
    <row r="93" spans="2:12" s="1" customFormat="1" ht="6.9" customHeight="1">
      <c r="B93" s="33"/>
      <c r="L93" s="33"/>
    </row>
    <row r="94" spans="2:12" s="1" customFormat="1" ht="25.65" customHeight="1">
      <c r="B94" s="33"/>
      <c r="C94" s="28" t="s">
        <v>25</v>
      </c>
      <c r="F94" s="26" t="str">
        <f>E17</f>
        <v>Vodohospodářské sdružení Turnov</v>
      </c>
      <c r="I94" s="28" t="s">
        <v>32</v>
      </c>
      <c r="J94" s="31" t="str">
        <f>E23</f>
        <v>PECKA ATELIÉR s.r.o.</v>
      </c>
      <c r="L94" s="33"/>
    </row>
    <row r="95" spans="2:12" s="1" customFormat="1" ht="15.15" customHeight="1">
      <c r="B95" s="33"/>
      <c r="C95" s="28" t="s">
        <v>30</v>
      </c>
      <c r="F95" s="26" t="str">
        <f>IF(E20="","",E20)</f>
        <v>Vyplň údaj</v>
      </c>
      <c r="I95" s="28" t="s">
        <v>35</v>
      </c>
      <c r="J95" s="31" t="str">
        <f>E26</f>
        <v>Michael Štěpán</v>
      </c>
      <c r="L95" s="33"/>
    </row>
    <row r="96" spans="2:12" s="1" customFormat="1" ht="10.35" customHeight="1">
      <c r="B96" s="33"/>
      <c r="L96" s="33"/>
    </row>
    <row r="97" spans="2:65" s="10" customFormat="1" ht="29.25" customHeight="1">
      <c r="B97" s="112"/>
      <c r="C97" s="113" t="s">
        <v>152</v>
      </c>
      <c r="D97" s="114" t="s">
        <v>59</v>
      </c>
      <c r="E97" s="114" t="s">
        <v>55</v>
      </c>
      <c r="F97" s="114" t="s">
        <v>56</v>
      </c>
      <c r="G97" s="114" t="s">
        <v>153</v>
      </c>
      <c r="H97" s="114" t="s">
        <v>154</v>
      </c>
      <c r="I97" s="114" t="s">
        <v>155</v>
      </c>
      <c r="J97" s="114" t="s">
        <v>138</v>
      </c>
      <c r="K97" s="115" t="s">
        <v>156</v>
      </c>
      <c r="L97" s="112"/>
      <c r="M97" s="57" t="s">
        <v>19</v>
      </c>
      <c r="N97" s="58" t="s">
        <v>44</v>
      </c>
      <c r="O97" s="58" t="s">
        <v>157</v>
      </c>
      <c r="P97" s="58" t="s">
        <v>158</v>
      </c>
      <c r="Q97" s="58" t="s">
        <v>159</v>
      </c>
      <c r="R97" s="58" t="s">
        <v>160</v>
      </c>
      <c r="S97" s="58" t="s">
        <v>161</v>
      </c>
      <c r="T97" s="59" t="s">
        <v>162</v>
      </c>
    </row>
    <row r="98" spans="2:65" s="1" customFormat="1" ht="22.8" customHeight="1">
      <c r="B98" s="33"/>
      <c r="C98" s="62" t="s">
        <v>163</v>
      </c>
      <c r="J98" s="116">
        <f>BK98</f>
        <v>0</v>
      </c>
      <c r="L98" s="33"/>
      <c r="M98" s="60"/>
      <c r="N98" s="51"/>
      <c r="O98" s="51"/>
      <c r="P98" s="117">
        <f>P99+P484+P591</f>
        <v>0</v>
      </c>
      <c r="Q98" s="51"/>
      <c r="R98" s="117">
        <f>R99+R484+R591</f>
        <v>0.46663759999999999</v>
      </c>
      <c r="S98" s="51"/>
      <c r="T98" s="118">
        <f>T99+T484+T591</f>
        <v>555.02055934999998</v>
      </c>
      <c r="AT98" s="18" t="s">
        <v>73</v>
      </c>
      <c r="AU98" s="18" t="s">
        <v>139</v>
      </c>
      <c r="BK98" s="119">
        <f>BK99+BK484+BK591</f>
        <v>0</v>
      </c>
    </row>
    <row r="99" spans="2:65" s="11" customFormat="1" ht="25.95" customHeight="1">
      <c r="B99" s="120"/>
      <c r="D99" s="121" t="s">
        <v>73</v>
      </c>
      <c r="E99" s="122" t="s">
        <v>164</v>
      </c>
      <c r="F99" s="122" t="s">
        <v>165</v>
      </c>
      <c r="I99" s="123"/>
      <c r="J99" s="124">
        <f>BK99</f>
        <v>0</v>
      </c>
      <c r="L99" s="120"/>
      <c r="M99" s="125"/>
      <c r="P99" s="126">
        <f>P100+P180+P454</f>
        <v>0</v>
      </c>
      <c r="R99" s="126">
        <f>R100+R180+R454</f>
        <v>1.5637599999999998E-2</v>
      </c>
      <c r="T99" s="127">
        <f>T100+T180+T454</f>
        <v>546.38415599999996</v>
      </c>
      <c r="AR99" s="121" t="s">
        <v>81</v>
      </c>
      <c r="AT99" s="128" t="s">
        <v>73</v>
      </c>
      <c r="AU99" s="128" t="s">
        <v>74</v>
      </c>
      <c r="AY99" s="121" t="s">
        <v>166</v>
      </c>
      <c r="BK99" s="129">
        <f>BK100+BK180+BK454</f>
        <v>0</v>
      </c>
    </row>
    <row r="100" spans="2:65" s="11" customFormat="1" ht="22.8" customHeight="1">
      <c r="B100" s="120"/>
      <c r="D100" s="121" t="s">
        <v>73</v>
      </c>
      <c r="E100" s="130" t="s">
        <v>81</v>
      </c>
      <c r="F100" s="130" t="s">
        <v>167</v>
      </c>
      <c r="I100" s="123"/>
      <c r="J100" s="131">
        <f>BK100</f>
        <v>0</v>
      </c>
      <c r="L100" s="120"/>
      <c r="M100" s="125"/>
      <c r="P100" s="126">
        <f>SUM(P101:P179)</f>
        <v>0</v>
      </c>
      <c r="R100" s="126">
        <f>SUM(R101:R179)</f>
        <v>0</v>
      </c>
      <c r="T100" s="127">
        <f>SUM(T101:T179)</f>
        <v>0</v>
      </c>
      <c r="AR100" s="121" t="s">
        <v>81</v>
      </c>
      <c r="AT100" s="128" t="s">
        <v>73</v>
      </c>
      <c r="AU100" s="128" t="s">
        <v>81</v>
      </c>
      <c r="AY100" s="121" t="s">
        <v>166</v>
      </c>
      <c r="BK100" s="129">
        <f>SUM(BK101:BK179)</f>
        <v>0</v>
      </c>
    </row>
    <row r="101" spans="2:65" s="1" customFormat="1" ht="16.5" customHeight="1">
      <c r="B101" s="33"/>
      <c r="C101" s="132" t="s">
        <v>81</v>
      </c>
      <c r="D101" s="132" t="s">
        <v>168</v>
      </c>
      <c r="E101" s="133" t="s">
        <v>1452</v>
      </c>
      <c r="F101" s="134" t="s">
        <v>1453</v>
      </c>
      <c r="G101" s="135" t="s">
        <v>244</v>
      </c>
      <c r="H101" s="136">
        <v>971.25</v>
      </c>
      <c r="I101" s="137"/>
      <c r="J101" s="138">
        <f>ROUND(I101*H101,2)</f>
        <v>0</v>
      </c>
      <c r="K101" s="134" t="s">
        <v>172</v>
      </c>
      <c r="L101" s="33"/>
      <c r="M101" s="139" t="s">
        <v>19</v>
      </c>
      <c r="N101" s="140" t="s">
        <v>45</v>
      </c>
      <c r="P101" s="141">
        <f>O101*H101</f>
        <v>0</v>
      </c>
      <c r="Q101" s="141">
        <v>0</v>
      </c>
      <c r="R101" s="141">
        <f>Q101*H101</f>
        <v>0</v>
      </c>
      <c r="S101" s="141">
        <v>0</v>
      </c>
      <c r="T101" s="142">
        <f>S101*H101</f>
        <v>0</v>
      </c>
      <c r="AR101" s="143" t="s">
        <v>173</v>
      </c>
      <c r="AT101" s="143" t="s">
        <v>168</v>
      </c>
      <c r="AU101" s="143" t="s">
        <v>83</v>
      </c>
      <c r="AY101" s="18" t="s">
        <v>166</v>
      </c>
      <c r="BE101" s="144">
        <f>IF(N101="základní",J101,0)</f>
        <v>0</v>
      </c>
      <c r="BF101" s="144">
        <f>IF(N101="snížená",J101,0)</f>
        <v>0</v>
      </c>
      <c r="BG101" s="144">
        <f>IF(N101="zákl. přenesená",J101,0)</f>
        <v>0</v>
      </c>
      <c r="BH101" s="144">
        <f>IF(N101="sníž. přenesená",J101,0)</f>
        <v>0</v>
      </c>
      <c r="BI101" s="144">
        <f>IF(N101="nulová",J101,0)</f>
        <v>0</v>
      </c>
      <c r="BJ101" s="18" t="s">
        <v>81</v>
      </c>
      <c r="BK101" s="144">
        <f>ROUND(I101*H101,2)</f>
        <v>0</v>
      </c>
      <c r="BL101" s="18" t="s">
        <v>173</v>
      </c>
      <c r="BM101" s="143" t="s">
        <v>1454</v>
      </c>
    </row>
    <row r="102" spans="2:65" s="1" customFormat="1" ht="10.199999999999999">
      <c r="B102" s="33"/>
      <c r="D102" s="145" t="s">
        <v>175</v>
      </c>
      <c r="F102" s="146" t="s">
        <v>1455</v>
      </c>
      <c r="I102" s="147"/>
      <c r="L102" s="33"/>
      <c r="M102" s="148"/>
      <c r="T102" s="54"/>
      <c r="AT102" s="18" t="s">
        <v>175</v>
      </c>
      <c r="AU102" s="18" t="s">
        <v>83</v>
      </c>
    </row>
    <row r="103" spans="2:65" s="12" customFormat="1" ht="10.199999999999999">
      <c r="B103" s="149"/>
      <c r="D103" s="150" t="s">
        <v>177</v>
      </c>
      <c r="E103" s="151" t="s">
        <v>19</v>
      </c>
      <c r="F103" s="152" t="s">
        <v>1456</v>
      </c>
      <c r="H103" s="151" t="s">
        <v>19</v>
      </c>
      <c r="I103" s="153"/>
      <c r="L103" s="149"/>
      <c r="M103" s="154"/>
      <c r="T103" s="155"/>
      <c r="AT103" s="151" t="s">
        <v>177</v>
      </c>
      <c r="AU103" s="151" t="s">
        <v>83</v>
      </c>
      <c r="AV103" s="12" t="s">
        <v>81</v>
      </c>
      <c r="AW103" s="12" t="s">
        <v>34</v>
      </c>
      <c r="AX103" s="12" t="s">
        <v>74</v>
      </c>
      <c r="AY103" s="151" t="s">
        <v>166</v>
      </c>
    </row>
    <row r="104" spans="2:65" s="13" customFormat="1" ht="10.199999999999999">
      <c r="B104" s="156"/>
      <c r="D104" s="150" t="s">
        <v>177</v>
      </c>
      <c r="E104" s="157" t="s">
        <v>19</v>
      </c>
      <c r="F104" s="158" t="s">
        <v>1457</v>
      </c>
      <c r="H104" s="159">
        <v>300</v>
      </c>
      <c r="I104" s="160"/>
      <c r="L104" s="156"/>
      <c r="M104" s="161"/>
      <c r="T104" s="162"/>
      <c r="AT104" s="157" t="s">
        <v>177</v>
      </c>
      <c r="AU104" s="157" t="s">
        <v>83</v>
      </c>
      <c r="AV104" s="13" t="s">
        <v>83</v>
      </c>
      <c r="AW104" s="13" t="s">
        <v>34</v>
      </c>
      <c r="AX104" s="13" t="s">
        <v>74</v>
      </c>
      <c r="AY104" s="157" t="s">
        <v>166</v>
      </c>
    </row>
    <row r="105" spans="2:65" s="12" customFormat="1" ht="10.199999999999999">
      <c r="B105" s="149"/>
      <c r="D105" s="150" t="s">
        <v>177</v>
      </c>
      <c r="E105" s="151" t="s">
        <v>19</v>
      </c>
      <c r="F105" s="152" t="s">
        <v>1458</v>
      </c>
      <c r="H105" s="151" t="s">
        <v>19</v>
      </c>
      <c r="I105" s="153"/>
      <c r="L105" s="149"/>
      <c r="M105" s="154"/>
      <c r="T105" s="155"/>
      <c r="AT105" s="151" t="s">
        <v>177</v>
      </c>
      <c r="AU105" s="151" t="s">
        <v>83</v>
      </c>
      <c r="AV105" s="12" t="s">
        <v>81</v>
      </c>
      <c r="AW105" s="12" t="s">
        <v>34</v>
      </c>
      <c r="AX105" s="12" t="s">
        <v>74</v>
      </c>
      <c r="AY105" s="151" t="s">
        <v>166</v>
      </c>
    </row>
    <row r="106" spans="2:65" s="13" customFormat="1" ht="10.199999999999999">
      <c r="B106" s="156"/>
      <c r="D106" s="150" t="s">
        <v>177</v>
      </c>
      <c r="E106" s="157" t="s">
        <v>19</v>
      </c>
      <c r="F106" s="158" t="s">
        <v>1459</v>
      </c>
      <c r="H106" s="159">
        <v>425</v>
      </c>
      <c r="I106" s="160"/>
      <c r="L106" s="156"/>
      <c r="M106" s="161"/>
      <c r="T106" s="162"/>
      <c r="AT106" s="157" t="s">
        <v>177</v>
      </c>
      <c r="AU106" s="157" t="s">
        <v>83</v>
      </c>
      <c r="AV106" s="13" t="s">
        <v>83</v>
      </c>
      <c r="AW106" s="13" t="s">
        <v>34</v>
      </c>
      <c r="AX106" s="13" t="s">
        <v>74</v>
      </c>
      <c r="AY106" s="157" t="s">
        <v>166</v>
      </c>
    </row>
    <row r="107" spans="2:65" s="12" customFormat="1" ht="10.199999999999999">
      <c r="B107" s="149"/>
      <c r="D107" s="150" t="s">
        <v>177</v>
      </c>
      <c r="E107" s="151" t="s">
        <v>19</v>
      </c>
      <c r="F107" s="152" t="s">
        <v>1460</v>
      </c>
      <c r="H107" s="151" t="s">
        <v>19</v>
      </c>
      <c r="I107" s="153"/>
      <c r="L107" s="149"/>
      <c r="M107" s="154"/>
      <c r="T107" s="155"/>
      <c r="AT107" s="151" t="s">
        <v>177</v>
      </c>
      <c r="AU107" s="151" t="s">
        <v>83</v>
      </c>
      <c r="AV107" s="12" t="s">
        <v>81</v>
      </c>
      <c r="AW107" s="12" t="s">
        <v>34</v>
      </c>
      <c r="AX107" s="12" t="s">
        <v>74</v>
      </c>
      <c r="AY107" s="151" t="s">
        <v>166</v>
      </c>
    </row>
    <row r="108" spans="2:65" s="13" customFormat="1" ht="10.199999999999999">
      <c r="B108" s="156"/>
      <c r="D108" s="150" t="s">
        <v>177</v>
      </c>
      <c r="E108" s="157" t="s">
        <v>19</v>
      </c>
      <c r="F108" s="158" t="s">
        <v>1461</v>
      </c>
      <c r="H108" s="159">
        <v>200</v>
      </c>
      <c r="I108" s="160"/>
      <c r="L108" s="156"/>
      <c r="M108" s="161"/>
      <c r="T108" s="162"/>
      <c r="AT108" s="157" t="s">
        <v>177</v>
      </c>
      <c r="AU108" s="157" t="s">
        <v>83</v>
      </c>
      <c r="AV108" s="13" t="s">
        <v>83</v>
      </c>
      <c r="AW108" s="13" t="s">
        <v>34</v>
      </c>
      <c r="AX108" s="13" t="s">
        <v>74</v>
      </c>
      <c r="AY108" s="157" t="s">
        <v>166</v>
      </c>
    </row>
    <row r="109" spans="2:65" s="14" customFormat="1" ht="10.199999999999999">
      <c r="B109" s="163"/>
      <c r="D109" s="150" t="s">
        <v>177</v>
      </c>
      <c r="E109" s="164" t="s">
        <v>19</v>
      </c>
      <c r="F109" s="165" t="s">
        <v>181</v>
      </c>
      <c r="H109" s="166">
        <v>925</v>
      </c>
      <c r="I109" s="167"/>
      <c r="L109" s="163"/>
      <c r="M109" s="168"/>
      <c r="T109" s="169"/>
      <c r="AT109" s="164" t="s">
        <v>177</v>
      </c>
      <c r="AU109" s="164" t="s">
        <v>83</v>
      </c>
      <c r="AV109" s="14" t="s">
        <v>173</v>
      </c>
      <c r="AW109" s="14" t="s">
        <v>34</v>
      </c>
      <c r="AX109" s="14" t="s">
        <v>81</v>
      </c>
      <c r="AY109" s="164" t="s">
        <v>166</v>
      </c>
    </row>
    <row r="110" spans="2:65" s="13" customFormat="1" ht="10.199999999999999">
      <c r="B110" s="156"/>
      <c r="D110" s="150" t="s">
        <v>177</v>
      </c>
      <c r="F110" s="158" t="s">
        <v>1462</v>
      </c>
      <c r="H110" s="159">
        <v>971.25</v>
      </c>
      <c r="I110" s="160"/>
      <c r="L110" s="156"/>
      <c r="M110" s="161"/>
      <c r="T110" s="162"/>
      <c r="AT110" s="157" t="s">
        <v>177</v>
      </c>
      <c r="AU110" s="157" t="s">
        <v>83</v>
      </c>
      <c r="AV110" s="13" t="s">
        <v>83</v>
      </c>
      <c r="AW110" s="13" t="s">
        <v>4</v>
      </c>
      <c r="AX110" s="13" t="s">
        <v>81</v>
      </c>
      <c r="AY110" s="157" t="s">
        <v>166</v>
      </c>
    </row>
    <row r="111" spans="2:65" s="1" customFormat="1" ht="16.5" customHeight="1">
      <c r="B111" s="33"/>
      <c r="C111" s="132" t="s">
        <v>83</v>
      </c>
      <c r="D111" s="132" t="s">
        <v>168</v>
      </c>
      <c r="E111" s="133" t="s">
        <v>169</v>
      </c>
      <c r="F111" s="134" t="s">
        <v>170</v>
      </c>
      <c r="G111" s="135" t="s">
        <v>171</v>
      </c>
      <c r="H111" s="136">
        <v>113.4</v>
      </c>
      <c r="I111" s="137"/>
      <c r="J111" s="138">
        <f>ROUND(I111*H111,2)</f>
        <v>0</v>
      </c>
      <c r="K111" s="134" t="s">
        <v>172</v>
      </c>
      <c r="L111" s="33"/>
      <c r="M111" s="139" t="s">
        <v>19</v>
      </c>
      <c r="N111" s="140" t="s">
        <v>45</v>
      </c>
      <c r="P111" s="141">
        <f>O111*H111</f>
        <v>0</v>
      </c>
      <c r="Q111" s="141">
        <v>0</v>
      </c>
      <c r="R111" s="141">
        <f>Q111*H111</f>
        <v>0</v>
      </c>
      <c r="S111" s="141">
        <v>0</v>
      </c>
      <c r="T111" s="142">
        <f>S111*H111</f>
        <v>0</v>
      </c>
      <c r="AR111" s="143" t="s">
        <v>173</v>
      </c>
      <c r="AT111" s="143" t="s">
        <v>168</v>
      </c>
      <c r="AU111" s="143" t="s">
        <v>83</v>
      </c>
      <c r="AY111" s="18" t="s">
        <v>166</v>
      </c>
      <c r="BE111" s="144">
        <f>IF(N111="základní",J111,0)</f>
        <v>0</v>
      </c>
      <c r="BF111" s="144">
        <f>IF(N111="snížená",J111,0)</f>
        <v>0</v>
      </c>
      <c r="BG111" s="144">
        <f>IF(N111="zákl. přenesená",J111,0)</f>
        <v>0</v>
      </c>
      <c r="BH111" s="144">
        <f>IF(N111="sníž. přenesená",J111,0)</f>
        <v>0</v>
      </c>
      <c r="BI111" s="144">
        <f>IF(N111="nulová",J111,0)</f>
        <v>0</v>
      </c>
      <c r="BJ111" s="18" t="s">
        <v>81</v>
      </c>
      <c r="BK111" s="144">
        <f>ROUND(I111*H111,2)</f>
        <v>0</v>
      </c>
      <c r="BL111" s="18" t="s">
        <v>173</v>
      </c>
      <c r="BM111" s="143" t="s">
        <v>1463</v>
      </c>
    </row>
    <row r="112" spans="2:65" s="1" customFormat="1" ht="10.199999999999999">
      <c r="B112" s="33"/>
      <c r="D112" s="145" t="s">
        <v>175</v>
      </c>
      <c r="F112" s="146" t="s">
        <v>176</v>
      </c>
      <c r="I112" s="147"/>
      <c r="L112" s="33"/>
      <c r="M112" s="148"/>
      <c r="T112" s="54"/>
      <c r="AT112" s="18" t="s">
        <v>175</v>
      </c>
      <c r="AU112" s="18" t="s">
        <v>83</v>
      </c>
    </row>
    <row r="113" spans="2:65" s="12" customFormat="1" ht="10.199999999999999">
      <c r="B113" s="149"/>
      <c r="D113" s="150" t="s">
        <v>177</v>
      </c>
      <c r="E113" s="151" t="s">
        <v>19</v>
      </c>
      <c r="F113" s="152" t="s">
        <v>178</v>
      </c>
      <c r="H113" s="151" t="s">
        <v>19</v>
      </c>
      <c r="I113" s="153"/>
      <c r="L113" s="149"/>
      <c r="M113" s="154"/>
      <c r="T113" s="155"/>
      <c r="AT113" s="151" t="s">
        <v>177</v>
      </c>
      <c r="AU113" s="151" t="s">
        <v>83</v>
      </c>
      <c r="AV113" s="12" t="s">
        <v>81</v>
      </c>
      <c r="AW113" s="12" t="s">
        <v>34</v>
      </c>
      <c r="AX113" s="12" t="s">
        <v>74</v>
      </c>
      <c r="AY113" s="151" t="s">
        <v>166</v>
      </c>
    </row>
    <row r="114" spans="2:65" s="12" customFormat="1" ht="10.199999999999999">
      <c r="B114" s="149"/>
      <c r="D114" s="150" t="s">
        <v>177</v>
      </c>
      <c r="E114" s="151" t="s">
        <v>19</v>
      </c>
      <c r="F114" s="152" t="s">
        <v>1464</v>
      </c>
      <c r="H114" s="151" t="s">
        <v>19</v>
      </c>
      <c r="I114" s="153"/>
      <c r="L114" s="149"/>
      <c r="M114" s="154"/>
      <c r="T114" s="155"/>
      <c r="AT114" s="151" t="s">
        <v>177</v>
      </c>
      <c r="AU114" s="151" t="s">
        <v>83</v>
      </c>
      <c r="AV114" s="12" t="s">
        <v>81</v>
      </c>
      <c r="AW114" s="12" t="s">
        <v>34</v>
      </c>
      <c r="AX114" s="12" t="s">
        <v>74</v>
      </c>
      <c r="AY114" s="151" t="s">
        <v>166</v>
      </c>
    </row>
    <row r="115" spans="2:65" s="13" customFormat="1" ht="10.199999999999999">
      <c r="B115" s="156"/>
      <c r="D115" s="150" t="s">
        <v>177</v>
      </c>
      <c r="E115" s="157" t="s">
        <v>19</v>
      </c>
      <c r="F115" s="158" t="s">
        <v>1465</v>
      </c>
      <c r="H115" s="159">
        <v>108</v>
      </c>
      <c r="I115" s="160"/>
      <c r="L115" s="156"/>
      <c r="M115" s="161"/>
      <c r="T115" s="162"/>
      <c r="AT115" s="157" t="s">
        <v>177</v>
      </c>
      <c r="AU115" s="157" t="s">
        <v>83</v>
      </c>
      <c r="AV115" s="13" t="s">
        <v>83</v>
      </c>
      <c r="AW115" s="13" t="s">
        <v>34</v>
      </c>
      <c r="AX115" s="13" t="s">
        <v>74</v>
      </c>
      <c r="AY115" s="157" t="s">
        <v>166</v>
      </c>
    </row>
    <row r="116" spans="2:65" s="14" customFormat="1" ht="10.199999999999999">
      <c r="B116" s="163"/>
      <c r="D116" s="150" t="s">
        <v>177</v>
      </c>
      <c r="E116" s="164" t="s">
        <v>19</v>
      </c>
      <c r="F116" s="165" t="s">
        <v>181</v>
      </c>
      <c r="H116" s="166">
        <v>108</v>
      </c>
      <c r="I116" s="167"/>
      <c r="L116" s="163"/>
      <c r="M116" s="168"/>
      <c r="T116" s="169"/>
      <c r="AT116" s="164" t="s">
        <v>177</v>
      </c>
      <c r="AU116" s="164" t="s">
        <v>83</v>
      </c>
      <c r="AV116" s="14" t="s">
        <v>173</v>
      </c>
      <c r="AW116" s="14" t="s">
        <v>34</v>
      </c>
      <c r="AX116" s="14" t="s">
        <v>81</v>
      </c>
      <c r="AY116" s="164" t="s">
        <v>166</v>
      </c>
    </row>
    <row r="117" spans="2:65" s="13" customFormat="1" ht="10.199999999999999">
      <c r="B117" s="156"/>
      <c r="D117" s="150" t="s">
        <v>177</v>
      </c>
      <c r="F117" s="158" t="s">
        <v>1466</v>
      </c>
      <c r="H117" s="159">
        <v>113.4</v>
      </c>
      <c r="I117" s="160"/>
      <c r="L117" s="156"/>
      <c r="M117" s="161"/>
      <c r="T117" s="162"/>
      <c r="AT117" s="157" t="s">
        <v>177</v>
      </c>
      <c r="AU117" s="157" t="s">
        <v>83</v>
      </c>
      <c r="AV117" s="13" t="s">
        <v>83</v>
      </c>
      <c r="AW117" s="13" t="s">
        <v>4</v>
      </c>
      <c r="AX117" s="13" t="s">
        <v>81</v>
      </c>
      <c r="AY117" s="157" t="s">
        <v>166</v>
      </c>
    </row>
    <row r="118" spans="2:65" s="1" customFormat="1" ht="21.75" customHeight="1">
      <c r="B118" s="33"/>
      <c r="C118" s="132" t="s">
        <v>190</v>
      </c>
      <c r="D118" s="132" t="s">
        <v>168</v>
      </c>
      <c r="E118" s="133" t="s">
        <v>183</v>
      </c>
      <c r="F118" s="134" t="s">
        <v>184</v>
      </c>
      <c r="G118" s="135" t="s">
        <v>171</v>
      </c>
      <c r="H118" s="136">
        <v>75.599999999999994</v>
      </c>
      <c r="I118" s="137"/>
      <c r="J118" s="138">
        <f>ROUND(I118*H118,2)</f>
        <v>0</v>
      </c>
      <c r="K118" s="134" t="s">
        <v>172</v>
      </c>
      <c r="L118" s="33"/>
      <c r="M118" s="139" t="s">
        <v>19</v>
      </c>
      <c r="N118" s="140" t="s">
        <v>45</v>
      </c>
      <c r="P118" s="141">
        <f>O118*H118</f>
        <v>0</v>
      </c>
      <c r="Q118" s="141">
        <v>0</v>
      </c>
      <c r="R118" s="141">
        <f>Q118*H118</f>
        <v>0</v>
      </c>
      <c r="S118" s="141">
        <v>0</v>
      </c>
      <c r="T118" s="142">
        <f>S118*H118</f>
        <v>0</v>
      </c>
      <c r="AR118" s="143" t="s">
        <v>173</v>
      </c>
      <c r="AT118" s="143" t="s">
        <v>168</v>
      </c>
      <c r="AU118" s="143" t="s">
        <v>83</v>
      </c>
      <c r="AY118" s="18" t="s">
        <v>166</v>
      </c>
      <c r="BE118" s="144">
        <f>IF(N118="základní",J118,0)</f>
        <v>0</v>
      </c>
      <c r="BF118" s="144">
        <f>IF(N118="snížená",J118,0)</f>
        <v>0</v>
      </c>
      <c r="BG118" s="144">
        <f>IF(N118="zákl. přenesená",J118,0)</f>
        <v>0</v>
      </c>
      <c r="BH118" s="144">
        <f>IF(N118="sníž. přenesená",J118,0)</f>
        <v>0</v>
      </c>
      <c r="BI118" s="144">
        <f>IF(N118="nulová",J118,0)</f>
        <v>0</v>
      </c>
      <c r="BJ118" s="18" t="s">
        <v>81</v>
      </c>
      <c r="BK118" s="144">
        <f>ROUND(I118*H118,2)</f>
        <v>0</v>
      </c>
      <c r="BL118" s="18" t="s">
        <v>173</v>
      </c>
      <c r="BM118" s="143" t="s">
        <v>1467</v>
      </c>
    </row>
    <row r="119" spans="2:65" s="1" customFormat="1" ht="10.199999999999999">
      <c r="B119" s="33"/>
      <c r="D119" s="145" t="s">
        <v>175</v>
      </c>
      <c r="F119" s="146" t="s">
        <v>186</v>
      </c>
      <c r="I119" s="147"/>
      <c r="L119" s="33"/>
      <c r="M119" s="148"/>
      <c r="T119" s="54"/>
      <c r="AT119" s="18" t="s">
        <v>175</v>
      </c>
      <c r="AU119" s="18" t="s">
        <v>83</v>
      </c>
    </row>
    <row r="120" spans="2:65" s="12" customFormat="1" ht="10.199999999999999">
      <c r="B120" s="149"/>
      <c r="D120" s="150" t="s">
        <v>177</v>
      </c>
      <c r="E120" s="151" t="s">
        <v>19</v>
      </c>
      <c r="F120" s="152" t="s">
        <v>178</v>
      </c>
      <c r="H120" s="151" t="s">
        <v>19</v>
      </c>
      <c r="I120" s="153"/>
      <c r="L120" s="149"/>
      <c r="M120" s="154"/>
      <c r="T120" s="155"/>
      <c r="AT120" s="151" t="s">
        <v>177</v>
      </c>
      <c r="AU120" s="151" t="s">
        <v>83</v>
      </c>
      <c r="AV120" s="12" t="s">
        <v>81</v>
      </c>
      <c r="AW120" s="12" t="s">
        <v>34</v>
      </c>
      <c r="AX120" s="12" t="s">
        <v>74</v>
      </c>
      <c r="AY120" s="151" t="s">
        <v>166</v>
      </c>
    </row>
    <row r="121" spans="2:65" s="12" customFormat="1" ht="10.199999999999999">
      <c r="B121" s="149"/>
      <c r="D121" s="150" t="s">
        <v>177</v>
      </c>
      <c r="E121" s="151" t="s">
        <v>19</v>
      </c>
      <c r="F121" s="152" t="s">
        <v>1468</v>
      </c>
      <c r="H121" s="151" t="s">
        <v>19</v>
      </c>
      <c r="I121" s="153"/>
      <c r="L121" s="149"/>
      <c r="M121" s="154"/>
      <c r="T121" s="155"/>
      <c r="AT121" s="151" t="s">
        <v>177</v>
      </c>
      <c r="AU121" s="151" t="s">
        <v>83</v>
      </c>
      <c r="AV121" s="12" t="s">
        <v>81</v>
      </c>
      <c r="AW121" s="12" t="s">
        <v>34</v>
      </c>
      <c r="AX121" s="12" t="s">
        <v>74</v>
      </c>
      <c r="AY121" s="151" t="s">
        <v>166</v>
      </c>
    </row>
    <row r="122" spans="2:65" s="13" customFormat="1" ht="10.199999999999999">
      <c r="B122" s="156"/>
      <c r="D122" s="150" t="s">
        <v>177</v>
      </c>
      <c r="E122" s="157" t="s">
        <v>19</v>
      </c>
      <c r="F122" s="158" t="s">
        <v>1469</v>
      </c>
      <c r="H122" s="159">
        <v>72</v>
      </c>
      <c r="I122" s="160"/>
      <c r="L122" s="156"/>
      <c r="M122" s="161"/>
      <c r="T122" s="162"/>
      <c r="AT122" s="157" t="s">
        <v>177</v>
      </c>
      <c r="AU122" s="157" t="s">
        <v>83</v>
      </c>
      <c r="AV122" s="13" t="s">
        <v>83</v>
      </c>
      <c r="AW122" s="13" t="s">
        <v>34</v>
      </c>
      <c r="AX122" s="13" t="s">
        <v>74</v>
      </c>
      <c r="AY122" s="157" t="s">
        <v>166</v>
      </c>
    </row>
    <row r="123" spans="2:65" s="14" customFormat="1" ht="10.199999999999999">
      <c r="B123" s="163"/>
      <c r="D123" s="150" t="s">
        <v>177</v>
      </c>
      <c r="E123" s="164" t="s">
        <v>19</v>
      </c>
      <c r="F123" s="165" t="s">
        <v>181</v>
      </c>
      <c r="H123" s="166">
        <v>72</v>
      </c>
      <c r="I123" s="167"/>
      <c r="L123" s="163"/>
      <c r="M123" s="168"/>
      <c r="T123" s="169"/>
      <c r="AT123" s="164" t="s">
        <v>177</v>
      </c>
      <c r="AU123" s="164" t="s">
        <v>83</v>
      </c>
      <c r="AV123" s="14" t="s">
        <v>173</v>
      </c>
      <c r="AW123" s="14" t="s">
        <v>34</v>
      </c>
      <c r="AX123" s="14" t="s">
        <v>81</v>
      </c>
      <c r="AY123" s="164" t="s">
        <v>166</v>
      </c>
    </row>
    <row r="124" spans="2:65" s="13" customFormat="1" ht="10.199999999999999">
      <c r="B124" s="156"/>
      <c r="D124" s="150" t="s">
        <v>177</v>
      </c>
      <c r="F124" s="158" t="s">
        <v>1470</v>
      </c>
      <c r="H124" s="159">
        <v>75.599999999999994</v>
      </c>
      <c r="I124" s="160"/>
      <c r="L124" s="156"/>
      <c r="M124" s="161"/>
      <c r="T124" s="162"/>
      <c r="AT124" s="157" t="s">
        <v>177</v>
      </c>
      <c r="AU124" s="157" t="s">
        <v>83</v>
      </c>
      <c r="AV124" s="13" t="s">
        <v>83</v>
      </c>
      <c r="AW124" s="13" t="s">
        <v>4</v>
      </c>
      <c r="AX124" s="13" t="s">
        <v>81</v>
      </c>
      <c r="AY124" s="157" t="s">
        <v>166</v>
      </c>
    </row>
    <row r="125" spans="2:65" s="1" customFormat="1" ht="24.15" customHeight="1">
      <c r="B125" s="33"/>
      <c r="C125" s="132" t="s">
        <v>173</v>
      </c>
      <c r="D125" s="132" t="s">
        <v>168</v>
      </c>
      <c r="E125" s="133" t="s">
        <v>191</v>
      </c>
      <c r="F125" s="134" t="s">
        <v>192</v>
      </c>
      <c r="G125" s="135" t="s">
        <v>171</v>
      </c>
      <c r="H125" s="136">
        <v>2.2069999999999999</v>
      </c>
      <c r="I125" s="137"/>
      <c r="J125" s="138">
        <f>ROUND(I125*H125,2)</f>
        <v>0</v>
      </c>
      <c r="K125" s="134" t="s">
        <v>172</v>
      </c>
      <c r="L125" s="33"/>
      <c r="M125" s="139" t="s">
        <v>19</v>
      </c>
      <c r="N125" s="140" t="s">
        <v>45</v>
      </c>
      <c r="P125" s="141">
        <f>O125*H125</f>
        <v>0</v>
      </c>
      <c r="Q125" s="141">
        <v>0</v>
      </c>
      <c r="R125" s="141">
        <f>Q125*H125</f>
        <v>0</v>
      </c>
      <c r="S125" s="141">
        <v>0</v>
      </c>
      <c r="T125" s="142">
        <f>S125*H125</f>
        <v>0</v>
      </c>
      <c r="AR125" s="143" t="s">
        <v>173</v>
      </c>
      <c r="AT125" s="143" t="s">
        <v>168</v>
      </c>
      <c r="AU125" s="143" t="s">
        <v>83</v>
      </c>
      <c r="AY125" s="18" t="s">
        <v>166</v>
      </c>
      <c r="BE125" s="144">
        <f>IF(N125="základní",J125,0)</f>
        <v>0</v>
      </c>
      <c r="BF125" s="144">
        <f>IF(N125="snížená",J125,0)</f>
        <v>0</v>
      </c>
      <c r="BG125" s="144">
        <f>IF(N125="zákl. přenesená",J125,0)</f>
        <v>0</v>
      </c>
      <c r="BH125" s="144">
        <f>IF(N125="sníž. přenesená",J125,0)</f>
        <v>0</v>
      </c>
      <c r="BI125" s="144">
        <f>IF(N125="nulová",J125,0)</f>
        <v>0</v>
      </c>
      <c r="BJ125" s="18" t="s">
        <v>81</v>
      </c>
      <c r="BK125" s="144">
        <f>ROUND(I125*H125,2)</f>
        <v>0</v>
      </c>
      <c r="BL125" s="18" t="s">
        <v>173</v>
      </c>
      <c r="BM125" s="143" t="s">
        <v>1471</v>
      </c>
    </row>
    <row r="126" spans="2:65" s="1" customFormat="1" ht="10.199999999999999">
      <c r="B126" s="33"/>
      <c r="D126" s="145" t="s">
        <v>175</v>
      </c>
      <c r="F126" s="146" t="s">
        <v>194</v>
      </c>
      <c r="I126" s="147"/>
      <c r="L126" s="33"/>
      <c r="M126" s="148"/>
      <c r="T126" s="54"/>
      <c r="AT126" s="18" t="s">
        <v>175</v>
      </c>
      <c r="AU126" s="18" t="s">
        <v>83</v>
      </c>
    </row>
    <row r="127" spans="2:65" s="12" customFormat="1" ht="10.199999999999999">
      <c r="B127" s="149"/>
      <c r="D127" s="150" t="s">
        <v>177</v>
      </c>
      <c r="E127" s="151" t="s">
        <v>19</v>
      </c>
      <c r="F127" s="152" t="s">
        <v>1472</v>
      </c>
      <c r="H127" s="151" t="s">
        <v>19</v>
      </c>
      <c r="I127" s="153"/>
      <c r="L127" s="149"/>
      <c r="M127" s="154"/>
      <c r="T127" s="155"/>
      <c r="AT127" s="151" t="s">
        <v>177</v>
      </c>
      <c r="AU127" s="151" t="s">
        <v>83</v>
      </c>
      <c r="AV127" s="12" t="s">
        <v>81</v>
      </c>
      <c r="AW127" s="12" t="s">
        <v>34</v>
      </c>
      <c r="AX127" s="12" t="s">
        <v>74</v>
      </c>
      <c r="AY127" s="151" t="s">
        <v>166</v>
      </c>
    </row>
    <row r="128" spans="2:65" s="13" customFormat="1" ht="10.199999999999999">
      <c r="B128" s="156"/>
      <c r="D128" s="150" t="s">
        <v>177</v>
      </c>
      <c r="E128" s="157" t="s">
        <v>19</v>
      </c>
      <c r="F128" s="158" t="s">
        <v>1473</v>
      </c>
      <c r="H128" s="159">
        <v>2.1019999999999999</v>
      </c>
      <c r="I128" s="160"/>
      <c r="L128" s="156"/>
      <c r="M128" s="161"/>
      <c r="T128" s="162"/>
      <c r="AT128" s="157" t="s">
        <v>177</v>
      </c>
      <c r="AU128" s="157" t="s">
        <v>83</v>
      </c>
      <c r="AV128" s="13" t="s">
        <v>83</v>
      </c>
      <c r="AW128" s="13" t="s">
        <v>34</v>
      </c>
      <c r="AX128" s="13" t="s">
        <v>74</v>
      </c>
      <c r="AY128" s="157" t="s">
        <v>166</v>
      </c>
    </row>
    <row r="129" spans="2:65" s="14" customFormat="1" ht="10.199999999999999">
      <c r="B129" s="163"/>
      <c r="D129" s="150" t="s">
        <v>177</v>
      </c>
      <c r="E129" s="164" t="s">
        <v>19</v>
      </c>
      <c r="F129" s="165" t="s">
        <v>181</v>
      </c>
      <c r="H129" s="166">
        <v>2.1019999999999999</v>
      </c>
      <c r="I129" s="167"/>
      <c r="L129" s="163"/>
      <c r="M129" s="168"/>
      <c r="T129" s="169"/>
      <c r="AT129" s="164" t="s">
        <v>177</v>
      </c>
      <c r="AU129" s="164" t="s">
        <v>83</v>
      </c>
      <c r="AV129" s="14" t="s">
        <v>173</v>
      </c>
      <c r="AW129" s="14" t="s">
        <v>34</v>
      </c>
      <c r="AX129" s="14" t="s">
        <v>81</v>
      </c>
      <c r="AY129" s="164" t="s">
        <v>166</v>
      </c>
    </row>
    <row r="130" spans="2:65" s="13" customFormat="1" ht="10.199999999999999">
      <c r="B130" s="156"/>
      <c r="D130" s="150" t="s">
        <v>177</v>
      </c>
      <c r="F130" s="158" t="s">
        <v>1474</v>
      </c>
      <c r="H130" s="159">
        <v>2.2069999999999999</v>
      </c>
      <c r="I130" s="160"/>
      <c r="L130" s="156"/>
      <c r="M130" s="161"/>
      <c r="T130" s="162"/>
      <c r="AT130" s="157" t="s">
        <v>177</v>
      </c>
      <c r="AU130" s="157" t="s">
        <v>83</v>
      </c>
      <c r="AV130" s="13" t="s">
        <v>83</v>
      </c>
      <c r="AW130" s="13" t="s">
        <v>4</v>
      </c>
      <c r="AX130" s="13" t="s">
        <v>81</v>
      </c>
      <c r="AY130" s="157" t="s">
        <v>166</v>
      </c>
    </row>
    <row r="131" spans="2:65" s="1" customFormat="1" ht="24.15" customHeight="1">
      <c r="B131" s="33"/>
      <c r="C131" s="132" t="s">
        <v>206</v>
      </c>
      <c r="D131" s="132" t="s">
        <v>168</v>
      </c>
      <c r="E131" s="133" t="s">
        <v>1475</v>
      </c>
      <c r="F131" s="134" t="s">
        <v>1476</v>
      </c>
      <c r="G131" s="135" t="s">
        <v>171</v>
      </c>
      <c r="H131" s="136">
        <v>3.31</v>
      </c>
      <c r="I131" s="137"/>
      <c r="J131" s="138">
        <f>ROUND(I131*H131,2)</f>
        <v>0</v>
      </c>
      <c r="K131" s="134" t="s">
        <v>172</v>
      </c>
      <c r="L131" s="33"/>
      <c r="M131" s="139" t="s">
        <v>19</v>
      </c>
      <c r="N131" s="140" t="s">
        <v>45</v>
      </c>
      <c r="P131" s="141">
        <f>O131*H131</f>
        <v>0</v>
      </c>
      <c r="Q131" s="141">
        <v>0</v>
      </c>
      <c r="R131" s="141">
        <f>Q131*H131</f>
        <v>0</v>
      </c>
      <c r="S131" s="141">
        <v>0</v>
      </c>
      <c r="T131" s="142">
        <f>S131*H131</f>
        <v>0</v>
      </c>
      <c r="AR131" s="143" t="s">
        <v>173</v>
      </c>
      <c r="AT131" s="143" t="s">
        <v>168</v>
      </c>
      <c r="AU131" s="143" t="s">
        <v>83</v>
      </c>
      <c r="AY131" s="18" t="s">
        <v>166</v>
      </c>
      <c r="BE131" s="144">
        <f>IF(N131="základní",J131,0)</f>
        <v>0</v>
      </c>
      <c r="BF131" s="144">
        <f>IF(N131="snížená",J131,0)</f>
        <v>0</v>
      </c>
      <c r="BG131" s="144">
        <f>IF(N131="zákl. přenesená",J131,0)</f>
        <v>0</v>
      </c>
      <c r="BH131" s="144">
        <f>IF(N131="sníž. přenesená",J131,0)</f>
        <v>0</v>
      </c>
      <c r="BI131" s="144">
        <f>IF(N131="nulová",J131,0)</f>
        <v>0</v>
      </c>
      <c r="BJ131" s="18" t="s">
        <v>81</v>
      </c>
      <c r="BK131" s="144">
        <f>ROUND(I131*H131,2)</f>
        <v>0</v>
      </c>
      <c r="BL131" s="18" t="s">
        <v>173</v>
      </c>
      <c r="BM131" s="143" t="s">
        <v>1477</v>
      </c>
    </row>
    <row r="132" spans="2:65" s="1" customFormat="1" ht="10.199999999999999">
      <c r="B132" s="33"/>
      <c r="D132" s="145" t="s">
        <v>175</v>
      </c>
      <c r="F132" s="146" t="s">
        <v>1478</v>
      </c>
      <c r="I132" s="147"/>
      <c r="L132" s="33"/>
      <c r="M132" s="148"/>
      <c r="T132" s="54"/>
      <c r="AT132" s="18" t="s">
        <v>175</v>
      </c>
      <c r="AU132" s="18" t="s">
        <v>83</v>
      </c>
    </row>
    <row r="133" spans="2:65" s="12" customFormat="1" ht="10.199999999999999">
      <c r="B133" s="149"/>
      <c r="D133" s="150" t="s">
        <v>177</v>
      </c>
      <c r="E133" s="151" t="s">
        <v>19</v>
      </c>
      <c r="F133" s="152" t="s">
        <v>1479</v>
      </c>
      <c r="H133" s="151" t="s">
        <v>19</v>
      </c>
      <c r="I133" s="153"/>
      <c r="L133" s="149"/>
      <c r="M133" s="154"/>
      <c r="T133" s="155"/>
      <c r="AT133" s="151" t="s">
        <v>177</v>
      </c>
      <c r="AU133" s="151" t="s">
        <v>83</v>
      </c>
      <c r="AV133" s="12" t="s">
        <v>81</v>
      </c>
      <c r="AW133" s="12" t="s">
        <v>34</v>
      </c>
      <c r="AX133" s="12" t="s">
        <v>74</v>
      </c>
      <c r="AY133" s="151" t="s">
        <v>166</v>
      </c>
    </row>
    <row r="134" spans="2:65" s="13" customFormat="1" ht="10.199999999999999">
      <c r="B134" s="156"/>
      <c r="D134" s="150" t="s">
        <v>177</v>
      </c>
      <c r="E134" s="157" t="s">
        <v>19</v>
      </c>
      <c r="F134" s="158" t="s">
        <v>1480</v>
      </c>
      <c r="H134" s="159">
        <v>3.1520000000000001</v>
      </c>
      <c r="I134" s="160"/>
      <c r="L134" s="156"/>
      <c r="M134" s="161"/>
      <c r="T134" s="162"/>
      <c r="AT134" s="157" t="s">
        <v>177</v>
      </c>
      <c r="AU134" s="157" t="s">
        <v>83</v>
      </c>
      <c r="AV134" s="13" t="s">
        <v>83</v>
      </c>
      <c r="AW134" s="13" t="s">
        <v>34</v>
      </c>
      <c r="AX134" s="13" t="s">
        <v>74</v>
      </c>
      <c r="AY134" s="157" t="s">
        <v>166</v>
      </c>
    </row>
    <row r="135" spans="2:65" s="14" customFormat="1" ht="10.199999999999999">
      <c r="B135" s="163"/>
      <c r="D135" s="150" t="s">
        <v>177</v>
      </c>
      <c r="E135" s="164" t="s">
        <v>19</v>
      </c>
      <c r="F135" s="165" t="s">
        <v>181</v>
      </c>
      <c r="H135" s="166">
        <v>3.1520000000000001</v>
      </c>
      <c r="I135" s="167"/>
      <c r="L135" s="163"/>
      <c r="M135" s="168"/>
      <c r="T135" s="169"/>
      <c r="AT135" s="164" t="s">
        <v>177</v>
      </c>
      <c r="AU135" s="164" t="s">
        <v>83</v>
      </c>
      <c r="AV135" s="14" t="s">
        <v>173</v>
      </c>
      <c r="AW135" s="14" t="s">
        <v>34</v>
      </c>
      <c r="AX135" s="14" t="s">
        <v>81</v>
      </c>
      <c r="AY135" s="164" t="s">
        <v>166</v>
      </c>
    </row>
    <row r="136" spans="2:65" s="13" customFormat="1" ht="10.199999999999999">
      <c r="B136" s="156"/>
      <c r="D136" s="150" t="s">
        <v>177</v>
      </c>
      <c r="F136" s="158" t="s">
        <v>1481</v>
      </c>
      <c r="H136" s="159">
        <v>3.31</v>
      </c>
      <c r="I136" s="160"/>
      <c r="L136" s="156"/>
      <c r="M136" s="161"/>
      <c r="T136" s="162"/>
      <c r="AT136" s="157" t="s">
        <v>177</v>
      </c>
      <c r="AU136" s="157" t="s">
        <v>83</v>
      </c>
      <c r="AV136" s="13" t="s">
        <v>83</v>
      </c>
      <c r="AW136" s="13" t="s">
        <v>4</v>
      </c>
      <c r="AX136" s="13" t="s">
        <v>81</v>
      </c>
      <c r="AY136" s="157" t="s">
        <v>166</v>
      </c>
    </row>
    <row r="137" spans="2:65" s="1" customFormat="1" ht="24.15" customHeight="1">
      <c r="B137" s="33"/>
      <c r="C137" s="132" t="s">
        <v>215</v>
      </c>
      <c r="D137" s="132" t="s">
        <v>168</v>
      </c>
      <c r="E137" s="133" t="s">
        <v>207</v>
      </c>
      <c r="F137" s="134" t="s">
        <v>208</v>
      </c>
      <c r="G137" s="135" t="s">
        <v>171</v>
      </c>
      <c r="H137" s="136">
        <v>50.448</v>
      </c>
      <c r="I137" s="137"/>
      <c r="J137" s="138">
        <f>ROUND(I137*H137,2)</f>
        <v>0</v>
      </c>
      <c r="K137" s="134" t="s">
        <v>172</v>
      </c>
      <c r="L137" s="33"/>
      <c r="M137" s="139" t="s">
        <v>19</v>
      </c>
      <c r="N137" s="140" t="s">
        <v>45</v>
      </c>
      <c r="P137" s="141">
        <f>O137*H137</f>
        <v>0</v>
      </c>
      <c r="Q137" s="141">
        <v>0</v>
      </c>
      <c r="R137" s="141">
        <f>Q137*H137</f>
        <v>0</v>
      </c>
      <c r="S137" s="141">
        <v>0</v>
      </c>
      <c r="T137" s="142">
        <f>S137*H137</f>
        <v>0</v>
      </c>
      <c r="AR137" s="143" t="s">
        <v>173</v>
      </c>
      <c r="AT137" s="143" t="s">
        <v>168</v>
      </c>
      <c r="AU137" s="143" t="s">
        <v>83</v>
      </c>
      <c r="AY137" s="18" t="s">
        <v>166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81</v>
      </c>
      <c r="BK137" s="144">
        <f>ROUND(I137*H137,2)</f>
        <v>0</v>
      </c>
      <c r="BL137" s="18" t="s">
        <v>173</v>
      </c>
      <c r="BM137" s="143" t="s">
        <v>1482</v>
      </c>
    </row>
    <row r="138" spans="2:65" s="1" customFormat="1" ht="10.199999999999999">
      <c r="B138" s="33"/>
      <c r="D138" s="145" t="s">
        <v>175</v>
      </c>
      <c r="F138" s="146" t="s">
        <v>210</v>
      </c>
      <c r="I138" s="147"/>
      <c r="L138" s="33"/>
      <c r="M138" s="148"/>
      <c r="T138" s="54"/>
      <c r="AT138" s="18" t="s">
        <v>175</v>
      </c>
      <c r="AU138" s="18" t="s">
        <v>83</v>
      </c>
    </row>
    <row r="139" spans="2:65" s="1" customFormat="1" ht="28.8">
      <c r="B139" s="33"/>
      <c r="D139" s="150" t="s">
        <v>1346</v>
      </c>
      <c r="F139" s="185" t="s">
        <v>1483</v>
      </c>
      <c r="I139" s="147"/>
      <c r="L139" s="33"/>
      <c r="M139" s="148"/>
      <c r="T139" s="54"/>
      <c r="AT139" s="18" t="s">
        <v>1346</v>
      </c>
      <c r="AU139" s="18" t="s">
        <v>83</v>
      </c>
    </row>
    <row r="140" spans="2:65" s="12" customFormat="1" ht="10.199999999999999">
      <c r="B140" s="149"/>
      <c r="D140" s="150" t="s">
        <v>177</v>
      </c>
      <c r="E140" s="151" t="s">
        <v>19</v>
      </c>
      <c r="F140" s="152" t="s">
        <v>1484</v>
      </c>
      <c r="H140" s="151" t="s">
        <v>19</v>
      </c>
      <c r="I140" s="153"/>
      <c r="L140" s="149"/>
      <c r="M140" s="154"/>
      <c r="T140" s="155"/>
      <c r="AT140" s="151" t="s">
        <v>177</v>
      </c>
      <c r="AU140" s="151" t="s">
        <v>83</v>
      </c>
      <c r="AV140" s="12" t="s">
        <v>81</v>
      </c>
      <c r="AW140" s="12" t="s">
        <v>34</v>
      </c>
      <c r="AX140" s="12" t="s">
        <v>74</v>
      </c>
      <c r="AY140" s="151" t="s">
        <v>166</v>
      </c>
    </row>
    <row r="141" spans="2:65" s="13" customFormat="1" ht="10.199999999999999">
      <c r="B141" s="156"/>
      <c r="D141" s="150" t="s">
        <v>177</v>
      </c>
      <c r="E141" s="157" t="s">
        <v>19</v>
      </c>
      <c r="F141" s="158" t="s">
        <v>1485</v>
      </c>
      <c r="H141" s="159">
        <v>38.61</v>
      </c>
      <c r="I141" s="160"/>
      <c r="L141" s="156"/>
      <c r="M141" s="161"/>
      <c r="T141" s="162"/>
      <c r="AT141" s="157" t="s">
        <v>177</v>
      </c>
      <c r="AU141" s="157" t="s">
        <v>83</v>
      </c>
      <c r="AV141" s="13" t="s">
        <v>83</v>
      </c>
      <c r="AW141" s="13" t="s">
        <v>34</v>
      </c>
      <c r="AX141" s="13" t="s">
        <v>74</v>
      </c>
      <c r="AY141" s="157" t="s">
        <v>166</v>
      </c>
    </row>
    <row r="142" spans="2:65" s="12" customFormat="1" ht="10.199999999999999">
      <c r="B142" s="149"/>
      <c r="D142" s="150" t="s">
        <v>177</v>
      </c>
      <c r="E142" s="151" t="s">
        <v>19</v>
      </c>
      <c r="F142" s="152" t="s">
        <v>1486</v>
      </c>
      <c r="H142" s="151" t="s">
        <v>19</v>
      </c>
      <c r="I142" s="153"/>
      <c r="L142" s="149"/>
      <c r="M142" s="154"/>
      <c r="T142" s="155"/>
      <c r="AT142" s="151" t="s">
        <v>177</v>
      </c>
      <c r="AU142" s="151" t="s">
        <v>83</v>
      </c>
      <c r="AV142" s="12" t="s">
        <v>81</v>
      </c>
      <c r="AW142" s="12" t="s">
        <v>34</v>
      </c>
      <c r="AX142" s="12" t="s">
        <v>74</v>
      </c>
      <c r="AY142" s="151" t="s">
        <v>166</v>
      </c>
    </row>
    <row r="143" spans="2:65" s="13" customFormat="1" ht="10.199999999999999">
      <c r="B143" s="156"/>
      <c r="D143" s="150" t="s">
        <v>177</v>
      </c>
      <c r="E143" s="157" t="s">
        <v>19</v>
      </c>
      <c r="F143" s="158" t="s">
        <v>1487</v>
      </c>
      <c r="H143" s="159">
        <v>7.9359999999999999</v>
      </c>
      <c r="I143" s="160"/>
      <c r="L143" s="156"/>
      <c r="M143" s="161"/>
      <c r="T143" s="162"/>
      <c r="AT143" s="157" t="s">
        <v>177</v>
      </c>
      <c r="AU143" s="157" t="s">
        <v>83</v>
      </c>
      <c r="AV143" s="13" t="s">
        <v>83</v>
      </c>
      <c r="AW143" s="13" t="s">
        <v>34</v>
      </c>
      <c r="AX143" s="13" t="s">
        <v>74</v>
      </c>
      <c r="AY143" s="157" t="s">
        <v>166</v>
      </c>
    </row>
    <row r="144" spans="2:65" s="13" customFormat="1" ht="10.199999999999999">
      <c r="B144" s="156"/>
      <c r="D144" s="150" t="s">
        <v>177</v>
      </c>
      <c r="E144" s="157" t="s">
        <v>19</v>
      </c>
      <c r="F144" s="158" t="s">
        <v>1488</v>
      </c>
      <c r="H144" s="159">
        <v>1.5</v>
      </c>
      <c r="I144" s="160"/>
      <c r="L144" s="156"/>
      <c r="M144" s="161"/>
      <c r="T144" s="162"/>
      <c r="AT144" s="157" t="s">
        <v>177</v>
      </c>
      <c r="AU144" s="157" t="s">
        <v>83</v>
      </c>
      <c r="AV144" s="13" t="s">
        <v>83</v>
      </c>
      <c r="AW144" s="13" t="s">
        <v>34</v>
      </c>
      <c r="AX144" s="13" t="s">
        <v>74</v>
      </c>
      <c r="AY144" s="157" t="s">
        <v>166</v>
      </c>
    </row>
    <row r="145" spans="2:65" s="14" customFormat="1" ht="10.199999999999999">
      <c r="B145" s="163"/>
      <c r="D145" s="150" t="s">
        <v>177</v>
      </c>
      <c r="E145" s="164" t="s">
        <v>19</v>
      </c>
      <c r="F145" s="165" t="s">
        <v>181</v>
      </c>
      <c r="H145" s="166">
        <v>48.045999999999999</v>
      </c>
      <c r="I145" s="167"/>
      <c r="L145" s="163"/>
      <c r="M145" s="168"/>
      <c r="T145" s="169"/>
      <c r="AT145" s="164" t="s">
        <v>177</v>
      </c>
      <c r="AU145" s="164" t="s">
        <v>83</v>
      </c>
      <c r="AV145" s="14" t="s">
        <v>173</v>
      </c>
      <c r="AW145" s="14" t="s">
        <v>34</v>
      </c>
      <c r="AX145" s="14" t="s">
        <v>81</v>
      </c>
      <c r="AY145" s="164" t="s">
        <v>166</v>
      </c>
    </row>
    <row r="146" spans="2:65" s="13" customFormat="1" ht="10.199999999999999">
      <c r="B146" s="156"/>
      <c r="D146" s="150" t="s">
        <v>177</v>
      </c>
      <c r="F146" s="158" t="s">
        <v>1489</v>
      </c>
      <c r="H146" s="159">
        <v>50.448</v>
      </c>
      <c r="I146" s="160"/>
      <c r="L146" s="156"/>
      <c r="M146" s="161"/>
      <c r="T146" s="162"/>
      <c r="AT146" s="157" t="s">
        <v>177</v>
      </c>
      <c r="AU146" s="157" t="s">
        <v>83</v>
      </c>
      <c r="AV146" s="13" t="s">
        <v>83</v>
      </c>
      <c r="AW146" s="13" t="s">
        <v>4</v>
      </c>
      <c r="AX146" s="13" t="s">
        <v>81</v>
      </c>
      <c r="AY146" s="157" t="s">
        <v>166</v>
      </c>
    </row>
    <row r="147" spans="2:65" s="1" customFormat="1" ht="24.15" customHeight="1">
      <c r="B147" s="33"/>
      <c r="C147" s="132" t="s">
        <v>223</v>
      </c>
      <c r="D147" s="132" t="s">
        <v>168</v>
      </c>
      <c r="E147" s="133" t="s">
        <v>1490</v>
      </c>
      <c r="F147" s="134" t="s">
        <v>1491</v>
      </c>
      <c r="G147" s="135" t="s">
        <v>171</v>
      </c>
      <c r="H147" s="136">
        <v>75.671999999999997</v>
      </c>
      <c r="I147" s="137"/>
      <c r="J147" s="138">
        <f>ROUND(I147*H147,2)</f>
        <v>0</v>
      </c>
      <c r="K147" s="134" t="s">
        <v>172</v>
      </c>
      <c r="L147" s="33"/>
      <c r="M147" s="139" t="s">
        <v>19</v>
      </c>
      <c r="N147" s="140" t="s">
        <v>45</v>
      </c>
      <c r="P147" s="141">
        <f>O147*H147</f>
        <v>0</v>
      </c>
      <c r="Q147" s="141">
        <v>0</v>
      </c>
      <c r="R147" s="141">
        <f>Q147*H147</f>
        <v>0</v>
      </c>
      <c r="S147" s="141">
        <v>0</v>
      </c>
      <c r="T147" s="142">
        <f>S147*H147</f>
        <v>0</v>
      </c>
      <c r="AR147" s="143" t="s">
        <v>173</v>
      </c>
      <c r="AT147" s="143" t="s">
        <v>168</v>
      </c>
      <c r="AU147" s="143" t="s">
        <v>83</v>
      </c>
      <c r="AY147" s="18" t="s">
        <v>166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81</v>
      </c>
      <c r="BK147" s="144">
        <f>ROUND(I147*H147,2)</f>
        <v>0</v>
      </c>
      <c r="BL147" s="18" t="s">
        <v>173</v>
      </c>
      <c r="BM147" s="143" t="s">
        <v>1492</v>
      </c>
    </row>
    <row r="148" spans="2:65" s="1" customFormat="1" ht="10.199999999999999">
      <c r="B148" s="33"/>
      <c r="D148" s="145" t="s">
        <v>175</v>
      </c>
      <c r="F148" s="146" t="s">
        <v>1493</v>
      </c>
      <c r="I148" s="147"/>
      <c r="L148" s="33"/>
      <c r="M148" s="148"/>
      <c r="T148" s="54"/>
      <c r="AT148" s="18" t="s">
        <v>175</v>
      </c>
      <c r="AU148" s="18" t="s">
        <v>83</v>
      </c>
    </row>
    <row r="149" spans="2:65" s="1" customFormat="1" ht="28.8">
      <c r="B149" s="33"/>
      <c r="D149" s="150" t="s">
        <v>1346</v>
      </c>
      <c r="F149" s="185" t="s">
        <v>1483</v>
      </c>
      <c r="I149" s="147"/>
      <c r="L149" s="33"/>
      <c r="M149" s="148"/>
      <c r="T149" s="54"/>
      <c r="AT149" s="18" t="s">
        <v>1346</v>
      </c>
      <c r="AU149" s="18" t="s">
        <v>83</v>
      </c>
    </row>
    <row r="150" spans="2:65" s="12" customFormat="1" ht="10.199999999999999">
      <c r="B150" s="149"/>
      <c r="D150" s="150" t="s">
        <v>177</v>
      </c>
      <c r="E150" s="151" t="s">
        <v>19</v>
      </c>
      <c r="F150" s="152" t="s">
        <v>1494</v>
      </c>
      <c r="H150" s="151" t="s">
        <v>19</v>
      </c>
      <c r="I150" s="153"/>
      <c r="L150" s="149"/>
      <c r="M150" s="154"/>
      <c r="T150" s="155"/>
      <c r="AT150" s="151" t="s">
        <v>177</v>
      </c>
      <c r="AU150" s="151" t="s">
        <v>83</v>
      </c>
      <c r="AV150" s="12" t="s">
        <v>81</v>
      </c>
      <c r="AW150" s="12" t="s">
        <v>34</v>
      </c>
      <c r="AX150" s="12" t="s">
        <v>74</v>
      </c>
      <c r="AY150" s="151" t="s">
        <v>166</v>
      </c>
    </row>
    <row r="151" spans="2:65" s="13" customFormat="1" ht="10.199999999999999">
      <c r="B151" s="156"/>
      <c r="D151" s="150" t="s">
        <v>177</v>
      </c>
      <c r="E151" s="157" t="s">
        <v>19</v>
      </c>
      <c r="F151" s="158" t="s">
        <v>1495</v>
      </c>
      <c r="H151" s="159">
        <v>57.914999999999999</v>
      </c>
      <c r="I151" s="160"/>
      <c r="L151" s="156"/>
      <c r="M151" s="161"/>
      <c r="T151" s="162"/>
      <c r="AT151" s="157" t="s">
        <v>177</v>
      </c>
      <c r="AU151" s="157" t="s">
        <v>83</v>
      </c>
      <c r="AV151" s="13" t="s">
        <v>83</v>
      </c>
      <c r="AW151" s="13" t="s">
        <v>34</v>
      </c>
      <c r="AX151" s="13" t="s">
        <v>74</v>
      </c>
      <c r="AY151" s="157" t="s">
        <v>166</v>
      </c>
    </row>
    <row r="152" spans="2:65" s="12" customFormat="1" ht="10.199999999999999">
      <c r="B152" s="149"/>
      <c r="D152" s="150" t="s">
        <v>177</v>
      </c>
      <c r="E152" s="151" t="s">
        <v>19</v>
      </c>
      <c r="F152" s="152" t="s">
        <v>1496</v>
      </c>
      <c r="H152" s="151" t="s">
        <v>19</v>
      </c>
      <c r="I152" s="153"/>
      <c r="L152" s="149"/>
      <c r="M152" s="154"/>
      <c r="T152" s="155"/>
      <c r="AT152" s="151" t="s">
        <v>177</v>
      </c>
      <c r="AU152" s="151" t="s">
        <v>83</v>
      </c>
      <c r="AV152" s="12" t="s">
        <v>81</v>
      </c>
      <c r="AW152" s="12" t="s">
        <v>34</v>
      </c>
      <c r="AX152" s="12" t="s">
        <v>74</v>
      </c>
      <c r="AY152" s="151" t="s">
        <v>166</v>
      </c>
    </row>
    <row r="153" spans="2:65" s="13" customFormat="1" ht="10.199999999999999">
      <c r="B153" s="156"/>
      <c r="D153" s="150" t="s">
        <v>177</v>
      </c>
      <c r="E153" s="157" t="s">
        <v>19</v>
      </c>
      <c r="F153" s="158" t="s">
        <v>1497</v>
      </c>
      <c r="H153" s="159">
        <v>11.904</v>
      </c>
      <c r="I153" s="160"/>
      <c r="L153" s="156"/>
      <c r="M153" s="161"/>
      <c r="T153" s="162"/>
      <c r="AT153" s="157" t="s">
        <v>177</v>
      </c>
      <c r="AU153" s="157" t="s">
        <v>83</v>
      </c>
      <c r="AV153" s="13" t="s">
        <v>83</v>
      </c>
      <c r="AW153" s="13" t="s">
        <v>34</v>
      </c>
      <c r="AX153" s="13" t="s">
        <v>74</v>
      </c>
      <c r="AY153" s="157" t="s">
        <v>166</v>
      </c>
    </row>
    <row r="154" spans="2:65" s="13" customFormat="1" ht="10.199999999999999">
      <c r="B154" s="156"/>
      <c r="D154" s="150" t="s">
        <v>177</v>
      </c>
      <c r="E154" s="157" t="s">
        <v>19</v>
      </c>
      <c r="F154" s="158" t="s">
        <v>1498</v>
      </c>
      <c r="H154" s="159">
        <v>2.25</v>
      </c>
      <c r="I154" s="160"/>
      <c r="L154" s="156"/>
      <c r="M154" s="161"/>
      <c r="T154" s="162"/>
      <c r="AT154" s="157" t="s">
        <v>177</v>
      </c>
      <c r="AU154" s="157" t="s">
        <v>83</v>
      </c>
      <c r="AV154" s="13" t="s">
        <v>83</v>
      </c>
      <c r="AW154" s="13" t="s">
        <v>34</v>
      </c>
      <c r="AX154" s="13" t="s">
        <v>74</v>
      </c>
      <c r="AY154" s="157" t="s">
        <v>166</v>
      </c>
    </row>
    <row r="155" spans="2:65" s="14" customFormat="1" ht="10.199999999999999">
      <c r="B155" s="163"/>
      <c r="D155" s="150" t="s">
        <v>177</v>
      </c>
      <c r="E155" s="164" t="s">
        <v>19</v>
      </c>
      <c r="F155" s="165" t="s">
        <v>181</v>
      </c>
      <c r="H155" s="166">
        <v>72.069000000000003</v>
      </c>
      <c r="I155" s="167"/>
      <c r="L155" s="163"/>
      <c r="M155" s="168"/>
      <c r="T155" s="169"/>
      <c r="AT155" s="164" t="s">
        <v>177</v>
      </c>
      <c r="AU155" s="164" t="s">
        <v>83</v>
      </c>
      <c r="AV155" s="14" t="s">
        <v>173</v>
      </c>
      <c r="AW155" s="14" t="s">
        <v>34</v>
      </c>
      <c r="AX155" s="14" t="s">
        <v>81</v>
      </c>
      <c r="AY155" s="164" t="s">
        <v>166</v>
      </c>
    </row>
    <row r="156" spans="2:65" s="13" customFormat="1" ht="10.199999999999999">
      <c r="B156" s="156"/>
      <c r="D156" s="150" t="s">
        <v>177</v>
      </c>
      <c r="F156" s="158" t="s">
        <v>1499</v>
      </c>
      <c r="H156" s="159">
        <v>75.671999999999997</v>
      </c>
      <c r="I156" s="160"/>
      <c r="L156" s="156"/>
      <c r="M156" s="161"/>
      <c r="T156" s="162"/>
      <c r="AT156" s="157" t="s">
        <v>177</v>
      </c>
      <c r="AU156" s="157" t="s">
        <v>83</v>
      </c>
      <c r="AV156" s="13" t="s">
        <v>83</v>
      </c>
      <c r="AW156" s="13" t="s">
        <v>4</v>
      </c>
      <c r="AX156" s="13" t="s">
        <v>81</v>
      </c>
      <c r="AY156" s="157" t="s">
        <v>166</v>
      </c>
    </row>
    <row r="157" spans="2:65" s="1" customFormat="1" ht="33" customHeight="1">
      <c r="B157" s="33"/>
      <c r="C157" s="132" t="s">
        <v>229</v>
      </c>
      <c r="D157" s="132" t="s">
        <v>168</v>
      </c>
      <c r="E157" s="133" t="s">
        <v>224</v>
      </c>
      <c r="F157" s="134" t="s">
        <v>225</v>
      </c>
      <c r="G157" s="135" t="s">
        <v>171</v>
      </c>
      <c r="H157" s="136">
        <v>113.4</v>
      </c>
      <c r="I157" s="137"/>
      <c r="J157" s="138">
        <f>ROUND(I157*H157,2)</f>
        <v>0</v>
      </c>
      <c r="K157" s="134" t="s">
        <v>172</v>
      </c>
      <c r="L157" s="33"/>
      <c r="M157" s="139" t="s">
        <v>19</v>
      </c>
      <c r="N157" s="140" t="s">
        <v>45</v>
      </c>
      <c r="P157" s="141">
        <f>O157*H157</f>
        <v>0</v>
      </c>
      <c r="Q157" s="141">
        <v>0</v>
      </c>
      <c r="R157" s="141">
        <f>Q157*H157</f>
        <v>0</v>
      </c>
      <c r="S157" s="141">
        <v>0</v>
      </c>
      <c r="T157" s="142">
        <f>S157*H157</f>
        <v>0</v>
      </c>
      <c r="AR157" s="143" t="s">
        <v>173</v>
      </c>
      <c r="AT157" s="143" t="s">
        <v>168</v>
      </c>
      <c r="AU157" s="143" t="s">
        <v>83</v>
      </c>
      <c r="AY157" s="18" t="s">
        <v>166</v>
      </c>
      <c r="BE157" s="144">
        <f>IF(N157="základní",J157,0)</f>
        <v>0</v>
      </c>
      <c r="BF157" s="144">
        <f>IF(N157="snížená",J157,0)</f>
        <v>0</v>
      </c>
      <c r="BG157" s="144">
        <f>IF(N157="zákl. přenesená",J157,0)</f>
        <v>0</v>
      </c>
      <c r="BH157" s="144">
        <f>IF(N157="sníž. přenesená",J157,0)</f>
        <v>0</v>
      </c>
      <c r="BI157" s="144">
        <f>IF(N157="nulová",J157,0)</f>
        <v>0</v>
      </c>
      <c r="BJ157" s="18" t="s">
        <v>81</v>
      </c>
      <c r="BK157" s="144">
        <f>ROUND(I157*H157,2)</f>
        <v>0</v>
      </c>
      <c r="BL157" s="18" t="s">
        <v>173</v>
      </c>
      <c r="BM157" s="143" t="s">
        <v>1500</v>
      </c>
    </row>
    <row r="158" spans="2:65" s="1" customFormat="1" ht="10.199999999999999">
      <c r="B158" s="33"/>
      <c r="D158" s="145" t="s">
        <v>175</v>
      </c>
      <c r="F158" s="146" t="s">
        <v>227</v>
      </c>
      <c r="I158" s="147"/>
      <c r="L158" s="33"/>
      <c r="M158" s="148"/>
      <c r="T158" s="54"/>
      <c r="AT158" s="18" t="s">
        <v>175</v>
      </c>
      <c r="AU158" s="18" t="s">
        <v>83</v>
      </c>
    </row>
    <row r="159" spans="2:65" s="12" customFormat="1" ht="10.199999999999999">
      <c r="B159" s="149"/>
      <c r="D159" s="150" t="s">
        <v>177</v>
      </c>
      <c r="E159" s="151" t="s">
        <v>19</v>
      </c>
      <c r="F159" s="152" t="s">
        <v>178</v>
      </c>
      <c r="H159" s="151" t="s">
        <v>19</v>
      </c>
      <c r="I159" s="153"/>
      <c r="L159" s="149"/>
      <c r="M159" s="154"/>
      <c r="T159" s="155"/>
      <c r="AT159" s="151" t="s">
        <v>177</v>
      </c>
      <c r="AU159" s="151" t="s">
        <v>83</v>
      </c>
      <c r="AV159" s="12" t="s">
        <v>81</v>
      </c>
      <c r="AW159" s="12" t="s">
        <v>34</v>
      </c>
      <c r="AX159" s="12" t="s">
        <v>74</v>
      </c>
      <c r="AY159" s="151" t="s">
        <v>166</v>
      </c>
    </row>
    <row r="160" spans="2:65" s="12" customFormat="1" ht="10.199999999999999">
      <c r="B160" s="149"/>
      <c r="D160" s="150" t="s">
        <v>177</v>
      </c>
      <c r="E160" s="151" t="s">
        <v>19</v>
      </c>
      <c r="F160" s="152" t="s">
        <v>1464</v>
      </c>
      <c r="H160" s="151" t="s">
        <v>19</v>
      </c>
      <c r="I160" s="153"/>
      <c r="L160" s="149"/>
      <c r="M160" s="154"/>
      <c r="T160" s="155"/>
      <c r="AT160" s="151" t="s">
        <v>177</v>
      </c>
      <c r="AU160" s="151" t="s">
        <v>83</v>
      </c>
      <c r="AV160" s="12" t="s">
        <v>81</v>
      </c>
      <c r="AW160" s="12" t="s">
        <v>34</v>
      </c>
      <c r="AX160" s="12" t="s">
        <v>74</v>
      </c>
      <c r="AY160" s="151" t="s">
        <v>166</v>
      </c>
    </row>
    <row r="161" spans="2:65" s="13" customFormat="1" ht="10.199999999999999">
      <c r="B161" s="156"/>
      <c r="D161" s="150" t="s">
        <v>177</v>
      </c>
      <c r="E161" s="157" t="s">
        <v>19</v>
      </c>
      <c r="F161" s="158" t="s">
        <v>1465</v>
      </c>
      <c r="H161" s="159">
        <v>108</v>
      </c>
      <c r="I161" s="160"/>
      <c r="L161" s="156"/>
      <c r="M161" s="161"/>
      <c r="T161" s="162"/>
      <c r="AT161" s="157" t="s">
        <v>177</v>
      </c>
      <c r="AU161" s="157" t="s">
        <v>83</v>
      </c>
      <c r="AV161" s="13" t="s">
        <v>83</v>
      </c>
      <c r="AW161" s="13" t="s">
        <v>34</v>
      </c>
      <c r="AX161" s="13" t="s">
        <v>74</v>
      </c>
      <c r="AY161" s="157" t="s">
        <v>166</v>
      </c>
    </row>
    <row r="162" spans="2:65" s="14" customFormat="1" ht="10.199999999999999">
      <c r="B162" s="163"/>
      <c r="D162" s="150" t="s">
        <v>177</v>
      </c>
      <c r="E162" s="164" t="s">
        <v>19</v>
      </c>
      <c r="F162" s="165" t="s">
        <v>181</v>
      </c>
      <c r="H162" s="166">
        <v>108</v>
      </c>
      <c r="I162" s="167"/>
      <c r="L162" s="163"/>
      <c r="M162" s="168"/>
      <c r="T162" s="169"/>
      <c r="AT162" s="164" t="s">
        <v>177</v>
      </c>
      <c r="AU162" s="164" t="s">
        <v>83</v>
      </c>
      <c r="AV162" s="14" t="s">
        <v>173</v>
      </c>
      <c r="AW162" s="14" t="s">
        <v>34</v>
      </c>
      <c r="AX162" s="14" t="s">
        <v>81</v>
      </c>
      <c r="AY162" s="164" t="s">
        <v>166</v>
      </c>
    </row>
    <row r="163" spans="2:65" s="13" customFormat="1" ht="10.199999999999999">
      <c r="B163" s="156"/>
      <c r="D163" s="150" t="s">
        <v>177</v>
      </c>
      <c r="F163" s="158" t="s">
        <v>1466</v>
      </c>
      <c r="H163" s="159">
        <v>113.4</v>
      </c>
      <c r="I163" s="160"/>
      <c r="L163" s="156"/>
      <c r="M163" s="161"/>
      <c r="T163" s="162"/>
      <c r="AT163" s="157" t="s">
        <v>177</v>
      </c>
      <c r="AU163" s="157" t="s">
        <v>83</v>
      </c>
      <c r="AV163" s="13" t="s">
        <v>83</v>
      </c>
      <c r="AW163" s="13" t="s">
        <v>4</v>
      </c>
      <c r="AX163" s="13" t="s">
        <v>81</v>
      </c>
      <c r="AY163" s="157" t="s">
        <v>166</v>
      </c>
    </row>
    <row r="164" spans="2:65" s="1" customFormat="1" ht="33" customHeight="1">
      <c r="B164" s="33"/>
      <c r="C164" s="132" t="s">
        <v>234</v>
      </c>
      <c r="D164" s="132" t="s">
        <v>168</v>
      </c>
      <c r="E164" s="133" t="s">
        <v>230</v>
      </c>
      <c r="F164" s="134" t="s">
        <v>231</v>
      </c>
      <c r="G164" s="135" t="s">
        <v>171</v>
      </c>
      <c r="H164" s="136">
        <v>113.4</v>
      </c>
      <c r="I164" s="137"/>
      <c r="J164" s="138">
        <f>ROUND(I164*H164,2)</f>
        <v>0</v>
      </c>
      <c r="K164" s="134" t="s">
        <v>172</v>
      </c>
      <c r="L164" s="33"/>
      <c r="M164" s="139" t="s">
        <v>19</v>
      </c>
      <c r="N164" s="140" t="s">
        <v>45</v>
      </c>
      <c r="P164" s="141">
        <f>O164*H164</f>
        <v>0</v>
      </c>
      <c r="Q164" s="141">
        <v>0</v>
      </c>
      <c r="R164" s="141">
        <f>Q164*H164</f>
        <v>0</v>
      </c>
      <c r="S164" s="141">
        <v>0</v>
      </c>
      <c r="T164" s="142">
        <f>S164*H164</f>
        <v>0</v>
      </c>
      <c r="AR164" s="143" t="s">
        <v>173</v>
      </c>
      <c r="AT164" s="143" t="s">
        <v>168</v>
      </c>
      <c r="AU164" s="143" t="s">
        <v>83</v>
      </c>
      <c r="AY164" s="18" t="s">
        <v>166</v>
      </c>
      <c r="BE164" s="144">
        <f>IF(N164="základní",J164,0)</f>
        <v>0</v>
      </c>
      <c r="BF164" s="144">
        <f>IF(N164="snížená",J164,0)</f>
        <v>0</v>
      </c>
      <c r="BG164" s="144">
        <f>IF(N164="zákl. přenesená",J164,0)</f>
        <v>0</v>
      </c>
      <c r="BH164" s="144">
        <f>IF(N164="sníž. přenesená",J164,0)</f>
        <v>0</v>
      </c>
      <c r="BI164" s="144">
        <f>IF(N164="nulová",J164,0)</f>
        <v>0</v>
      </c>
      <c r="BJ164" s="18" t="s">
        <v>81</v>
      </c>
      <c r="BK164" s="144">
        <f>ROUND(I164*H164,2)</f>
        <v>0</v>
      </c>
      <c r="BL164" s="18" t="s">
        <v>173</v>
      </c>
      <c r="BM164" s="143" t="s">
        <v>1501</v>
      </c>
    </row>
    <row r="165" spans="2:65" s="1" customFormat="1" ht="10.199999999999999">
      <c r="B165" s="33"/>
      <c r="D165" s="145" t="s">
        <v>175</v>
      </c>
      <c r="F165" s="146" t="s">
        <v>233</v>
      </c>
      <c r="I165" s="147"/>
      <c r="L165" s="33"/>
      <c r="M165" s="148"/>
      <c r="T165" s="54"/>
      <c r="AT165" s="18" t="s">
        <v>175</v>
      </c>
      <c r="AU165" s="18" t="s">
        <v>83</v>
      </c>
    </row>
    <row r="166" spans="2:65" s="12" customFormat="1" ht="10.199999999999999">
      <c r="B166" s="149"/>
      <c r="D166" s="150" t="s">
        <v>177</v>
      </c>
      <c r="E166" s="151" t="s">
        <v>19</v>
      </c>
      <c r="F166" s="152" t="s">
        <v>178</v>
      </c>
      <c r="H166" s="151" t="s">
        <v>19</v>
      </c>
      <c r="I166" s="153"/>
      <c r="L166" s="149"/>
      <c r="M166" s="154"/>
      <c r="T166" s="155"/>
      <c r="AT166" s="151" t="s">
        <v>177</v>
      </c>
      <c r="AU166" s="151" t="s">
        <v>83</v>
      </c>
      <c r="AV166" s="12" t="s">
        <v>81</v>
      </c>
      <c r="AW166" s="12" t="s">
        <v>34</v>
      </c>
      <c r="AX166" s="12" t="s">
        <v>74</v>
      </c>
      <c r="AY166" s="151" t="s">
        <v>166</v>
      </c>
    </row>
    <row r="167" spans="2:65" s="12" customFormat="1" ht="10.199999999999999">
      <c r="B167" s="149"/>
      <c r="D167" s="150" t="s">
        <v>177</v>
      </c>
      <c r="E167" s="151" t="s">
        <v>19</v>
      </c>
      <c r="F167" s="152" t="s">
        <v>1464</v>
      </c>
      <c r="H167" s="151" t="s">
        <v>19</v>
      </c>
      <c r="I167" s="153"/>
      <c r="L167" s="149"/>
      <c r="M167" s="154"/>
      <c r="T167" s="155"/>
      <c r="AT167" s="151" t="s">
        <v>177</v>
      </c>
      <c r="AU167" s="151" t="s">
        <v>83</v>
      </c>
      <c r="AV167" s="12" t="s">
        <v>81</v>
      </c>
      <c r="AW167" s="12" t="s">
        <v>34</v>
      </c>
      <c r="AX167" s="12" t="s">
        <v>74</v>
      </c>
      <c r="AY167" s="151" t="s">
        <v>166</v>
      </c>
    </row>
    <row r="168" spans="2:65" s="13" customFormat="1" ht="10.199999999999999">
      <c r="B168" s="156"/>
      <c r="D168" s="150" t="s">
        <v>177</v>
      </c>
      <c r="E168" s="157" t="s">
        <v>19</v>
      </c>
      <c r="F168" s="158" t="s">
        <v>1465</v>
      </c>
      <c r="H168" s="159">
        <v>108</v>
      </c>
      <c r="I168" s="160"/>
      <c r="L168" s="156"/>
      <c r="M168" s="161"/>
      <c r="T168" s="162"/>
      <c r="AT168" s="157" t="s">
        <v>177</v>
      </c>
      <c r="AU168" s="157" t="s">
        <v>83</v>
      </c>
      <c r="AV168" s="13" t="s">
        <v>83</v>
      </c>
      <c r="AW168" s="13" t="s">
        <v>34</v>
      </c>
      <c r="AX168" s="13" t="s">
        <v>74</v>
      </c>
      <c r="AY168" s="157" t="s">
        <v>166</v>
      </c>
    </row>
    <row r="169" spans="2:65" s="14" customFormat="1" ht="10.199999999999999">
      <c r="B169" s="163"/>
      <c r="D169" s="150" t="s">
        <v>177</v>
      </c>
      <c r="E169" s="164" t="s">
        <v>19</v>
      </c>
      <c r="F169" s="165" t="s">
        <v>181</v>
      </c>
      <c r="H169" s="166">
        <v>108</v>
      </c>
      <c r="I169" s="167"/>
      <c r="L169" s="163"/>
      <c r="M169" s="168"/>
      <c r="T169" s="169"/>
      <c r="AT169" s="164" t="s">
        <v>177</v>
      </c>
      <c r="AU169" s="164" t="s">
        <v>83</v>
      </c>
      <c r="AV169" s="14" t="s">
        <v>173</v>
      </c>
      <c r="AW169" s="14" t="s">
        <v>34</v>
      </c>
      <c r="AX169" s="14" t="s">
        <v>81</v>
      </c>
      <c r="AY169" s="164" t="s">
        <v>166</v>
      </c>
    </row>
    <row r="170" spans="2:65" s="13" customFormat="1" ht="10.199999999999999">
      <c r="B170" s="156"/>
      <c r="D170" s="150" t="s">
        <v>177</v>
      </c>
      <c r="F170" s="158" t="s">
        <v>1466</v>
      </c>
      <c r="H170" s="159">
        <v>113.4</v>
      </c>
      <c r="I170" s="160"/>
      <c r="L170" s="156"/>
      <c r="M170" s="161"/>
      <c r="T170" s="162"/>
      <c r="AT170" s="157" t="s">
        <v>177</v>
      </c>
      <c r="AU170" s="157" t="s">
        <v>83</v>
      </c>
      <c r="AV170" s="13" t="s">
        <v>83</v>
      </c>
      <c r="AW170" s="13" t="s">
        <v>4</v>
      </c>
      <c r="AX170" s="13" t="s">
        <v>81</v>
      </c>
      <c r="AY170" s="157" t="s">
        <v>166</v>
      </c>
    </row>
    <row r="171" spans="2:65" s="1" customFormat="1" ht="37.799999999999997" customHeight="1">
      <c r="B171" s="33"/>
      <c r="C171" s="132" t="s">
        <v>241</v>
      </c>
      <c r="D171" s="132" t="s">
        <v>168</v>
      </c>
      <c r="E171" s="133" t="s">
        <v>235</v>
      </c>
      <c r="F171" s="134" t="s">
        <v>236</v>
      </c>
      <c r="G171" s="135" t="s">
        <v>171</v>
      </c>
      <c r="H171" s="136">
        <v>320.637</v>
      </c>
      <c r="I171" s="137"/>
      <c r="J171" s="138">
        <f>ROUND(I171*H171,2)</f>
        <v>0</v>
      </c>
      <c r="K171" s="134" t="s">
        <v>172</v>
      </c>
      <c r="L171" s="33"/>
      <c r="M171" s="139" t="s">
        <v>19</v>
      </c>
      <c r="N171" s="140" t="s">
        <v>45</v>
      </c>
      <c r="P171" s="141">
        <f>O171*H171</f>
        <v>0</v>
      </c>
      <c r="Q171" s="141">
        <v>0</v>
      </c>
      <c r="R171" s="141">
        <f>Q171*H171</f>
        <v>0</v>
      </c>
      <c r="S171" s="141">
        <v>0</v>
      </c>
      <c r="T171" s="142">
        <f>S171*H171</f>
        <v>0</v>
      </c>
      <c r="AR171" s="143" t="s">
        <v>173</v>
      </c>
      <c r="AT171" s="143" t="s">
        <v>168</v>
      </c>
      <c r="AU171" s="143" t="s">
        <v>83</v>
      </c>
      <c r="AY171" s="18" t="s">
        <v>166</v>
      </c>
      <c r="BE171" s="144">
        <f>IF(N171="základní",J171,0)</f>
        <v>0</v>
      </c>
      <c r="BF171" s="144">
        <f>IF(N171="snížená",J171,0)</f>
        <v>0</v>
      </c>
      <c r="BG171" s="144">
        <f>IF(N171="zákl. přenesená",J171,0)</f>
        <v>0</v>
      </c>
      <c r="BH171" s="144">
        <f>IF(N171="sníž. přenesená",J171,0)</f>
        <v>0</v>
      </c>
      <c r="BI171" s="144">
        <f>IF(N171="nulová",J171,0)</f>
        <v>0</v>
      </c>
      <c r="BJ171" s="18" t="s">
        <v>81</v>
      </c>
      <c r="BK171" s="144">
        <f>ROUND(I171*H171,2)</f>
        <v>0</v>
      </c>
      <c r="BL171" s="18" t="s">
        <v>173</v>
      </c>
      <c r="BM171" s="143" t="s">
        <v>1502</v>
      </c>
    </row>
    <row r="172" spans="2:65" s="1" customFormat="1" ht="10.199999999999999">
      <c r="B172" s="33"/>
      <c r="D172" s="145" t="s">
        <v>175</v>
      </c>
      <c r="F172" s="146" t="s">
        <v>238</v>
      </c>
      <c r="I172" s="147"/>
      <c r="L172" s="33"/>
      <c r="M172" s="148"/>
      <c r="T172" s="54"/>
      <c r="AT172" s="18" t="s">
        <v>175</v>
      </c>
      <c r="AU172" s="18" t="s">
        <v>83</v>
      </c>
    </row>
    <row r="173" spans="2:65" s="12" customFormat="1" ht="10.199999999999999">
      <c r="B173" s="149"/>
      <c r="D173" s="150" t="s">
        <v>177</v>
      </c>
      <c r="E173" s="151" t="s">
        <v>19</v>
      </c>
      <c r="F173" s="152" t="s">
        <v>1503</v>
      </c>
      <c r="H173" s="151" t="s">
        <v>19</v>
      </c>
      <c r="I173" s="153"/>
      <c r="L173" s="149"/>
      <c r="M173" s="154"/>
      <c r="T173" s="155"/>
      <c r="AT173" s="151" t="s">
        <v>177</v>
      </c>
      <c r="AU173" s="151" t="s">
        <v>83</v>
      </c>
      <c r="AV173" s="12" t="s">
        <v>81</v>
      </c>
      <c r="AW173" s="12" t="s">
        <v>34</v>
      </c>
      <c r="AX173" s="12" t="s">
        <v>74</v>
      </c>
      <c r="AY173" s="151" t="s">
        <v>166</v>
      </c>
    </row>
    <row r="174" spans="2:65" s="13" customFormat="1" ht="10.199999999999999">
      <c r="B174" s="156"/>
      <c r="D174" s="150" t="s">
        <v>177</v>
      </c>
      <c r="E174" s="157" t="s">
        <v>19</v>
      </c>
      <c r="F174" s="158" t="s">
        <v>1504</v>
      </c>
      <c r="H174" s="159">
        <v>189</v>
      </c>
      <c r="I174" s="160"/>
      <c r="L174" s="156"/>
      <c r="M174" s="161"/>
      <c r="T174" s="162"/>
      <c r="AT174" s="157" t="s">
        <v>177</v>
      </c>
      <c r="AU174" s="157" t="s">
        <v>83</v>
      </c>
      <c r="AV174" s="13" t="s">
        <v>83</v>
      </c>
      <c r="AW174" s="13" t="s">
        <v>34</v>
      </c>
      <c r="AX174" s="13" t="s">
        <v>74</v>
      </c>
      <c r="AY174" s="157" t="s">
        <v>166</v>
      </c>
    </row>
    <row r="175" spans="2:65" s="12" customFormat="1" ht="10.199999999999999">
      <c r="B175" s="149"/>
      <c r="D175" s="150" t="s">
        <v>177</v>
      </c>
      <c r="E175" s="151" t="s">
        <v>19</v>
      </c>
      <c r="F175" s="152" t="s">
        <v>1505</v>
      </c>
      <c r="H175" s="151" t="s">
        <v>19</v>
      </c>
      <c r="I175" s="153"/>
      <c r="L175" s="149"/>
      <c r="M175" s="154"/>
      <c r="T175" s="155"/>
      <c r="AT175" s="151" t="s">
        <v>177</v>
      </c>
      <c r="AU175" s="151" t="s">
        <v>83</v>
      </c>
      <c r="AV175" s="12" t="s">
        <v>81</v>
      </c>
      <c r="AW175" s="12" t="s">
        <v>34</v>
      </c>
      <c r="AX175" s="12" t="s">
        <v>74</v>
      </c>
      <c r="AY175" s="151" t="s">
        <v>166</v>
      </c>
    </row>
    <row r="176" spans="2:65" s="13" customFormat="1" ht="10.199999999999999">
      <c r="B176" s="156"/>
      <c r="D176" s="150" t="s">
        <v>177</v>
      </c>
      <c r="E176" s="157" t="s">
        <v>19</v>
      </c>
      <c r="F176" s="158" t="s">
        <v>1506</v>
      </c>
      <c r="H176" s="159">
        <v>5.5170000000000003</v>
      </c>
      <c r="I176" s="160"/>
      <c r="L176" s="156"/>
      <c r="M176" s="161"/>
      <c r="T176" s="162"/>
      <c r="AT176" s="157" t="s">
        <v>177</v>
      </c>
      <c r="AU176" s="157" t="s">
        <v>83</v>
      </c>
      <c r="AV176" s="13" t="s">
        <v>83</v>
      </c>
      <c r="AW176" s="13" t="s">
        <v>34</v>
      </c>
      <c r="AX176" s="13" t="s">
        <v>74</v>
      </c>
      <c r="AY176" s="157" t="s">
        <v>166</v>
      </c>
    </row>
    <row r="177" spans="2:65" s="12" customFormat="1" ht="10.199999999999999">
      <c r="B177" s="149"/>
      <c r="D177" s="150" t="s">
        <v>177</v>
      </c>
      <c r="E177" s="151" t="s">
        <v>19</v>
      </c>
      <c r="F177" s="152" t="s">
        <v>1507</v>
      </c>
      <c r="H177" s="151" t="s">
        <v>19</v>
      </c>
      <c r="I177" s="153"/>
      <c r="L177" s="149"/>
      <c r="M177" s="154"/>
      <c r="T177" s="155"/>
      <c r="AT177" s="151" t="s">
        <v>177</v>
      </c>
      <c r="AU177" s="151" t="s">
        <v>83</v>
      </c>
      <c r="AV177" s="12" t="s">
        <v>81</v>
      </c>
      <c r="AW177" s="12" t="s">
        <v>34</v>
      </c>
      <c r="AX177" s="12" t="s">
        <v>74</v>
      </c>
      <c r="AY177" s="151" t="s">
        <v>166</v>
      </c>
    </row>
    <row r="178" spans="2:65" s="13" customFormat="1" ht="10.199999999999999">
      <c r="B178" s="156"/>
      <c r="D178" s="150" t="s">
        <v>177</v>
      </c>
      <c r="E178" s="157" t="s">
        <v>19</v>
      </c>
      <c r="F178" s="158" t="s">
        <v>1508</v>
      </c>
      <c r="H178" s="159">
        <v>126.12</v>
      </c>
      <c r="I178" s="160"/>
      <c r="L178" s="156"/>
      <c r="M178" s="161"/>
      <c r="T178" s="162"/>
      <c r="AT178" s="157" t="s">
        <v>177</v>
      </c>
      <c r="AU178" s="157" t="s">
        <v>83</v>
      </c>
      <c r="AV178" s="13" t="s">
        <v>83</v>
      </c>
      <c r="AW178" s="13" t="s">
        <v>34</v>
      </c>
      <c r="AX178" s="13" t="s">
        <v>74</v>
      </c>
      <c r="AY178" s="157" t="s">
        <v>166</v>
      </c>
    </row>
    <row r="179" spans="2:65" s="14" customFormat="1" ht="10.199999999999999">
      <c r="B179" s="163"/>
      <c r="D179" s="150" t="s">
        <v>177</v>
      </c>
      <c r="E179" s="164" t="s">
        <v>19</v>
      </c>
      <c r="F179" s="165" t="s">
        <v>181</v>
      </c>
      <c r="H179" s="166">
        <v>320.637</v>
      </c>
      <c r="I179" s="167"/>
      <c r="L179" s="163"/>
      <c r="M179" s="168"/>
      <c r="T179" s="169"/>
      <c r="AT179" s="164" t="s">
        <v>177</v>
      </c>
      <c r="AU179" s="164" t="s">
        <v>83</v>
      </c>
      <c r="AV179" s="14" t="s">
        <v>173</v>
      </c>
      <c r="AW179" s="14" t="s">
        <v>34</v>
      </c>
      <c r="AX179" s="14" t="s">
        <v>81</v>
      </c>
      <c r="AY179" s="164" t="s">
        <v>166</v>
      </c>
    </row>
    <row r="180" spans="2:65" s="11" customFormat="1" ht="22.8" customHeight="1">
      <c r="B180" s="120"/>
      <c r="D180" s="121" t="s">
        <v>73</v>
      </c>
      <c r="E180" s="130" t="s">
        <v>234</v>
      </c>
      <c r="F180" s="130" t="s">
        <v>240</v>
      </c>
      <c r="I180" s="123"/>
      <c r="J180" s="131">
        <f>BK180</f>
        <v>0</v>
      </c>
      <c r="L180" s="120"/>
      <c r="M180" s="125"/>
      <c r="P180" s="126">
        <f>SUM(P181:P453)</f>
        <v>0</v>
      </c>
      <c r="R180" s="126">
        <f>SUM(R181:R453)</f>
        <v>1.5637599999999998E-2</v>
      </c>
      <c r="T180" s="127">
        <f>SUM(T181:T453)</f>
        <v>546.38415599999996</v>
      </c>
      <c r="AR180" s="121" t="s">
        <v>81</v>
      </c>
      <c r="AT180" s="128" t="s">
        <v>73</v>
      </c>
      <c r="AU180" s="128" t="s">
        <v>81</v>
      </c>
      <c r="AY180" s="121" t="s">
        <v>166</v>
      </c>
      <c r="BK180" s="129">
        <f>SUM(BK181:BK453)</f>
        <v>0</v>
      </c>
    </row>
    <row r="181" spans="2:65" s="1" customFormat="1" ht="16.5" customHeight="1">
      <c r="B181" s="33"/>
      <c r="C181" s="132" t="s">
        <v>251</v>
      </c>
      <c r="D181" s="132" t="s">
        <v>168</v>
      </c>
      <c r="E181" s="133" t="s">
        <v>242</v>
      </c>
      <c r="F181" s="134" t="s">
        <v>243</v>
      </c>
      <c r="G181" s="135" t="s">
        <v>244</v>
      </c>
      <c r="H181" s="136">
        <v>63.582000000000001</v>
      </c>
      <c r="I181" s="137"/>
      <c r="J181" s="138">
        <f>ROUND(I181*H181,2)</f>
        <v>0</v>
      </c>
      <c r="K181" s="134" t="s">
        <v>172</v>
      </c>
      <c r="L181" s="33"/>
      <c r="M181" s="139" t="s">
        <v>19</v>
      </c>
      <c r="N181" s="140" t="s">
        <v>45</v>
      </c>
      <c r="P181" s="141">
        <f>O181*H181</f>
        <v>0</v>
      </c>
      <c r="Q181" s="141">
        <v>0</v>
      </c>
      <c r="R181" s="141">
        <f>Q181*H181</f>
        <v>0</v>
      </c>
      <c r="S181" s="141">
        <v>0.18099999999999999</v>
      </c>
      <c r="T181" s="142">
        <f>S181*H181</f>
        <v>11.508341999999999</v>
      </c>
      <c r="AR181" s="143" t="s">
        <v>173</v>
      </c>
      <c r="AT181" s="143" t="s">
        <v>168</v>
      </c>
      <c r="AU181" s="143" t="s">
        <v>83</v>
      </c>
      <c r="AY181" s="18" t="s">
        <v>166</v>
      </c>
      <c r="BE181" s="144">
        <f>IF(N181="základní",J181,0)</f>
        <v>0</v>
      </c>
      <c r="BF181" s="144">
        <f>IF(N181="snížená",J181,0)</f>
        <v>0</v>
      </c>
      <c r="BG181" s="144">
        <f>IF(N181="zákl. přenesená",J181,0)</f>
        <v>0</v>
      </c>
      <c r="BH181" s="144">
        <f>IF(N181="sníž. přenesená",J181,0)</f>
        <v>0</v>
      </c>
      <c r="BI181" s="144">
        <f>IF(N181="nulová",J181,0)</f>
        <v>0</v>
      </c>
      <c r="BJ181" s="18" t="s">
        <v>81</v>
      </c>
      <c r="BK181" s="144">
        <f>ROUND(I181*H181,2)</f>
        <v>0</v>
      </c>
      <c r="BL181" s="18" t="s">
        <v>173</v>
      </c>
      <c r="BM181" s="143" t="s">
        <v>1509</v>
      </c>
    </row>
    <row r="182" spans="2:65" s="1" customFormat="1" ht="10.199999999999999">
      <c r="B182" s="33"/>
      <c r="D182" s="145" t="s">
        <v>175</v>
      </c>
      <c r="F182" s="146" t="s">
        <v>246</v>
      </c>
      <c r="I182" s="147"/>
      <c r="L182" s="33"/>
      <c r="M182" s="148"/>
      <c r="T182" s="54"/>
      <c r="AT182" s="18" t="s">
        <v>175</v>
      </c>
      <c r="AU182" s="18" t="s">
        <v>83</v>
      </c>
    </row>
    <row r="183" spans="2:65" s="12" customFormat="1" ht="10.199999999999999">
      <c r="B183" s="149"/>
      <c r="D183" s="150" t="s">
        <v>177</v>
      </c>
      <c r="E183" s="151" t="s">
        <v>19</v>
      </c>
      <c r="F183" s="152" t="s">
        <v>1510</v>
      </c>
      <c r="H183" s="151" t="s">
        <v>19</v>
      </c>
      <c r="I183" s="153"/>
      <c r="L183" s="149"/>
      <c r="M183" s="154"/>
      <c r="T183" s="155"/>
      <c r="AT183" s="151" t="s">
        <v>177</v>
      </c>
      <c r="AU183" s="151" t="s">
        <v>83</v>
      </c>
      <c r="AV183" s="12" t="s">
        <v>81</v>
      </c>
      <c r="AW183" s="12" t="s">
        <v>34</v>
      </c>
      <c r="AX183" s="12" t="s">
        <v>74</v>
      </c>
      <c r="AY183" s="151" t="s">
        <v>166</v>
      </c>
    </row>
    <row r="184" spans="2:65" s="13" customFormat="1" ht="10.199999999999999">
      <c r="B184" s="156"/>
      <c r="D184" s="150" t="s">
        <v>177</v>
      </c>
      <c r="E184" s="157" t="s">
        <v>19</v>
      </c>
      <c r="F184" s="158" t="s">
        <v>1511</v>
      </c>
      <c r="H184" s="159">
        <v>40.96</v>
      </c>
      <c r="I184" s="160"/>
      <c r="L184" s="156"/>
      <c r="M184" s="161"/>
      <c r="T184" s="162"/>
      <c r="AT184" s="157" t="s">
        <v>177</v>
      </c>
      <c r="AU184" s="157" t="s">
        <v>83</v>
      </c>
      <c r="AV184" s="13" t="s">
        <v>83</v>
      </c>
      <c r="AW184" s="13" t="s">
        <v>34</v>
      </c>
      <c r="AX184" s="13" t="s">
        <v>74</v>
      </c>
      <c r="AY184" s="157" t="s">
        <v>166</v>
      </c>
    </row>
    <row r="185" spans="2:65" s="12" customFormat="1" ht="10.199999999999999">
      <c r="B185" s="149"/>
      <c r="D185" s="150" t="s">
        <v>177</v>
      </c>
      <c r="E185" s="151" t="s">
        <v>19</v>
      </c>
      <c r="F185" s="152" t="s">
        <v>1512</v>
      </c>
      <c r="H185" s="151" t="s">
        <v>19</v>
      </c>
      <c r="I185" s="153"/>
      <c r="L185" s="149"/>
      <c r="M185" s="154"/>
      <c r="T185" s="155"/>
      <c r="AT185" s="151" t="s">
        <v>177</v>
      </c>
      <c r="AU185" s="151" t="s">
        <v>83</v>
      </c>
      <c r="AV185" s="12" t="s">
        <v>81</v>
      </c>
      <c r="AW185" s="12" t="s">
        <v>34</v>
      </c>
      <c r="AX185" s="12" t="s">
        <v>74</v>
      </c>
      <c r="AY185" s="151" t="s">
        <v>166</v>
      </c>
    </row>
    <row r="186" spans="2:65" s="13" customFormat="1" ht="10.199999999999999">
      <c r="B186" s="156"/>
      <c r="D186" s="150" t="s">
        <v>177</v>
      </c>
      <c r="E186" s="157" t="s">
        <v>19</v>
      </c>
      <c r="F186" s="158" t="s">
        <v>1513</v>
      </c>
      <c r="H186" s="159">
        <v>21.375</v>
      </c>
      <c r="I186" s="160"/>
      <c r="L186" s="156"/>
      <c r="M186" s="161"/>
      <c r="T186" s="162"/>
      <c r="AT186" s="157" t="s">
        <v>177</v>
      </c>
      <c r="AU186" s="157" t="s">
        <v>83</v>
      </c>
      <c r="AV186" s="13" t="s">
        <v>83</v>
      </c>
      <c r="AW186" s="13" t="s">
        <v>34</v>
      </c>
      <c r="AX186" s="13" t="s">
        <v>74</v>
      </c>
      <c r="AY186" s="157" t="s">
        <v>166</v>
      </c>
    </row>
    <row r="187" spans="2:65" s="14" customFormat="1" ht="10.199999999999999">
      <c r="B187" s="163"/>
      <c r="D187" s="150" t="s">
        <v>177</v>
      </c>
      <c r="E187" s="164" t="s">
        <v>19</v>
      </c>
      <c r="F187" s="165" t="s">
        <v>181</v>
      </c>
      <c r="H187" s="166">
        <v>62.335000000000001</v>
      </c>
      <c r="I187" s="167"/>
      <c r="L187" s="163"/>
      <c r="M187" s="168"/>
      <c r="T187" s="169"/>
      <c r="AT187" s="164" t="s">
        <v>177</v>
      </c>
      <c r="AU187" s="164" t="s">
        <v>83</v>
      </c>
      <c r="AV187" s="14" t="s">
        <v>173</v>
      </c>
      <c r="AW187" s="14" t="s">
        <v>34</v>
      </c>
      <c r="AX187" s="14" t="s">
        <v>81</v>
      </c>
      <c r="AY187" s="164" t="s">
        <v>166</v>
      </c>
    </row>
    <row r="188" spans="2:65" s="13" customFormat="1" ht="10.199999999999999">
      <c r="B188" s="156"/>
      <c r="D188" s="150" t="s">
        <v>177</v>
      </c>
      <c r="F188" s="158" t="s">
        <v>1514</v>
      </c>
      <c r="H188" s="159">
        <v>63.582000000000001</v>
      </c>
      <c r="I188" s="160"/>
      <c r="L188" s="156"/>
      <c r="M188" s="161"/>
      <c r="T188" s="162"/>
      <c r="AT188" s="157" t="s">
        <v>177</v>
      </c>
      <c r="AU188" s="157" t="s">
        <v>83</v>
      </c>
      <c r="AV188" s="13" t="s">
        <v>83</v>
      </c>
      <c r="AW188" s="13" t="s">
        <v>4</v>
      </c>
      <c r="AX188" s="13" t="s">
        <v>81</v>
      </c>
      <c r="AY188" s="157" t="s">
        <v>166</v>
      </c>
    </row>
    <row r="189" spans="2:65" s="1" customFormat="1" ht="24.15" customHeight="1">
      <c r="B189" s="33"/>
      <c r="C189" s="132" t="s">
        <v>8</v>
      </c>
      <c r="D189" s="132" t="s">
        <v>168</v>
      </c>
      <c r="E189" s="133" t="s">
        <v>252</v>
      </c>
      <c r="F189" s="134" t="s">
        <v>253</v>
      </c>
      <c r="G189" s="135" t="s">
        <v>171</v>
      </c>
      <c r="H189" s="136">
        <v>9.3079999999999998</v>
      </c>
      <c r="I189" s="137"/>
      <c r="J189" s="138">
        <f>ROUND(I189*H189,2)</f>
        <v>0</v>
      </c>
      <c r="K189" s="134" t="s">
        <v>172</v>
      </c>
      <c r="L189" s="33"/>
      <c r="M189" s="139" t="s">
        <v>19</v>
      </c>
      <c r="N189" s="140" t="s">
        <v>45</v>
      </c>
      <c r="P189" s="141">
        <f>O189*H189</f>
        <v>0</v>
      </c>
      <c r="Q189" s="141">
        <v>0</v>
      </c>
      <c r="R189" s="141">
        <f>Q189*H189</f>
        <v>0</v>
      </c>
      <c r="S189" s="141">
        <v>1.8</v>
      </c>
      <c r="T189" s="142">
        <f>S189*H189</f>
        <v>16.7544</v>
      </c>
      <c r="AR189" s="143" t="s">
        <v>173</v>
      </c>
      <c r="AT189" s="143" t="s">
        <v>168</v>
      </c>
      <c r="AU189" s="143" t="s">
        <v>83</v>
      </c>
      <c r="AY189" s="18" t="s">
        <v>166</v>
      </c>
      <c r="BE189" s="144">
        <f>IF(N189="základní",J189,0)</f>
        <v>0</v>
      </c>
      <c r="BF189" s="144">
        <f>IF(N189="snížená",J189,0)</f>
        <v>0</v>
      </c>
      <c r="BG189" s="144">
        <f>IF(N189="zákl. přenesená",J189,0)</f>
        <v>0</v>
      </c>
      <c r="BH189" s="144">
        <f>IF(N189="sníž. přenesená",J189,0)</f>
        <v>0</v>
      </c>
      <c r="BI189" s="144">
        <f>IF(N189="nulová",J189,0)</f>
        <v>0</v>
      </c>
      <c r="BJ189" s="18" t="s">
        <v>81</v>
      </c>
      <c r="BK189" s="144">
        <f>ROUND(I189*H189,2)</f>
        <v>0</v>
      </c>
      <c r="BL189" s="18" t="s">
        <v>173</v>
      </c>
      <c r="BM189" s="143" t="s">
        <v>1515</v>
      </c>
    </row>
    <row r="190" spans="2:65" s="1" customFormat="1" ht="10.199999999999999">
      <c r="B190" s="33"/>
      <c r="D190" s="145" t="s">
        <v>175</v>
      </c>
      <c r="F190" s="146" t="s">
        <v>255</v>
      </c>
      <c r="I190" s="147"/>
      <c r="L190" s="33"/>
      <c r="M190" s="148"/>
      <c r="T190" s="54"/>
      <c r="AT190" s="18" t="s">
        <v>175</v>
      </c>
      <c r="AU190" s="18" t="s">
        <v>83</v>
      </c>
    </row>
    <row r="191" spans="2:65" s="12" customFormat="1" ht="10.199999999999999">
      <c r="B191" s="149"/>
      <c r="D191" s="150" t="s">
        <v>177</v>
      </c>
      <c r="E191" s="151" t="s">
        <v>19</v>
      </c>
      <c r="F191" s="152" t="s">
        <v>1516</v>
      </c>
      <c r="H191" s="151" t="s">
        <v>19</v>
      </c>
      <c r="I191" s="153"/>
      <c r="L191" s="149"/>
      <c r="M191" s="154"/>
      <c r="T191" s="155"/>
      <c r="AT191" s="151" t="s">
        <v>177</v>
      </c>
      <c r="AU191" s="151" t="s">
        <v>83</v>
      </c>
      <c r="AV191" s="12" t="s">
        <v>81</v>
      </c>
      <c r="AW191" s="12" t="s">
        <v>34</v>
      </c>
      <c r="AX191" s="12" t="s">
        <v>74</v>
      </c>
      <c r="AY191" s="151" t="s">
        <v>166</v>
      </c>
    </row>
    <row r="192" spans="2:65" s="13" customFormat="1" ht="10.199999999999999">
      <c r="B192" s="156"/>
      <c r="D192" s="150" t="s">
        <v>177</v>
      </c>
      <c r="E192" s="157" t="s">
        <v>19</v>
      </c>
      <c r="F192" s="158" t="s">
        <v>1517</v>
      </c>
      <c r="H192" s="159">
        <v>1.589</v>
      </c>
      <c r="I192" s="160"/>
      <c r="L192" s="156"/>
      <c r="M192" s="161"/>
      <c r="T192" s="162"/>
      <c r="AT192" s="157" t="s">
        <v>177</v>
      </c>
      <c r="AU192" s="157" t="s">
        <v>83</v>
      </c>
      <c r="AV192" s="13" t="s">
        <v>83</v>
      </c>
      <c r="AW192" s="13" t="s">
        <v>34</v>
      </c>
      <c r="AX192" s="13" t="s">
        <v>74</v>
      </c>
      <c r="AY192" s="157" t="s">
        <v>166</v>
      </c>
    </row>
    <row r="193" spans="2:65" s="13" customFormat="1" ht="10.199999999999999">
      <c r="B193" s="156"/>
      <c r="D193" s="150" t="s">
        <v>177</v>
      </c>
      <c r="E193" s="157" t="s">
        <v>19</v>
      </c>
      <c r="F193" s="158" t="s">
        <v>1518</v>
      </c>
      <c r="H193" s="159">
        <v>0.36599999999999999</v>
      </c>
      <c r="I193" s="160"/>
      <c r="L193" s="156"/>
      <c r="M193" s="161"/>
      <c r="T193" s="162"/>
      <c r="AT193" s="157" t="s">
        <v>177</v>
      </c>
      <c r="AU193" s="157" t="s">
        <v>83</v>
      </c>
      <c r="AV193" s="13" t="s">
        <v>83</v>
      </c>
      <c r="AW193" s="13" t="s">
        <v>34</v>
      </c>
      <c r="AX193" s="13" t="s">
        <v>74</v>
      </c>
      <c r="AY193" s="157" t="s">
        <v>166</v>
      </c>
    </row>
    <row r="194" spans="2:65" s="12" customFormat="1" ht="10.199999999999999">
      <c r="B194" s="149"/>
      <c r="D194" s="150" t="s">
        <v>177</v>
      </c>
      <c r="E194" s="151" t="s">
        <v>19</v>
      </c>
      <c r="F194" s="152" t="s">
        <v>1519</v>
      </c>
      <c r="H194" s="151" t="s">
        <v>19</v>
      </c>
      <c r="I194" s="153"/>
      <c r="L194" s="149"/>
      <c r="M194" s="154"/>
      <c r="T194" s="155"/>
      <c r="AT194" s="151" t="s">
        <v>177</v>
      </c>
      <c r="AU194" s="151" t="s">
        <v>83</v>
      </c>
      <c r="AV194" s="12" t="s">
        <v>81</v>
      </c>
      <c r="AW194" s="12" t="s">
        <v>34</v>
      </c>
      <c r="AX194" s="12" t="s">
        <v>74</v>
      </c>
      <c r="AY194" s="151" t="s">
        <v>166</v>
      </c>
    </row>
    <row r="195" spans="2:65" s="13" customFormat="1" ht="10.199999999999999">
      <c r="B195" s="156"/>
      <c r="D195" s="150" t="s">
        <v>177</v>
      </c>
      <c r="E195" s="157" t="s">
        <v>19</v>
      </c>
      <c r="F195" s="158" t="s">
        <v>1520</v>
      </c>
      <c r="H195" s="159">
        <v>5.85</v>
      </c>
      <c r="I195" s="160"/>
      <c r="L195" s="156"/>
      <c r="M195" s="161"/>
      <c r="T195" s="162"/>
      <c r="AT195" s="157" t="s">
        <v>177</v>
      </c>
      <c r="AU195" s="157" t="s">
        <v>83</v>
      </c>
      <c r="AV195" s="13" t="s">
        <v>83</v>
      </c>
      <c r="AW195" s="13" t="s">
        <v>34</v>
      </c>
      <c r="AX195" s="13" t="s">
        <v>74</v>
      </c>
      <c r="AY195" s="157" t="s">
        <v>166</v>
      </c>
    </row>
    <row r="196" spans="2:65" s="13" customFormat="1" ht="10.199999999999999">
      <c r="B196" s="156"/>
      <c r="D196" s="150" t="s">
        <v>177</v>
      </c>
      <c r="E196" s="157" t="s">
        <v>19</v>
      </c>
      <c r="F196" s="158" t="s">
        <v>1521</v>
      </c>
      <c r="H196" s="159">
        <v>1.32</v>
      </c>
      <c r="I196" s="160"/>
      <c r="L196" s="156"/>
      <c r="M196" s="161"/>
      <c r="T196" s="162"/>
      <c r="AT196" s="157" t="s">
        <v>177</v>
      </c>
      <c r="AU196" s="157" t="s">
        <v>83</v>
      </c>
      <c r="AV196" s="13" t="s">
        <v>83</v>
      </c>
      <c r="AW196" s="13" t="s">
        <v>34</v>
      </c>
      <c r="AX196" s="13" t="s">
        <v>74</v>
      </c>
      <c r="AY196" s="157" t="s">
        <v>166</v>
      </c>
    </row>
    <row r="197" spans="2:65" s="14" customFormat="1" ht="10.199999999999999">
      <c r="B197" s="163"/>
      <c r="D197" s="150" t="s">
        <v>177</v>
      </c>
      <c r="E197" s="164" t="s">
        <v>19</v>
      </c>
      <c r="F197" s="165" t="s">
        <v>181</v>
      </c>
      <c r="H197" s="166">
        <v>9.125</v>
      </c>
      <c r="I197" s="167"/>
      <c r="L197" s="163"/>
      <c r="M197" s="168"/>
      <c r="T197" s="169"/>
      <c r="AT197" s="164" t="s">
        <v>177</v>
      </c>
      <c r="AU197" s="164" t="s">
        <v>83</v>
      </c>
      <c r="AV197" s="14" t="s">
        <v>173</v>
      </c>
      <c r="AW197" s="14" t="s">
        <v>34</v>
      </c>
      <c r="AX197" s="14" t="s">
        <v>81</v>
      </c>
      <c r="AY197" s="164" t="s">
        <v>166</v>
      </c>
    </row>
    <row r="198" spans="2:65" s="13" customFormat="1" ht="10.199999999999999">
      <c r="B198" s="156"/>
      <c r="D198" s="150" t="s">
        <v>177</v>
      </c>
      <c r="F198" s="158" t="s">
        <v>1522</v>
      </c>
      <c r="H198" s="159">
        <v>9.3079999999999998</v>
      </c>
      <c r="I198" s="160"/>
      <c r="L198" s="156"/>
      <c r="M198" s="161"/>
      <c r="T198" s="162"/>
      <c r="AT198" s="157" t="s">
        <v>177</v>
      </c>
      <c r="AU198" s="157" t="s">
        <v>83</v>
      </c>
      <c r="AV198" s="13" t="s">
        <v>83</v>
      </c>
      <c r="AW198" s="13" t="s">
        <v>4</v>
      </c>
      <c r="AX198" s="13" t="s">
        <v>81</v>
      </c>
      <c r="AY198" s="157" t="s">
        <v>166</v>
      </c>
    </row>
    <row r="199" spans="2:65" s="1" customFormat="1" ht="16.5" customHeight="1">
      <c r="B199" s="33"/>
      <c r="C199" s="132" t="s">
        <v>266</v>
      </c>
      <c r="D199" s="132" t="s">
        <v>168</v>
      </c>
      <c r="E199" s="133" t="s">
        <v>1523</v>
      </c>
      <c r="F199" s="134" t="s">
        <v>1524</v>
      </c>
      <c r="G199" s="135" t="s">
        <v>171</v>
      </c>
      <c r="H199" s="136">
        <v>9.3109999999999999</v>
      </c>
      <c r="I199" s="137"/>
      <c r="J199" s="138">
        <f>ROUND(I199*H199,2)</f>
        <v>0</v>
      </c>
      <c r="K199" s="134" t="s">
        <v>172</v>
      </c>
      <c r="L199" s="33"/>
      <c r="M199" s="139" t="s">
        <v>19</v>
      </c>
      <c r="N199" s="140" t="s">
        <v>45</v>
      </c>
      <c r="P199" s="141">
        <f>O199*H199</f>
        <v>0</v>
      </c>
      <c r="Q199" s="141">
        <v>0</v>
      </c>
      <c r="R199" s="141">
        <f>Q199*H199</f>
        <v>0</v>
      </c>
      <c r="S199" s="141">
        <v>2.4</v>
      </c>
      <c r="T199" s="142">
        <f>S199*H199</f>
        <v>22.346399999999999</v>
      </c>
      <c r="AR199" s="143" t="s">
        <v>173</v>
      </c>
      <c r="AT199" s="143" t="s">
        <v>168</v>
      </c>
      <c r="AU199" s="143" t="s">
        <v>83</v>
      </c>
      <c r="AY199" s="18" t="s">
        <v>166</v>
      </c>
      <c r="BE199" s="144">
        <f>IF(N199="základní",J199,0)</f>
        <v>0</v>
      </c>
      <c r="BF199" s="144">
        <f>IF(N199="snížená",J199,0)</f>
        <v>0</v>
      </c>
      <c r="BG199" s="144">
        <f>IF(N199="zákl. přenesená",J199,0)</f>
        <v>0</v>
      </c>
      <c r="BH199" s="144">
        <f>IF(N199="sníž. přenesená",J199,0)</f>
        <v>0</v>
      </c>
      <c r="BI199" s="144">
        <f>IF(N199="nulová",J199,0)</f>
        <v>0</v>
      </c>
      <c r="BJ199" s="18" t="s">
        <v>81</v>
      </c>
      <c r="BK199" s="144">
        <f>ROUND(I199*H199,2)</f>
        <v>0</v>
      </c>
      <c r="BL199" s="18" t="s">
        <v>173</v>
      </c>
      <c r="BM199" s="143" t="s">
        <v>1525</v>
      </c>
    </row>
    <row r="200" spans="2:65" s="1" customFormat="1" ht="10.199999999999999">
      <c r="B200" s="33"/>
      <c r="D200" s="145" t="s">
        <v>175</v>
      </c>
      <c r="F200" s="146" t="s">
        <v>1526</v>
      </c>
      <c r="I200" s="147"/>
      <c r="L200" s="33"/>
      <c r="M200" s="148"/>
      <c r="T200" s="54"/>
      <c r="AT200" s="18" t="s">
        <v>175</v>
      </c>
      <c r="AU200" s="18" t="s">
        <v>83</v>
      </c>
    </row>
    <row r="201" spans="2:65" s="12" customFormat="1" ht="10.199999999999999">
      <c r="B201" s="149"/>
      <c r="D201" s="150" t="s">
        <v>177</v>
      </c>
      <c r="E201" s="151" t="s">
        <v>19</v>
      </c>
      <c r="F201" s="152" t="s">
        <v>1527</v>
      </c>
      <c r="H201" s="151" t="s">
        <v>19</v>
      </c>
      <c r="I201" s="153"/>
      <c r="L201" s="149"/>
      <c r="M201" s="154"/>
      <c r="T201" s="155"/>
      <c r="AT201" s="151" t="s">
        <v>177</v>
      </c>
      <c r="AU201" s="151" t="s">
        <v>83</v>
      </c>
      <c r="AV201" s="12" t="s">
        <v>81</v>
      </c>
      <c r="AW201" s="12" t="s">
        <v>34</v>
      </c>
      <c r="AX201" s="12" t="s">
        <v>74</v>
      </c>
      <c r="AY201" s="151" t="s">
        <v>166</v>
      </c>
    </row>
    <row r="202" spans="2:65" s="13" customFormat="1" ht="10.199999999999999">
      <c r="B202" s="156"/>
      <c r="D202" s="150" t="s">
        <v>177</v>
      </c>
      <c r="E202" s="157" t="s">
        <v>19</v>
      </c>
      <c r="F202" s="158" t="s">
        <v>1528</v>
      </c>
      <c r="H202" s="159">
        <v>5.141</v>
      </c>
      <c r="I202" s="160"/>
      <c r="L202" s="156"/>
      <c r="M202" s="161"/>
      <c r="T202" s="162"/>
      <c r="AT202" s="157" t="s">
        <v>177</v>
      </c>
      <c r="AU202" s="157" t="s">
        <v>83</v>
      </c>
      <c r="AV202" s="13" t="s">
        <v>83</v>
      </c>
      <c r="AW202" s="13" t="s">
        <v>34</v>
      </c>
      <c r="AX202" s="13" t="s">
        <v>74</v>
      </c>
      <c r="AY202" s="157" t="s">
        <v>166</v>
      </c>
    </row>
    <row r="203" spans="2:65" s="13" customFormat="1" ht="10.199999999999999">
      <c r="B203" s="156"/>
      <c r="D203" s="150" t="s">
        <v>177</v>
      </c>
      <c r="E203" s="157" t="s">
        <v>19</v>
      </c>
      <c r="F203" s="158" t="s">
        <v>1529</v>
      </c>
      <c r="H203" s="159">
        <v>0.81899999999999995</v>
      </c>
      <c r="I203" s="160"/>
      <c r="L203" s="156"/>
      <c r="M203" s="161"/>
      <c r="T203" s="162"/>
      <c r="AT203" s="157" t="s">
        <v>177</v>
      </c>
      <c r="AU203" s="157" t="s">
        <v>83</v>
      </c>
      <c r="AV203" s="13" t="s">
        <v>83</v>
      </c>
      <c r="AW203" s="13" t="s">
        <v>34</v>
      </c>
      <c r="AX203" s="13" t="s">
        <v>74</v>
      </c>
      <c r="AY203" s="157" t="s">
        <v>166</v>
      </c>
    </row>
    <row r="204" spans="2:65" s="12" customFormat="1" ht="10.199999999999999">
      <c r="B204" s="149"/>
      <c r="D204" s="150" t="s">
        <v>177</v>
      </c>
      <c r="E204" s="151" t="s">
        <v>19</v>
      </c>
      <c r="F204" s="152" t="s">
        <v>1530</v>
      </c>
      <c r="H204" s="151" t="s">
        <v>19</v>
      </c>
      <c r="I204" s="153"/>
      <c r="L204" s="149"/>
      <c r="M204" s="154"/>
      <c r="T204" s="155"/>
      <c r="AT204" s="151" t="s">
        <v>177</v>
      </c>
      <c r="AU204" s="151" t="s">
        <v>83</v>
      </c>
      <c r="AV204" s="12" t="s">
        <v>81</v>
      </c>
      <c r="AW204" s="12" t="s">
        <v>34</v>
      </c>
      <c r="AX204" s="12" t="s">
        <v>74</v>
      </c>
      <c r="AY204" s="151" t="s">
        <v>166</v>
      </c>
    </row>
    <row r="205" spans="2:65" s="13" customFormat="1" ht="10.199999999999999">
      <c r="B205" s="156"/>
      <c r="D205" s="150" t="s">
        <v>177</v>
      </c>
      <c r="E205" s="157" t="s">
        <v>19</v>
      </c>
      <c r="F205" s="158" t="s">
        <v>1531</v>
      </c>
      <c r="H205" s="159">
        <v>3.1680000000000001</v>
      </c>
      <c r="I205" s="160"/>
      <c r="L205" s="156"/>
      <c r="M205" s="161"/>
      <c r="T205" s="162"/>
      <c r="AT205" s="157" t="s">
        <v>177</v>
      </c>
      <c r="AU205" s="157" t="s">
        <v>83</v>
      </c>
      <c r="AV205" s="13" t="s">
        <v>83</v>
      </c>
      <c r="AW205" s="13" t="s">
        <v>34</v>
      </c>
      <c r="AX205" s="13" t="s">
        <v>74</v>
      </c>
      <c r="AY205" s="157" t="s">
        <v>166</v>
      </c>
    </row>
    <row r="206" spans="2:65" s="14" customFormat="1" ht="10.199999999999999">
      <c r="B206" s="163"/>
      <c r="D206" s="150" t="s">
        <v>177</v>
      </c>
      <c r="E206" s="164" t="s">
        <v>19</v>
      </c>
      <c r="F206" s="165" t="s">
        <v>181</v>
      </c>
      <c r="H206" s="166">
        <v>9.1280000000000001</v>
      </c>
      <c r="I206" s="167"/>
      <c r="L206" s="163"/>
      <c r="M206" s="168"/>
      <c r="T206" s="169"/>
      <c r="AT206" s="164" t="s">
        <v>177</v>
      </c>
      <c r="AU206" s="164" t="s">
        <v>83</v>
      </c>
      <c r="AV206" s="14" t="s">
        <v>173</v>
      </c>
      <c r="AW206" s="14" t="s">
        <v>34</v>
      </c>
      <c r="AX206" s="14" t="s">
        <v>81</v>
      </c>
      <c r="AY206" s="164" t="s">
        <v>166</v>
      </c>
    </row>
    <row r="207" spans="2:65" s="13" customFormat="1" ht="10.199999999999999">
      <c r="B207" s="156"/>
      <c r="D207" s="150" t="s">
        <v>177</v>
      </c>
      <c r="F207" s="158" t="s">
        <v>1532</v>
      </c>
      <c r="H207" s="159">
        <v>9.3109999999999999</v>
      </c>
      <c r="I207" s="160"/>
      <c r="L207" s="156"/>
      <c r="M207" s="161"/>
      <c r="T207" s="162"/>
      <c r="AT207" s="157" t="s">
        <v>177</v>
      </c>
      <c r="AU207" s="157" t="s">
        <v>83</v>
      </c>
      <c r="AV207" s="13" t="s">
        <v>83</v>
      </c>
      <c r="AW207" s="13" t="s">
        <v>4</v>
      </c>
      <c r="AX207" s="13" t="s">
        <v>81</v>
      </c>
      <c r="AY207" s="157" t="s">
        <v>166</v>
      </c>
    </row>
    <row r="208" spans="2:65" s="1" customFormat="1" ht="24.15" customHeight="1">
      <c r="B208" s="33"/>
      <c r="C208" s="132" t="s">
        <v>273</v>
      </c>
      <c r="D208" s="132" t="s">
        <v>168</v>
      </c>
      <c r="E208" s="133" t="s">
        <v>1533</v>
      </c>
      <c r="F208" s="134" t="s">
        <v>1534</v>
      </c>
      <c r="G208" s="135" t="s">
        <v>171</v>
      </c>
      <c r="H208" s="136">
        <v>0.26600000000000001</v>
      </c>
      <c r="I208" s="137"/>
      <c r="J208" s="138">
        <f>ROUND(I208*H208,2)</f>
        <v>0</v>
      </c>
      <c r="K208" s="134" t="s">
        <v>172</v>
      </c>
      <c r="L208" s="33"/>
      <c r="M208" s="139" t="s">
        <v>19</v>
      </c>
      <c r="N208" s="140" t="s">
        <v>45</v>
      </c>
      <c r="P208" s="141">
        <f>O208*H208</f>
        <v>0</v>
      </c>
      <c r="Q208" s="141">
        <v>0</v>
      </c>
      <c r="R208" s="141">
        <f>Q208*H208</f>
        <v>0</v>
      </c>
      <c r="S208" s="141">
        <v>2.1</v>
      </c>
      <c r="T208" s="142">
        <f>S208*H208</f>
        <v>0.5586000000000001</v>
      </c>
      <c r="AR208" s="143" t="s">
        <v>173</v>
      </c>
      <c r="AT208" s="143" t="s">
        <v>168</v>
      </c>
      <c r="AU208" s="143" t="s">
        <v>83</v>
      </c>
      <c r="AY208" s="18" t="s">
        <v>166</v>
      </c>
      <c r="BE208" s="144">
        <f>IF(N208="základní",J208,0)</f>
        <v>0</v>
      </c>
      <c r="BF208" s="144">
        <f>IF(N208="snížená",J208,0)</f>
        <v>0</v>
      </c>
      <c r="BG208" s="144">
        <f>IF(N208="zákl. přenesená",J208,0)</f>
        <v>0</v>
      </c>
      <c r="BH208" s="144">
        <f>IF(N208="sníž. přenesená",J208,0)</f>
        <v>0</v>
      </c>
      <c r="BI208" s="144">
        <f>IF(N208="nulová",J208,0)</f>
        <v>0</v>
      </c>
      <c r="BJ208" s="18" t="s">
        <v>81</v>
      </c>
      <c r="BK208" s="144">
        <f>ROUND(I208*H208,2)</f>
        <v>0</v>
      </c>
      <c r="BL208" s="18" t="s">
        <v>173</v>
      </c>
      <c r="BM208" s="143" t="s">
        <v>1535</v>
      </c>
    </row>
    <row r="209" spans="2:65" s="1" customFormat="1" ht="10.199999999999999">
      <c r="B209" s="33"/>
      <c r="D209" s="145" t="s">
        <v>175</v>
      </c>
      <c r="F209" s="146" t="s">
        <v>1536</v>
      </c>
      <c r="I209" s="147"/>
      <c r="L209" s="33"/>
      <c r="M209" s="148"/>
      <c r="T209" s="54"/>
      <c r="AT209" s="18" t="s">
        <v>175</v>
      </c>
      <c r="AU209" s="18" t="s">
        <v>83</v>
      </c>
    </row>
    <row r="210" spans="2:65" s="12" customFormat="1" ht="10.199999999999999">
      <c r="B210" s="149"/>
      <c r="D210" s="150" t="s">
        <v>177</v>
      </c>
      <c r="E210" s="151" t="s">
        <v>19</v>
      </c>
      <c r="F210" s="152" t="s">
        <v>1537</v>
      </c>
      <c r="H210" s="151" t="s">
        <v>19</v>
      </c>
      <c r="I210" s="153"/>
      <c r="L210" s="149"/>
      <c r="M210" s="154"/>
      <c r="T210" s="155"/>
      <c r="AT210" s="151" t="s">
        <v>177</v>
      </c>
      <c r="AU210" s="151" t="s">
        <v>83</v>
      </c>
      <c r="AV210" s="12" t="s">
        <v>81</v>
      </c>
      <c r="AW210" s="12" t="s">
        <v>34</v>
      </c>
      <c r="AX210" s="12" t="s">
        <v>74</v>
      </c>
      <c r="AY210" s="151" t="s">
        <v>166</v>
      </c>
    </row>
    <row r="211" spans="2:65" s="13" customFormat="1" ht="10.199999999999999">
      <c r="B211" s="156"/>
      <c r="D211" s="150" t="s">
        <v>177</v>
      </c>
      <c r="E211" s="157" t="s">
        <v>19</v>
      </c>
      <c r="F211" s="158" t="s">
        <v>1538</v>
      </c>
      <c r="H211" s="159">
        <v>0.26100000000000001</v>
      </c>
      <c r="I211" s="160"/>
      <c r="L211" s="156"/>
      <c r="M211" s="161"/>
      <c r="T211" s="162"/>
      <c r="AT211" s="157" t="s">
        <v>177</v>
      </c>
      <c r="AU211" s="157" t="s">
        <v>83</v>
      </c>
      <c r="AV211" s="13" t="s">
        <v>83</v>
      </c>
      <c r="AW211" s="13" t="s">
        <v>34</v>
      </c>
      <c r="AX211" s="13" t="s">
        <v>74</v>
      </c>
      <c r="AY211" s="157" t="s">
        <v>166</v>
      </c>
    </row>
    <row r="212" spans="2:65" s="14" customFormat="1" ht="10.199999999999999">
      <c r="B212" s="163"/>
      <c r="D212" s="150" t="s">
        <v>177</v>
      </c>
      <c r="E212" s="164" t="s">
        <v>19</v>
      </c>
      <c r="F212" s="165" t="s">
        <v>181</v>
      </c>
      <c r="H212" s="166">
        <v>0.26100000000000001</v>
      </c>
      <c r="I212" s="167"/>
      <c r="L212" s="163"/>
      <c r="M212" s="168"/>
      <c r="T212" s="169"/>
      <c r="AT212" s="164" t="s">
        <v>177</v>
      </c>
      <c r="AU212" s="164" t="s">
        <v>83</v>
      </c>
      <c r="AV212" s="14" t="s">
        <v>173</v>
      </c>
      <c r="AW212" s="14" t="s">
        <v>34</v>
      </c>
      <c r="AX212" s="14" t="s">
        <v>81</v>
      </c>
      <c r="AY212" s="164" t="s">
        <v>166</v>
      </c>
    </row>
    <row r="213" spans="2:65" s="13" customFormat="1" ht="10.199999999999999">
      <c r="B213" s="156"/>
      <c r="D213" s="150" t="s">
        <v>177</v>
      </c>
      <c r="F213" s="158" t="s">
        <v>1539</v>
      </c>
      <c r="H213" s="159">
        <v>0.26600000000000001</v>
      </c>
      <c r="I213" s="160"/>
      <c r="L213" s="156"/>
      <c r="M213" s="161"/>
      <c r="T213" s="162"/>
      <c r="AT213" s="157" t="s">
        <v>177</v>
      </c>
      <c r="AU213" s="157" t="s">
        <v>83</v>
      </c>
      <c r="AV213" s="13" t="s">
        <v>83</v>
      </c>
      <c r="AW213" s="13" t="s">
        <v>4</v>
      </c>
      <c r="AX213" s="13" t="s">
        <v>81</v>
      </c>
      <c r="AY213" s="157" t="s">
        <v>166</v>
      </c>
    </row>
    <row r="214" spans="2:65" s="1" customFormat="1" ht="24.15" customHeight="1">
      <c r="B214" s="33"/>
      <c r="C214" s="132" t="s">
        <v>282</v>
      </c>
      <c r="D214" s="132" t="s">
        <v>168</v>
      </c>
      <c r="E214" s="133" t="s">
        <v>267</v>
      </c>
      <c r="F214" s="134" t="s">
        <v>268</v>
      </c>
      <c r="G214" s="135" t="s">
        <v>171</v>
      </c>
      <c r="H214" s="136">
        <v>96.242999999999995</v>
      </c>
      <c r="I214" s="137"/>
      <c r="J214" s="138">
        <f>ROUND(I214*H214,2)</f>
        <v>0</v>
      </c>
      <c r="K214" s="134" t="s">
        <v>172</v>
      </c>
      <c r="L214" s="33"/>
      <c r="M214" s="139" t="s">
        <v>19</v>
      </c>
      <c r="N214" s="140" t="s">
        <v>45</v>
      </c>
      <c r="P214" s="141">
        <f>O214*H214</f>
        <v>0</v>
      </c>
      <c r="Q214" s="141">
        <v>0</v>
      </c>
      <c r="R214" s="141">
        <f>Q214*H214</f>
        <v>0</v>
      </c>
      <c r="S214" s="141">
        <v>1.6</v>
      </c>
      <c r="T214" s="142">
        <f>S214*H214</f>
        <v>153.9888</v>
      </c>
      <c r="AR214" s="143" t="s">
        <v>173</v>
      </c>
      <c r="AT214" s="143" t="s">
        <v>168</v>
      </c>
      <c r="AU214" s="143" t="s">
        <v>83</v>
      </c>
      <c r="AY214" s="18" t="s">
        <v>166</v>
      </c>
      <c r="BE214" s="144">
        <f>IF(N214="základní",J214,0)</f>
        <v>0</v>
      </c>
      <c r="BF214" s="144">
        <f>IF(N214="snížená",J214,0)</f>
        <v>0</v>
      </c>
      <c r="BG214" s="144">
        <f>IF(N214="zákl. přenesená",J214,0)</f>
        <v>0</v>
      </c>
      <c r="BH214" s="144">
        <f>IF(N214="sníž. přenesená",J214,0)</f>
        <v>0</v>
      </c>
      <c r="BI214" s="144">
        <f>IF(N214="nulová",J214,0)</f>
        <v>0</v>
      </c>
      <c r="BJ214" s="18" t="s">
        <v>81</v>
      </c>
      <c r="BK214" s="144">
        <f>ROUND(I214*H214,2)</f>
        <v>0</v>
      </c>
      <c r="BL214" s="18" t="s">
        <v>173</v>
      </c>
      <c r="BM214" s="143" t="s">
        <v>1540</v>
      </c>
    </row>
    <row r="215" spans="2:65" s="1" customFormat="1" ht="10.199999999999999">
      <c r="B215" s="33"/>
      <c r="D215" s="145" t="s">
        <v>175</v>
      </c>
      <c r="F215" s="146" t="s">
        <v>270</v>
      </c>
      <c r="I215" s="147"/>
      <c r="L215" s="33"/>
      <c r="M215" s="148"/>
      <c r="T215" s="54"/>
      <c r="AT215" s="18" t="s">
        <v>175</v>
      </c>
      <c r="AU215" s="18" t="s">
        <v>83</v>
      </c>
    </row>
    <row r="216" spans="2:65" s="12" customFormat="1" ht="10.199999999999999">
      <c r="B216" s="149"/>
      <c r="D216" s="150" t="s">
        <v>177</v>
      </c>
      <c r="E216" s="151" t="s">
        <v>19</v>
      </c>
      <c r="F216" s="152" t="s">
        <v>1541</v>
      </c>
      <c r="H216" s="151" t="s">
        <v>19</v>
      </c>
      <c r="I216" s="153"/>
      <c r="L216" s="149"/>
      <c r="M216" s="154"/>
      <c r="T216" s="155"/>
      <c r="AT216" s="151" t="s">
        <v>177</v>
      </c>
      <c r="AU216" s="151" t="s">
        <v>83</v>
      </c>
      <c r="AV216" s="12" t="s">
        <v>81</v>
      </c>
      <c r="AW216" s="12" t="s">
        <v>34</v>
      </c>
      <c r="AX216" s="12" t="s">
        <v>74</v>
      </c>
      <c r="AY216" s="151" t="s">
        <v>166</v>
      </c>
    </row>
    <row r="217" spans="2:65" s="13" customFormat="1" ht="10.199999999999999">
      <c r="B217" s="156"/>
      <c r="D217" s="150" t="s">
        <v>177</v>
      </c>
      <c r="E217" s="157" t="s">
        <v>19</v>
      </c>
      <c r="F217" s="158" t="s">
        <v>1542</v>
      </c>
      <c r="H217" s="159">
        <v>7.093</v>
      </c>
      <c r="I217" s="160"/>
      <c r="L217" s="156"/>
      <c r="M217" s="161"/>
      <c r="T217" s="162"/>
      <c r="AT217" s="157" t="s">
        <v>177</v>
      </c>
      <c r="AU217" s="157" t="s">
        <v>83</v>
      </c>
      <c r="AV217" s="13" t="s">
        <v>83</v>
      </c>
      <c r="AW217" s="13" t="s">
        <v>34</v>
      </c>
      <c r="AX217" s="13" t="s">
        <v>74</v>
      </c>
      <c r="AY217" s="157" t="s">
        <v>166</v>
      </c>
    </row>
    <row r="218" spans="2:65" s="13" customFormat="1" ht="10.199999999999999">
      <c r="B218" s="156"/>
      <c r="D218" s="150" t="s">
        <v>177</v>
      </c>
      <c r="E218" s="157" t="s">
        <v>19</v>
      </c>
      <c r="F218" s="158" t="s">
        <v>1543</v>
      </c>
      <c r="H218" s="159">
        <v>1.0069999999999999</v>
      </c>
      <c r="I218" s="160"/>
      <c r="L218" s="156"/>
      <c r="M218" s="161"/>
      <c r="T218" s="162"/>
      <c r="AT218" s="157" t="s">
        <v>177</v>
      </c>
      <c r="AU218" s="157" t="s">
        <v>83</v>
      </c>
      <c r="AV218" s="13" t="s">
        <v>83</v>
      </c>
      <c r="AW218" s="13" t="s">
        <v>34</v>
      </c>
      <c r="AX218" s="13" t="s">
        <v>74</v>
      </c>
      <c r="AY218" s="157" t="s">
        <v>166</v>
      </c>
    </row>
    <row r="219" spans="2:65" s="12" customFormat="1" ht="10.199999999999999">
      <c r="B219" s="149"/>
      <c r="D219" s="150" t="s">
        <v>177</v>
      </c>
      <c r="E219" s="151" t="s">
        <v>19</v>
      </c>
      <c r="F219" s="152" t="s">
        <v>1544</v>
      </c>
      <c r="H219" s="151" t="s">
        <v>19</v>
      </c>
      <c r="I219" s="153"/>
      <c r="L219" s="149"/>
      <c r="M219" s="154"/>
      <c r="T219" s="155"/>
      <c r="AT219" s="151" t="s">
        <v>177</v>
      </c>
      <c r="AU219" s="151" t="s">
        <v>83</v>
      </c>
      <c r="AV219" s="12" t="s">
        <v>81</v>
      </c>
      <c r="AW219" s="12" t="s">
        <v>34</v>
      </c>
      <c r="AX219" s="12" t="s">
        <v>74</v>
      </c>
      <c r="AY219" s="151" t="s">
        <v>166</v>
      </c>
    </row>
    <row r="220" spans="2:65" s="13" customFormat="1" ht="10.199999999999999">
      <c r="B220" s="156"/>
      <c r="D220" s="150" t="s">
        <v>177</v>
      </c>
      <c r="E220" s="157" t="s">
        <v>19</v>
      </c>
      <c r="F220" s="158" t="s">
        <v>1545</v>
      </c>
      <c r="H220" s="159">
        <v>86.256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34</v>
      </c>
      <c r="AX220" s="13" t="s">
        <v>74</v>
      </c>
      <c r="AY220" s="157" t="s">
        <v>166</v>
      </c>
    </row>
    <row r="221" spans="2:65" s="14" customFormat="1" ht="10.199999999999999">
      <c r="B221" s="163"/>
      <c r="D221" s="150" t="s">
        <v>177</v>
      </c>
      <c r="E221" s="164" t="s">
        <v>19</v>
      </c>
      <c r="F221" s="165" t="s">
        <v>181</v>
      </c>
      <c r="H221" s="166">
        <v>94.355999999999995</v>
      </c>
      <c r="I221" s="167"/>
      <c r="L221" s="163"/>
      <c r="M221" s="168"/>
      <c r="T221" s="169"/>
      <c r="AT221" s="164" t="s">
        <v>177</v>
      </c>
      <c r="AU221" s="164" t="s">
        <v>83</v>
      </c>
      <c r="AV221" s="14" t="s">
        <v>173</v>
      </c>
      <c r="AW221" s="14" t="s">
        <v>34</v>
      </c>
      <c r="AX221" s="14" t="s">
        <v>81</v>
      </c>
      <c r="AY221" s="164" t="s">
        <v>166</v>
      </c>
    </row>
    <row r="222" spans="2:65" s="13" customFormat="1" ht="10.199999999999999">
      <c r="B222" s="156"/>
      <c r="D222" s="150" t="s">
        <v>177</v>
      </c>
      <c r="F222" s="158" t="s">
        <v>1546</v>
      </c>
      <c r="H222" s="159">
        <v>96.242999999999995</v>
      </c>
      <c r="I222" s="160"/>
      <c r="L222" s="156"/>
      <c r="M222" s="161"/>
      <c r="T222" s="162"/>
      <c r="AT222" s="157" t="s">
        <v>177</v>
      </c>
      <c r="AU222" s="157" t="s">
        <v>83</v>
      </c>
      <c r="AV222" s="13" t="s">
        <v>83</v>
      </c>
      <c r="AW222" s="13" t="s">
        <v>4</v>
      </c>
      <c r="AX222" s="13" t="s">
        <v>81</v>
      </c>
      <c r="AY222" s="157" t="s">
        <v>166</v>
      </c>
    </row>
    <row r="223" spans="2:65" s="1" customFormat="1" ht="16.5" customHeight="1">
      <c r="B223" s="33"/>
      <c r="C223" s="132" t="s">
        <v>290</v>
      </c>
      <c r="D223" s="132" t="s">
        <v>168</v>
      </c>
      <c r="E223" s="133" t="s">
        <v>1547</v>
      </c>
      <c r="F223" s="134" t="s">
        <v>1548</v>
      </c>
      <c r="G223" s="135" t="s">
        <v>171</v>
      </c>
      <c r="H223" s="136">
        <v>0.32</v>
      </c>
      <c r="I223" s="137"/>
      <c r="J223" s="138">
        <f>ROUND(I223*H223,2)</f>
        <v>0</v>
      </c>
      <c r="K223" s="134" t="s">
        <v>172</v>
      </c>
      <c r="L223" s="33"/>
      <c r="M223" s="139" t="s">
        <v>19</v>
      </c>
      <c r="N223" s="140" t="s">
        <v>45</v>
      </c>
      <c r="P223" s="141">
        <f>O223*H223</f>
        <v>0</v>
      </c>
      <c r="Q223" s="141">
        <v>0</v>
      </c>
      <c r="R223" s="141">
        <f>Q223*H223</f>
        <v>0</v>
      </c>
      <c r="S223" s="141">
        <v>2.4</v>
      </c>
      <c r="T223" s="142">
        <f>S223*H223</f>
        <v>0.76800000000000002</v>
      </c>
      <c r="AR223" s="143" t="s">
        <v>173</v>
      </c>
      <c r="AT223" s="143" t="s">
        <v>168</v>
      </c>
      <c r="AU223" s="143" t="s">
        <v>83</v>
      </c>
      <c r="AY223" s="18" t="s">
        <v>166</v>
      </c>
      <c r="BE223" s="144">
        <f>IF(N223="základní",J223,0)</f>
        <v>0</v>
      </c>
      <c r="BF223" s="144">
        <f>IF(N223="snížená",J223,0)</f>
        <v>0</v>
      </c>
      <c r="BG223" s="144">
        <f>IF(N223="zákl. přenesená",J223,0)</f>
        <v>0</v>
      </c>
      <c r="BH223" s="144">
        <f>IF(N223="sníž. přenesená",J223,0)</f>
        <v>0</v>
      </c>
      <c r="BI223" s="144">
        <f>IF(N223="nulová",J223,0)</f>
        <v>0</v>
      </c>
      <c r="BJ223" s="18" t="s">
        <v>81</v>
      </c>
      <c r="BK223" s="144">
        <f>ROUND(I223*H223,2)</f>
        <v>0</v>
      </c>
      <c r="BL223" s="18" t="s">
        <v>173</v>
      </c>
      <c r="BM223" s="143" t="s">
        <v>1549</v>
      </c>
    </row>
    <row r="224" spans="2:65" s="1" customFormat="1" ht="10.199999999999999">
      <c r="B224" s="33"/>
      <c r="D224" s="145" t="s">
        <v>175</v>
      </c>
      <c r="F224" s="146" t="s">
        <v>1550</v>
      </c>
      <c r="I224" s="147"/>
      <c r="L224" s="33"/>
      <c r="M224" s="148"/>
      <c r="T224" s="54"/>
      <c r="AT224" s="18" t="s">
        <v>175</v>
      </c>
      <c r="AU224" s="18" t="s">
        <v>83</v>
      </c>
    </row>
    <row r="225" spans="2:65" s="12" customFormat="1" ht="10.199999999999999">
      <c r="B225" s="149"/>
      <c r="D225" s="150" t="s">
        <v>177</v>
      </c>
      <c r="E225" s="151" t="s">
        <v>19</v>
      </c>
      <c r="F225" s="152" t="s">
        <v>1551</v>
      </c>
      <c r="H225" s="151" t="s">
        <v>19</v>
      </c>
      <c r="I225" s="153"/>
      <c r="L225" s="149"/>
      <c r="M225" s="154"/>
      <c r="T225" s="155"/>
      <c r="AT225" s="151" t="s">
        <v>177</v>
      </c>
      <c r="AU225" s="151" t="s">
        <v>83</v>
      </c>
      <c r="AV225" s="12" t="s">
        <v>81</v>
      </c>
      <c r="AW225" s="12" t="s">
        <v>34</v>
      </c>
      <c r="AX225" s="12" t="s">
        <v>74</v>
      </c>
      <c r="AY225" s="151" t="s">
        <v>166</v>
      </c>
    </row>
    <row r="226" spans="2:65" s="13" customFormat="1" ht="10.199999999999999">
      <c r="B226" s="156"/>
      <c r="D226" s="150" t="s">
        <v>177</v>
      </c>
      <c r="E226" s="157" t="s">
        <v>19</v>
      </c>
      <c r="F226" s="158" t="s">
        <v>1552</v>
      </c>
      <c r="H226" s="159">
        <v>0.314</v>
      </c>
      <c r="I226" s="160"/>
      <c r="L226" s="156"/>
      <c r="M226" s="161"/>
      <c r="T226" s="162"/>
      <c r="AT226" s="157" t="s">
        <v>177</v>
      </c>
      <c r="AU226" s="157" t="s">
        <v>83</v>
      </c>
      <c r="AV226" s="13" t="s">
        <v>83</v>
      </c>
      <c r="AW226" s="13" t="s">
        <v>34</v>
      </c>
      <c r="AX226" s="13" t="s">
        <v>74</v>
      </c>
      <c r="AY226" s="157" t="s">
        <v>166</v>
      </c>
    </row>
    <row r="227" spans="2:65" s="14" customFormat="1" ht="10.199999999999999">
      <c r="B227" s="163"/>
      <c r="D227" s="150" t="s">
        <v>177</v>
      </c>
      <c r="E227" s="164" t="s">
        <v>19</v>
      </c>
      <c r="F227" s="165" t="s">
        <v>181</v>
      </c>
      <c r="H227" s="166">
        <v>0.314</v>
      </c>
      <c r="I227" s="167"/>
      <c r="L227" s="163"/>
      <c r="M227" s="168"/>
      <c r="T227" s="169"/>
      <c r="AT227" s="164" t="s">
        <v>177</v>
      </c>
      <c r="AU227" s="164" t="s">
        <v>83</v>
      </c>
      <c r="AV227" s="14" t="s">
        <v>173</v>
      </c>
      <c r="AW227" s="14" t="s">
        <v>34</v>
      </c>
      <c r="AX227" s="14" t="s">
        <v>81</v>
      </c>
      <c r="AY227" s="164" t="s">
        <v>166</v>
      </c>
    </row>
    <row r="228" spans="2:65" s="13" customFormat="1" ht="10.199999999999999">
      <c r="B228" s="156"/>
      <c r="D228" s="150" t="s">
        <v>177</v>
      </c>
      <c r="F228" s="158" t="s">
        <v>1553</v>
      </c>
      <c r="H228" s="159">
        <v>0.32</v>
      </c>
      <c r="I228" s="160"/>
      <c r="L228" s="156"/>
      <c r="M228" s="161"/>
      <c r="T228" s="162"/>
      <c r="AT228" s="157" t="s">
        <v>177</v>
      </c>
      <c r="AU228" s="157" t="s">
        <v>83</v>
      </c>
      <c r="AV228" s="13" t="s">
        <v>83</v>
      </c>
      <c r="AW228" s="13" t="s">
        <v>4</v>
      </c>
      <c r="AX228" s="13" t="s">
        <v>81</v>
      </c>
      <c r="AY228" s="157" t="s">
        <v>166</v>
      </c>
    </row>
    <row r="229" spans="2:65" s="1" customFormat="1" ht="21.75" customHeight="1">
      <c r="B229" s="33"/>
      <c r="C229" s="132" t="s">
        <v>299</v>
      </c>
      <c r="D229" s="132" t="s">
        <v>168</v>
      </c>
      <c r="E229" s="133" t="s">
        <v>1554</v>
      </c>
      <c r="F229" s="134" t="s">
        <v>1555</v>
      </c>
      <c r="G229" s="135" t="s">
        <v>171</v>
      </c>
      <c r="H229" s="136">
        <v>10.51</v>
      </c>
      <c r="I229" s="137"/>
      <c r="J229" s="138">
        <f>ROUND(I229*H229,2)</f>
        <v>0</v>
      </c>
      <c r="K229" s="134" t="s">
        <v>172</v>
      </c>
      <c r="L229" s="33"/>
      <c r="M229" s="139" t="s">
        <v>19</v>
      </c>
      <c r="N229" s="140" t="s">
        <v>45</v>
      </c>
      <c r="P229" s="141">
        <f>O229*H229</f>
        <v>0</v>
      </c>
      <c r="Q229" s="141">
        <v>0</v>
      </c>
      <c r="R229" s="141">
        <f>Q229*H229</f>
        <v>0</v>
      </c>
      <c r="S229" s="141">
        <v>2.4</v>
      </c>
      <c r="T229" s="142">
        <f>S229*H229</f>
        <v>25.224</v>
      </c>
      <c r="AR229" s="143" t="s">
        <v>173</v>
      </c>
      <c r="AT229" s="143" t="s">
        <v>168</v>
      </c>
      <c r="AU229" s="143" t="s">
        <v>83</v>
      </c>
      <c r="AY229" s="18" t="s">
        <v>166</v>
      </c>
      <c r="BE229" s="144">
        <f>IF(N229="základní",J229,0)</f>
        <v>0</v>
      </c>
      <c r="BF229" s="144">
        <f>IF(N229="snížená",J229,0)</f>
        <v>0</v>
      </c>
      <c r="BG229" s="144">
        <f>IF(N229="zákl. přenesená",J229,0)</f>
        <v>0</v>
      </c>
      <c r="BH229" s="144">
        <f>IF(N229="sníž. přenesená",J229,0)</f>
        <v>0</v>
      </c>
      <c r="BI229" s="144">
        <f>IF(N229="nulová",J229,0)</f>
        <v>0</v>
      </c>
      <c r="BJ229" s="18" t="s">
        <v>81</v>
      </c>
      <c r="BK229" s="144">
        <f>ROUND(I229*H229,2)</f>
        <v>0</v>
      </c>
      <c r="BL229" s="18" t="s">
        <v>173</v>
      </c>
      <c r="BM229" s="143" t="s">
        <v>1556</v>
      </c>
    </row>
    <row r="230" spans="2:65" s="1" customFormat="1" ht="10.199999999999999">
      <c r="B230" s="33"/>
      <c r="D230" s="145" t="s">
        <v>175</v>
      </c>
      <c r="F230" s="146" t="s">
        <v>1557</v>
      </c>
      <c r="I230" s="147"/>
      <c r="L230" s="33"/>
      <c r="M230" s="148"/>
      <c r="T230" s="54"/>
      <c r="AT230" s="18" t="s">
        <v>175</v>
      </c>
      <c r="AU230" s="18" t="s">
        <v>83</v>
      </c>
    </row>
    <row r="231" spans="2:65" s="12" customFormat="1" ht="10.199999999999999">
      <c r="B231" s="149"/>
      <c r="D231" s="150" t="s">
        <v>177</v>
      </c>
      <c r="E231" s="151" t="s">
        <v>19</v>
      </c>
      <c r="F231" s="152" t="s">
        <v>1558</v>
      </c>
      <c r="H231" s="151" t="s">
        <v>19</v>
      </c>
      <c r="I231" s="153"/>
      <c r="L231" s="149"/>
      <c r="M231" s="154"/>
      <c r="T231" s="155"/>
      <c r="AT231" s="151" t="s">
        <v>177</v>
      </c>
      <c r="AU231" s="151" t="s">
        <v>83</v>
      </c>
      <c r="AV231" s="12" t="s">
        <v>81</v>
      </c>
      <c r="AW231" s="12" t="s">
        <v>34</v>
      </c>
      <c r="AX231" s="12" t="s">
        <v>74</v>
      </c>
      <c r="AY231" s="151" t="s">
        <v>166</v>
      </c>
    </row>
    <row r="232" spans="2:65" s="13" customFormat="1" ht="10.199999999999999">
      <c r="B232" s="156"/>
      <c r="D232" s="150" t="s">
        <v>177</v>
      </c>
      <c r="E232" s="157" t="s">
        <v>19</v>
      </c>
      <c r="F232" s="158" t="s">
        <v>1559</v>
      </c>
      <c r="H232" s="159">
        <v>10.304</v>
      </c>
      <c r="I232" s="160"/>
      <c r="L232" s="156"/>
      <c r="M232" s="161"/>
      <c r="T232" s="162"/>
      <c r="AT232" s="157" t="s">
        <v>177</v>
      </c>
      <c r="AU232" s="157" t="s">
        <v>83</v>
      </c>
      <c r="AV232" s="13" t="s">
        <v>83</v>
      </c>
      <c r="AW232" s="13" t="s">
        <v>34</v>
      </c>
      <c r="AX232" s="13" t="s">
        <v>74</v>
      </c>
      <c r="AY232" s="157" t="s">
        <v>166</v>
      </c>
    </row>
    <row r="233" spans="2:65" s="14" customFormat="1" ht="10.199999999999999">
      <c r="B233" s="163"/>
      <c r="D233" s="150" t="s">
        <v>177</v>
      </c>
      <c r="E233" s="164" t="s">
        <v>19</v>
      </c>
      <c r="F233" s="165" t="s">
        <v>181</v>
      </c>
      <c r="H233" s="166">
        <v>10.304</v>
      </c>
      <c r="I233" s="167"/>
      <c r="L233" s="163"/>
      <c r="M233" s="168"/>
      <c r="T233" s="169"/>
      <c r="AT233" s="164" t="s">
        <v>177</v>
      </c>
      <c r="AU233" s="164" t="s">
        <v>83</v>
      </c>
      <c r="AV233" s="14" t="s">
        <v>173</v>
      </c>
      <c r="AW233" s="14" t="s">
        <v>34</v>
      </c>
      <c r="AX233" s="14" t="s">
        <v>81</v>
      </c>
      <c r="AY233" s="164" t="s">
        <v>166</v>
      </c>
    </row>
    <row r="234" spans="2:65" s="13" customFormat="1" ht="10.199999999999999">
      <c r="B234" s="156"/>
      <c r="D234" s="150" t="s">
        <v>177</v>
      </c>
      <c r="F234" s="158" t="s">
        <v>1560</v>
      </c>
      <c r="H234" s="159">
        <v>10.51</v>
      </c>
      <c r="I234" s="160"/>
      <c r="L234" s="156"/>
      <c r="M234" s="161"/>
      <c r="T234" s="162"/>
      <c r="AT234" s="157" t="s">
        <v>177</v>
      </c>
      <c r="AU234" s="157" t="s">
        <v>83</v>
      </c>
      <c r="AV234" s="13" t="s">
        <v>83</v>
      </c>
      <c r="AW234" s="13" t="s">
        <v>4</v>
      </c>
      <c r="AX234" s="13" t="s">
        <v>81</v>
      </c>
      <c r="AY234" s="157" t="s">
        <v>166</v>
      </c>
    </row>
    <row r="235" spans="2:65" s="1" customFormat="1" ht="16.5" customHeight="1">
      <c r="B235" s="33"/>
      <c r="C235" s="132" t="s">
        <v>307</v>
      </c>
      <c r="D235" s="132" t="s">
        <v>168</v>
      </c>
      <c r="E235" s="133" t="s">
        <v>1561</v>
      </c>
      <c r="F235" s="134" t="s">
        <v>1562</v>
      </c>
      <c r="G235" s="135" t="s">
        <v>171</v>
      </c>
      <c r="H235" s="136">
        <v>96.509</v>
      </c>
      <c r="I235" s="137"/>
      <c r="J235" s="138">
        <f>ROUND(I235*H235,2)</f>
        <v>0</v>
      </c>
      <c r="K235" s="134" t="s">
        <v>19</v>
      </c>
      <c r="L235" s="33"/>
      <c r="M235" s="139" t="s">
        <v>19</v>
      </c>
      <c r="N235" s="140" t="s">
        <v>45</v>
      </c>
      <c r="P235" s="141">
        <f>O235*H235</f>
        <v>0</v>
      </c>
      <c r="Q235" s="141">
        <v>0</v>
      </c>
      <c r="R235" s="141">
        <f>Q235*H235</f>
        <v>0</v>
      </c>
      <c r="S235" s="141">
        <v>0</v>
      </c>
      <c r="T235" s="142">
        <f>S235*H235</f>
        <v>0</v>
      </c>
      <c r="AR235" s="143" t="s">
        <v>173</v>
      </c>
      <c r="AT235" s="143" t="s">
        <v>168</v>
      </c>
      <c r="AU235" s="143" t="s">
        <v>83</v>
      </c>
      <c r="AY235" s="18" t="s">
        <v>166</v>
      </c>
      <c r="BE235" s="144">
        <f>IF(N235="základní",J235,0)</f>
        <v>0</v>
      </c>
      <c r="BF235" s="144">
        <f>IF(N235="snížená",J235,0)</f>
        <v>0</v>
      </c>
      <c r="BG235" s="144">
        <f>IF(N235="zákl. přenesená",J235,0)</f>
        <v>0</v>
      </c>
      <c r="BH235" s="144">
        <f>IF(N235="sníž. přenesená",J235,0)</f>
        <v>0</v>
      </c>
      <c r="BI235" s="144">
        <f>IF(N235="nulová",J235,0)</f>
        <v>0</v>
      </c>
      <c r="BJ235" s="18" t="s">
        <v>81</v>
      </c>
      <c r="BK235" s="144">
        <f>ROUND(I235*H235,2)</f>
        <v>0</v>
      </c>
      <c r="BL235" s="18" t="s">
        <v>173</v>
      </c>
      <c r="BM235" s="143" t="s">
        <v>1563</v>
      </c>
    </row>
    <row r="236" spans="2:65" s="12" customFormat="1" ht="10.199999999999999">
      <c r="B236" s="149"/>
      <c r="D236" s="150" t="s">
        <v>177</v>
      </c>
      <c r="E236" s="151" t="s">
        <v>19</v>
      </c>
      <c r="F236" s="152" t="s">
        <v>1537</v>
      </c>
      <c r="H236" s="151" t="s">
        <v>19</v>
      </c>
      <c r="I236" s="153"/>
      <c r="L236" s="149"/>
      <c r="M236" s="154"/>
      <c r="T236" s="155"/>
      <c r="AT236" s="151" t="s">
        <v>177</v>
      </c>
      <c r="AU236" s="151" t="s">
        <v>83</v>
      </c>
      <c r="AV236" s="12" t="s">
        <v>81</v>
      </c>
      <c r="AW236" s="12" t="s">
        <v>34</v>
      </c>
      <c r="AX236" s="12" t="s">
        <v>74</v>
      </c>
      <c r="AY236" s="151" t="s">
        <v>166</v>
      </c>
    </row>
    <row r="237" spans="2:65" s="13" customFormat="1" ht="10.199999999999999">
      <c r="B237" s="156"/>
      <c r="D237" s="150" t="s">
        <v>177</v>
      </c>
      <c r="E237" s="157" t="s">
        <v>19</v>
      </c>
      <c r="F237" s="158" t="s">
        <v>1538</v>
      </c>
      <c r="H237" s="159">
        <v>0.26100000000000001</v>
      </c>
      <c r="I237" s="160"/>
      <c r="L237" s="156"/>
      <c r="M237" s="161"/>
      <c r="T237" s="162"/>
      <c r="AT237" s="157" t="s">
        <v>177</v>
      </c>
      <c r="AU237" s="157" t="s">
        <v>83</v>
      </c>
      <c r="AV237" s="13" t="s">
        <v>83</v>
      </c>
      <c r="AW237" s="13" t="s">
        <v>34</v>
      </c>
      <c r="AX237" s="13" t="s">
        <v>74</v>
      </c>
      <c r="AY237" s="157" t="s">
        <v>166</v>
      </c>
    </row>
    <row r="238" spans="2:65" s="12" customFormat="1" ht="10.199999999999999">
      <c r="B238" s="149"/>
      <c r="D238" s="150" t="s">
        <v>177</v>
      </c>
      <c r="E238" s="151" t="s">
        <v>19</v>
      </c>
      <c r="F238" s="152" t="s">
        <v>1541</v>
      </c>
      <c r="H238" s="151" t="s">
        <v>19</v>
      </c>
      <c r="I238" s="153"/>
      <c r="L238" s="149"/>
      <c r="M238" s="154"/>
      <c r="T238" s="155"/>
      <c r="AT238" s="151" t="s">
        <v>177</v>
      </c>
      <c r="AU238" s="151" t="s">
        <v>83</v>
      </c>
      <c r="AV238" s="12" t="s">
        <v>81</v>
      </c>
      <c r="AW238" s="12" t="s">
        <v>34</v>
      </c>
      <c r="AX238" s="12" t="s">
        <v>74</v>
      </c>
      <c r="AY238" s="151" t="s">
        <v>166</v>
      </c>
    </row>
    <row r="239" spans="2:65" s="13" customFormat="1" ht="10.199999999999999">
      <c r="B239" s="156"/>
      <c r="D239" s="150" t="s">
        <v>177</v>
      </c>
      <c r="E239" s="157" t="s">
        <v>19</v>
      </c>
      <c r="F239" s="158" t="s">
        <v>1542</v>
      </c>
      <c r="H239" s="159">
        <v>7.093</v>
      </c>
      <c r="I239" s="160"/>
      <c r="L239" s="156"/>
      <c r="M239" s="161"/>
      <c r="T239" s="162"/>
      <c r="AT239" s="157" t="s">
        <v>177</v>
      </c>
      <c r="AU239" s="157" t="s">
        <v>83</v>
      </c>
      <c r="AV239" s="13" t="s">
        <v>83</v>
      </c>
      <c r="AW239" s="13" t="s">
        <v>34</v>
      </c>
      <c r="AX239" s="13" t="s">
        <v>74</v>
      </c>
      <c r="AY239" s="157" t="s">
        <v>166</v>
      </c>
    </row>
    <row r="240" spans="2:65" s="13" customFormat="1" ht="10.199999999999999">
      <c r="B240" s="156"/>
      <c r="D240" s="150" t="s">
        <v>177</v>
      </c>
      <c r="E240" s="157" t="s">
        <v>19</v>
      </c>
      <c r="F240" s="158" t="s">
        <v>1543</v>
      </c>
      <c r="H240" s="159">
        <v>1.0069999999999999</v>
      </c>
      <c r="I240" s="160"/>
      <c r="L240" s="156"/>
      <c r="M240" s="161"/>
      <c r="T240" s="162"/>
      <c r="AT240" s="157" t="s">
        <v>177</v>
      </c>
      <c r="AU240" s="157" t="s">
        <v>83</v>
      </c>
      <c r="AV240" s="13" t="s">
        <v>83</v>
      </c>
      <c r="AW240" s="13" t="s">
        <v>34</v>
      </c>
      <c r="AX240" s="13" t="s">
        <v>74</v>
      </c>
      <c r="AY240" s="157" t="s">
        <v>166</v>
      </c>
    </row>
    <row r="241" spans="2:65" s="12" customFormat="1" ht="10.199999999999999">
      <c r="B241" s="149"/>
      <c r="D241" s="150" t="s">
        <v>177</v>
      </c>
      <c r="E241" s="151" t="s">
        <v>19</v>
      </c>
      <c r="F241" s="152" t="s">
        <v>1544</v>
      </c>
      <c r="H241" s="151" t="s">
        <v>19</v>
      </c>
      <c r="I241" s="153"/>
      <c r="L241" s="149"/>
      <c r="M241" s="154"/>
      <c r="T241" s="155"/>
      <c r="AT241" s="151" t="s">
        <v>177</v>
      </c>
      <c r="AU241" s="151" t="s">
        <v>83</v>
      </c>
      <c r="AV241" s="12" t="s">
        <v>81</v>
      </c>
      <c r="AW241" s="12" t="s">
        <v>34</v>
      </c>
      <c r="AX241" s="12" t="s">
        <v>74</v>
      </c>
      <c r="AY241" s="151" t="s">
        <v>166</v>
      </c>
    </row>
    <row r="242" spans="2:65" s="13" customFormat="1" ht="10.199999999999999">
      <c r="B242" s="156"/>
      <c r="D242" s="150" t="s">
        <v>177</v>
      </c>
      <c r="E242" s="157" t="s">
        <v>19</v>
      </c>
      <c r="F242" s="158" t="s">
        <v>1545</v>
      </c>
      <c r="H242" s="159">
        <v>86.256</v>
      </c>
      <c r="I242" s="160"/>
      <c r="L242" s="156"/>
      <c r="M242" s="161"/>
      <c r="T242" s="162"/>
      <c r="AT242" s="157" t="s">
        <v>177</v>
      </c>
      <c r="AU242" s="157" t="s">
        <v>83</v>
      </c>
      <c r="AV242" s="13" t="s">
        <v>83</v>
      </c>
      <c r="AW242" s="13" t="s">
        <v>34</v>
      </c>
      <c r="AX242" s="13" t="s">
        <v>74</v>
      </c>
      <c r="AY242" s="157" t="s">
        <v>166</v>
      </c>
    </row>
    <row r="243" spans="2:65" s="14" customFormat="1" ht="10.199999999999999">
      <c r="B243" s="163"/>
      <c r="D243" s="150" t="s">
        <v>177</v>
      </c>
      <c r="E243" s="164" t="s">
        <v>19</v>
      </c>
      <c r="F243" s="165" t="s">
        <v>181</v>
      </c>
      <c r="H243" s="166">
        <v>94.617000000000004</v>
      </c>
      <c r="I243" s="167"/>
      <c r="L243" s="163"/>
      <c r="M243" s="168"/>
      <c r="T243" s="169"/>
      <c r="AT243" s="164" t="s">
        <v>177</v>
      </c>
      <c r="AU243" s="164" t="s">
        <v>83</v>
      </c>
      <c r="AV243" s="14" t="s">
        <v>173</v>
      </c>
      <c r="AW243" s="14" t="s">
        <v>34</v>
      </c>
      <c r="AX243" s="14" t="s">
        <v>81</v>
      </c>
      <c r="AY243" s="164" t="s">
        <v>166</v>
      </c>
    </row>
    <row r="244" spans="2:65" s="13" customFormat="1" ht="10.199999999999999">
      <c r="B244" s="156"/>
      <c r="D244" s="150" t="s">
        <v>177</v>
      </c>
      <c r="F244" s="158" t="s">
        <v>1564</v>
      </c>
      <c r="H244" s="159">
        <v>96.509</v>
      </c>
      <c r="I244" s="160"/>
      <c r="L244" s="156"/>
      <c r="M244" s="161"/>
      <c r="T244" s="162"/>
      <c r="AT244" s="157" t="s">
        <v>177</v>
      </c>
      <c r="AU244" s="157" t="s">
        <v>83</v>
      </c>
      <c r="AV244" s="13" t="s">
        <v>83</v>
      </c>
      <c r="AW244" s="13" t="s">
        <v>4</v>
      </c>
      <c r="AX244" s="13" t="s">
        <v>81</v>
      </c>
      <c r="AY244" s="157" t="s">
        <v>166</v>
      </c>
    </row>
    <row r="245" spans="2:65" s="1" customFormat="1" ht="24.15" customHeight="1">
      <c r="B245" s="33"/>
      <c r="C245" s="132" t="s">
        <v>315</v>
      </c>
      <c r="D245" s="132" t="s">
        <v>168</v>
      </c>
      <c r="E245" s="133" t="s">
        <v>291</v>
      </c>
      <c r="F245" s="134" t="s">
        <v>292</v>
      </c>
      <c r="G245" s="135" t="s">
        <v>293</v>
      </c>
      <c r="H245" s="136">
        <v>0.42499999999999999</v>
      </c>
      <c r="I245" s="137"/>
      <c r="J245" s="138">
        <f>ROUND(I245*H245,2)</f>
        <v>0</v>
      </c>
      <c r="K245" s="134" t="s">
        <v>172</v>
      </c>
      <c r="L245" s="33"/>
      <c r="M245" s="139" t="s">
        <v>19</v>
      </c>
      <c r="N245" s="140" t="s">
        <v>45</v>
      </c>
      <c r="P245" s="141">
        <f>O245*H245</f>
        <v>0</v>
      </c>
      <c r="Q245" s="141">
        <v>0</v>
      </c>
      <c r="R245" s="141">
        <f>Q245*H245</f>
        <v>0</v>
      </c>
      <c r="S245" s="141">
        <v>1.2529999999999999</v>
      </c>
      <c r="T245" s="142">
        <f>S245*H245</f>
        <v>0.53252499999999992</v>
      </c>
      <c r="AR245" s="143" t="s">
        <v>173</v>
      </c>
      <c r="AT245" s="143" t="s">
        <v>168</v>
      </c>
      <c r="AU245" s="143" t="s">
        <v>83</v>
      </c>
      <c r="AY245" s="18" t="s">
        <v>166</v>
      </c>
      <c r="BE245" s="144">
        <f>IF(N245="základní",J245,0)</f>
        <v>0</v>
      </c>
      <c r="BF245" s="144">
        <f>IF(N245="snížená",J245,0)</f>
        <v>0</v>
      </c>
      <c r="BG245" s="144">
        <f>IF(N245="zákl. přenesená",J245,0)</f>
        <v>0</v>
      </c>
      <c r="BH245" s="144">
        <f>IF(N245="sníž. přenesená",J245,0)</f>
        <v>0</v>
      </c>
      <c r="BI245" s="144">
        <f>IF(N245="nulová",J245,0)</f>
        <v>0</v>
      </c>
      <c r="BJ245" s="18" t="s">
        <v>81</v>
      </c>
      <c r="BK245" s="144">
        <f>ROUND(I245*H245,2)</f>
        <v>0</v>
      </c>
      <c r="BL245" s="18" t="s">
        <v>173</v>
      </c>
      <c r="BM245" s="143" t="s">
        <v>1565</v>
      </c>
    </row>
    <row r="246" spans="2:65" s="1" customFormat="1" ht="10.199999999999999">
      <c r="B246" s="33"/>
      <c r="D246" s="145" t="s">
        <v>175</v>
      </c>
      <c r="F246" s="146" t="s">
        <v>295</v>
      </c>
      <c r="I246" s="147"/>
      <c r="L246" s="33"/>
      <c r="M246" s="148"/>
      <c r="T246" s="54"/>
      <c r="AT246" s="18" t="s">
        <v>175</v>
      </c>
      <c r="AU246" s="18" t="s">
        <v>83</v>
      </c>
    </row>
    <row r="247" spans="2:65" s="12" customFormat="1" ht="10.199999999999999">
      <c r="B247" s="149"/>
      <c r="D247" s="150" t="s">
        <v>177</v>
      </c>
      <c r="E247" s="151" t="s">
        <v>19</v>
      </c>
      <c r="F247" s="152" t="s">
        <v>1566</v>
      </c>
      <c r="H247" s="151" t="s">
        <v>19</v>
      </c>
      <c r="I247" s="153"/>
      <c r="L247" s="149"/>
      <c r="M247" s="154"/>
      <c r="T247" s="155"/>
      <c r="AT247" s="151" t="s">
        <v>177</v>
      </c>
      <c r="AU247" s="151" t="s">
        <v>83</v>
      </c>
      <c r="AV247" s="12" t="s">
        <v>81</v>
      </c>
      <c r="AW247" s="12" t="s">
        <v>34</v>
      </c>
      <c r="AX247" s="12" t="s">
        <v>74</v>
      </c>
      <c r="AY247" s="151" t="s">
        <v>166</v>
      </c>
    </row>
    <row r="248" spans="2:65" s="13" customFormat="1" ht="10.199999999999999">
      <c r="B248" s="156"/>
      <c r="D248" s="150" t="s">
        <v>177</v>
      </c>
      <c r="E248" s="157" t="s">
        <v>19</v>
      </c>
      <c r="F248" s="158" t="s">
        <v>1567</v>
      </c>
      <c r="H248" s="159">
        <v>0.217</v>
      </c>
      <c r="I248" s="160"/>
      <c r="L248" s="156"/>
      <c r="M248" s="161"/>
      <c r="T248" s="162"/>
      <c r="AT248" s="157" t="s">
        <v>177</v>
      </c>
      <c r="AU248" s="157" t="s">
        <v>83</v>
      </c>
      <c r="AV248" s="13" t="s">
        <v>83</v>
      </c>
      <c r="AW248" s="13" t="s">
        <v>34</v>
      </c>
      <c r="AX248" s="13" t="s">
        <v>74</v>
      </c>
      <c r="AY248" s="157" t="s">
        <v>166</v>
      </c>
    </row>
    <row r="249" spans="2:65" s="12" customFormat="1" ht="10.199999999999999">
      <c r="B249" s="149"/>
      <c r="D249" s="150" t="s">
        <v>177</v>
      </c>
      <c r="E249" s="151" t="s">
        <v>19</v>
      </c>
      <c r="F249" s="152" t="s">
        <v>1568</v>
      </c>
      <c r="H249" s="151" t="s">
        <v>19</v>
      </c>
      <c r="I249" s="153"/>
      <c r="L249" s="149"/>
      <c r="M249" s="154"/>
      <c r="T249" s="155"/>
      <c r="AT249" s="151" t="s">
        <v>177</v>
      </c>
      <c r="AU249" s="151" t="s">
        <v>83</v>
      </c>
      <c r="AV249" s="12" t="s">
        <v>81</v>
      </c>
      <c r="AW249" s="12" t="s">
        <v>34</v>
      </c>
      <c r="AX249" s="12" t="s">
        <v>74</v>
      </c>
      <c r="AY249" s="151" t="s">
        <v>166</v>
      </c>
    </row>
    <row r="250" spans="2:65" s="13" customFormat="1" ht="10.199999999999999">
      <c r="B250" s="156"/>
      <c r="D250" s="150" t="s">
        <v>177</v>
      </c>
      <c r="E250" s="157" t="s">
        <v>19</v>
      </c>
      <c r="F250" s="158" t="s">
        <v>1569</v>
      </c>
      <c r="H250" s="159">
        <v>0.188</v>
      </c>
      <c r="I250" s="160"/>
      <c r="L250" s="156"/>
      <c r="M250" s="161"/>
      <c r="T250" s="162"/>
      <c r="AT250" s="157" t="s">
        <v>177</v>
      </c>
      <c r="AU250" s="157" t="s">
        <v>83</v>
      </c>
      <c r="AV250" s="13" t="s">
        <v>83</v>
      </c>
      <c r="AW250" s="13" t="s">
        <v>34</v>
      </c>
      <c r="AX250" s="13" t="s">
        <v>74</v>
      </c>
      <c r="AY250" s="157" t="s">
        <v>166</v>
      </c>
    </row>
    <row r="251" spans="2:65" s="14" customFormat="1" ht="10.199999999999999">
      <c r="B251" s="163"/>
      <c r="D251" s="150" t="s">
        <v>177</v>
      </c>
      <c r="E251" s="164" t="s">
        <v>19</v>
      </c>
      <c r="F251" s="165" t="s">
        <v>181</v>
      </c>
      <c r="H251" s="166">
        <v>0.40500000000000003</v>
      </c>
      <c r="I251" s="167"/>
      <c r="L251" s="163"/>
      <c r="M251" s="168"/>
      <c r="T251" s="169"/>
      <c r="AT251" s="164" t="s">
        <v>177</v>
      </c>
      <c r="AU251" s="164" t="s">
        <v>83</v>
      </c>
      <c r="AV251" s="14" t="s">
        <v>173</v>
      </c>
      <c r="AW251" s="14" t="s">
        <v>34</v>
      </c>
      <c r="AX251" s="14" t="s">
        <v>81</v>
      </c>
      <c r="AY251" s="164" t="s">
        <v>166</v>
      </c>
    </row>
    <row r="252" spans="2:65" s="13" customFormat="1" ht="10.199999999999999">
      <c r="B252" s="156"/>
      <c r="D252" s="150" t="s">
        <v>177</v>
      </c>
      <c r="F252" s="158" t="s">
        <v>1570</v>
      </c>
      <c r="H252" s="159">
        <v>0.42499999999999999</v>
      </c>
      <c r="I252" s="160"/>
      <c r="L252" s="156"/>
      <c r="M252" s="161"/>
      <c r="T252" s="162"/>
      <c r="AT252" s="157" t="s">
        <v>177</v>
      </c>
      <c r="AU252" s="157" t="s">
        <v>83</v>
      </c>
      <c r="AV252" s="13" t="s">
        <v>83</v>
      </c>
      <c r="AW252" s="13" t="s">
        <v>4</v>
      </c>
      <c r="AX252" s="13" t="s">
        <v>81</v>
      </c>
      <c r="AY252" s="157" t="s">
        <v>166</v>
      </c>
    </row>
    <row r="253" spans="2:65" s="1" customFormat="1" ht="16.5" customHeight="1">
      <c r="B253" s="33"/>
      <c r="C253" s="132" t="s">
        <v>324</v>
      </c>
      <c r="D253" s="132" t="s">
        <v>168</v>
      </c>
      <c r="E253" s="133" t="s">
        <v>1571</v>
      </c>
      <c r="F253" s="134" t="s">
        <v>1572</v>
      </c>
      <c r="G253" s="135" t="s">
        <v>171</v>
      </c>
      <c r="H253" s="136">
        <v>77.492000000000004</v>
      </c>
      <c r="I253" s="137"/>
      <c r="J253" s="138">
        <f>ROUND(I253*H253,2)</f>
        <v>0</v>
      </c>
      <c r="K253" s="134" t="s">
        <v>172</v>
      </c>
      <c r="L253" s="33"/>
      <c r="M253" s="139" t="s">
        <v>19</v>
      </c>
      <c r="N253" s="140" t="s">
        <v>45</v>
      </c>
      <c r="P253" s="141">
        <f>O253*H253</f>
        <v>0</v>
      </c>
      <c r="Q253" s="141">
        <v>0</v>
      </c>
      <c r="R253" s="141">
        <f>Q253*H253</f>
        <v>0</v>
      </c>
      <c r="S253" s="141">
        <v>2.2000000000000002</v>
      </c>
      <c r="T253" s="142">
        <f>S253*H253</f>
        <v>170.48240000000001</v>
      </c>
      <c r="AR253" s="143" t="s">
        <v>173</v>
      </c>
      <c r="AT253" s="143" t="s">
        <v>168</v>
      </c>
      <c r="AU253" s="143" t="s">
        <v>83</v>
      </c>
      <c r="AY253" s="18" t="s">
        <v>166</v>
      </c>
      <c r="BE253" s="144">
        <f>IF(N253="základní",J253,0)</f>
        <v>0</v>
      </c>
      <c r="BF253" s="144">
        <f>IF(N253="snížená",J253,0)</f>
        <v>0</v>
      </c>
      <c r="BG253" s="144">
        <f>IF(N253="zákl. přenesená",J253,0)</f>
        <v>0</v>
      </c>
      <c r="BH253" s="144">
        <f>IF(N253="sníž. přenesená",J253,0)</f>
        <v>0</v>
      </c>
      <c r="BI253" s="144">
        <f>IF(N253="nulová",J253,0)</f>
        <v>0</v>
      </c>
      <c r="BJ253" s="18" t="s">
        <v>81</v>
      </c>
      <c r="BK253" s="144">
        <f>ROUND(I253*H253,2)</f>
        <v>0</v>
      </c>
      <c r="BL253" s="18" t="s">
        <v>173</v>
      </c>
      <c r="BM253" s="143" t="s">
        <v>1573</v>
      </c>
    </row>
    <row r="254" spans="2:65" s="1" customFormat="1" ht="10.199999999999999">
      <c r="B254" s="33"/>
      <c r="D254" s="145" t="s">
        <v>175</v>
      </c>
      <c r="F254" s="146" t="s">
        <v>1574</v>
      </c>
      <c r="I254" s="147"/>
      <c r="L254" s="33"/>
      <c r="M254" s="148"/>
      <c r="T254" s="54"/>
      <c r="AT254" s="18" t="s">
        <v>175</v>
      </c>
      <c r="AU254" s="18" t="s">
        <v>83</v>
      </c>
    </row>
    <row r="255" spans="2:65" s="12" customFormat="1" ht="10.199999999999999">
      <c r="B255" s="149"/>
      <c r="D255" s="150" t="s">
        <v>177</v>
      </c>
      <c r="E255" s="151" t="s">
        <v>19</v>
      </c>
      <c r="F255" s="152" t="s">
        <v>1541</v>
      </c>
      <c r="H255" s="151" t="s">
        <v>19</v>
      </c>
      <c r="I255" s="153"/>
      <c r="L255" s="149"/>
      <c r="M255" s="154"/>
      <c r="T255" s="155"/>
      <c r="AT255" s="151" t="s">
        <v>177</v>
      </c>
      <c r="AU255" s="151" t="s">
        <v>83</v>
      </c>
      <c r="AV255" s="12" t="s">
        <v>81</v>
      </c>
      <c r="AW255" s="12" t="s">
        <v>34</v>
      </c>
      <c r="AX255" s="12" t="s">
        <v>74</v>
      </c>
      <c r="AY255" s="151" t="s">
        <v>166</v>
      </c>
    </row>
    <row r="256" spans="2:65" s="13" customFormat="1" ht="10.199999999999999">
      <c r="B256" s="156"/>
      <c r="D256" s="150" t="s">
        <v>177</v>
      </c>
      <c r="E256" s="157" t="s">
        <v>19</v>
      </c>
      <c r="F256" s="158" t="s">
        <v>1575</v>
      </c>
      <c r="H256" s="159">
        <v>7.3029999999999999</v>
      </c>
      <c r="I256" s="160"/>
      <c r="L256" s="156"/>
      <c r="M256" s="161"/>
      <c r="T256" s="162"/>
      <c r="AT256" s="157" t="s">
        <v>177</v>
      </c>
      <c r="AU256" s="157" t="s">
        <v>83</v>
      </c>
      <c r="AV256" s="13" t="s">
        <v>83</v>
      </c>
      <c r="AW256" s="13" t="s">
        <v>34</v>
      </c>
      <c r="AX256" s="13" t="s">
        <v>74</v>
      </c>
      <c r="AY256" s="157" t="s">
        <v>166</v>
      </c>
    </row>
    <row r="257" spans="2:65" s="13" customFormat="1" ht="10.199999999999999">
      <c r="B257" s="156"/>
      <c r="D257" s="150" t="s">
        <v>177</v>
      </c>
      <c r="E257" s="157" t="s">
        <v>19</v>
      </c>
      <c r="F257" s="158" t="s">
        <v>1576</v>
      </c>
      <c r="H257" s="159">
        <v>0.94499999999999995</v>
      </c>
      <c r="I257" s="160"/>
      <c r="L257" s="156"/>
      <c r="M257" s="161"/>
      <c r="T257" s="162"/>
      <c r="AT257" s="157" t="s">
        <v>177</v>
      </c>
      <c r="AU257" s="157" t="s">
        <v>83</v>
      </c>
      <c r="AV257" s="13" t="s">
        <v>83</v>
      </c>
      <c r="AW257" s="13" t="s">
        <v>34</v>
      </c>
      <c r="AX257" s="13" t="s">
        <v>74</v>
      </c>
      <c r="AY257" s="157" t="s">
        <v>166</v>
      </c>
    </row>
    <row r="258" spans="2:65" s="12" customFormat="1" ht="10.199999999999999">
      <c r="B258" s="149"/>
      <c r="D258" s="150" t="s">
        <v>177</v>
      </c>
      <c r="E258" s="151" t="s">
        <v>19</v>
      </c>
      <c r="F258" s="152" t="s">
        <v>1544</v>
      </c>
      <c r="H258" s="151" t="s">
        <v>19</v>
      </c>
      <c r="I258" s="153"/>
      <c r="L258" s="149"/>
      <c r="M258" s="154"/>
      <c r="T258" s="155"/>
      <c r="AT258" s="151" t="s">
        <v>177</v>
      </c>
      <c r="AU258" s="151" t="s">
        <v>83</v>
      </c>
      <c r="AV258" s="12" t="s">
        <v>81</v>
      </c>
      <c r="AW258" s="12" t="s">
        <v>34</v>
      </c>
      <c r="AX258" s="12" t="s">
        <v>74</v>
      </c>
      <c r="AY258" s="151" t="s">
        <v>166</v>
      </c>
    </row>
    <row r="259" spans="2:65" s="13" customFormat="1" ht="10.199999999999999">
      <c r="B259" s="156"/>
      <c r="D259" s="150" t="s">
        <v>177</v>
      </c>
      <c r="E259" s="157" t="s">
        <v>19</v>
      </c>
      <c r="F259" s="158" t="s">
        <v>1577</v>
      </c>
      <c r="H259" s="159">
        <v>65.554000000000002</v>
      </c>
      <c r="I259" s="160"/>
      <c r="L259" s="156"/>
      <c r="M259" s="161"/>
      <c r="T259" s="162"/>
      <c r="AT259" s="157" t="s">
        <v>177</v>
      </c>
      <c r="AU259" s="157" t="s">
        <v>83</v>
      </c>
      <c r="AV259" s="13" t="s">
        <v>83</v>
      </c>
      <c r="AW259" s="13" t="s">
        <v>34</v>
      </c>
      <c r="AX259" s="13" t="s">
        <v>74</v>
      </c>
      <c r="AY259" s="157" t="s">
        <v>166</v>
      </c>
    </row>
    <row r="260" spans="2:65" s="14" customFormat="1" ht="10.199999999999999">
      <c r="B260" s="163"/>
      <c r="D260" s="150" t="s">
        <v>177</v>
      </c>
      <c r="E260" s="164" t="s">
        <v>19</v>
      </c>
      <c r="F260" s="165" t="s">
        <v>181</v>
      </c>
      <c r="H260" s="166">
        <v>73.802000000000007</v>
      </c>
      <c r="I260" s="167"/>
      <c r="L260" s="163"/>
      <c r="M260" s="168"/>
      <c r="T260" s="169"/>
      <c r="AT260" s="164" t="s">
        <v>177</v>
      </c>
      <c r="AU260" s="164" t="s">
        <v>83</v>
      </c>
      <c r="AV260" s="14" t="s">
        <v>173</v>
      </c>
      <c r="AW260" s="14" t="s">
        <v>34</v>
      </c>
      <c r="AX260" s="14" t="s">
        <v>81</v>
      </c>
      <c r="AY260" s="164" t="s">
        <v>166</v>
      </c>
    </row>
    <row r="261" spans="2:65" s="13" customFormat="1" ht="10.199999999999999">
      <c r="B261" s="156"/>
      <c r="D261" s="150" t="s">
        <v>177</v>
      </c>
      <c r="F261" s="158" t="s">
        <v>1578</v>
      </c>
      <c r="H261" s="159">
        <v>77.492000000000004</v>
      </c>
      <c r="I261" s="160"/>
      <c r="L261" s="156"/>
      <c r="M261" s="161"/>
      <c r="T261" s="162"/>
      <c r="AT261" s="157" t="s">
        <v>177</v>
      </c>
      <c r="AU261" s="157" t="s">
        <v>83</v>
      </c>
      <c r="AV261" s="13" t="s">
        <v>83</v>
      </c>
      <c r="AW261" s="13" t="s">
        <v>4</v>
      </c>
      <c r="AX261" s="13" t="s">
        <v>81</v>
      </c>
      <c r="AY261" s="157" t="s">
        <v>166</v>
      </c>
    </row>
    <row r="262" spans="2:65" s="1" customFormat="1" ht="21.75" customHeight="1">
      <c r="B262" s="33"/>
      <c r="C262" s="132" t="s">
        <v>7</v>
      </c>
      <c r="D262" s="132" t="s">
        <v>168</v>
      </c>
      <c r="E262" s="133" t="s">
        <v>1579</v>
      </c>
      <c r="F262" s="134" t="s">
        <v>1580</v>
      </c>
      <c r="G262" s="135" t="s">
        <v>171</v>
      </c>
      <c r="H262" s="136">
        <v>68.831999999999994</v>
      </c>
      <c r="I262" s="137"/>
      <c r="J262" s="138">
        <f>ROUND(I262*H262,2)</f>
        <v>0</v>
      </c>
      <c r="K262" s="134" t="s">
        <v>172</v>
      </c>
      <c r="L262" s="33"/>
      <c r="M262" s="139" t="s">
        <v>19</v>
      </c>
      <c r="N262" s="140" t="s">
        <v>45</v>
      </c>
      <c r="P262" s="141">
        <f>O262*H262</f>
        <v>0</v>
      </c>
      <c r="Q262" s="141">
        <v>0</v>
      </c>
      <c r="R262" s="141">
        <f>Q262*H262</f>
        <v>0</v>
      </c>
      <c r="S262" s="141">
        <v>2.9000000000000001E-2</v>
      </c>
      <c r="T262" s="142">
        <f>S262*H262</f>
        <v>1.9961279999999999</v>
      </c>
      <c r="AR262" s="143" t="s">
        <v>173</v>
      </c>
      <c r="AT262" s="143" t="s">
        <v>168</v>
      </c>
      <c r="AU262" s="143" t="s">
        <v>83</v>
      </c>
      <c r="AY262" s="18" t="s">
        <v>166</v>
      </c>
      <c r="BE262" s="144">
        <f>IF(N262="základní",J262,0)</f>
        <v>0</v>
      </c>
      <c r="BF262" s="144">
        <f>IF(N262="snížená",J262,0)</f>
        <v>0</v>
      </c>
      <c r="BG262" s="144">
        <f>IF(N262="zákl. přenesená",J262,0)</f>
        <v>0</v>
      </c>
      <c r="BH262" s="144">
        <f>IF(N262="sníž. přenesená",J262,0)</f>
        <v>0</v>
      </c>
      <c r="BI262" s="144">
        <f>IF(N262="nulová",J262,0)</f>
        <v>0</v>
      </c>
      <c r="BJ262" s="18" t="s">
        <v>81</v>
      </c>
      <c r="BK262" s="144">
        <f>ROUND(I262*H262,2)</f>
        <v>0</v>
      </c>
      <c r="BL262" s="18" t="s">
        <v>173</v>
      </c>
      <c r="BM262" s="143" t="s">
        <v>1581</v>
      </c>
    </row>
    <row r="263" spans="2:65" s="1" customFormat="1" ht="10.199999999999999">
      <c r="B263" s="33"/>
      <c r="D263" s="145" t="s">
        <v>175</v>
      </c>
      <c r="F263" s="146" t="s">
        <v>1582</v>
      </c>
      <c r="I263" s="147"/>
      <c r="L263" s="33"/>
      <c r="M263" s="148"/>
      <c r="T263" s="54"/>
      <c r="AT263" s="18" t="s">
        <v>175</v>
      </c>
      <c r="AU263" s="18" t="s">
        <v>83</v>
      </c>
    </row>
    <row r="264" spans="2:65" s="12" customFormat="1" ht="10.199999999999999">
      <c r="B264" s="149"/>
      <c r="D264" s="150" t="s">
        <v>177</v>
      </c>
      <c r="E264" s="151" t="s">
        <v>19</v>
      </c>
      <c r="F264" s="152" t="s">
        <v>1544</v>
      </c>
      <c r="H264" s="151" t="s">
        <v>19</v>
      </c>
      <c r="I264" s="153"/>
      <c r="L264" s="149"/>
      <c r="M264" s="154"/>
      <c r="T264" s="155"/>
      <c r="AT264" s="151" t="s">
        <v>177</v>
      </c>
      <c r="AU264" s="151" t="s">
        <v>83</v>
      </c>
      <c r="AV264" s="12" t="s">
        <v>81</v>
      </c>
      <c r="AW264" s="12" t="s">
        <v>34</v>
      </c>
      <c r="AX264" s="12" t="s">
        <v>74</v>
      </c>
      <c r="AY264" s="151" t="s">
        <v>166</v>
      </c>
    </row>
    <row r="265" spans="2:65" s="13" customFormat="1" ht="10.199999999999999">
      <c r="B265" s="156"/>
      <c r="D265" s="150" t="s">
        <v>177</v>
      </c>
      <c r="E265" s="157" t="s">
        <v>19</v>
      </c>
      <c r="F265" s="158" t="s">
        <v>1577</v>
      </c>
      <c r="H265" s="159">
        <v>65.554000000000002</v>
      </c>
      <c r="I265" s="160"/>
      <c r="L265" s="156"/>
      <c r="M265" s="161"/>
      <c r="T265" s="162"/>
      <c r="AT265" s="157" t="s">
        <v>177</v>
      </c>
      <c r="AU265" s="157" t="s">
        <v>83</v>
      </c>
      <c r="AV265" s="13" t="s">
        <v>83</v>
      </c>
      <c r="AW265" s="13" t="s">
        <v>34</v>
      </c>
      <c r="AX265" s="13" t="s">
        <v>74</v>
      </c>
      <c r="AY265" s="157" t="s">
        <v>166</v>
      </c>
    </row>
    <row r="266" spans="2:65" s="14" customFormat="1" ht="10.199999999999999">
      <c r="B266" s="163"/>
      <c r="D266" s="150" t="s">
        <v>177</v>
      </c>
      <c r="E266" s="164" t="s">
        <v>19</v>
      </c>
      <c r="F266" s="165" t="s">
        <v>181</v>
      </c>
      <c r="H266" s="166">
        <v>65.554000000000002</v>
      </c>
      <c r="I266" s="167"/>
      <c r="L266" s="163"/>
      <c r="M266" s="168"/>
      <c r="T266" s="169"/>
      <c r="AT266" s="164" t="s">
        <v>177</v>
      </c>
      <c r="AU266" s="164" t="s">
        <v>83</v>
      </c>
      <c r="AV266" s="14" t="s">
        <v>173</v>
      </c>
      <c r="AW266" s="14" t="s">
        <v>34</v>
      </c>
      <c r="AX266" s="14" t="s">
        <v>81</v>
      </c>
      <c r="AY266" s="164" t="s">
        <v>166</v>
      </c>
    </row>
    <row r="267" spans="2:65" s="13" customFormat="1" ht="10.199999999999999">
      <c r="B267" s="156"/>
      <c r="D267" s="150" t="s">
        <v>177</v>
      </c>
      <c r="F267" s="158" t="s">
        <v>1583</v>
      </c>
      <c r="H267" s="159">
        <v>68.831999999999994</v>
      </c>
      <c r="I267" s="160"/>
      <c r="L267" s="156"/>
      <c r="M267" s="161"/>
      <c r="T267" s="162"/>
      <c r="AT267" s="157" t="s">
        <v>177</v>
      </c>
      <c r="AU267" s="157" t="s">
        <v>83</v>
      </c>
      <c r="AV267" s="13" t="s">
        <v>83</v>
      </c>
      <c r="AW267" s="13" t="s">
        <v>4</v>
      </c>
      <c r="AX267" s="13" t="s">
        <v>81</v>
      </c>
      <c r="AY267" s="157" t="s">
        <v>166</v>
      </c>
    </row>
    <row r="268" spans="2:65" s="1" customFormat="1" ht="24.15" customHeight="1">
      <c r="B268" s="33"/>
      <c r="C268" s="132" t="s">
        <v>334</v>
      </c>
      <c r="D268" s="132" t="s">
        <v>168</v>
      </c>
      <c r="E268" s="133" t="s">
        <v>308</v>
      </c>
      <c r="F268" s="134" t="s">
        <v>309</v>
      </c>
      <c r="G268" s="135" t="s">
        <v>244</v>
      </c>
      <c r="H268" s="136">
        <v>3.875</v>
      </c>
      <c r="I268" s="137"/>
      <c r="J268" s="138">
        <f>ROUND(I268*H268,2)</f>
        <v>0</v>
      </c>
      <c r="K268" s="134" t="s">
        <v>172</v>
      </c>
      <c r="L268" s="33"/>
      <c r="M268" s="139" t="s">
        <v>19</v>
      </c>
      <c r="N268" s="140" t="s">
        <v>45</v>
      </c>
      <c r="P268" s="141">
        <f>O268*H268</f>
        <v>0</v>
      </c>
      <c r="Q268" s="141">
        <v>0</v>
      </c>
      <c r="R268" s="141">
        <f>Q268*H268</f>
        <v>0</v>
      </c>
      <c r="S268" s="141">
        <v>7.5999999999999998E-2</v>
      </c>
      <c r="T268" s="142">
        <f>S268*H268</f>
        <v>0.29449999999999998</v>
      </c>
      <c r="AR268" s="143" t="s">
        <v>173</v>
      </c>
      <c r="AT268" s="143" t="s">
        <v>168</v>
      </c>
      <c r="AU268" s="143" t="s">
        <v>83</v>
      </c>
      <c r="AY268" s="18" t="s">
        <v>166</v>
      </c>
      <c r="BE268" s="144">
        <f>IF(N268="základní",J268,0)</f>
        <v>0</v>
      </c>
      <c r="BF268" s="144">
        <f>IF(N268="snížená",J268,0)</f>
        <v>0</v>
      </c>
      <c r="BG268" s="144">
        <f>IF(N268="zákl. přenesená",J268,0)</f>
        <v>0</v>
      </c>
      <c r="BH268" s="144">
        <f>IF(N268="sníž. přenesená",J268,0)</f>
        <v>0</v>
      </c>
      <c r="BI268" s="144">
        <f>IF(N268="nulová",J268,0)</f>
        <v>0</v>
      </c>
      <c r="BJ268" s="18" t="s">
        <v>81</v>
      </c>
      <c r="BK268" s="144">
        <f>ROUND(I268*H268,2)</f>
        <v>0</v>
      </c>
      <c r="BL268" s="18" t="s">
        <v>173</v>
      </c>
      <c r="BM268" s="143" t="s">
        <v>1584</v>
      </c>
    </row>
    <row r="269" spans="2:65" s="1" customFormat="1" ht="10.199999999999999">
      <c r="B269" s="33"/>
      <c r="D269" s="145" t="s">
        <v>175</v>
      </c>
      <c r="F269" s="146" t="s">
        <v>311</v>
      </c>
      <c r="I269" s="147"/>
      <c r="L269" s="33"/>
      <c r="M269" s="148"/>
      <c r="T269" s="54"/>
      <c r="AT269" s="18" t="s">
        <v>175</v>
      </c>
      <c r="AU269" s="18" t="s">
        <v>83</v>
      </c>
    </row>
    <row r="270" spans="2:65" s="12" customFormat="1" ht="10.199999999999999">
      <c r="B270" s="149"/>
      <c r="D270" s="150" t="s">
        <v>177</v>
      </c>
      <c r="E270" s="151" t="s">
        <v>19</v>
      </c>
      <c r="F270" s="152" t="s">
        <v>1585</v>
      </c>
      <c r="H270" s="151" t="s">
        <v>19</v>
      </c>
      <c r="I270" s="153"/>
      <c r="L270" s="149"/>
      <c r="M270" s="154"/>
      <c r="T270" s="155"/>
      <c r="AT270" s="151" t="s">
        <v>177</v>
      </c>
      <c r="AU270" s="151" t="s">
        <v>83</v>
      </c>
      <c r="AV270" s="12" t="s">
        <v>81</v>
      </c>
      <c r="AW270" s="12" t="s">
        <v>34</v>
      </c>
      <c r="AX270" s="12" t="s">
        <v>74</v>
      </c>
      <c r="AY270" s="151" t="s">
        <v>166</v>
      </c>
    </row>
    <row r="271" spans="2:65" s="13" customFormat="1" ht="10.199999999999999">
      <c r="B271" s="156"/>
      <c r="D271" s="150" t="s">
        <v>177</v>
      </c>
      <c r="E271" s="157" t="s">
        <v>19</v>
      </c>
      <c r="F271" s="158" t="s">
        <v>1586</v>
      </c>
      <c r="H271" s="159">
        <v>1.8</v>
      </c>
      <c r="I271" s="160"/>
      <c r="L271" s="156"/>
      <c r="M271" s="161"/>
      <c r="T271" s="162"/>
      <c r="AT271" s="157" t="s">
        <v>177</v>
      </c>
      <c r="AU271" s="157" t="s">
        <v>83</v>
      </c>
      <c r="AV271" s="13" t="s">
        <v>83</v>
      </c>
      <c r="AW271" s="13" t="s">
        <v>34</v>
      </c>
      <c r="AX271" s="13" t="s">
        <v>74</v>
      </c>
      <c r="AY271" s="157" t="s">
        <v>166</v>
      </c>
    </row>
    <row r="272" spans="2:65" s="12" customFormat="1" ht="10.199999999999999">
      <c r="B272" s="149"/>
      <c r="D272" s="150" t="s">
        <v>177</v>
      </c>
      <c r="E272" s="151" t="s">
        <v>19</v>
      </c>
      <c r="F272" s="152" t="s">
        <v>1587</v>
      </c>
      <c r="H272" s="151" t="s">
        <v>19</v>
      </c>
      <c r="I272" s="153"/>
      <c r="L272" s="149"/>
      <c r="M272" s="154"/>
      <c r="T272" s="155"/>
      <c r="AT272" s="151" t="s">
        <v>177</v>
      </c>
      <c r="AU272" s="151" t="s">
        <v>83</v>
      </c>
      <c r="AV272" s="12" t="s">
        <v>81</v>
      </c>
      <c r="AW272" s="12" t="s">
        <v>34</v>
      </c>
      <c r="AX272" s="12" t="s">
        <v>74</v>
      </c>
      <c r="AY272" s="151" t="s">
        <v>166</v>
      </c>
    </row>
    <row r="273" spans="2:65" s="13" customFormat="1" ht="10.199999999999999">
      <c r="B273" s="156"/>
      <c r="D273" s="150" t="s">
        <v>177</v>
      </c>
      <c r="E273" s="157" t="s">
        <v>19</v>
      </c>
      <c r="F273" s="158" t="s">
        <v>1588</v>
      </c>
      <c r="H273" s="159">
        <v>1.89</v>
      </c>
      <c r="I273" s="160"/>
      <c r="L273" s="156"/>
      <c r="M273" s="161"/>
      <c r="T273" s="162"/>
      <c r="AT273" s="157" t="s">
        <v>177</v>
      </c>
      <c r="AU273" s="157" t="s">
        <v>83</v>
      </c>
      <c r="AV273" s="13" t="s">
        <v>83</v>
      </c>
      <c r="AW273" s="13" t="s">
        <v>34</v>
      </c>
      <c r="AX273" s="13" t="s">
        <v>74</v>
      </c>
      <c r="AY273" s="157" t="s">
        <v>166</v>
      </c>
    </row>
    <row r="274" spans="2:65" s="14" customFormat="1" ht="10.199999999999999">
      <c r="B274" s="163"/>
      <c r="D274" s="150" t="s">
        <v>177</v>
      </c>
      <c r="E274" s="164" t="s">
        <v>19</v>
      </c>
      <c r="F274" s="165" t="s">
        <v>181</v>
      </c>
      <c r="H274" s="166">
        <v>3.69</v>
      </c>
      <c r="I274" s="167"/>
      <c r="L274" s="163"/>
      <c r="M274" s="168"/>
      <c r="T274" s="169"/>
      <c r="AT274" s="164" t="s">
        <v>177</v>
      </c>
      <c r="AU274" s="164" t="s">
        <v>83</v>
      </c>
      <c r="AV274" s="14" t="s">
        <v>173</v>
      </c>
      <c r="AW274" s="14" t="s">
        <v>34</v>
      </c>
      <c r="AX274" s="14" t="s">
        <v>81</v>
      </c>
      <c r="AY274" s="164" t="s">
        <v>166</v>
      </c>
    </row>
    <row r="275" spans="2:65" s="13" customFormat="1" ht="10.199999999999999">
      <c r="B275" s="156"/>
      <c r="D275" s="150" t="s">
        <v>177</v>
      </c>
      <c r="F275" s="158" t="s">
        <v>1589</v>
      </c>
      <c r="H275" s="159">
        <v>3.875</v>
      </c>
      <c r="I275" s="160"/>
      <c r="L275" s="156"/>
      <c r="M275" s="161"/>
      <c r="T275" s="162"/>
      <c r="AT275" s="157" t="s">
        <v>177</v>
      </c>
      <c r="AU275" s="157" t="s">
        <v>83</v>
      </c>
      <c r="AV275" s="13" t="s">
        <v>83</v>
      </c>
      <c r="AW275" s="13" t="s">
        <v>4</v>
      </c>
      <c r="AX275" s="13" t="s">
        <v>81</v>
      </c>
      <c r="AY275" s="157" t="s">
        <v>166</v>
      </c>
    </row>
    <row r="276" spans="2:65" s="1" customFormat="1" ht="21.75" customHeight="1">
      <c r="B276" s="33"/>
      <c r="C276" s="132" t="s">
        <v>342</v>
      </c>
      <c r="D276" s="132" t="s">
        <v>168</v>
      </c>
      <c r="E276" s="133" t="s">
        <v>1590</v>
      </c>
      <c r="F276" s="134" t="s">
        <v>1591</v>
      </c>
      <c r="G276" s="135" t="s">
        <v>244</v>
      </c>
      <c r="H276" s="136">
        <v>2.3149999999999999</v>
      </c>
      <c r="I276" s="137"/>
      <c r="J276" s="138">
        <f>ROUND(I276*H276,2)</f>
        <v>0</v>
      </c>
      <c r="K276" s="134" t="s">
        <v>172</v>
      </c>
      <c r="L276" s="33"/>
      <c r="M276" s="139" t="s">
        <v>19</v>
      </c>
      <c r="N276" s="140" t="s">
        <v>45</v>
      </c>
      <c r="P276" s="141">
        <f>O276*H276</f>
        <v>0</v>
      </c>
      <c r="Q276" s="141">
        <v>0</v>
      </c>
      <c r="R276" s="141">
        <f>Q276*H276</f>
        <v>0</v>
      </c>
      <c r="S276" s="141">
        <v>6.2E-2</v>
      </c>
      <c r="T276" s="142">
        <f>S276*H276</f>
        <v>0.14352999999999999</v>
      </c>
      <c r="AR276" s="143" t="s">
        <v>173</v>
      </c>
      <c r="AT276" s="143" t="s">
        <v>168</v>
      </c>
      <c r="AU276" s="143" t="s">
        <v>83</v>
      </c>
      <c r="AY276" s="18" t="s">
        <v>166</v>
      </c>
      <c r="BE276" s="144">
        <f>IF(N276="základní",J276,0)</f>
        <v>0</v>
      </c>
      <c r="BF276" s="144">
        <f>IF(N276="snížená",J276,0)</f>
        <v>0</v>
      </c>
      <c r="BG276" s="144">
        <f>IF(N276="zákl. přenesená",J276,0)</f>
        <v>0</v>
      </c>
      <c r="BH276" s="144">
        <f>IF(N276="sníž. přenesená",J276,0)</f>
        <v>0</v>
      </c>
      <c r="BI276" s="144">
        <f>IF(N276="nulová",J276,0)</f>
        <v>0</v>
      </c>
      <c r="BJ276" s="18" t="s">
        <v>81</v>
      </c>
      <c r="BK276" s="144">
        <f>ROUND(I276*H276,2)</f>
        <v>0</v>
      </c>
      <c r="BL276" s="18" t="s">
        <v>173</v>
      </c>
      <c r="BM276" s="143" t="s">
        <v>1592</v>
      </c>
    </row>
    <row r="277" spans="2:65" s="1" customFormat="1" ht="10.199999999999999">
      <c r="B277" s="33"/>
      <c r="D277" s="145" t="s">
        <v>175</v>
      </c>
      <c r="F277" s="146" t="s">
        <v>1593</v>
      </c>
      <c r="I277" s="147"/>
      <c r="L277" s="33"/>
      <c r="M277" s="148"/>
      <c r="T277" s="54"/>
      <c r="AT277" s="18" t="s">
        <v>175</v>
      </c>
      <c r="AU277" s="18" t="s">
        <v>83</v>
      </c>
    </row>
    <row r="278" spans="2:65" s="12" customFormat="1" ht="10.199999999999999">
      <c r="B278" s="149"/>
      <c r="D278" s="150" t="s">
        <v>177</v>
      </c>
      <c r="E278" s="151" t="s">
        <v>19</v>
      </c>
      <c r="F278" s="152" t="s">
        <v>1594</v>
      </c>
      <c r="H278" s="151" t="s">
        <v>19</v>
      </c>
      <c r="I278" s="153"/>
      <c r="L278" s="149"/>
      <c r="M278" s="154"/>
      <c r="T278" s="155"/>
      <c r="AT278" s="151" t="s">
        <v>177</v>
      </c>
      <c r="AU278" s="151" t="s">
        <v>83</v>
      </c>
      <c r="AV278" s="12" t="s">
        <v>81</v>
      </c>
      <c r="AW278" s="12" t="s">
        <v>34</v>
      </c>
      <c r="AX278" s="12" t="s">
        <v>74</v>
      </c>
      <c r="AY278" s="151" t="s">
        <v>166</v>
      </c>
    </row>
    <row r="279" spans="2:65" s="13" customFormat="1" ht="10.199999999999999">
      <c r="B279" s="156"/>
      <c r="D279" s="150" t="s">
        <v>177</v>
      </c>
      <c r="E279" s="157" t="s">
        <v>19</v>
      </c>
      <c r="F279" s="158" t="s">
        <v>1595</v>
      </c>
      <c r="H279" s="159">
        <v>2.2050000000000001</v>
      </c>
      <c r="I279" s="160"/>
      <c r="L279" s="156"/>
      <c r="M279" s="161"/>
      <c r="T279" s="162"/>
      <c r="AT279" s="157" t="s">
        <v>177</v>
      </c>
      <c r="AU279" s="157" t="s">
        <v>83</v>
      </c>
      <c r="AV279" s="13" t="s">
        <v>83</v>
      </c>
      <c r="AW279" s="13" t="s">
        <v>34</v>
      </c>
      <c r="AX279" s="13" t="s">
        <v>74</v>
      </c>
      <c r="AY279" s="157" t="s">
        <v>166</v>
      </c>
    </row>
    <row r="280" spans="2:65" s="14" customFormat="1" ht="10.199999999999999">
      <c r="B280" s="163"/>
      <c r="D280" s="150" t="s">
        <v>177</v>
      </c>
      <c r="E280" s="164" t="s">
        <v>19</v>
      </c>
      <c r="F280" s="165" t="s">
        <v>181</v>
      </c>
      <c r="H280" s="166">
        <v>2.2050000000000001</v>
      </c>
      <c r="I280" s="167"/>
      <c r="L280" s="163"/>
      <c r="M280" s="168"/>
      <c r="T280" s="169"/>
      <c r="AT280" s="164" t="s">
        <v>177</v>
      </c>
      <c r="AU280" s="164" t="s">
        <v>83</v>
      </c>
      <c r="AV280" s="14" t="s">
        <v>173</v>
      </c>
      <c r="AW280" s="14" t="s">
        <v>34</v>
      </c>
      <c r="AX280" s="14" t="s">
        <v>81</v>
      </c>
      <c r="AY280" s="164" t="s">
        <v>166</v>
      </c>
    </row>
    <row r="281" spans="2:65" s="13" customFormat="1" ht="10.199999999999999">
      <c r="B281" s="156"/>
      <c r="D281" s="150" t="s">
        <v>177</v>
      </c>
      <c r="F281" s="158" t="s">
        <v>1596</v>
      </c>
      <c r="H281" s="159">
        <v>2.3149999999999999</v>
      </c>
      <c r="I281" s="160"/>
      <c r="L281" s="156"/>
      <c r="M281" s="161"/>
      <c r="T281" s="162"/>
      <c r="AT281" s="157" t="s">
        <v>177</v>
      </c>
      <c r="AU281" s="157" t="s">
        <v>83</v>
      </c>
      <c r="AV281" s="13" t="s">
        <v>83</v>
      </c>
      <c r="AW281" s="13" t="s">
        <v>4</v>
      </c>
      <c r="AX281" s="13" t="s">
        <v>81</v>
      </c>
      <c r="AY281" s="157" t="s">
        <v>166</v>
      </c>
    </row>
    <row r="282" spans="2:65" s="1" customFormat="1" ht="24.15" customHeight="1">
      <c r="B282" s="33"/>
      <c r="C282" s="132" t="s">
        <v>349</v>
      </c>
      <c r="D282" s="132" t="s">
        <v>168</v>
      </c>
      <c r="E282" s="133" t="s">
        <v>1597</v>
      </c>
      <c r="F282" s="134" t="s">
        <v>1598</v>
      </c>
      <c r="G282" s="135" t="s">
        <v>318</v>
      </c>
      <c r="H282" s="136">
        <v>2</v>
      </c>
      <c r="I282" s="137"/>
      <c r="J282" s="138">
        <f>ROUND(I282*H282,2)</f>
        <v>0</v>
      </c>
      <c r="K282" s="134" t="s">
        <v>172</v>
      </c>
      <c r="L282" s="33"/>
      <c r="M282" s="139" t="s">
        <v>19</v>
      </c>
      <c r="N282" s="140" t="s">
        <v>45</v>
      </c>
      <c r="P282" s="141">
        <f>O282*H282</f>
        <v>0</v>
      </c>
      <c r="Q282" s="141">
        <v>0</v>
      </c>
      <c r="R282" s="141">
        <f>Q282*H282</f>
        <v>0</v>
      </c>
      <c r="S282" s="141">
        <v>4.0000000000000001E-3</v>
      </c>
      <c r="T282" s="142">
        <f>S282*H282</f>
        <v>8.0000000000000002E-3</v>
      </c>
      <c r="AR282" s="143" t="s">
        <v>173</v>
      </c>
      <c r="AT282" s="143" t="s">
        <v>168</v>
      </c>
      <c r="AU282" s="143" t="s">
        <v>83</v>
      </c>
      <c r="AY282" s="18" t="s">
        <v>166</v>
      </c>
      <c r="BE282" s="144">
        <f>IF(N282="základní",J282,0)</f>
        <v>0</v>
      </c>
      <c r="BF282" s="144">
        <f>IF(N282="snížená",J282,0)</f>
        <v>0</v>
      </c>
      <c r="BG282" s="144">
        <f>IF(N282="zákl. přenesená",J282,0)</f>
        <v>0</v>
      </c>
      <c r="BH282" s="144">
        <f>IF(N282="sníž. přenesená",J282,0)</f>
        <v>0</v>
      </c>
      <c r="BI282" s="144">
        <f>IF(N282="nulová",J282,0)</f>
        <v>0</v>
      </c>
      <c r="BJ282" s="18" t="s">
        <v>81</v>
      </c>
      <c r="BK282" s="144">
        <f>ROUND(I282*H282,2)</f>
        <v>0</v>
      </c>
      <c r="BL282" s="18" t="s">
        <v>173</v>
      </c>
      <c r="BM282" s="143" t="s">
        <v>1599</v>
      </c>
    </row>
    <row r="283" spans="2:65" s="1" customFormat="1" ht="10.199999999999999">
      <c r="B283" s="33"/>
      <c r="D283" s="145" t="s">
        <v>175</v>
      </c>
      <c r="F283" s="146" t="s">
        <v>1600</v>
      </c>
      <c r="I283" s="147"/>
      <c r="L283" s="33"/>
      <c r="M283" s="148"/>
      <c r="T283" s="54"/>
      <c r="AT283" s="18" t="s">
        <v>175</v>
      </c>
      <c r="AU283" s="18" t="s">
        <v>83</v>
      </c>
    </row>
    <row r="284" spans="2:65" s="12" customFormat="1" ht="10.199999999999999">
      <c r="B284" s="149"/>
      <c r="D284" s="150" t="s">
        <v>177</v>
      </c>
      <c r="E284" s="151" t="s">
        <v>19</v>
      </c>
      <c r="F284" s="152" t="s">
        <v>1601</v>
      </c>
      <c r="H284" s="151" t="s">
        <v>19</v>
      </c>
      <c r="I284" s="153"/>
      <c r="L284" s="149"/>
      <c r="M284" s="154"/>
      <c r="T284" s="155"/>
      <c r="AT284" s="151" t="s">
        <v>177</v>
      </c>
      <c r="AU284" s="151" t="s">
        <v>83</v>
      </c>
      <c r="AV284" s="12" t="s">
        <v>81</v>
      </c>
      <c r="AW284" s="12" t="s">
        <v>34</v>
      </c>
      <c r="AX284" s="12" t="s">
        <v>74</v>
      </c>
      <c r="AY284" s="151" t="s">
        <v>166</v>
      </c>
    </row>
    <row r="285" spans="2:65" s="13" customFormat="1" ht="10.199999999999999">
      <c r="B285" s="156"/>
      <c r="D285" s="150" t="s">
        <v>177</v>
      </c>
      <c r="E285" s="157" t="s">
        <v>19</v>
      </c>
      <c r="F285" s="158" t="s">
        <v>1602</v>
      </c>
      <c r="H285" s="159">
        <v>2</v>
      </c>
      <c r="I285" s="160"/>
      <c r="L285" s="156"/>
      <c r="M285" s="161"/>
      <c r="T285" s="162"/>
      <c r="AT285" s="157" t="s">
        <v>177</v>
      </c>
      <c r="AU285" s="157" t="s">
        <v>83</v>
      </c>
      <c r="AV285" s="13" t="s">
        <v>83</v>
      </c>
      <c r="AW285" s="13" t="s">
        <v>34</v>
      </c>
      <c r="AX285" s="13" t="s">
        <v>74</v>
      </c>
      <c r="AY285" s="157" t="s">
        <v>166</v>
      </c>
    </row>
    <row r="286" spans="2:65" s="14" customFormat="1" ht="10.199999999999999">
      <c r="B286" s="163"/>
      <c r="D286" s="150" t="s">
        <v>177</v>
      </c>
      <c r="E286" s="164" t="s">
        <v>19</v>
      </c>
      <c r="F286" s="165" t="s">
        <v>181</v>
      </c>
      <c r="H286" s="166">
        <v>2</v>
      </c>
      <c r="I286" s="167"/>
      <c r="L286" s="163"/>
      <c r="M286" s="168"/>
      <c r="T286" s="169"/>
      <c r="AT286" s="164" t="s">
        <v>177</v>
      </c>
      <c r="AU286" s="164" t="s">
        <v>83</v>
      </c>
      <c r="AV286" s="14" t="s">
        <v>173</v>
      </c>
      <c r="AW286" s="14" t="s">
        <v>34</v>
      </c>
      <c r="AX286" s="14" t="s">
        <v>81</v>
      </c>
      <c r="AY286" s="164" t="s">
        <v>166</v>
      </c>
    </row>
    <row r="287" spans="2:65" s="1" customFormat="1" ht="24.15" customHeight="1">
      <c r="B287" s="33"/>
      <c r="C287" s="132" t="s">
        <v>361</v>
      </c>
      <c r="D287" s="132" t="s">
        <v>168</v>
      </c>
      <c r="E287" s="133" t="s">
        <v>1603</v>
      </c>
      <c r="F287" s="134" t="s">
        <v>1604</v>
      </c>
      <c r="G287" s="135" t="s">
        <v>318</v>
      </c>
      <c r="H287" s="136">
        <v>2</v>
      </c>
      <c r="I287" s="137"/>
      <c r="J287" s="138">
        <f>ROUND(I287*H287,2)</f>
        <v>0</v>
      </c>
      <c r="K287" s="134" t="s">
        <v>172</v>
      </c>
      <c r="L287" s="33"/>
      <c r="M287" s="139" t="s">
        <v>19</v>
      </c>
      <c r="N287" s="140" t="s">
        <v>45</v>
      </c>
      <c r="P287" s="141">
        <f>O287*H287</f>
        <v>0</v>
      </c>
      <c r="Q287" s="141">
        <v>0</v>
      </c>
      <c r="R287" s="141">
        <f>Q287*H287</f>
        <v>0</v>
      </c>
      <c r="S287" s="141">
        <v>4.0000000000000001E-3</v>
      </c>
      <c r="T287" s="142">
        <f>S287*H287</f>
        <v>8.0000000000000002E-3</v>
      </c>
      <c r="AR287" s="143" t="s">
        <v>173</v>
      </c>
      <c r="AT287" s="143" t="s">
        <v>168</v>
      </c>
      <c r="AU287" s="143" t="s">
        <v>83</v>
      </c>
      <c r="AY287" s="18" t="s">
        <v>166</v>
      </c>
      <c r="BE287" s="144">
        <f>IF(N287="základní",J287,0)</f>
        <v>0</v>
      </c>
      <c r="BF287" s="144">
        <f>IF(N287="snížená",J287,0)</f>
        <v>0</v>
      </c>
      <c r="BG287" s="144">
        <f>IF(N287="zákl. přenesená",J287,0)</f>
        <v>0</v>
      </c>
      <c r="BH287" s="144">
        <f>IF(N287="sníž. přenesená",J287,0)</f>
        <v>0</v>
      </c>
      <c r="BI287" s="144">
        <f>IF(N287="nulová",J287,0)</f>
        <v>0</v>
      </c>
      <c r="BJ287" s="18" t="s">
        <v>81</v>
      </c>
      <c r="BK287" s="144">
        <f>ROUND(I287*H287,2)</f>
        <v>0</v>
      </c>
      <c r="BL287" s="18" t="s">
        <v>173</v>
      </c>
      <c r="BM287" s="143" t="s">
        <v>1605</v>
      </c>
    </row>
    <row r="288" spans="2:65" s="1" customFormat="1" ht="10.199999999999999">
      <c r="B288" s="33"/>
      <c r="D288" s="145" t="s">
        <v>175</v>
      </c>
      <c r="F288" s="146" t="s">
        <v>1606</v>
      </c>
      <c r="I288" s="147"/>
      <c r="L288" s="33"/>
      <c r="M288" s="148"/>
      <c r="T288" s="54"/>
      <c r="AT288" s="18" t="s">
        <v>175</v>
      </c>
      <c r="AU288" s="18" t="s">
        <v>83</v>
      </c>
    </row>
    <row r="289" spans="2:65" s="12" customFormat="1" ht="10.199999999999999">
      <c r="B289" s="149"/>
      <c r="D289" s="150" t="s">
        <v>177</v>
      </c>
      <c r="E289" s="151" t="s">
        <v>19</v>
      </c>
      <c r="F289" s="152" t="s">
        <v>1607</v>
      </c>
      <c r="H289" s="151" t="s">
        <v>19</v>
      </c>
      <c r="I289" s="153"/>
      <c r="L289" s="149"/>
      <c r="M289" s="154"/>
      <c r="T289" s="155"/>
      <c r="AT289" s="151" t="s">
        <v>177</v>
      </c>
      <c r="AU289" s="151" t="s">
        <v>83</v>
      </c>
      <c r="AV289" s="12" t="s">
        <v>81</v>
      </c>
      <c r="AW289" s="12" t="s">
        <v>34</v>
      </c>
      <c r="AX289" s="12" t="s">
        <v>74</v>
      </c>
      <c r="AY289" s="151" t="s">
        <v>166</v>
      </c>
    </row>
    <row r="290" spans="2:65" s="13" customFormat="1" ht="10.199999999999999">
      <c r="B290" s="156"/>
      <c r="D290" s="150" t="s">
        <v>177</v>
      </c>
      <c r="E290" s="157" t="s">
        <v>19</v>
      </c>
      <c r="F290" s="158" t="s">
        <v>1602</v>
      </c>
      <c r="H290" s="159">
        <v>2</v>
      </c>
      <c r="I290" s="160"/>
      <c r="L290" s="156"/>
      <c r="M290" s="161"/>
      <c r="T290" s="162"/>
      <c r="AT290" s="157" t="s">
        <v>177</v>
      </c>
      <c r="AU290" s="157" t="s">
        <v>83</v>
      </c>
      <c r="AV290" s="13" t="s">
        <v>83</v>
      </c>
      <c r="AW290" s="13" t="s">
        <v>34</v>
      </c>
      <c r="AX290" s="13" t="s">
        <v>74</v>
      </c>
      <c r="AY290" s="157" t="s">
        <v>166</v>
      </c>
    </row>
    <row r="291" spans="2:65" s="14" customFormat="1" ht="10.199999999999999">
      <c r="B291" s="163"/>
      <c r="D291" s="150" t="s">
        <v>177</v>
      </c>
      <c r="E291" s="164" t="s">
        <v>19</v>
      </c>
      <c r="F291" s="165" t="s">
        <v>181</v>
      </c>
      <c r="H291" s="166">
        <v>2</v>
      </c>
      <c r="I291" s="167"/>
      <c r="L291" s="163"/>
      <c r="M291" s="168"/>
      <c r="T291" s="169"/>
      <c r="AT291" s="164" t="s">
        <v>177</v>
      </c>
      <c r="AU291" s="164" t="s">
        <v>83</v>
      </c>
      <c r="AV291" s="14" t="s">
        <v>173</v>
      </c>
      <c r="AW291" s="14" t="s">
        <v>34</v>
      </c>
      <c r="AX291" s="14" t="s">
        <v>81</v>
      </c>
      <c r="AY291" s="164" t="s">
        <v>166</v>
      </c>
    </row>
    <row r="292" spans="2:65" s="1" customFormat="1" ht="24.15" customHeight="1">
      <c r="B292" s="33"/>
      <c r="C292" s="132" t="s">
        <v>371</v>
      </c>
      <c r="D292" s="132" t="s">
        <v>168</v>
      </c>
      <c r="E292" s="133" t="s">
        <v>1608</v>
      </c>
      <c r="F292" s="134" t="s">
        <v>1609</v>
      </c>
      <c r="G292" s="135" t="s">
        <v>318</v>
      </c>
      <c r="H292" s="136">
        <v>1</v>
      </c>
      <c r="I292" s="137"/>
      <c r="J292" s="138">
        <f>ROUND(I292*H292,2)</f>
        <v>0</v>
      </c>
      <c r="K292" s="134" t="s">
        <v>172</v>
      </c>
      <c r="L292" s="33"/>
      <c r="M292" s="139" t="s">
        <v>19</v>
      </c>
      <c r="N292" s="140" t="s">
        <v>45</v>
      </c>
      <c r="P292" s="141">
        <f>O292*H292</f>
        <v>0</v>
      </c>
      <c r="Q292" s="141">
        <v>0</v>
      </c>
      <c r="R292" s="141">
        <f>Q292*H292</f>
        <v>0</v>
      </c>
      <c r="S292" s="141">
        <v>4.8000000000000001E-2</v>
      </c>
      <c r="T292" s="142">
        <f>S292*H292</f>
        <v>4.8000000000000001E-2</v>
      </c>
      <c r="AR292" s="143" t="s">
        <v>173</v>
      </c>
      <c r="AT292" s="143" t="s">
        <v>168</v>
      </c>
      <c r="AU292" s="143" t="s">
        <v>83</v>
      </c>
      <c r="AY292" s="18" t="s">
        <v>166</v>
      </c>
      <c r="BE292" s="144">
        <f>IF(N292="základní",J292,0)</f>
        <v>0</v>
      </c>
      <c r="BF292" s="144">
        <f>IF(N292="snížená",J292,0)</f>
        <v>0</v>
      </c>
      <c r="BG292" s="144">
        <f>IF(N292="zákl. přenesená",J292,0)</f>
        <v>0</v>
      </c>
      <c r="BH292" s="144">
        <f>IF(N292="sníž. přenesená",J292,0)</f>
        <v>0</v>
      </c>
      <c r="BI292" s="144">
        <f>IF(N292="nulová",J292,0)</f>
        <v>0</v>
      </c>
      <c r="BJ292" s="18" t="s">
        <v>81</v>
      </c>
      <c r="BK292" s="144">
        <f>ROUND(I292*H292,2)</f>
        <v>0</v>
      </c>
      <c r="BL292" s="18" t="s">
        <v>173</v>
      </c>
      <c r="BM292" s="143" t="s">
        <v>1610</v>
      </c>
    </row>
    <row r="293" spans="2:65" s="1" customFormat="1" ht="10.199999999999999">
      <c r="B293" s="33"/>
      <c r="D293" s="145" t="s">
        <v>175</v>
      </c>
      <c r="F293" s="146" t="s">
        <v>1611</v>
      </c>
      <c r="I293" s="147"/>
      <c r="L293" s="33"/>
      <c r="M293" s="148"/>
      <c r="T293" s="54"/>
      <c r="AT293" s="18" t="s">
        <v>175</v>
      </c>
      <c r="AU293" s="18" t="s">
        <v>83</v>
      </c>
    </row>
    <row r="294" spans="2:65" s="12" customFormat="1" ht="10.199999999999999">
      <c r="B294" s="149"/>
      <c r="D294" s="150" t="s">
        <v>177</v>
      </c>
      <c r="E294" s="151" t="s">
        <v>19</v>
      </c>
      <c r="F294" s="152" t="s">
        <v>1607</v>
      </c>
      <c r="H294" s="151" t="s">
        <v>19</v>
      </c>
      <c r="I294" s="153"/>
      <c r="L294" s="149"/>
      <c r="M294" s="154"/>
      <c r="T294" s="155"/>
      <c r="AT294" s="151" t="s">
        <v>177</v>
      </c>
      <c r="AU294" s="151" t="s">
        <v>83</v>
      </c>
      <c r="AV294" s="12" t="s">
        <v>81</v>
      </c>
      <c r="AW294" s="12" t="s">
        <v>34</v>
      </c>
      <c r="AX294" s="12" t="s">
        <v>74</v>
      </c>
      <c r="AY294" s="151" t="s">
        <v>166</v>
      </c>
    </row>
    <row r="295" spans="2:65" s="13" customFormat="1" ht="10.199999999999999">
      <c r="B295" s="156"/>
      <c r="D295" s="150" t="s">
        <v>177</v>
      </c>
      <c r="E295" s="157" t="s">
        <v>19</v>
      </c>
      <c r="F295" s="158" t="s">
        <v>81</v>
      </c>
      <c r="H295" s="159">
        <v>1</v>
      </c>
      <c r="I295" s="160"/>
      <c r="L295" s="156"/>
      <c r="M295" s="161"/>
      <c r="T295" s="162"/>
      <c r="AT295" s="157" t="s">
        <v>177</v>
      </c>
      <c r="AU295" s="157" t="s">
        <v>83</v>
      </c>
      <c r="AV295" s="13" t="s">
        <v>83</v>
      </c>
      <c r="AW295" s="13" t="s">
        <v>34</v>
      </c>
      <c r="AX295" s="13" t="s">
        <v>74</v>
      </c>
      <c r="AY295" s="157" t="s">
        <v>166</v>
      </c>
    </row>
    <row r="296" spans="2:65" s="14" customFormat="1" ht="10.199999999999999">
      <c r="B296" s="163"/>
      <c r="D296" s="150" t="s">
        <v>177</v>
      </c>
      <c r="E296" s="164" t="s">
        <v>19</v>
      </c>
      <c r="F296" s="165" t="s">
        <v>181</v>
      </c>
      <c r="H296" s="166">
        <v>1</v>
      </c>
      <c r="I296" s="167"/>
      <c r="L296" s="163"/>
      <c r="M296" s="168"/>
      <c r="T296" s="169"/>
      <c r="AT296" s="164" t="s">
        <v>177</v>
      </c>
      <c r="AU296" s="164" t="s">
        <v>83</v>
      </c>
      <c r="AV296" s="14" t="s">
        <v>173</v>
      </c>
      <c r="AW296" s="14" t="s">
        <v>34</v>
      </c>
      <c r="AX296" s="14" t="s">
        <v>81</v>
      </c>
      <c r="AY296" s="164" t="s">
        <v>166</v>
      </c>
    </row>
    <row r="297" spans="2:65" s="1" customFormat="1" ht="24.15" customHeight="1">
      <c r="B297" s="33"/>
      <c r="C297" s="132" t="s">
        <v>384</v>
      </c>
      <c r="D297" s="132" t="s">
        <v>168</v>
      </c>
      <c r="E297" s="133" t="s">
        <v>1612</v>
      </c>
      <c r="F297" s="134" t="s">
        <v>1613</v>
      </c>
      <c r="G297" s="135" t="s">
        <v>318</v>
      </c>
      <c r="H297" s="136">
        <v>1</v>
      </c>
      <c r="I297" s="137"/>
      <c r="J297" s="138">
        <f>ROUND(I297*H297,2)</f>
        <v>0</v>
      </c>
      <c r="K297" s="134" t="s">
        <v>172</v>
      </c>
      <c r="L297" s="33"/>
      <c r="M297" s="139" t="s">
        <v>19</v>
      </c>
      <c r="N297" s="140" t="s">
        <v>45</v>
      </c>
      <c r="P297" s="141">
        <f>O297*H297</f>
        <v>0</v>
      </c>
      <c r="Q297" s="141">
        <v>0</v>
      </c>
      <c r="R297" s="141">
        <f>Q297*H297</f>
        <v>0</v>
      </c>
      <c r="S297" s="141">
        <v>0.01</v>
      </c>
      <c r="T297" s="142">
        <f>S297*H297</f>
        <v>0.01</v>
      </c>
      <c r="AR297" s="143" t="s">
        <v>173</v>
      </c>
      <c r="AT297" s="143" t="s">
        <v>168</v>
      </c>
      <c r="AU297" s="143" t="s">
        <v>83</v>
      </c>
      <c r="AY297" s="18" t="s">
        <v>166</v>
      </c>
      <c r="BE297" s="144">
        <f>IF(N297="základní",J297,0)</f>
        <v>0</v>
      </c>
      <c r="BF297" s="144">
        <f>IF(N297="snížená",J297,0)</f>
        <v>0</v>
      </c>
      <c r="BG297" s="144">
        <f>IF(N297="zákl. přenesená",J297,0)</f>
        <v>0</v>
      </c>
      <c r="BH297" s="144">
        <f>IF(N297="sníž. přenesená",J297,0)</f>
        <v>0</v>
      </c>
      <c r="BI297" s="144">
        <f>IF(N297="nulová",J297,0)</f>
        <v>0</v>
      </c>
      <c r="BJ297" s="18" t="s">
        <v>81</v>
      </c>
      <c r="BK297" s="144">
        <f>ROUND(I297*H297,2)</f>
        <v>0</v>
      </c>
      <c r="BL297" s="18" t="s">
        <v>173</v>
      </c>
      <c r="BM297" s="143" t="s">
        <v>1614</v>
      </c>
    </row>
    <row r="298" spans="2:65" s="1" customFormat="1" ht="10.199999999999999">
      <c r="B298" s="33"/>
      <c r="D298" s="145" t="s">
        <v>175</v>
      </c>
      <c r="F298" s="146" t="s">
        <v>1615</v>
      </c>
      <c r="I298" s="147"/>
      <c r="L298" s="33"/>
      <c r="M298" s="148"/>
      <c r="T298" s="54"/>
      <c r="AT298" s="18" t="s">
        <v>175</v>
      </c>
      <c r="AU298" s="18" t="s">
        <v>83</v>
      </c>
    </row>
    <row r="299" spans="2:65" s="12" customFormat="1" ht="10.199999999999999">
      <c r="B299" s="149"/>
      <c r="D299" s="150" t="s">
        <v>177</v>
      </c>
      <c r="E299" s="151" t="s">
        <v>19</v>
      </c>
      <c r="F299" s="152" t="s">
        <v>1616</v>
      </c>
      <c r="H299" s="151" t="s">
        <v>19</v>
      </c>
      <c r="I299" s="153"/>
      <c r="L299" s="149"/>
      <c r="M299" s="154"/>
      <c r="T299" s="155"/>
      <c r="AT299" s="151" t="s">
        <v>177</v>
      </c>
      <c r="AU299" s="151" t="s">
        <v>83</v>
      </c>
      <c r="AV299" s="12" t="s">
        <v>81</v>
      </c>
      <c r="AW299" s="12" t="s">
        <v>34</v>
      </c>
      <c r="AX299" s="12" t="s">
        <v>74</v>
      </c>
      <c r="AY299" s="151" t="s">
        <v>166</v>
      </c>
    </row>
    <row r="300" spans="2:65" s="13" customFormat="1" ht="10.199999999999999">
      <c r="B300" s="156"/>
      <c r="D300" s="150" t="s">
        <v>177</v>
      </c>
      <c r="E300" s="157" t="s">
        <v>19</v>
      </c>
      <c r="F300" s="158" t="s">
        <v>81</v>
      </c>
      <c r="H300" s="159">
        <v>1</v>
      </c>
      <c r="I300" s="160"/>
      <c r="L300" s="156"/>
      <c r="M300" s="161"/>
      <c r="T300" s="162"/>
      <c r="AT300" s="157" t="s">
        <v>177</v>
      </c>
      <c r="AU300" s="157" t="s">
        <v>83</v>
      </c>
      <c r="AV300" s="13" t="s">
        <v>83</v>
      </c>
      <c r="AW300" s="13" t="s">
        <v>34</v>
      </c>
      <c r="AX300" s="13" t="s">
        <v>74</v>
      </c>
      <c r="AY300" s="157" t="s">
        <v>166</v>
      </c>
    </row>
    <row r="301" spans="2:65" s="14" customFormat="1" ht="10.199999999999999">
      <c r="B301" s="163"/>
      <c r="D301" s="150" t="s">
        <v>177</v>
      </c>
      <c r="E301" s="164" t="s">
        <v>19</v>
      </c>
      <c r="F301" s="165" t="s">
        <v>181</v>
      </c>
      <c r="H301" s="166">
        <v>1</v>
      </c>
      <c r="I301" s="167"/>
      <c r="L301" s="163"/>
      <c r="M301" s="168"/>
      <c r="T301" s="169"/>
      <c r="AT301" s="164" t="s">
        <v>177</v>
      </c>
      <c r="AU301" s="164" t="s">
        <v>83</v>
      </c>
      <c r="AV301" s="14" t="s">
        <v>173</v>
      </c>
      <c r="AW301" s="14" t="s">
        <v>34</v>
      </c>
      <c r="AX301" s="14" t="s">
        <v>81</v>
      </c>
      <c r="AY301" s="164" t="s">
        <v>166</v>
      </c>
    </row>
    <row r="302" spans="2:65" s="1" customFormat="1" ht="24.15" customHeight="1">
      <c r="B302" s="33"/>
      <c r="C302" s="132" t="s">
        <v>390</v>
      </c>
      <c r="D302" s="132" t="s">
        <v>168</v>
      </c>
      <c r="E302" s="133" t="s">
        <v>1617</v>
      </c>
      <c r="F302" s="134" t="s">
        <v>1618</v>
      </c>
      <c r="G302" s="135" t="s">
        <v>318</v>
      </c>
      <c r="H302" s="136">
        <v>1</v>
      </c>
      <c r="I302" s="137"/>
      <c r="J302" s="138">
        <f>ROUND(I302*H302,2)</f>
        <v>0</v>
      </c>
      <c r="K302" s="134" t="s">
        <v>172</v>
      </c>
      <c r="L302" s="33"/>
      <c r="M302" s="139" t="s">
        <v>19</v>
      </c>
      <c r="N302" s="140" t="s">
        <v>45</v>
      </c>
      <c r="P302" s="141">
        <f>O302*H302</f>
        <v>0</v>
      </c>
      <c r="Q302" s="141">
        <v>0</v>
      </c>
      <c r="R302" s="141">
        <f>Q302*H302</f>
        <v>0</v>
      </c>
      <c r="S302" s="141">
        <v>7.4999999999999997E-2</v>
      </c>
      <c r="T302" s="142">
        <f>S302*H302</f>
        <v>7.4999999999999997E-2</v>
      </c>
      <c r="AR302" s="143" t="s">
        <v>173</v>
      </c>
      <c r="AT302" s="143" t="s">
        <v>168</v>
      </c>
      <c r="AU302" s="143" t="s">
        <v>83</v>
      </c>
      <c r="AY302" s="18" t="s">
        <v>166</v>
      </c>
      <c r="BE302" s="144">
        <f>IF(N302="základní",J302,0)</f>
        <v>0</v>
      </c>
      <c r="BF302" s="144">
        <f>IF(N302="snížená",J302,0)</f>
        <v>0</v>
      </c>
      <c r="BG302" s="144">
        <f>IF(N302="zákl. přenesená",J302,0)</f>
        <v>0</v>
      </c>
      <c r="BH302" s="144">
        <f>IF(N302="sníž. přenesená",J302,0)</f>
        <v>0</v>
      </c>
      <c r="BI302" s="144">
        <f>IF(N302="nulová",J302,0)</f>
        <v>0</v>
      </c>
      <c r="BJ302" s="18" t="s">
        <v>81</v>
      </c>
      <c r="BK302" s="144">
        <f>ROUND(I302*H302,2)</f>
        <v>0</v>
      </c>
      <c r="BL302" s="18" t="s">
        <v>173</v>
      </c>
      <c r="BM302" s="143" t="s">
        <v>1619</v>
      </c>
    </row>
    <row r="303" spans="2:65" s="1" customFormat="1" ht="10.199999999999999">
      <c r="B303" s="33"/>
      <c r="D303" s="145" t="s">
        <v>175</v>
      </c>
      <c r="F303" s="146" t="s">
        <v>1620</v>
      </c>
      <c r="I303" s="147"/>
      <c r="L303" s="33"/>
      <c r="M303" s="148"/>
      <c r="T303" s="54"/>
      <c r="AT303" s="18" t="s">
        <v>175</v>
      </c>
      <c r="AU303" s="18" t="s">
        <v>83</v>
      </c>
    </row>
    <row r="304" spans="2:65" s="12" customFormat="1" ht="10.199999999999999">
      <c r="B304" s="149"/>
      <c r="D304" s="150" t="s">
        <v>177</v>
      </c>
      <c r="E304" s="151" t="s">
        <v>19</v>
      </c>
      <c r="F304" s="152" t="s">
        <v>1616</v>
      </c>
      <c r="H304" s="151" t="s">
        <v>19</v>
      </c>
      <c r="I304" s="153"/>
      <c r="L304" s="149"/>
      <c r="M304" s="154"/>
      <c r="T304" s="155"/>
      <c r="AT304" s="151" t="s">
        <v>177</v>
      </c>
      <c r="AU304" s="151" t="s">
        <v>83</v>
      </c>
      <c r="AV304" s="12" t="s">
        <v>81</v>
      </c>
      <c r="AW304" s="12" t="s">
        <v>34</v>
      </c>
      <c r="AX304" s="12" t="s">
        <v>74</v>
      </c>
      <c r="AY304" s="151" t="s">
        <v>166</v>
      </c>
    </row>
    <row r="305" spans="2:65" s="13" customFormat="1" ht="10.199999999999999">
      <c r="B305" s="156"/>
      <c r="D305" s="150" t="s">
        <v>177</v>
      </c>
      <c r="E305" s="157" t="s">
        <v>19</v>
      </c>
      <c r="F305" s="158" t="s">
        <v>81</v>
      </c>
      <c r="H305" s="159">
        <v>1</v>
      </c>
      <c r="I305" s="160"/>
      <c r="L305" s="156"/>
      <c r="M305" s="161"/>
      <c r="T305" s="162"/>
      <c r="AT305" s="157" t="s">
        <v>177</v>
      </c>
      <c r="AU305" s="157" t="s">
        <v>83</v>
      </c>
      <c r="AV305" s="13" t="s">
        <v>83</v>
      </c>
      <c r="AW305" s="13" t="s">
        <v>34</v>
      </c>
      <c r="AX305" s="13" t="s">
        <v>74</v>
      </c>
      <c r="AY305" s="157" t="s">
        <v>166</v>
      </c>
    </row>
    <row r="306" spans="2:65" s="14" customFormat="1" ht="10.199999999999999">
      <c r="B306" s="163"/>
      <c r="D306" s="150" t="s">
        <v>177</v>
      </c>
      <c r="E306" s="164" t="s">
        <v>19</v>
      </c>
      <c r="F306" s="165" t="s">
        <v>181</v>
      </c>
      <c r="H306" s="166">
        <v>1</v>
      </c>
      <c r="I306" s="167"/>
      <c r="L306" s="163"/>
      <c r="M306" s="168"/>
      <c r="T306" s="169"/>
      <c r="AT306" s="164" t="s">
        <v>177</v>
      </c>
      <c r="AU306" s="164" t="s">
        <v>83</v>
      </c>
      <c r="AV306" s="14" t="s">
        <v>173</v>
      </c>
      <c r="AW306" s="14" t="s">
        <v>34</v>
      </c>
      <c r="AX306" s="14" t="s">
        <v>81</v>
      </c>
      <c r="AY306" s="164" t="s">
        <v>166</v>
      </c>
    </row>
    <row r="307" spans="2:65" s="1" customFormat="1" ht="24.15" customHeight="1">
      <c r="B307" s="33"/>
      <c r="C307" s="132" t="s">
        <v>397</v>
      </c>
      <c r="D307" s="132" t="s">
        <v>168</v>
      </c>
      <c r="E307" s="133" t="s">
        <v>1621</v>
      </c>
      <c r="F307" s="134" t="s">
        <v>1622</v>
      </c>
      <c r="G307" s="135" t="s">
        <v>171</v>
      </c>
      <c r="H307" s="136">
        <v>0.105</v>
      </c>
      <c r="I307" s="137"/>
      <c r="J307" s="138">
        <f>ROUND(I307*H307,2)</f>
        <v>0</v>
      </c>
      <c r="K307" s="134" t="s">
        <v>172</v>
      </c>
      <c r="L307" s="33"/>
      <c r="M307" s="139" t="s">
        <v>19</v>
      </c>
      <c r="N307" s="140" t="s">
        <v>45</v>
      </c>
      <c r="P307" s="141">
        <f>O307*H307</f>
        <v>0</v>
      </c>
      <c r="Q307" s="141">
        <v>0</v>
      </c>
      <c r="R307" s="141">
        <f>Q307*H307</f>
        <v>0</v>
      </c>
      <c r="S307" s="141">
        <v>2.1</v>
      </c>
      <c r="T307" s="142">
        <f>S307*H307</f>
        <v>0.2205</v>
      </c>
      <c r="AR307" s="143" t="s">
        <v>173</v>
      </c>
      <c r="AT307" s="143" t="s">
        <v>168</v>
      </c>
      <c r="AU307" s="143" t="s">
        <v>83</v>
      </c>
      <c r="AY307" s="18" t="s">
        <v>166</v>
      </c>
      <c r="BE307" s="144">
        <f>IF(N307="základní",J307,0)</f>
        <v>0</v>
      </c>
      <c r="BF307" s="144">
        <f>IF(N307="snížená",J307,0)</f>
        <v>0</v>
      </c>
      <c r="BG307" s="144">
        <f>IF(N307="zákl. přenesená",J307,0)</f>
        <v>0</v>
      </c>
      <c r="BH307" s="144">
        <f>IF(N307="sníž. přenesená",J307,0)</f>
        <v>0</v>
      </c>
      <c r="BI307" s="144">
        <f>IF(N307="nulová",J307,0)</f>
        <v>0</v>
      </c>
      <c r="BJ307" s="18" t="s">
        <v>81</v>
      </c>
      <c r="BK307" s="144">
        <f>ROUND(I307*H307,2)</f>
        <v>0</v>
      </c>
      <c r="BL307" s="18" t="s">
        <v>173</v>
      </c>
      <c r="BM307" s="143" t="s">
        <v>1623</v>
      </c>
    </row>
    <row r="308" spans="2:65" s="1" customFormat="1" ht="10.199999999999999">
      <c r="B308" s="33"/>
      <c r="D308" s="145" t="s">
        <v>175</v>
      </c>
      <c r="F308" s="146" t="s">
        <v>1624</v>
      </c>
      <c r="I308" s="147"/>
      <c r="L308" s="33"/>
      <c r="M308" s="148"/>
      <c r="T308" s="54"/>
      <c r="AT308" s="18" t="s">
        <v>175</v>
      </c>
      <c r="AU308" s="18" t="s">
        <v>83</v>
      </c>
    </row>
    <row r="309" spans="2:65" s="12" customFormat="1" ht="10.199999999999999">
      <c r="B309" s="149"/>
      <c r="D309" s="150" t="s">
        <v>177</v>
      </c>
      <c r="E309" s="151" t="s">
        <v>19</v>
      </c>
      <c r="F309" s="152" t="s">
        <v>1616</v>
      </c>
      <c r="H309" s="151" t="s">
        <v>19</v>
      </c>
      <c r="I309" s="153"/>
      <c r="L309" s="149"/>
      <c r="M309" s="154"/>
      <c r="T309" s="155"/>
      <c r="AT309" s="151" t="s">
        <v>177</v>
      </c>
      <c r="AU309" s="151" t="s">
        <v>83</v>
      </c>
      <c r="AV309" s="12" t="s">
        <v>81</v>
      </c>
      <c r="AW309" s="12" t="s">
        <v>34</v>
      </c>
      <c r="AX309" s="12" t="s">
        <v>74</v>
      </c>
      <c r="AY309" s="151" t="s">
        <v>166</v>
      </c>
    </row>
    <row r="310" spans="2:65" s="13" customFormat="1" ht="10.199999999999999">
      <c r="B310" s="156"/>
      <c r="D310" s="150" t="s">
        <v>177</v>
      </c>
      <c r="E310" s="157" t="s">
        <v>19</v>
      </c>
      <c r="F310" s="158" t="s">
        <v>1625</v>
      </c>
      <c r="H310" s="159">
        <v>0.105</v>
      </c>
      <c r="I310" s="160"/>
      <c r="L310" s="156"/>
      <c r="M310" s="161"/>
      <c r="T310" s="162"/>
      <c r="AT310" s="157" t="s">
        <v>177</v>
      </c>
      <c r="AU310" s="157" t="s">
        <v>83</v>
      </c>
      <c r="AV310" s="13" t="s">
        <v>83</v>
      </c>
      <c r="AW310" s="13" t="s">
        <v>34</v>
      </c>
      <c r="AX310" s="13" t="s">
        <v>74</v>
      </c>
      <c r="AY310" s="157" t="s">
        <v>166</v>
      </c>
    </row>
    <row r="311" spans="2:65" s="14" customFormat="1" ht="10.199999999999999">
      <c r="B311" s="163"/>
      <c r="D311" s="150" t="s">
        <v>177</v>
      </c>
      <c r="E311" s="164" t="s">
        <v>19</v>
      </c>
      <c r="F311" s="165" t="s">
        <v>181</v>
      </c>
      <c r="H311" s="166">
        <v>0.105</v>
      </c>
      <c r="I311" s="167"/>
      <c r="L311" s="163"/>
      <c r="M311" s="168"/>
      <c r="T311" s="169"/>
      <c r="AT311" s="164" t="s">
        <v>177</v>
      </c>
      <c r="AU311" s="164" t="s">
        <v>83</v>
      </c>
      <c r="AV311" s="14" t="s">
        <v>173</v>
      </c>
      <c r="AW311" s="14" t="s">
        <v>34</v>
      </c>
      <c r="AX311" s="14" t="s">
        <v>81</v>
      </c>
      <c r="AY311" s="164" t="s">
        <v>166</v>
      </c>
    </row>
    <row r="312" spans="2:65" s="1" customFormat="1" ht="24.15" customHeight="1">
      <c r="B312" s="33"/>
      <c r="C312" s="132" t="s">
        <v>404</v>
      </c>
      <c r="D312" s="132" t="s">
        <v>168</v>
      </c>
      <c r="E312" s="133" t="s">
        <v>1626</v>
      </c>
      <c r="F312" s="134" t="s">
        <v>1627</v>
      </c>
      <c r="G312" s="135" t="s">
        <v>276</v>
      </c>
      <c r="H312" s="136">
        <v>0.88</v>
      </c>
      <c r="I312" s="137"/>
      <c r="J312" s="138">
        <f>ROUND(I312*H312,2)</f>
        <v>0</v>
      </c>
      <c r="K312" s="134" t="s">
        <v>172</v>
      </c>
      <c r="L312" s="33"/>
      <c r="M312" s="139" t="s">
        <v>19</v>
      </c>
      <c r="N312" s="140" t="s">
        <v>45</v>
      </c>
      <c r="P312" s="141">
        <f>O312*H312</f>
        <v>0</v>
      </c>
      <c r="Q312" s="141">
        <v>1.47E-3</v>
      </c>
      <c r="R312" s="141">
        <f>Q312*H312</f>
        <v>1.2936E-3</v>
      </c>
      <c r="S312" s="141">
        <v>3.9E-2</v>
      </c>
      <c r="T312" s="142">
        <f>S312*H312</f>
        <v>3.4320000000000003E-2</v>
      </c>
      <c r="AR312" s="143" t="s">
        <v>173</v>
      </c>
      <c r="AT312" s="143" t="s">
        <v>168</v>
      </c>
      <c r="AU312" s="143" t="s">
        <v>83</v>
      </c>
      <c r="AY312" s="18" t="s">
        <v>166</v>
      </c>
      <c r="BE312" s="144">
        <f>IF(N312="základní",J312,0)</f>
        <v>0</v>
      </c>
      <c r="BF312" s="144">
        <f>IF(N312="snížená",J312,0)</f>
        <v>0</v>
      </c>
      <c r="BG312" s="144">
        <f>IF(N312="zákl. přenesená",J312,0)</f>
        <v>0</v>
      </c>
      <c r="BH312" s="144">
        <f>IF(N312="sníž. přenesená",J312,0)</f>
        <v>0</v>
      </c>
      <c r="BI312" s="144">
        <f>IF(N312="nulová",J312,0)</f>
        <v>0</v>
      </c>
      <c r="BJ312" s="18" t="s">
        <v>81</v>
      </c>
      <c r="BK312" s="144">
        <f>ROUND(I312*H312,2)</f>
        <v>0</v>
      </c>
      <c r="BL312" s="18" t="s">
        <v>173</v>
      </c>
      <c r="BM312" s="143" t="s">
        <v>1628</v>
      </c>
    </row>
    <row r="313" spans="2:65" s="1" customFormat="1" ht="10.199999999999999">
      <c r="B313" s="33"/>
      <c r="D313" s="145" t="s">
        <v>175</v>
      </c>
      <c r="F313" s="146" t="s">
        <v>1629</v>
      </c>
      <c r="I313" s="147"/>
      <c r="L313" s="33"/>
      <c r="M313" s="148"/>
      <c r="T313" s="54"/>
      <c r="AT313" s="18" t="s">
        <v>175</v>
      </c>
      <c r="AU313" s="18" t="s">
        <v>83</v>
      </c>
    </row>
    <row r="314" spans="2:65" s="12" customFormat="1" ht="10.199999999999999">
      <c r="B314" s="149"/>
      <c r="D314" s="150" t="s">
        <v>177</v>
      </c>
      <c r="E314" s="151" t="s">
        <v>19</v>
      </c>
      <c r="F314" s="152" t="s">
        <v>817</v>
      </c>
      <c r="H314" s="151" t="s">
        <v>19</v>
      </c>
      <c r="I314" s="153"/>
      <c r="L314" s="149"/>
      <c r="M314" s="154"/>
      <c r="T314" s="155"/>
      <c r="AT314" s="151" t="s">
        <v>177</v>
      </c>
      <c r="AU314" s="151" t="s">
        <v>83</v>
      </c>
      <c r="AV314" s="12" t="s">
        <v>81</v>
      </c>
      <c r="AW314" s="12" t="s">
        <v>34</v>
      </c>
      <c r="AX314" s="12" t="s">
        <v>74</v>
      </c>
      <c r="AY314" s="151" t="s">
        <v>166</v>
      </c>
    </row>
    <row r="315" spans="2:65" s="13" customFormat="1" ht="10.199999999999999">
      <c r="B315" s="156"/>
      <c r="D315" s="150" t="s">
        <v>177</v>
      </c>
      <c r="E315" s="157" t="s">
        <v>19</v>
      </c>
      <c r="F315" s="158" t="s">
        <v>1630</v>
      </c>
      <c r="H315" s="159">
        <v>0.8</v>
      </c>
      <c r="I315" s="160"/>
      <c r="L315" s="156"/>
      <c r="M315" s="161"/>
      <c r="T315" s="162"/>
      <c r="AT315" s="157" t="s">
        <v>177</v>
      </c>
      <c r="AU315" s="157" t="s">
        <v>83</v>
      </c>
      <c r="AV315" s="13" t="s">
        <v>83</v>
      </c>
      <c r="AW315" s="13" t="s">
        <v>34</v>
      </c>
      <c r="AX315" s="13" t="s">
        <v>74</v>
      </c>
      <c r="AY315" s="157" t="s">
        <v>166</v>
      </c>
    </row>
    <row r="316" spans="2:65" s="14" customFormat="1" ht="10.199999999999999">
      <c r="B316" s="163"/>
      <c r="D316" s="150" t="s">
        <v>177</v>
      </c>
      <c r="E316" s="164" t="s">
        <v>19</v>
      </c>
      <c r="F316" s="165" t="s">
        <v>181</v>
      </c>
      <c r="H316" s="166">
        <v>0.8</v>
      </c>
      <c r="I316" s="167"/>
      <c r="L316" s="163"/>
      <c r="M316" s="168"/>
      <c r="T316" s="169"/>
      <c r="AT316" s="164" t="s">
        <v>177</v>
      </c>
      <c r="AU316" s="164" t="s">
        <v>83</v>
      </c>
      <c r="AV316" s="14" t="s">
        <v>173</v>
      </c>
      <c r="AW316" s="14" t="s">
        <v>34</v>
      </c>
      <c r="AX316" s="14" t="s">
        <v>81</v>
      </c>
      <c r="AY316" s="164" t="s">
        <v>166</v>
      </c>
    </row>
    <row r="317" spans="2:65" s="13" customFormat="1" ht="10.199999999999999">
      <c r="B317" s="156"/>
      <c r="D317" s="150" t="s">
        <v>177</v>
      </c>
      <c r="F317" s="158" t="s">
        <v>1631</v>
      </c>
      <c r="H317" s="159">
        <v>0.88</v>
      </c>
      <c r="I317" s="160"/>
      <c r="L317" s="156"/>
      <c r="M317" s="161"/>
      <c r="T317" s="162"/>
      <c r="AT317" s="157" t="s">
        <v>177</v>
      </c>
      <c r="AU317" s="157" t="s">
        <v>83</v>
      </c>
      <c r="AV317" s="13" t="s">
        <v>83</v>
      </c>
      <c r="AW317" s="13" t="s">
        <v>4</v>
      </c>
      <c r="AX317" s="13" t="s">
        <v>81</v>
      </c>
      <c r="AY317" s="157" t="s">
        <v>166</v>
      </c>
    </row>
    <row r="318" spans="2:65" s="1" customFormat="1" ht="24.15" customHeight="1">
      <c r="B318" s="33"/>
      <c r="C318" s="132" t="s">
        <v>409</v>
      </c>
      <c r="D318" s="132" t="s">
        <v>168</v>
      </c>
      <c r="E318" s="133" t="s">
        <v>1632</v>
      </c>
      <c r="F318" s="134" t="s">
        <v>1633</v>
      </c>
      <c r="G318" s="135" t="s">
        <v>276</v>
      </c>
      <c r="H318" s="136">
        <v>1.32</v>
      </c>
      <c r="I318" s="137"/>
      <c r="J318" s="138">
        <f>ROUND(I318*H318,2)</f>
        <v>0</v>
      </c>
      <c r="K318" s="134" t="s">
        <v>172</v>
      </c>
      <c r="L318" s="33"/>
      <c r="M318" s="139" t="s">
        <v>19</v>
      </c>
      <c r="N318" s="140" t="s">
        <v>45</v>
      </c>
      <c r="P318" s="141">
        <f>O318*H318</f>
        <v>0</v>
      </c>
      <c r="Q318" s="141">
        <v>3.3E-3</v>
      </c>
      <c r="R318" s="141">
        <f>Q318*H318</f>
        <v>4.3560000000000005E-3</v>
      </c>
      <c r="S318" s="141">
        <v>0.11</v>
      </c>
      <c r="T318" s="142">
        <f>S318*H318</f>
        <v>0.1452</v>
      </c>
      <c r="AR318" s="143" t="s">
        <v>173</v>
      </c>
      <c r="AT318" s="143" t="s">
        <v>168</v>
      </c>
      <c r="AU318" s="143" t="s">
        <v>83</v>
      </c>
      <c r="AY318" s="18" t="s">
        <v>166</v>
      </c>
      <c r="BE318" s="144">
        <f>IF(N318="základní",J318,0)</f>
        <v>0</v>
      </c>
      <c r="BF318" s="144">
        <f>IF(N318="snížená",J318,0)</f>
        <v>0</v>
      </c>
      <c r="BG318" s="144">
        <f>IF(N318="zákl. přenesená",J318,0)</f>
        <v>0</v>
      </c>
      <c r="BH318" s="144">
        <f>IF(N318="sníž. přenesená",J318,0)</f>
        <v>0</v>
      </c>
      <c r="BI318" s="144">
        <f>IF(N318="nulová",J318,0)</f>
        <v>0</v>
      </c>
      <c r="BJ318" s="18" t="s">
        <v>81</v>
      </c>
      <c r="BK318" s="144">
        <f>ROUND(I318*H318,2)</f>
        <v>0</v>
      </c>
      <c r="BL318" s="18" t="s">
        <v>173</v>
      </c>
      <c r="BM318" s="143" t="s">
        <v>1634</v>
      </c>
    </row>
    <row r="319" spans="2:65" s="1" customFormat="1" ht="10.199999999999999">
      <c r="B319" s="33"/>
      <c r="D319" s="145" t="s">
        <v>175</v>
      </c>
      <c r="F319" s="146" t="s">
        <v>1635</v>
      </c>
      <c r="I319" s="147"/>
      <c r="L319" s="33"/>
      <c r="M319" s="148"/>
      <c r="T319" s="54"/>
      <c r="AT319" s="18" t="s">
        <v>175</v>
      </c>
      <c r="AU319" s="18" t="s">
        <v>83</v>
      </c>
    </row>
    <row r="320" spans="2:65" s="12" customFormat="1" ht="10.199999999999999">
      <c r="B320" s="149"/>
      <c r="D320" s="150" t="s">
        <v>177</v>
      </c>
      <c r="E320" s="151" t="s">
        <v>19</v>
      </c>
      <c r="F320" s="152" t="s">
        <v>817</v>
      </c>
      <c r="H320" s="151" t="s">
        <v>19</v>
      </c>
      <c r="I320" s="153"/>
      <c r="L320" s="149"/>
      <c r="M320" s="154"/>
      <c r="T320" s="155"/>
      <c r="AT320" s="151" t="s">
        <v>177</v>
      </c>
      <c r="AU320" s="151" t="s">
        <v>83</v>
      </c>
      <c r="AV320" s="12" t="s">
        <v>81</v>
      </c>
      <c r="AW320" s="12" t="s">
        <v>34</v>
      </c>
      <c r="AX320" s="12" t="s">
        <v>74</v>
      </c>
      <c r="AY320" s="151" t="s">
        <v>166</v>
      </c>
    </row>
    <row r="321" spans="2:65" s="13" customFormat="1" ht="10.199999999999999">
      <c r="B321" s="156"/>
      <c r="D321" s="150" t="s">
        <v>177</v>
      </c>
      <c r="E321" s="157" t="s">
        <v>19</v>
      </c>
      <c r="F321" s="158" t="s">
        <v>1636</v>
      </c>
      <c r="H321" s="159">
        <v>1.2</v>
      </c>
      <c r="I321" s="160"/>
      <c r="L321" s="156"/>
      <c r="M321" s="161"/>
      <c r="T321" s="162"/>
      <c r="AT321" s="157" t="s">
        <v>177</v>
      </c>
      <c r="AU321" s="157" t="s">
        <v>83</v>
      </c>
      <c r="AV321" s="13" t="s">
        <v>83</v>
      </c>
      <c r="AW321" s="13" t="s">
        <v>34</v>
      </c>
      <c r="AX321" s="13" t="s">
        <v>74</v>
      </c>
      <c r="AY321" s="157" t="s">
        <v>166</v>
      </c>
    </row>
    <row r="322" spans="2:65" s="14" customFormat="1" ht="10.199999999999999">
      <c r="B322" s="163"/>
      <c r="D322" s="150" t="s">
        <v>177</v>
      </c>
      <c r="E322" s="164" t="s">
        <v>19</v>
      </c>
      <c r="F322" s="165" t="s">
        <v>181</v>
      </c>
      <c r="H322" s="166">
        <v>1.2</v>
      </c>
      <c r="I322" s="167"/>
      <c r="L322" s="163"/>
      <c r="M322" s="168"/>
      <c r="T322" s="169"/>
      <c r="AT322" s="164" t="s">
        <v>177</v>
      </c>
      <c r="AU322" s="164" t="s">
        <v>83</v>
      </c>
      <c r="AV322" s="14" t="s">
        <v>173</v>
      </c>
      <c r="AW322" s="14" t="s">
        <v>34</v>
      </c>
      <c r="AX322" s="14" t="s">
        <v>81</v>
      </c>
      <c r="AY322" s="164" t="s">
        <v>166</v>
      </c>
    </row>
    <row r="323" spans="2:65" s="13" customFormat="1" ht="10.199999999999999">
      <c r="B323" s="156"/>
      <c r="D323" s="150" t="s">
        <v>177</v>
      </c>
      <c r="F323" s="158" t="s">
        <v>1637</v>
      </c>
      <c r="H323" s="159">
        <v>1.32</v>
      </c>
      <c r="I323" s="160"/>
      <c r="L323" s="156"/>
      <c r="M323" s="161"/>
      <c r="T323" s="162"/>
      <c r="AT323" s="157" t="s">
        <v>177</v>
      </c>
      <c r="AU323" s="157" t="s">
        <v>83</v>
      </c>
      <c r="AV323" s="13" t="s">
        <v>83</v>
      </c>
      <c r="AW323" s="13" t="s">
        <v>4</v>
      </c>
      <c r="AX323" s="13" t="s">
        <v>81</v>
      </c>
      <c r="AY323" s="157" t="s">
        <v>166</v>
      </c>
    </row>
    <row r="324" spans="2:65" s="1" customFormat="1" ht="24.15" customHeight="1">
      <c r="B324" s="33"/>
      <c r="C324" s="132" t="s">
        <v>414</v>
      </c>
      <c r="D324" s="132" t="s">
        <v>168</v>
      </c>
      <c r="E324" s="133" t="s">
        <v>1638</v>
      </c>
      <c r="F324" s="134" t="s">
        <v>1639</v>
      </c>
      <c r="G324" s="135" t="s">
        <v>276</v>
      </c>
      <c r="H324" s="136">
        <v>1.76</v>
      </c>
      <c r="I324" s="137"/>
      <c r="J324" s="138">
        <f>ROUND(I324*H324,2)</f>
        <v>0</v>
      </c>
      <c r="K324" s="134" t="s">
        <v>172</v>
      </c>
      <c r="L324" s="33"/>
      <c r="M324" s="139" t="s">
        <v>19</v>
      </c>
      <c r="N324" s="140" t="s">
        <v>45</v>
      </c>
      <c r="P324" s="141">
        <f>O324*H324</f>
        <v>0</v>
      </c>
      <c r="Q324" s="141">
        <v>3.5999999999999999E-3</v>
      </c>
      <c r="R324" s="141">
        <f>Q324*H324</f>
        <v>6.3359999999999996E-3</v>
      </c>
      <c r="S324" s="141">
        <v>0.16</v>
      </c>
      <c r="T324" s="142">
        <f>S324*H324</f>
        <v>0.28160000000000002</v>
      </c>
      <c r="AR324" s="143" t="s">
        <v>173</v>
      </c>
      <c r="AT324" s="143" t="s">
        <v>168</v>
      </c>
      <c r="AU324" s="143" t="s">
        <v>83</v>
      </c>
      <c r="AY324" s="18" t="s">
        <v>166</v>
      </c>
      <c r="BE324" s="144">
        <f>IF(N324="základní",J324,0)</f>
        <v>0</v>
      </c>
      <c r="BF324" s="144">
        <f>IF(N324="snížená",J324,0)</f>
        <v>0</v>
      </c>
      <c r="BG324" s="144">
        <f>IF(N324="zákl. přenesená",J324,0)</f>
        <v>0</v>
      </c>
      <c r="BH324" s="144">
        <f>IF(N324="sníž. přenesená",J324,0)</f>
        <v>0</v>
      </c>
      <c r="BI324" s="144">
        <f>IF(N324="nulová",J324,0)</f>
        <v>0</v>
      </c>
      <c r="BJ324" s="18" t="s">
        <v>81</v>
      </c>
      <c r="BK324" s="144">
        <f>ROUND(I324*H324,2)</f>
        <v>0</v>
      </c>
      <c r="BL324" s="18" t="s">
        <v>173</v>
      </c>
      <c r="BM324" s="143" t="s">
        <v>1640</v>
      </c>
    </row>
    <row r="325" spans="2:65" s="1" customFormat="1" ht="10.199999999999999">
      <c r="B325" s="33"/>
      <c r="D325" s="145" t="s">
        <v>175</v>
      </c>
      <c r="F325" s="146" t="s">
        <v>1641</v>
      </c>
      <c r="I325" s="147"/>
      <c r="L325" s="33"/>
      <c r="M325" s="148"/>
      <c r="T325" s="54"/>
      <c r="AT325" s="18" t="s">
        <v>175</v>
      </c>
      <c r="AU325" s="18" t="s">
        <v>83</v>
      </c>
    </row>
    <row r="326" spans="2:65" s="12" customFormat="1" ht="10.199999999999999">
      <c r="B326" s="149"/>
      <c r="D326" s="150" t="s">
        <v>177</v>
      </c>
      <c r="E326" s="151" t="s">
        <v>19</v>
      </c>
      <c r="F326" s="152" t="s">
        <v>817</v>
      </c>
      <c r="H326" s="151" t="s">
        <v>19</v>
      </c>
      <c r="I326" s="153"/>
      <c r="L326" s="149"/>
      <c r="M326" s="154"/>
      <c r="T326" s="155"/>
      <c r="AT326" s="151" t="s">
        <v>177</v>
      </c>
      <c r="AU326" s="151" t="s">
        <v>83</v>
      </c>
      <c r="AV326" s="12" t="s">
        <v>81</v>
      </c>
      <c r="AW326" s="12" t="s">
        <v>34</v>
      </c>
      <c r="AX326" s="12" t="s">
        <v>74</v>
      </c>
      <c r="AY326" s="151" t="s">
        <v>166</v>
      </c>
    </row>
    <row r="327" spans="2:65" s="13" customFormat="1" ht="10.199999999999999">
      <c r="B327" s="156"/>
      <c r="D327" s="150" t="s">
        <v>177</v>
      </c>
      <c r="E327" s="157" t="s">
        <v>19</v>
      </c>
      <c r="F327" s="158" t="s">
        <v>1642</v>
      </c>
      <c r="H327" s="159">
        <v>1.6</v>
      </c>
      <c r="I327" s="160"/>
      <c r="L327" s="156"/>
      <c r="M327" s="161"/>
      <c r="T327" s="162"/>
      <c r="AT327" s="157" t="s">
        <v>177</v>
      </c>
      <c r="AU327" s="157" t="s">
        <v>83</v>
      </c>
      <c r="AV327" s="13" t="s">
        <v>83</v>
      </c>
      <c r="AW327" s="13" t="s">
        <v>34</v>
      </c>
      <c r="AX327" s="13" t="s">
        <v>74</v>
      </c>
      <c r="AY327" s="157" t="s">
        <v>166</v>
      </c>
    </row>
    <row r="328" spans="2:65" s="14" customFormat="1" ht="10.199999999999999">
      <c r="B328" s="163"/>
      <c r="D328" s="150" t="s">
        <v>177</v>
      </c>
      <c r="E328" s="164" t="s">
        <v>19</v>
      </c>
      <c r="F328" s="165" t="s">
        <v>181</v>
      </c>
      <c r="H328" s="166">
        <v>1.6</v>
      </c>
      <c r="I328" s="167"/>
      <c r="L328" s="163"/>
      <c r="M328" s="168"/>
      <c r="T328" s="169"/>
      <c r="AT328" s="164" t="s">
        <v>177</v>
      </c>
      <c r="AU328" s="164" t="s">
        <v>83</v>
      </c>
      <c r="AV328" s="14" t="s">
        <v>173</v>
      </c>
      <c r="AW328" s="14" t="s">
        <v>34</v>
      </c>
      <c r="AX328" s="14" t="s">
        <v>81</v>
      </c>
      <c r="AY328" s="164" t="s">
        <v>166</v>
      </c>
    </row>
    <row r="329" spans="2:65" s="13" customFormat="1" ht="10.199999999999999">
      <c r="B329" s="156"/>
      <c r="D329" s="150" t="s">
        <v>177</v>
      </c>
      <c r="F329" s="158" t="s">
        <v>1643</v>
      </c>
      <c r="H329" s="159">
        <v>1.76</v>
      </c>
      <c r="I329" s="160"/>
      <c r="L329" s="156"/>
      <c r="M329" s="161"/>
      <c r="T329" s="162"/>
      <c r="AT329" s="157" t="s">
        <v>177</v>
      </c>
      <c r="AU329" s="157" t="s">
        <v>83</v>
      </c>
      <c r="AV329" s="13" t="s">
        <v>83</v>
      </c>
      <c r="AW329" s="13" t="s">
        <v>4</v>
      </c>
      <c r="AX329" s="13" t="s">
        <v>81</v>
      </c>
      <c r="AY329" s="157" t="s">
        <v>166</v>
      </c>
    </row>
    <row r="330" spans="2:65" s="1" customFormat="1" ht="24.15" customHeight="1">
      <c r="B330" s="33"/>
      <c r="C330" s="132" t="s">
        <v>420</v>
      </c>
      <c r="D330" s="132" t="s">
        <v>168</v>
      </c>
      <c r="E330" s="133" t="s">
        <v>1644</v>
      </c>
      <c r="F330" s="134" t="s">
        <v>1645</v>
      </c>
      <c r="G330" s="135" t="s">
        <v>276</v>
      </c>
      <c r="H330" s="136">
        <v>0.88</v>
      </c>
      <c r="I330" s="137"/>
      <c r="J330" s="138">
        <f>ROUND(I330*H330,2)</f>
        <v>0</v>
      </c>
      <c r="K330" s="134" t="s">
        <v>172</v>
      </c>
      <c r="L330" s="33"/>
      <c r="M330" s="139" t="s">
        <v>19</v>
      </c>
      <c r="N330" s="140" t="s">
        <v>45</v>
      </c>
      <c r="P330" s="141">
        <f>O330*H330</f>
        <v>0</v>
      </c>
      <c r="Q330" s="141">
        <v>4.15E-3</v>
      </c>
      <c r="R330" s="141">
        <f>Q330*H330</f>
        <v>3.6519999999999999E-3</v>
      </c>
      <c r="S330" s="141">
        <v>0.27</v>
      </c>
      <c r="T330" s="142">
        <f>S330*H330</f>
        <v>0.23760000000000001</v>
      </c>
      <c r="AR330" s="143" t="s">
        <v>173</v>
      </c>
      <c r="AT330" s="143" t="s">
        <v>168</v>
      </c>
      <c r="AU330" s="143" t="s">
        <v>83</v>
      </c>
      <c r="AY330" s="18" t="s">
        <v>166</v>
      </c>
      <c r="BE330" s="144">
        <f>IF(N330="základní",J330,0)</f>
        <v>0</v>
      </c>
      <c r="BF330" s="144">
        <f>IF(N330="snížená",J330,0)</f>
        <v>0</v>
      </c>
      <c r="BG330" s="144">
        <f>IF(N330="zákl. přenesená",J330,0)</f>
        <v>0</v>
      </c>
      <c r="BH330" s="144">
        <f>IF(N330="sníž. přenesená",J330,0)</f>
        <v>0</v>
      </c>
      <c r="BI330" s="144">
        <f>IF(N330="nulová",J330,0)</f>
        <v>0</v>
      </c>
      <c r="BJ330" s="18" t="s">
        <v>81</v>
      </c>
      <c r="BK330" s="144">
        <f>ROUND(I330*H330,2)</f>
        <v>0</v>
      </c>
      <c r="BL330" s="18" t="s">
        <v>173</v>
      </c>
      <c r="BM330" s="143" t="s">
        <v>1646</v>
      </c>
    </row>
    <row r="331" spans="2:65" s="1" customFormat="1" ht="10.199999999999999">
      <c r="B331" s="33"/>
      <c r="D331" s="145" t="s">
        <v>175</v>
      </c>
      <c r="F331" s="146" t="s">
        <v>1647</v>
      </c>
      <c r="I331" s="147"/>
      <c r="L331" s="33"/>
      <c r="M331" s="148"/>
      <c r="T331" s="54"/>
      <c r="AT331" s="18" t="s">
        <v>175</v>
      </c>
      <c r="AU331" s="18" t="s">
        <v>83</v>
      </c>
    </row>
    <row r="332" spans="2:65" s="12" customFormat="1" ht="10.199999999999999">
      <c r="B332" s="149"/>
      <c r="D332" s="150" t="s">
        <v>177</v>
      </c>
      <c r="E332" s="151" t="s">
        <v>19</v>
      </c>
      <c r="F332" s="152" t="s">
        <v>817</v>
      </c>
      <c r="H332" s="151" t="s">
        <v>19</v>
      </c>
      <c r="I332" s="153"/>
      <c r="L332" s="149"/>
      <c r="M332" s="154"/>
      <c r="T332" s="155"/>
      <c r="AT332" s="151" t="s">
        <v>177</v>
      </c>
      <c r="AU332" s="151" t="s">
        <v>83</v>
      </c>
      <c r="AV332" s="12" t="s">
        <v>81</v>
      </c>
      <c r="AW332" s="12" t="s">
        <v>34</v>
      </c>
      <c r="AX332" s="12" t="s">
        <v>74</v>
      </c>
      <c r="AY332" s="151" t="s">
        <v>166</v>
      </c>
    </row>
    <row r="333" spans="2:65" s="13" customFormat="1" ht="10.199999999999999">
      <c r="B333" s="156"/>
      <c r="D333" s="150" t="s">
        <v>177</v>
      </c>
      <c r="E333" s="157" t="s">
        <v>19</v>
      </c>
      <c r="F333" s="158" t="s">
        <v>1630</v>
      </c>
      <c r="H333" s="159">
        <v>0.8</v>
      </c>
      <c r="I333" s="160"/>
      <c r="L333" s="156"/>
      <c r="M333" s="161"/>
      <c r="T333" s="162"/>
      <c r="AT333" s="157" t="s">
        <v>177</v>
      </c>
      <c r="AU333" s="157" t="s">
        <v>83</v>
      </c>
      <c r="AV333" s="13" t="s">
        <v>83</v>
      </c>
      <c r="AW333" s="13" t="s">
        <v>34</v>
      </c>
      <c r="AX333" s="13" t="s">
        <v>74</v>
      </c>
      <c r="AY333" s="157" t="s">
        <v>166</v>
      </c>
    </row>
    <row r="334" spans="2:65" s="14" customFormat="1" ht="10.199999999999999">
      <c r="B334" s="163"/>
      <c r="D334" s="150" t="s">
        <v>177</v>
      </c>
      <c r="E334" s="164" t="s">
        <v>19</v>
      </c>
      <c r="F334" s="165" t="s">
        <v>181</v>
      </c>
      <c r="H334" s="166">
        <v>0.8</v>
      </c>
      <c r="I334" s="167"/>
      <c r="L334" s="163"/>
      <c r="M334" s="168"/>
      <c r="T334" s="169"/>
      <c r="AT334" s="164" t="s">
        <v>177</v>
      </c>
      <c r="AU334" s="164" t="s">
        <v>83</v>
      </c>
      <c r="AV334" s="14" t="s">
        <v>173</v>
      </c>
      <c r="AW334" s="14" t="s">
        <v>34</v>
      </c>
      <c r="AX334" s="14" t="s">
        <v>81</v>
      </c>
      <c r="AY334" s="164" t="s">
        <v>166</v>
      </c>
    </row>
    <row r="335" spans="2:65" s="13" customFormat="1" ht="10.199999999999999">
      <c r="B335" s="156"/>
      <c r="D335" s="150" t="s">
        <v>177</v>
      </c>
      <c r="F335" s="158" t="s">
        <v>1631</v>
      </c>
      <c r="H335" s="159">
        <v>0.88</v>
      </c>
      <c r="I335" s="160"/>
      <c r="L335" s="156"/>
      <c r="M335" s="161"/>
      <c r="T335" s="162"/>
      <c r="AT335" s="157" t="s">
        <v>177</v>
      </c>
      <c r="AU335" s="157" t="s">
        <v>83</v>
      </c>
      <c r="AV335" s="13" t="s">
        <v>83</v>
      </c>
      <c r="AW335" s="13" t="s">
        <v>4</v>
      </c>
      <c r="AX335" s="13" t="s">
        <v>81</v>
      </c>
      <c r="AY335" s="157" t="s">
        <v>166</v>
      </c>
    </row>
    <row r="336" spans="2:65" s="1" customFormat="1" ht="21.75" customHeight="1">
      <c r="B336" s="33"/>
      <c r="C336" s="132" t="s">
        <v>426</v>
      </c>
      <c r="D336" s="132" t="s">
        <v>168</v>
      </c>
      <c r="E336" s="133" t="s">
        <v>1648</v>
      </c>
      <c r="F336" s="134" t="s">
        <v>1649</v>
      </c>
      <c r="G336" s="135" t="s">
        <v>244</v>
      </c>
      <c r="H336" s="136">
        <v>35.078000000000003</v>
      </c>
      <c r="I336" s="137"/>
      <c r="J336" s="138">
        <f>ROUND(I336*H336,2)</f>
        <v>0</v>
      </c>
      <c r="K336" s="134" t="s">
        <v>172</v>
      </c>
      <c r="L336" s="33"/>
      <c r="M336" s="139" t="s">
        <v>19</v>
      </c>
      <c r="N336" s="140" t="s">
        <v>45</v>
      </c>
      <c r="P336" s="141">
        <f>O336*H336</f>
        <v>0</v>
      </c>
      <c r="Q336" s="141">
        <v>0</v>
      </c>
      <c r="R336" s="141">
        <f>Q336*H336</f>
        <v>0</v>
      </c>
      <c r="S336" s="141">
        <v>0.05</v>
      </c>
      <c r="T336" s="142">
        <f>S336*H336</f>
        <v>1.7539000000000002</v>
      </c>
      <c r="AR336" s="143" t="s">
        <v>173</v>
      </c>
      <c r="AT336" s="143" t="s">
        <v>168</v>
      </c>
      <c r="AU336" s="143" t="s">
        <v>83</v>
      </c>
      <c r="AY336" s="18" t="s">
        <v>166</v>
      </c>
      <c r="BE336" s="144">
        <f>IF(N336="základní",J336,0)</f>
        <v>0</v>
      </c>
      <c r="BF336" s="144">
        <f>IF(N336="snížená",J336,0)</f>
        <v>0</v>
      </c>
      <c r="BG336" s="144">
        <f>IF(N336="zákl. přenesená",J336,0)</f>
        <v>0</v>
      </c>
      <c r="BH336" s="144">
        <f>IF(N336="sníž. přenesená",J336,0)</f>
        <v>0</v>
      </c>
      <c r="BI336" s="144">
        <f>IF(N336="nulová",J336,0)</f>
        <v>0</v>
      </c>
      <c r="BJ336" s="18" t="s">
        <v>81</v>
      </c>
      <c r="BK336" s="144">
        <f>ROUND(I336*H336,2)</f>
        <v>0</v>
      </c>
      <c r="BL336" s="18" t="s">
        <v>173</v>
      </c>
      <c r="BM336" s="143" t="s">
        <v>1650</v>
      </c>
    </row>
    <row r="337" spans="2:65" s="1" customFormat="1" ht="10.199999999999999">
      <c r="B337" s="33"/>
      <c r="D337" s="145" t="s">
        <v>175</v>
      </c>
      <c r="F337" s="146" t="s">
        <v>1651</v>
      </c>
      <c r="I337" s="147"/>
      <c r="L337" s="33"/>
      <c r="M337" s="148"/>
      <c r="T337" s="54"/>
      <c r="AT337" s="18" t="s">
        <v>175</v>
      </c>
      <c r="AU337" s="18" t="s">
        <v>83</v>
      </c>
    </row>
    <row r="338" spans="2:65" s="12" customFormat="1" ht="10.199999999999999">
      <c r="B338" s="149"/>
      <c r="D338" s="150" t="s">
        <v>177</v>
      </c>
      <c r="E338" s="151" t="s">
        <v>19</v>
      </c>
      <c r="F338" s="152" t="s">
        <v>339</v>
      </c>
      <c r="H338" s="151" t="s">
        <v>19</v>
      </c>
      <c r="I338" s="153"/>
      <c r="L338" s="149"/>
      <c r="M338" s="154"/>
      <c r="T338" s="155"/>
      <c r="AT338" s="151" t="s">
        <v>177</v>
      </c>
      <c r="AU338" s="151" t="s">
        <v>83</v>
      </c>
      <c r="AV338" s="12" t="s">
        <v>81</v>
      </c>
      <c r="AW338" s="12" t="s">
        <v>34</v>
      </c>
      <c r="AX338" s="12" t="s">
        <v>74</v>
      </c>
      <c r="AY338" s="151" t="s">
        <v>166</v>
      </c>
    </row>
    <row r="339" spans="2:65" s="13" customFormat="1" ht="10.199999999999999">
      <c r="B339" s="156"/>
      <c r="D339" s="150" t="s">
        <v>177</v>
      </c>
      <c r="E339" s="157" t="s">
        <v>19</v>
      </c>
      <c r="F339" s="158" t="s">
        <v>1652</v>
      </c>
      <c r="H339" s="159">
        <v>28.373000000000001</v>
      </c>
      <c r="I339" s="160"/>
      <c r="L339" s="156"/>
      <c r="M339" s="161"/>
      <c r="T339" s="162"/>
      <c r="AT339" s="157" t="s">
        <v>177</v>
      </c>
      <c r="AU339" s="157" t="s">
        <v>83</v>
      </c>
      <c r="AV339" s="13" t="s">
        <v>83</v>
      </c>
      <c r="AW339" s="13" t="s">
        <v>34</v>
      </c>
      <c r="AX339" s="13" t="s">
        <v>74</v>
      </c>
      <c r="AY339" s="157" t="s">
        <v>166</v>
      </c>
    </row>
    <row r="340" spans="2:65" s="12" customFormat="1" ht="10.199999999999999">
      <c r="B340" s="149"/>
      <c r="D340" s="150" t="s">
        <v>177</v>
      </c>
      <c r="E340" s="151" t="s">
        <v>19</v>
      </c>
      <c r="F340" s="152" t="s">
        <v>1587</v>
      </c>
      <c r="H340" s="151" t="s">
        <v>19</v>
      </c>
      <c r="I340" s="153"/>
      <c r="L340" s="149"/>
      <c r="M340" s="154"/>
      <c r="T340" s="155"/>
      <c r="AT340" s="151" t="s">
        <v>177</v>
      </c>
      <c r="AU340" s="151" t="s">
        <v>83</v>
      </c>
      <c r="AV340" s="12" t="s">
        <v>81</v>
      </c>
      <c r="AW340" s="12" t="s">
        <v>34</v>
      </c>
      <c r="AX340" s="12" t="s">
        <v>74</v>
      </c>
      <c r="AY340" s="151" t="s">
        <v>166</v>
      </c>
    </row>
    <row r="341" spans="2:65" s="13" customFormat="1" ht="10.199999999999999">
      <c r="B341" s="156"/>
      <c r="D341" s="150" t="s">
        <v>177</v>
      </c>
      <c r="E341" s="157" t="s">
        <v>19</v>
      </c>
      <c r="F341" s="158" t="s">
        <v>1653</v>
      </c>
      <c r="H341" s="159">
        <v>5.0350000000000001</v>
      </c>
      <c r="I341" s="160"/>
      <c r="L341" s="156"/>
      <c r="M341" s="161"/>
      <c r="T341" s="162"/>
      <c r="AT341" s="157" t="s">
        <v>177</v>
      </c>
      <c r="AU341" s="157" t="s">
        <v>83</v>
      </c>
      <c r="AV341" s="13" t="s">
        <v>83</v>
      </c>
      <c r="AW341" s="13" t="s">
        <v>34</v>
      </c>
      <c r="AX341" s="13" t="s">
        <v>74</v>
      </c>
      <c r="AY341" s="157" t="s">
        <v>166</v>
      </c>
    </row>
    <row r="342" spans="2:65" s="14" customFormat="1" ht="10.199999999999999">
      <c r="B342" s="163"/>
      <c r="D342" s="150" t="s">
        <v>177</v>
      </c>
      <c r="E342" s="164" t="s">
        <v>19</v>
      </c>
      <c r="F342" s="165" t="s">
        <v>181</v>
      </c>
      <c r="H342" s="166">
        <v>33.408000000000001</v>
      </c>
      <c r="I342" s="167"/>
      <c r="L342" s="163"/>
      <c r="M342" s="168"/>
      <c r="T342" s="169"/>
      <c r="AT342" s="164" t="s">
        <v>177</v>
      </c>
      <c r="AU342" s="164" t="s">
        <v>83</v>
      </c>
      <c r="AV342" s="14" t="s">
        <v>173</v>
      </c>
      <c r="AW342" s="14" t="s">
        <v>34</v>
      </c>
      <c r="AX342" s="14" t="s">
        <v>81</v>
      </c>
      <c r="AY342" s="164" t="s">
        <v>166</v>
      </c>
    </row>
    <row r="343" spans="2:65" s="13" customFormat="1" ht="10.199999999999999">
      <c r="B343" s="156"/>
      <c r="D343" s="150" t="s">
        <v>177</v>
      </c>
      <c r="F343" s="158" t="s">
        <v>1654</v>
      </c>
      <c r="H343" s="159">
        <v>35.078000000000003</v>
      </c>
      <c r="I343" s="160"/>
      <c r="L343" s="156"/>
      <c r="M343" s="161"/>
      <c r="T343" s="162"/>
      <c r="AT343" s="157" t="s">
        <v>177</v>
      </c>
      <c r="AU343" s="157" t="s">
        <v>83</v>
      </c>
      <c r="AV343" s="13" t="s">
        <v>83</v>
      </c>
      <c r="AW343" s="13" t="s">
        <v>4</v>
      </c>
      <c r="AX343" s="13" t="s">
        <v>81</v>
      </c>
      <c r="AY343" s="157" t="s">
        <v>166</v>
      </c>
    </row>
    <row r="344" spans="2:65" s="1" customFormat="1" ht="24.15" customHeight="1">
      <c r="B344" s="33"/>
      <c r="C344" s="132" t="s">
        <v>340</v>
      </c>
      <c r="D344" s="132" t="s">
        <v>168</v>
      </c>
      <c r="E344" s="133" t="s">
        <v>1655</v>
      </c>
      <c r="F344" s="134" t="s">
        <v>1656</v>
      </c>
      <c r="G344" s="135" t="s">
        <v>244</v>
      </c>
      <c r="H344" s="136">
        <v>163.75899999999999</v>
      </c>
      <c r="I344" s="137"/>
      <c r="J344" s="138">
        <f>ROUND(I344*H344,2)</f>
        <v>0</v>
      </c>
      <c r="K344" s="134" t="s">
        <v>172</v>
      </c>
      <c r="L344" s="33"/>
      <c r="M344" s="139" t="s">
        <v>19</v>
      </c>
      <c r="N344" s="140" t="s">
        <v>45</v>
      </c>
      <c r="P344" s="141">
        <f>O344*H344</f>
        <v>0</v>
      </c>
      <c r="Q344" s="141">
        <v>0</v>
      </c>
      <c r="R344" s="141">
        <f>Q344*H344</f>
        <v>0</v>
      </c>
      <c r="S344" s="141">
        <v>4.5999999999999999E-2</v>
      </c>
      <c r="T344" s="142">
        <f>S344*H344</f>
        <v>7.532913999999999</v>
      </c>
      <c r="AR344" s="143" t="s">
        <v>173</v>
      </c>
      <c r="AT344" s="143" t="s">
        <v>168</v>
      </c>
      <c r="AU344" s="143" t="s">
        <v>83</v>
      </c>
      <c r="AY344" s="18" t="s">
        <v>166</v>
      </c>
      <c r="BE344" s="144">
        <f>IF(N344="základní",J344,0)</f>
        <v>0</v>
      </c>
      <c r="BF344" s="144">
        <f>IF(N344="snížená",J344,0)</f>
        <v>0</v>
      </c>
      <c r="BG344" s="144">
        <f>IF(N344="zákl. přenesená",J344,0)</f>
        <v>0</v>
      </c>
      <c r="BH344" s="144">
        <f>IF(N344="sníž. přenesená",J344,0)</f>
        <v>0</v>
      </c>
      <c r="BI344" s="144">
        <f>IF(N344="nulová",J344,0)</f>
        <v>0</v>
      </c>
      <c r="BJ344" s="18" t="s">
        <v>81</v>
      </c>
      <c r="BK344" s="144">
        <f>ROUND(I344*H344,2)</f>
        <v>0</v>
      </c>
      <c r="BL344" s="18" t="s">
        <v>173</v>
      </c>
      <c r="BM344" s="143" t="s">
        <v>1657</v>
      </c>
    </row>
    <row r="345" spans="2:65" s="1" customFormat="1" ht="10.199999999999999">
      <c r="B345" s="33"/>
      <c r="D345" s="145" t="s">
        <v>175</v>
      </c>
      <c r="F345" s="146" t="s">
        <v>1658</v>
      </c>
      <c r="I345" s="147"/>
      <c r="L345" s="33"/>
      <c r="M345" s="148"/>
      <c r="T345" s="54"/>
      <c r="AT345" s="18" t="s">
        <v>175</v>
      </c>
      <c r="AU345" s="18" t="s">
        <v>83</v>
      </c>
    </row>
    <row r="346" spans="2:65" s="12" customFormat="1" ht="10.199999999999999">
      <c r="B346" s="149"/>
      <c r="D346" s="150" t="s">
        <v>177</v>
      </c>
      <c r="E346" s="151" t="s">
        <v>19</v>
      </c>
      <c r="F346" s="152" t="s">
        <v>339</v>
      </c>
      <c r="H346" s="151" t="s">
        <v>19</v>
      </c>
      <c r="I346" s="153"/>
      <c r="L346" s="149"/>
      <c r="M346" s="154"/>
      <c r="T346" s="155"/>
      <c r="AT346" s="151" t="s">
        <v>177</v>
      </c>
      <c r="AU346" s="151" t="s">
        <v>83</v>
      </c>
      <c r="AV346" s="12" t="s">
        <v>81</v>
      </c>
      <c r="AW346" s="12" t="s">
        <v>34</v>
      </c>
      <c r="AX346" s="12" t="s">
        <v>74</v>
      </c>
      <c r="AY346" s="151" t="s">
        <v>166</v>
      </c>
    </row>
    <row r="347" spans="2:65" s="13" customFormat="1" ht="10.199999999999999">
      <c r="B347" s="156"/>
      <c r="D347" s="150" t="s">
        <v>177</v>
      </c>
      <c r="E347" s="157" t="s">
        <v>19</v>
      </c>
      <c r="F347" s="158" t="s">
        <v>1659</v>
      </c>
      <c r="H347" s="159">
        <v>141.863</v>
      </c>
      <c r="I347" s="160"/>
      <c r="L347" s="156"/>
      <c r="M347" s="161"/>
      <c r="T347" s="162"/>
      <c r="AT347" s="157" t="s">
        <v>177</v>
      </c>
      <c r="AU347" s="157" t="s">
        <v>83</v>
      </c>
      <c r="AV347" s="13" t="s">
        <v>83</v>
      </c>
      <c r="AW347" s="13" t="s">
        <v>34</v>
      </c>
      <c r="AX347" s="13" t="s">
        <v>74</v>
      </c>
      <c r="AY347" s="157" t="s">
        <v>166</v>
      </c>
    </row>
    <row r="348" spans="2:65" s="12" customFormat="1" ht="10.199999999999999">
      <c r="B348" s="149"/>
      <c r="D348" s="150" t="s">
        <v>177</v>
      </c>
      <c r="E348" s="151" t="s">
        <v>19</v>
      </c>
      <c r="F348" s="152" t="s">
        <v>1587</v>
      </c>
      <c r="H348" s="151" t="s">
        <v>19</v>
      </c>
      <c r="I348" s="153"/>
      <c r="L348" s="149"/>
      <c r="M348" s="154"/>
      <c r="T348" s="155"/>
      <c r="AT348" s="151" t="s">
        <v>177</v>
      </c>
      <c r="AU348" s="151" t="s">
        <v>83</v>
      </c>
      <c r="AV348" s="12" t="s">
        <v>81</v>
      </c>
      <c r="AW348" s="12" t="s">
        <v>34</v>
      </c>
      <c r="AX348" s="12" t="s">
        <v>74</v>
      </c>
      <c r="AY348" s="151" t="s">
        <v>166</v>
      </c>
    </row>
    <row r="349" spans="2:65" s="13" customFormat="1" ht="10.199999999999999">
      <c r="B349" s="156"/>
      <c r="D349" s="150" t="s">
        <v>177</v>
      </c>
      <c r="E349" s="157" t="s">
        <v>19</v>
      </c>
      <c r="F349" s="158" t="s">
        <v>1660</v>
      </c>
      <c r="H349" s="159">
        <v>14.098000000000001</v>
      </c>
      <c r="I349" s="160"/>
      <c r="L349" s="156"/>
      <c r="M349" s="161"/>
      <c r="T349" s="162"/>
      <c r="AT349" s="157" t="s">
        <v>177</v>
      </c>
      <c r="AU349" s="157" t="s">
        <v>83</v>
      </c>
      <c r="AV349" s="13" t="s">
        <v>83</v>
      </c>
      <c r="AW349" s="13" t="s">
        <v>34</v>
      </c>
      <c r="AX349" s="13" t="s">
        <v>74</v>
      </c>
      <c r="AY349" s="157" t="s">
        <v>166</v>
      </c>
    </row>
    <row r="350" spans="2:65" s="14" customFormat="1" ht="10.199999999999999">
      <c r="B350" s="163"/>
      <c r="D350" s="150" t="s">
        <v>177</v>
      </c>
      <c r="E350" s="164" t="s">
        <v>19</v>
      </c>
      <c r="F350" s="165" t="s">
        <v>181</v>
      </c>
      <c r="H350" s="166">
        <v>155.96100000000001</v>
      </c>
      <c r="I350" s="167"/>
      <c r="L350" s="163"/>
      <c r="M350" s="168"/>
      <c r="T350" s="169"/>
      <c r="AT350" s="164" t="s">
        <v>177</v>
      </c>
      <c r="AU350" s="164" t="s">
        <v>83</v>
      </c>
      <c r="AV350" s="14" t="s">
        <v>173</v>
      </c>
      <c r="AW350" s="14" t="s">
        <v>34</v>
      </c>
      <c r="AX350" s="14" t="s">
        <v>81</v>
      </c>
      <c r="AY350" s="164" t="s">
        <v>166</v>
      </c>
    </row>
    <row r="351" spans="2:65" s="13" customFormat="1" ht="10.199999999999999">
      <c r="B351" s="156"/>
      <c r="D351" s="150" t="s">
        <v>177</v>
      </c>
      <c r="F351" s="158" t="s">
        <v>1661</v>
      </c>
      <c r="H351" s="159">
        <v>163.75899999999999</v>
      </c>
      <c r="I351" s="160"/>
      <c r="L351" s="156"/>
      <c r="M351" s="161"/>
      <c r="T351" s="162"/>
      <c r="AT351" s="157" t="s">
        <v>177</v>
      </c>
      <c r="AU351" s="157" t="s">
        <v>83</v>
      </c>
      <c r="AV351" s="13" t="s">
        <v>83</v>
      </c>
      <c r="AW351" s="13" t="s">
        <v>4</v>
      </c>
      <c r="AX351" s="13" t="s">
        <v>81</v>
      </c>
      <c r="AY351" s="157" t="s">
        <v>166</v>
      </c>
    </row>
    <row r="352" spans="2:65" s="1" customFormat="1" ht="24.15" customHeight="1">
      <c r="B352" s="33"/>
      <c r="C352" s="132" t="s">
        <v>437</v>
      </c>
      <c r="D352" s="132" t="s">
        <v>168</v>
      </c>
      <c r="E352" s="133" t="s">
        <v>1662</v>
      </c>
      <c r="F352" s="134" t="s">
        <v>1663</v>
      </c>
      <c r="G352" s="135" t="s">
        <v>244</v>
      </c>
      <c r="H352" s="136">
        <v>131.012</v>
      </c>
      <c r="I352" s="137"/>
      <c r="J352" s="138">
        <f>ROUND(I352*H352,2)</f>
        <v>0</v>
      </c>
      <c r="K352" s="134" t="s">
        <v>172</v>
      </c>
      <c r="L352" s="33"/>
      <c r="M352" s="139" t="s">
        <v>19</v>
      </c>
      <c r="N352" s="140" t="s">
        <v>45</v>
      </c>
      <c r="P352" s="141">
        <f>O352*H352</f>
        <v>0</v>
      </c>
      <c r="Q352" s="141">
        <v>0</v>
      </c>
      <c r="R352" s="141">
        <f>Q352*H352</f>
        <v>0</v>
      </c>
      <c r="S352" s="141">
        <v>5.8999999999999997E-2</v>
      </c>
      <c r="T352" s="142">
        <f>S352*H352</f>
        <v>7.7297079999999996</v>
      </c>
      <c r="AR352" s="143" t="s">
        <v>173</v>
      </c>
      <c r="AT352" s="143" t="s">
        <v>168</v>
      </c>
      <c r="AU352" s="143" t="s">
        <v>83</v>
      </c>
      <c r="AY352" s="18" t="s">
        <v>166</v>
      </c>
      <c r="BE352" s="144">
        <f>IF(N352="základní",J352,0)</f>
        <v>0</v>
      </c>
      <c r="BF352" s="144">
        <f>IF(N352="snížená",J352,0)</f>
        <v>0</v>
      </c>
      <c r="BG352" s="144">
        <f>IF(N352="zákl. přenesená",J352,0)</f>
        <v>0</v>
      </c>
      <c r="BH352" s="144">
        <f>IF(N352="sníž. přenesená",J352,0)</f>
        <v>0</v>
      </c>
      <c r="BI352" s="144">
        <f>IF(N352="nulová",J352,0)</f>
        <v>0</v>
      </c>
      <c r="BJ352" s="18" t="s">
        <v>81</v>
      </c>
      <c r="BK352" s="144">
        <f>ROUND(I352*H352,2)</f>
        <v>0</v>
      </c>
      <c r="BL352" s="18" t="s">
        <v>173</v>
      </c>
      <c r="BM352" s="143" t="s">
        <v>1664</v>
      </c>
    </row>
    <row r="353" spans="2:65" s="1" customFormat="1" ht="10.199999999999999">
      <c r="B353" s="33"/>
      <c r="D353" s="145" t="s">
        <v>175</v>
      </c>
      <c r="F353" s="146" t="s">
        <v>1665</v>
      </c>
      <c r="I353" s="147"/>
      <c r="L353" s="33"/>
      <c r="M353" s="148"/>
      <c r="T353" s="54"/>
      <c r="AT353" s="18" t="s">
        <v>175</v>
      </c>
      <c r="AU353" s="18" t="s">
        <v>83</v>
      </c>
    </row>
    <row r="354" spans="2:65" s="12" customFormat="1" ht="10.199999999999999">
      <c r="B354" s="149"/>
      <c r="D354" s="150" t="s">
        <v>177</v>
      </c>
      <c r="E354" s="151" t="s">
        <v>19</v>
      </c>
      <c r="F354" s="152" t="s">
        <v>339</v>
      </c>
      <c r="H354" s="151" t="s">
        <v>19</v>
      </c>
      <c r="I354" s="153"/>
      <c r="L354" s="149"/>
      <c r="M354" s="154"/>
      <c r="T354" s="155"/>
      <c r="AT354" s="151" t="s">
        <v>177</v>
      </c>
      <c r="AU354" s="151" t="s">
        <v>83</v>
      </c>
      <c r="AV354" s="12" t="s">
        <v>81</v>
      </c>
      <c r="AW354" s="12" t="s">
        <v>34</v>
      </c>
      <c r="AX354" s="12" t="s">
        <v>74</v>
      </c>
      <c r="AY354" s="151" t="s">
        <v>166</v>
      </c>
    </row>
    <row r="355" spans="2:65" s="13" customFormat="1" ht="10.199999999999999">
      <c r="B355" s="156"/>
      <c r="D355" s="150" t="s">
        <v>177</v>
      </c>
      <c r="E355" s="157" t="s">
        <v>19</v>
      </c>
      <c r="F355" s="158" t="s">
        <v>1666</v>
      </c>
      <c r="H355" s="159">
        <v>39.725000000000001</v>
      </c>
      <c r="I355" s="160"/>
      <c r="L355" s="156"/>
      <c r="M355" s="161"/>
      <c r="T355" s="162"/>
      <c r="AT355" s="157" t="s">
        <v>177</v>
      </c>
      <c r="AU355" s="157" t="s">
        <v>83</v>
      </c>
      <c r="AV355" s="13" t="s">
        <v>83</v>
      </c>
      <c r="AW355" s="13" t="s">
        <v>34</v>
      </c>
      <c r="AX355" s="13" t="s">
        <v>74</v>
      </c>
      <c r="AY355" s="157" t="s">
        <v>166</v>
      </c>
    </row>
    <row r="356" spans="2:65" s="13" customFormat="1" ht="10.199999999999999">
      <c r="B356" s="156"/>
      <c r="D356" s="150" t="s">
        <v>177</v>
      </c>
      <c r="E356" s="157" t="s">
        <v>19</v>
      </c>
      <c r="F356" s="158" t="s">
        <v>1667</v>
      </c>
      <c r="H356" s="159">
        <v>75.613</v>
      </c>
      <c r="I356" s="160"/>
      <c r="L356" s="156"/>
      <c r="M356" s="161"/>
      <c r="T356" s="162"/>
      <c r="AT356" s="157" t="s">
        <v>177</v>
      </c>
      <c r="AU356" s="157" t="s">
        <v>83</v>
      </c>
      <c r="AV356" s="13" t="s">
        <v>83</v>
      </c>
      <c r="AW356" s="13" t="s">
        <v>34</v>
      </c>
      <c r="AX356" s="13" t="s">
        <v>74</v>
      </c>
      <c r="AY356" s="157" t="s">
        <v>166</v>
      </c>
    </row>
    <row r="357" spans="2:65" s="12" customFormat="1" ht="10.199999999999999">
      <c r="B357" s="149"/>
      <c r="D357" s="150" t="s">
        <v>177</v>
      </c>
      <c r="E357" s="151" t="s">
        <v>19</v>
      </c>
      <c r="F357" s="152" t="s">
        <v>1668</v>
      </c>
      <c r="H357" s="151" t="s">
        <v>19</v>
      </c>
      <c r="I357" s="153"/>
      <c r="L357" s="149"/>
      <c r="M357" s="154"/>
      <c r="T357" s="155"/>
      <c r="AT357" s="151" t="s">
        <v>177</v>
      </c>
      <c r="AU357" s="151" t="s">
        <v>83</v>
      </c>
      <c r="AV357" s="12" t="s">
        <v>81</v>
      </c>
      <c r="AW357" s="12" t="s">
        <v>34</v>
      </c>
      <c r="AX357" s="12" t="s">
        <v>74</v>
      </c>
      <c r="AY357" s="151" t="s">
        <v>166</v>
      </c>
    </row>
    <row r="358" spans="2:65" s="13" customFormat="1" ht="10.199999999999999">
      <c r="B358" s="156"/>
      <c r="D358" s="150" t="s">
        <v>177</v>
      </c>
      <c r="E358" s="157" t="s">
        <v>19</v>
      </c>
      <c r="F358" s="158" t="s">
        <v>1669</v>
      </c>
      <c r="H358" s="159">
        <v>5.4450000000000003</v>
      </c>
      <c r="I358" s="160"/>
      <c r="L358" s="156"/>
      <c r="M358" s="161"/>
      <c r="T358" s="162"/>
      <c r="AT358" s="157" t="s">
        <v>177</v>
      </c>
      <c r="AU358" s="157" t="s">
        <v>83</v>
      </c>
      <c r="AV358" s="13" t="s">
        <v>83</v>
      </c>
      <c r="AW358" s="13" t="s">
        <v>34</v>
      </c>
      <c r="AX358" s="13" t="s">
        <v>74</v>
      </c>
      <c r="AY358" s="157" t="s">
        <v>166</v>
      </c>
    </row>
    <row r="359" spans="2:65" s="13" customFormat="1" ht="10.199999999999999">
      <c r="B359" s="156"/>
      <c r="D359" s="150" t="s">
        <v>177</v>
      </c>
      <c r="E359" s="157" t="s">
        <v>19</v>
      </c>
      <c r="F359" s="158" t="s">
        <v>1670</v>
      </c>
      <c r="H359" s="159">
        <v>3.99</v>
      </c>
      <c r="I359" s="160"/>
      <c r="L359" s="156"/>
      <c r="M359" s="161"/>
      <c r="T359" s="162"/>
      <c r="AT359" s="157" t="s">
        <v>177</v>
      </c>
      <c r="AU359" s="157" t="s">
        <v>83</v>
      </c>
      <c r="AV359" s="13" t="s">
        <v>83</v>
      </c>
      <c r="AW359" s="13" t="s">
        <v>34</v>
      </c>
      <c r="AX359" s="13" t="s">
        <v>74</v>
      </c>
      <c r="AY359" s="157" t="s">
        <v>166</v>
      </c>
    </row>
    <row r="360" spans="2:65" s="14" customFormat="1" ht="10.199999999999999">
      <c r="B360" s="163"/>
      <c r="D360" s="150" t="s">
        <v>177</v>
      </c>
      <c r="E360" s="164" t="s">
        <v>19</v>
      </c>
      <c r="F360" s="165" t="s">
        <v>181</v>
      </c>
      <c r="H360" s="166">
        <v>124.773</v>
      </c>
      <c r="I360" s="167"/>
      <c r="L360" s="163"/>
      <c r="M360" s="168"/>
      <c r="T360" s="169"/>
      <c r="AT360" s="164" t="s">
        <v>177</v>
      </c>
      <c r="AU360" s="164" t="s">
        <v>83</v>
      </c>
      <c r="AV360" s="14" t="s">
        <v>173</v>
      </c>
      <c r="AW360" s="14" t="s">
        <v>34</v>
      </c>
      <c r="AX360" s="14" t="s">
        <v>81</v>
      </c>
      <c r="AY360" s="164" t="s">
        <v>166</v>
      </c>
    </row>
    <row r="361" spans="2:65" s="13" customFormat="1" ht="10.199999999999999">
      <c r="B361" s="156"/>
      <c r="D361" s="150" t="s">
        <v>177</v>
      </c>
      <c r="F361" s="158" t="s">
        <v>1671</v>
      </c>
      <c r="H361" s="159">
        <v>131.012</v>
      </c>
      <c r="I361" s="160"/>
      <c r="L361" s="156"/>
      <c r="M361" s="161"/>
      <c r="T361" s="162"/>
      <c r="AT361" s="157" t="s">
        <v>177</v>
      </c>
      <c r="AU361" s="157" t="s">
        <v>83</v>
      </c>
      <c r="AV361" s="13" t="s">
        <v>83</v>
      </c>
      <c r="AW361" s="13" t="s">
        <v>4</v>
      </c>
      <c r="AX361" s="13" t="s">
        <v>81</v>
      </c>
      <c r="AY361" s="157" t="s">
        <v>166</v>
      </c>
    </row>
    <row r="362" spans="2:65" s="1" customFormat="1" ht="24.15" customHeight="1">
      <c r="B362" s="33"/>
      <c r="C362" s="132" t="s">
        <v>444</v>
      </c>
      <c r="D362" s="132" t="s">
        <v>168</v>
      </c>
      <c r="E362" s="133" t="s">
        <v>1672</v>
      </c>
      <c r="F362" s="134" t="s">
        <v>1673</v>
      </c>
      <c r="G362" s="135" t="s">
        <v>244</v>
      </c>
      <c r="H362" s="136">
        <v>12.768000000000001</v>
      </c>
      <c r="I362" s="137"/>
      <c r="J362" s="138">
        <f>ROUND(I362*H362,2)</f>
        <v>0</v>
      </c>
      <c r="K362" s="134" t="s">
        <v>172</v>
      </c>
      <c r="L362" s="33"/>
      <c r="M362" s="139" t="s">
        <v>19</v>
      </c>
      <c r="N362" s="140" t="s">
        <v>45</v>
      </c>
      <c r="P362" s="141">
        <f>O362*H362</f>
        <v>0</v>
      </c>
      <c r="Q362" s="141">
        <v>0</v>
      </c>
      <c r="R362" s="141">
        <f>Q362*H362</f>
        <v>0</v>
      </c>
      <c r="S362" s="141">
        <v>8.8999999999999996E-2</v>
      </c>
      <c r="T362" s="142">
        <f>S362*H362</f>
        <v>1.136352</v>
      </c>
      <c r="AR362" s="143" t="s">
        <v>173</v>
      </c>
      <c r="AT362" s="143" t="s">
        <v>168</v>
      </c>
      <c r="AU362" s="143" t="s">
        <v>83</v>
      </c>
      <c r="AY362" s="18" t="s">
        <v>166</v>
      </c>
      <c r="BE362" s="144">
        <f>IF(N362="základní",J362,0)</f>
        <v>0</v>
      </c>
      <c r="BF362" s="144">
        <f>IF(N362="snížená",J362,0)</f>
        <v>0</v>
      </c>
      <c r="BG362" s="144">
        <f>IF(N362="zákl. přenesená",J362,0)</f>
        <v>0</v>
      </c>
      <c r="BH362" s="144">
        <f>IF(N362="sníž. přenesená",J362,0)</f>
        <v>0</v>
      </c>
      <c r="BI362" s="144">
        <f>IF(N362="nulová",J362,0)</f>
        <v>0</v>
      </c>
      <c r="BJ362" s="18" t="s">
        <v>81</v>
      </c>
      <c r="BK362" s="144">
        <f>ROUND(I362*H362,2)</f>
        <v>0</v>
      </c>
      <c r="BL362" s="18" t="s">
        <v>173</v>
      </c>
      <c r="BM362" s="143" t="s">
        <v>1674</v>
      </c>
    </row>
    <row r="363" spans="2:65" s="1" customFormat="1" ht="10.199999999999999">
      <c r="B363" s="33"/>
      <c r="D363" s="145" t="s">
        <v>175</v>
      </c>
      <c r="F363" s="146" t="s">
        <v>1675</v>
      </c>
      <c r="I363" s="147"/>
      <c r="L363" s="33"/>
      <c r="M363" s="148"/>
      <c r="T363" s="54"/>
      <c r="AT363" s="18" t="s">
        <v>175</v>
      </c>
      <c r="AU363" s="18" t="s">
        <v>83</v>
      </c>
    </row>
    <row r="364" spans="2:65" s="12" customFormat="1" ht="10.199999999999999">
      <c r="B364" s="149"/>
      <c r="D364" s="150" t="s">
        <v>177</v>
      </c>
      <c r="E364" s="151" t="s">
        <v>19</v>
      </c>
      <c r="F364" s="152" t="s">
        <v>1676</v>
      </c>
      <c r="H364" s="151" t="s">
        <v>19</v>
      </c>
      <c r="I364" s="153"/>
      <c r="L364" s="149"/>
      <c r="M364" s="154"/>
      <c r="T364" s="155"/>
      <c r="AT364" s="151" t="s">
        <v>177</v>
      </c>
      <c r="AU364" s="151" t="s">
        <v>83</v>
      </c>
      <c r="AV364" s="12" t="s">
        <v>81</v>
      </c>
      <c r="AW364" s="12" t="s">
        <v>34</v>
      </c>
      <c r="AX364" s="12" t="s">
        <v>74</v>
      </c>
      <c r="AY364" s="151" t="s">
        <v>166</v>
      </c>
    </row>
    <row r="365" spans="2:65" s="13" customFormat="1" ht="10.199999999999999">
      <c r="B365" s="156"/>
      <c r="D365" s="150" t="s">
        <v>177</v>
      </c>
      <c r="E365" s="157" t="s">
        <v>19</v>
      </c>
      <c r="F365" s="158" t="s">
        <v>1677</v>
      </c>
      <c r="H365" s="159">
        <v>12.16</v>
      </c>
      <c r="I365" s="160"/>
      <c r="L365" s="156"/>
      <c r="M365" s="161"/>
      <c r="T365" s="162"/>
      <c r="AT365" s="157" t="s">
        <v>177</v>
      </c>
      <c r="AU365" s="157" t="s">
        <v>83</v>
      </c>
      <c r="AV365" s="13" t="s">
        <v>83</v>
      </c>
      <c r="AW365" s="13" t="s">
        <v>34</v>
      </c>
      <c r="AX365" s="13" t="s">
        <v>74</v>
      </c>
      <c r="AY365" s="157" t="s">
        <v>166</v>
      </c>
    </row>
    <row r="366" spans="2:65" s="14" customFormat="1" ht="10.199999999999999">
      <c r="B366" s="163"/>
      <c r="D366" s="150" t="s">
        <v>177</v>
      </c>
      <c r="E366" s="164" t="s">
        <v>19</v>
      </c>
      <c r="F366" s="165" t="s">
        <v>181</v>
      </c>
      <c r="H366" s="166">
        <v>12.16</v>
      </c>
      <c r="I366" s="167"/>
      <c r="L366" s="163"/>
      <c r="M366" s="168"/>
      <c r="T366" s="169"/>
      <c r="AT366" s="164" t="s">
        <v>177</v>
      </c>
      <c r="AU366" s="164" t="s">
        <v>83</v>
      </c>
      <c r="AV366" s="14" t="s">
        <v>173</v>
      </c>
      <c r="AW366" s="14" t="s">
        <v>34</v>
      </c>
      <c r="AX366" s="14" t="s">
        <v>81</v>
      </c>
      <c r="AY366" s="164" t="s">
        <v>166</v>
      </c>
    </row>
    <row r="367" spans="2:65" s="13" customFormat="1" ht="10.199999999999999">
      <c r="B367" s="156"/>
      <c r="D367" s="150" t="s">
        <v>177</v>
      </c>
      <c r="F367" s="158" t="s">
        <v>1678</v>
      </c>
      <c r="H367" s="159">
        <v>12.768000000000001</v>
      </c>
      <c r="I367" s="160"/>
      <c r="L367" s="156"/>
      <c r="M367" s="161"/>
      <c r="T367" s="162"/>
      <c r="AT367" s="157" t="s">
        <v>177</v>
      </c>
      <c r="AU367" s="157" t="s">
        <v>83</v>
      </c>
      <c r="AV367" s="13" t="s">
        <v>83</v>
      </c>
      <c r="AW367" s="13" t="s">
        <v>4</v>
      </c>
      <c r="AX367" s="13" t="s">
        <v>81</v>
      </c>
      <c r="AY367" s="157" t="s">
        <v>166</v>
      </c>
    </row>
    <row r="368" spans="2:65" s="1" customFormat="1" ht="16.5" customHeight="1">
      <c r="B368" s="33"/>
      <c r="C368" s="132" t="s">
        <v>454</v>
      </c>
      <c r="D368" s="132" t="s">
        <v>168</v>
      </c>
      <c r="E368" s="133" t="s">
        <v>1679</v>
      </c>
      <c r="F368" s="134" t="s">
        <v>1680</v>
      </c>
      <c r="G368" s="135" t="s">
        <v>244</v>
      </c>
      <c r="H368" s="136">
        <v>153.08000000000001</v>
      </c>
      <c r="I368" s="137"/>
      <c r="J368" s="138">
        <f>ROUND(I368*H368,2)</f>
        <v>0</v>
      </c>
      <c r="K368" s="134" t="s">
        <v>172</v>
      </c>
      <c r="L368" s="33"/>
      <c r="M368" s="139" t="s">
        <v>19</v>
      </c>
      <c r="N368" s="140" t="s">
        <v>45</v>
      </c>
      <c r="P368" s="141">
        <f>O368*H368</f>
        <v>0</v>
      </c>
      <c r="Q368" s="141">
        <v>0</v>
      </c>
      <c r="R368" s="141">
        <f>Q368*H368</f>
        <v>0</v>
      </c>
      <c r="S368" s="141">
        <v>6.6000000000000003E-2</v>
      </c>
      <c r="T368" s="142">
        <f>S368*H368</f>
        <v>10.103280000000002</v>
      </c>
      <c r="AR368" s="143" t="s">
        <v>173</v>
      </c>
      <c r="AT368" s="143" t="s">
        <v>168</v>
      </c>
      <c r="AU368" s="143" t="s">
        <v>83</v>
      </c>
      <c r="AY368" s="18" t="s">
        <v>166</v>
      </c>
      <c r="BE368" s="144">
        <f>IF(N368="základní",J368,0)</f>
        <v>0</v>
      </c>
      <c r="BF368" s="144">
        <f>IF(N368="snížená",J368,0)</f>
        <v>0</v>
      </c>
      <c r="BG368" s="144">
        <f>IF(N368="zákl. přenesená",J368,0)</f>
        <v>0</v>
      </c>
      <c r="BH368" s="144">
        <f>IF(N368="sníž. přenesená",J368,0)</f>
        <v>0</v>
      </c>
      <c r="BI368" s="144">
        <f>IF(N368="nulová",J368,0)</f>
        <v>0</v>
      </c>
      <c r="BJ368" s="18" t="s">
        <v>81</v>
      </c>
      <c r="BK368" s="144">
        <f>ROUND(I368*H368,2)</f>
        <v>0</v>
      </c>
      <c r="BL368" s="18" t="s">
        <v>173</v>
      </c>
      <c r="BM368" s="143" t="s">
        <v>1681</v>
      </c>
    </row>
    <row r="369" spans="2:65" s="1" customFormat="1" ht="10.199999999999999">
      <c r="B369" s="33"/>
      <c r="D369" s="145" t="s">
        <v>175</v>
      </c>
      <c r="F369" s="146" t="s">
        <v>1682</v>
      </c>
      <c r="I369" s="147"/>
      <c r="L369" s="33"/>
      <c r="M369" s="148"/>
      <c r="T369" s="54"/>
      <c r="AT369" s="18" t="s">
        <v>175</v>
      </c>
      <c r="AU369" s="18" t="s">
        <v>83</v>
      </c>
    </row>
    <row r="370" spans="2:65" s="12" customFormat="1" ht="10.199999999999999">
      <c r="B370" s="149"/>
      <c r="D370" s="150" t="s">
        <v>177</v>
      </c>
      <c r="E370" s="151" t="s">
        <v>19</v>
      </c>
      <c r="F370" s="152" t="s">
        <v>1683</v>
      </c>
      <c r="H370" s="151" t="s">
        <v>19</v>
      </c>
      <c r="I370" s="153"/>
      <c r="L370" s="149"/>
      <c r="M370" s="154"/>
      <c r="T370" s="155"/>
      <c r="AT370" s="151" t="s">
        <v>177</v>
      </c>
      <c r="AU370" s="151" t="s">
        <v>83</v>
      </c>
      <c r="AV370" s="12" t="s">
        <v>81</v>
      </c>
      <c r="AW370" s="12" t="s">
        <v>34</v>
      </c>
      <c r="AX370" s="12" t="s">
        <v>74</v>
      </c>
      <c r="AY370" s="151" t="s">
        <v>166</v>
      </c>
    </row>
    <row r="371" spans="2:65" s="12" customFormat="1" ht="10.199999999999999">
      <c r="B371" s="149"/>
      <c r="D371" s="150" t="s">
        <v>177</v>
      </c>
      <c r="E371" s="151" t="s">
        <v>19</v>
      </c>
      <c r="F371" s="152" t="s">
        <v>1684</v>
      </c>
      <c r="H371" s="151" t="s">
        <v>19</v>
      </c>
      <c r="I371" s="153"/>
      <c r="L371" s="149"/>
      <c r="M371" s="154"/>
      <c r="T371" s="155"/>
      <c r="AT371" s="151" t="s">
        <v>177</v>
      </c>
      <c r="AU371" s="151" t="s">
        <v>83</v>
      </c>
      <c r="AV371" s="12" t="s">
        <v>81</v>
      </c>
      <c r="AW371" s="12" t="s">
        <v>34</v>
      </c>
      <c r="AX371" s="12" t="s">
        <v>74</v>
      </c>
      <c r="AY371" s="151" t="s">
        <v>166</v>
      </c>
    </row>
    <row r="372" spans="2:65" s="13" customFormat="1" ht="10.199999999999999">
      <c r="B372" s="156"/>
      <c r="D372" s="150" t="s">
        <v>177</v>
      </c>
      <c r="E372" s="157" t="s">
        <v>19</v>
      </c>
      <c r="F372" s="158" t="s">
        <v>1685</v>
      </c>
      <c r="H372" s="159">
        <v>18.317</v>
      </c>
      <c r="I372" s="160"/>
      <c r="L372" s="156"/>
      <c r="M372" s="161"/>
      <c r="T372" s="162"/>
      <c r="AT372" s="157" t="s">
        <v>177</v>
      </c>
      <c r="AU372" s="157" t="s">
        <v>83</v>
      </c>
      <c r="AV372" s="13" t="s">
        <v>83</v>
      </c>
      <c r="AW372" s="13" t="s">
        <v>34</v>
      </c>
      <c r="AX372" s="13" t="s">
        <v>74</v>
      </c>
      <c r="AY372" s="157" t="s">
        <v>166</v>
      </c>
    </row>
    <row r="373" spans="2:65" s="12" customFormat="1" ht="10.199999999999999">
      <c r="B373" s="149"/>
      <c r="D373" s="150" t="s">
        <v>177</v>
      </c>
      <c r="E373" s="151" t="s">
        <v>19</v>
      </c>
      <c r="F373" s="152" t="s">
        <v>354</v>
      </c>
      <c r="H373" s="151" t="s">
        <v>19</v>
      </c>
      <c r="I373" s="153"/>
      <c r="L373" s="149"/>
      <c r="M373" s="154"/>
      <c r="T373" s="155"/>
      <c r="AT373" s="151" t="s">
        <v>177</v>
      </c>
      <c r="AU373" s="151" t="s">
        <v>83</v>
      </c>
      <c r="AV373" s="12" t="s">
        <v>81</v>
      </c>
      <c r="AW373" s="12" t="s">
        <v>34</v>
      </c>
      <c r="AX373" s="12" t="s">
        <v>74</v>
      </c>
      <c r="AY373" s="151" t="s">
        <v>166</v>
      </c>
    </row>
    <row r="374" spans="2:65" s="12" customFormat="1" ht="10.199999999999999">
      <c r="B374" s="149"/>
      <c r="D374" s="150" t="s">
        <v>177</v>
      </c>
      <c r="E374" s="151" t="s">
        <v>19</v>
      </c>
      <c r="F374" s="152" t="s">
        <v>1684</v>
      </c>
      <c r="H374" s="151" t="s">
        <v>19</v>
      </c>
      <c r="I374" s="153"/>
      <c r="L374" s="149"/>
      <c r="M374" s="154"/>
      <c r="T374" s="155"/>
      <c r="AT374" s="151" t="s">
        <v>177</v>
      </c>
      <c r="AU374" s="151" t="s">
        <v>83</v>
      </c>
      <c r="AV374" s="12" t="s">
        <v>81</v>
      </c>
      <c r="AW374" s="12" t="s">
        <v>34</v>
      </c>
      <c r="AX374" s="12" t="s">
        <v>74</v>
      </c>
      <c r="AY374" s="151" t="s">
        <v>166</v>
      </c>
    </row>
    <row r="375" spans="2:65" s="13" customFormat="1" ht="10.199999999999999">
      <c r="B375" s="156"/>
      <c r="D375" s="150" t="s">
        <v>177</v>
      </c>
      <c r="E375" s="157" t="s">
        <v>19</v>
      </c>
      <c r="F375" s="158" t="s">
        <v>1686</v>
      </c>
      <c r="H375" s="159">
        <v>84.707999999999998</v>
      </c>
      <c r="I375" s="160"/>
      <c r="L375" s="156"/>
      <c r="M375" s="161"/>
      <c r="T375" s="162"/>
      <c r="AT375" s="157" t="s">
        <v>177</v>
      </c>
      <c r="AU375" s="157" t="s">
        <v>83</v>
      </c>
      <c r="AV375" s="13" t="s">
        <v>83</v>
      </c>
      <c r="AW375" s="13" t="s">
        <v>34</v>
      </c>
      <c r="AX375" s="13" t="s">
        <v>74</v>
      </c>
      <c r="AY375" s="157" t="s">
        <v>166</v>
      </c>
    </row>
    <row r="376" spans="2:65" s="13" customFormat="1" ht="10.199999999999999">
      <c r="B376" s="156"/>
      <c r="D376" s="150" t="s">
        <v>177</v>
      </c>
      <c r="E376" s="157" t="s">
        <v>19</v>
      </c>
      <c r="F376" s="158" t="s">
        <v>1687</v>
      </c>
      <c r="H376" s="159">
        <v>9.0169999999999995</v>
      </c>
      <c r="I376" s="160"/>
      <c r="L376" s="156"/>
      <c r="M376" s="161"/>
      <c r="T376" s="162"/>
      <c r="AT376" s="157" t="s">
        <v>177</v>
      </c>
      <c r="AU376" s="157" t="s">
        <v>83</v>
      </c>
      <c r="AV376" s="13" t="s">
        <v>83</v>
      </c>
      <c r="AW376" s="13" t="s">
        <v>34</v>
      </c>
      <c r="AX376" s="13" t="s">
        <v>74</v>
      </c>
      <c r="AY376" s="157" t="s">
        <v>166</v>
      </c>
    </row>
    <row r="377" spans="2:65" s="13" customFormat="1" ht="10.199999999999999">
      <c r="B377" s="156"/>
      <c r="D377" s="150" t="s">
        <v>177</v>
      </c>
      <c r="E377" s="157" t="s">
        <v>19</v>
      </c>
      <c r="F377" s="158" t="s">
        <v>1688</v>
      </c>
      <c r="H377" s="159">
        <v>-8.0340000000000007</v>
      </c>
      <c r="I377" s="160"/>
      <c r="L377" s="156"/>
      <c r="M377" s="161"/>
      <c r="T377" s="162"/>
      <c r="AT377" s="157" t="s">
        <v>177</v>
      </c>
      <c r="AU377" s="157" t="s">
        <v>83</v>
      </c>
      <c r="AV377" s="13" t="s">
        <v>83</v>
      </c>
      <c r="AW377" s="13" t="s">
        <v>34</v>
      </c>
      <c r="AX377" s="13" t="s">
        <v>74</v>
      </c>
      <c r="AY377" s="157" t="s">
        <v>166</v>
      </c>
    </row>
    <row r="378" spans="2:65" s="12" customFormat="1" ht="10.199999999999999">
      <c r="B378" s="149"/>
      <c r="D378" s="150" t="s">
        <v>177</v>
      </c>
      <c r="E378" s="151" t="s">
        <v>19</v>
      </c>
      <c r="F378" s="152" t="s">
        <v>1689</v>
      </c>
      <c r="H378" s="151" t="s">
        <v>19</v>
      </c>
      <c r="I378" s="153"/>
      <c r="L378" s="149"/>
      <c r="M378" s="154"/>
      <c r="T378" s="155"/>
      <c r="AT378" s="151" t="s">
        <v>177</v>
      </c>
      <c r="AU378" s="151" t="s">
        <v>83</v>
      </c>
      <c r="AV378" s="12" t="s">
        <v>81</v>
      </c>
      <c r="AW378" s="12" t="s">
        <v>34</v>
      </c>
      <c r="AX378" s="12" t="s">
        <v>74</v>
      </c>
      <c r="AY378" s="151" t="s">
        <v>166</v>
      </c>
    </row>
    <row r="379" spans="2:65" s="13" customFormat="1" ht="10.199999999999999">
      <c r="B379" s="156"/>
      <c r="D379" s="150" t="s">
        <v>177</v>
      </c>
      <c r="E379" s="157" t="s">
        <v>19</v>
      </c>
      <c r="F379" s="158" t="s">
        <v>1690</v>
      </c>
      <c r="H379" s="159">
        <v>15.002000000000001</v>
      </c>
      <c r="I379" s="160"/>
      <c r="L379" s="156"/>
      <c r="M379" s="161"/>
      <c r="T379" s="162"/>
      <c r="AT379" s="157" t="s">
        <v>177</v>
      </c>
      <c r="AU379" s="157" t="s">
        <v>83</v>
      </c>
      <c r="AV379" s="13" t="s">
        <v>83</v>
      </c>
      <c r="AW379" s="13" t="s">
        <v>34</v>
      </c>
      <c r="AX379" s="13" t="s">
        <v>74</v>
      </c>
      <c r="AY379" s="157" t="s">
        <v>166</v>
      </c>
    </row>
    <row r="380" spans="2:65" s="12" customFormat="1" ht="10.199999999999999">
      <c r="B380" s="149"/>
      <c r="D380" s="150" t="s">
        <v>177</v>
      </c>
      <c r="E380" s="151" t="s">
        <v>19</v>
      </c>
      <c r="F380" s="152" t="s">
        <v>1691</v>
      </c>
      <c r="H380" s="151" t="s">
        <v>19</v>
      </c>
      <c r="I380" s="153"/>
      <c r="L380" s="149"/>
      <c r="M380" s="154"/>
      <c r="T380" s="155"/>
      <c r="AT380" s="151" t="s">
        <v>177</v>
      </c>
      <c r="AU380" s="151" t="s">
        <v>83</v>
      </c>
      <c r="AV380" s="12" t="s">
        <v>81</v>
      </c>
      <c r="AW380" s="12" t="s">
        <v>34</v>
      </c>
      <c r="AX380" s="12" t="s">
        <v>74</v>
      </c>
      <c r="AY380" s="151" t="s">
        <v>166</v>
      </c>
    </row>
    <row r="381" spans="2:65" s="13" customFormat="1" ht="10.199999999999999">
      <c r="B381" s="156"/>
      <c r="D381" s="150" t="s">
        <v>177</v>
      </c>
      <c r="E381" s="157" t="s">
        <v>19</v>
      </c>
      <c r="F381" s="158" t="s">
        <v>1692</v>
      </c>
      <c r="H381" s="159">
        <v>26.78</v>
      </c>
      <c r="I381" s="160"/>
      <c r="L381" s="156"/>
      <c r="M381" s="161"/>
      <c r="T381" s="162"/>
      <c r="AT381" s="157" t="s">
        <v>177</v>
      </c>
      <c r="AU381" s="157" t="s">
        <v>83</v>
      </c>
      <c r="AV381" s="13" t="s">
        <v>83</v>
      </c>
      <c r="AW381" s="13" t="s">
        <v>34</v>
      </c>
      <c r="AX381" s="13" t="s">
        <v>74</v>
      </c>
      <c r="AY381" s="157" t="s">
        <v>166</v>
      </c>
    </row>
    <row r="382" spans="2:65" s="14" customFormat="1" ht="10.199999999999999">
      <c r="B382" s="163"/>
      <c r="D382" s="150" t="s">
        <v>177</v>
      </c>
      <c r="E382" s="164" t="s">
        <v>19</v>
      </c>
      <c r="F382" s="165" t="s">
        <v>181</v>
      </c>
      <c r="H382" s="166">
        <v>145.79</v>
      </c>
      <c r="I382" s="167"/>
      <c r="L382" s="163"/>
      <c r="M382" s="168"/>
      <c r="T382" s="169"/>
      <c r="AT382" s="164" t="s">
        <v>177</v>
      </c>
      <c r="AU382" s="164" t="s">
        <v>83</v>
      </c>
      <c r="AV382" s="14" t="s">
        <v>173</v>
      </c>
      <c r="AW382" s="14" t="s">
        <v>34</v>
      </c>
      <c r="AX382" s="14" t="s">
        <v>81</v>
      </c>
      <c r="AY382" s="164" t="s">
        <v>166</v>
      </c>
    </row>
    <row r="383" spans="2:65" s="13" customFormat="1" ht="10.199999999999999">
      <c r="B383" s="156"/>
      <c r="D383" s="150" t="s">
        <v>177</v>
      </c>
      <c r="F383" s="158" t="s">
        <v>1693</v>
      </c>
      <c r="H383" s="159">
        <v>153.08000000000001</v>
      </c>
      <c r="I383" s="160"/>
      <c r="L383" s="156"/>
      <c r="M383" s="161"/>
      <c r="T383" s="162"/>
      <c r="AT383" s="157" t="s">
        <v>177</v>
      </c>
      <c r="AU383" s="157" t="s">
        <v>83</v>
      </c>
      <c r="AV383" s="13" t="s">
        <v>83</v>
      </c>
      <c r="AW383" s="13" t="s">
        <v>4</v>
      </c>
      <c r="AX383" s="13" t="s">
        <v>81</v>
      </c>
      <c r="AY383" s="157" t="s">
        <v>166</v>
      </c>
    </row>
    <row r="384" spans="2:65" s="1" customFormat="1" ht="16.5" customHeight="1">
      <c r="B384" s="33"/>
      <c r="C384" s="132" t="s">
        <v>464</v>
      </c>
      <c r="D384" s="132" t="s">
        <v>168</v>
      </c>
      <c r="E384" s="133" t="s">
        <v>350</v>
      </c>
      <c r="F384" s="134" t="s">
        <v>351</v>
      </c>
      <c r="G384" s="135" t="s">
        <v>244</v>
      </c>
      <c r="H384" s="136">
        <v>1.119</v>
      </c>
      <c r="I384" s="137"/>
      <c r="J384" s="138">
        <f>ROUND(I384*H384,2)</f>
        <v>0</v>
      </c>
      <c r="K384" s="134" t="s">
        <v>172</v>
      </c>
      <c r="L384" s="33"/>
      <c r="M384" s="139" t="s">
        <v>19</v>
      </c>
      <c r="N384" s="140" t="s">
        <v>45</v>
      </c>
      <c r="P384" s="141">
        <f>O384*H384</f>
        <v>0</v>
      </c>
      <c r="Q384" s="141">
        <v>0</v>
      </c>
      <c r="R384" s="141">
        <f>Q384*H384</f>
        <v>0</v>
      </c>
      <c r="S384" s="141">
        <v>6.6000000000000003E-2</v>
      </c>
      <c r="T384" s="142">
        <f>S384*H384</f>
        <v>7.3854000000000003E-2</v>
      </c>
      <c r="AR384" s="143" t="s">
        <v>173</v>
      </c>
      <c r="AT384" s="143" t="s">
        <v>168</v>
      </c>
      <c r="AU384" s="143" t="s">
        <v>83</v>
      </c>
      <c r="AY384" s="18" t="s">
        <v>166</v>
      </c>
      <c r="BE384" s="144">
        <f>IF(N384="základní",J384,0)</f>
        <v>0</v>
      </c>
      <c r="BF384" s="144">
        <f>IF(N384="snížená",J384,0)</f>
        <v>0</v>
      </c>
      <c r="BG384" s="144">
        <f>IF(N384="zákl. přenesená",J384,0)</f>
        <v>0</v>
      </c>
      <c r="BH384" s="144">
        <f>IF(N384="sníž. přenesená",J384,0)</f>
        <v>0</v>
      </c>
      <c r="BI384" s="144">
        <f>IF(N384="nulová",J384,0)</f>
        <v>0</v>
      </c>
      <c r="BJ384" s="18" t="s">
        <v>81</v>
      </c>
      <c r="BK384" s="144">
        <f>ROUND(I384*H384,2)</f>
        <v>0</v>
      </c>
      <c r="BL384" s="18" t="s">
        <v>173</v>
      </c>
      <c r="BM384" s="143" t="s">
        <v>1694</v>
      </c>
    </row>
    <row r="385" spans="2:65" s="1" customFormat="1" ht="10.199999999999999">
      <c r="B385" s="33"/>
      <c r="D385" s="145" t="s">
        <v>175</v>
      </c>
      <c r="F385" s="146" t="s">
        <v>353</v>
      </c>
      <c r="I385" s="147"/>
      <c r="L385" s="33"/>
      <c r="M385" s="148"/>
      <c r="T385" s="54"/>
      <c r="AT385" s="18" t="s">
        <v>175</v>
      </c>
      <c r="AU385" s="18" t="s">
        <v>83</v>
      </c>
    </row>
    <row r="386" spans="2:65" s="12" customFormat="1" ht="10.199999999999999">
      <c r="B386" s="149"/>
      <c r="D386" s="150" t="s">
        <v>177</v>
      </c>
      <c r="E386" s="151" t="s">
        <v>19</v>
      </c>
      <c r="F386" s="152" t="s">
        <v>354</v>
      </c>
      <c r="H386" s="151" t="s">
        <v>19</v>
      </c>
      <c r="I386" s="153"/>
      <c r="L386" s="149"/>
      <c r="M386" s="154"/>
      <c r="T386" s="155"/>
      <c r="AT386" s="151" t="s">
        <v>177</v>
      </c>
      <c r="AU386" s="151" t="s">
        <v>83</v>
      </c>
      <c r="AV386" s="12" t="s">
        <v>81</v>
      </c>
      <c r="AW386" s="12" t="s">
        <v>34</v>
      </c>
      <c r="AX386" s="12" t="s">
        <v>74</v>
      </c>
      <c r="AY386" s="151" t="s">
        <v>166</v>
      </c>
    </row>
    <row r="387" spans="2:65" s="12" customFormat="1" ht="10.199999999999999">
      <c r="B387" s="149"/>
      <c r="D387" s="150" t="s">
        <v>177</v>
      </c>
      <c r="E387" s="151" t="s">
        <v>19</v>
      </c>
      <c r="F387" s="152" t="s">
        <v>1695</v>
      </c>
      <c r="H387" s="151" t="s">
        <v>19</v>
      </c>
      <c r="I387" s="153"/>
      <c r="L387" s="149"/>
      <c r="M387" s="154"/>
      <c r="T387" s="155"/>
      <c r="AT387" s="151" t="s">
        <v>177</v>
      </c>
      <c r="AU387" s="151" t="s">
        <v>83</v>
      </c>
      <c r="AV387" s="12" t="s">
        <v>81</v>
      </c>
      <c r="AW387" s="12" t="s">
        <v>34</v>
      </c>
      <c r="AX387" s="12" t="s">
        <v>74</v>
      </c>
      <c r="AY387" s="151" t="s">
        <v>166</v>
      </c>
    </row>
    <row r="388" spans="2:65" s="13" customFormat="1" ht="10.199999999999999">
      <c r="B388" s="156"/>
      <c r="D388" s="150" t="s">
        <v>177</v>
      </c>
      <c r="E388" s="157" t="s">
        <v>19</v>
      </c>
      <c r="F388" s="158" t="s">
        <v>1696</v>
      </c>
      <c r="H388" s="159">
        <v>1.0660000000000001</v>
      </c>
      <c r="I388" s="160"/>
      <c r="L388" s="156"/>
      <c r="M388" s="161"/>
      <c r="T388" s="162"/>
      <c r="AT388" s="157" t="s">
        <v>177</v>
      </c>
      <c r="AU388" s="157" t="s">
        <v>83</v>
      </c>
      <c r="AV388" s="13" t="s">
        <v>83</v>
      </c>
      <c r="AW388" s="13" t="s">
        <v>34</v>
      </c>
      <c r="AX388" s="13" t="s">
        <v>74</v>
      </c>
      <c r="AY388" s="157" t="s">
        <v>166</v>
      </c>
    </row>
    <row r="389" spans="2:65" s="14" customFormat="1" ht="10.199999999999999">
      <c r="B389" s="163"/>
      <c r="D389" s="150" t="s">
        <v>177</v>
      </c>
      <c r="E389" s="164" t="s">
        <v>19</v>
      </c>
      <c r="F389" s="165" t="s">
        <v>181</v>
      </c>
      <c r="H389" s="166">
        <v>1.0660000000000001</v>
      </c>
      <c r="I389" s="167"/>
      <c r="L389" s="163"/>
      <c r="M389" s="168"/>
      <c r="T389" s="169"/>
      <c r="AT389" s="164" t="s">
        <v>177</v>
      </c>
      <c r="AU389" s="164" t="s">
        <v>83</v>
      </c>
      <c r="AV389" s="14" t="s">
        <v>173</v>
      </c>
      <c r="AW389" s="14" t="s">
        <v>34</v>
      </c>
      <c r="AX389" s="14" t="s">
        <v>81</v>
      </c>
      <c r="AY389" s="164" t="s">
        <v>166</v>
      </c>
    </row>
    <row r="390" spans="2:65" s="13" customFormat="1" ht="10.199999999999999">
      <c r="B390" s="156"/>
      <c r="D390" s="150" t="s">
        <v>177</v>
      </c>
      <c r="F390" s="158" t="s">
        <v>1697</v>
      </c>
      <c r="H390" s="159">
        <v>1.119</v>
      </c>
      <c r="I390" s="160"/>
      <c r="L390" s="156"/>
      <c r="M390" s="161"/>
      <c r="T390" s="162"/>
      <c r="AT390" s="157" t="s">
        <v>177</v>
      </c>
      <c r="AU390" s="157" t="s">
        <v>83</v>
      </c>
      <c r="AV390" s="13" t="s">
        <v>83</v>
      </c>
      <c r="AW390" s="13" t="s">
        <v>4</v>
      </c>
      <c r="AX390" s="13" t="s">
        <v>81</v>
      </c>
      <c r="AY390" s="157" t="s">
        <v>166</v>
      </c>
    </row>
    <row r="391" spans="2:65" s="1" customFormat="1" ht="16.5" customHeight="1">
      <c r="B391" s="33"/>
      <c r="C391" s="132" t="s">
        <v>473</v>
      </c>
      <c r="D391" s="132" t="s">
        <v>168</v>
      </c>
      <c r="E391" s="133" t="s">
        <v>362</v>
      </c>
      <c r="F391" s="134" t="s">
        <v>363</v>
      </c>
      <c r="G391" s="135" t="s">
        <v>244</v>
      </c>
      <c r="H391" s="136">
        <v>17.538</v>
      </c>
      <c r="I391" s="137"/>
      <c r="J391" s="138">
        <f>ROUND(I391*H391,2)</f>
        <v>0</v>
      </c>
      <c r="K391" s="134" t="s">
        <v>172</v>
      </c>
      <c r="L391" s="33"/>
      <c r="M391" s="139" t="s">
        <v>19</v>
      </c>
      <c r="N391" s="140" t="s">
        <v>45</v>
      </c>
      <c r="P391" s="141">
        <f>O391*H391</f>
        <v>0</v>
      </c>
      <c r="Q391" s="141">
        <v>0</v>
      </c>
      <c r="R391" s="141">
        <f>Q391*H391</f>
        <v>0</v>
      </c>
      <c r="S391" s="141">
        <v>6.6000000000000003E-2</v>
      </c>
      <c r="T391" s="142">
        <f>S391*H391</f>
        <v>1.157508</v>
      </c>
      <c r="AR391" s="143" t="s">
        <v>173</v>
      </c>
      <c r="AT391" s="143" t="s">
        <v>168</v>
      </c>
      <c r="AU391" s="143" t="s">
        <v>83</v>
      </c>
      <c r="AY391" s="18" t="s">
        <v>166</v>
      </c>
      <c r="BE391" s="144">
        <f>IF(N391="základní",J391,0)</f>
        <v>0</v>
      </c>
      <c r="BF391" s="144">
        <f>IF(N391="snížená",J391,0)</f>
        <v>0</v>
      </c>
      <c r="BG391" s="144">
        <f>IF(N391="zákl. přenesená",J391,0)</f>
        <v>0</v>
      </c>
      <c r="BH391" s="144">
        <f>IF(N391="sníž. přenesená",J391,0)</f>
        <v>0</v>
      </c>
      <c r="BI391" s="144">
        <f>IF(N391="nulová",J391,0)</f>
        <v>0</v>
      </c>
      <c r="BJ391" s="18" t="s">
        <v>81</v>
      </c>
      <c r="BK391" s="144">
        <f>ROUND(I391*H391,2)</f>
        <v>0</v>
      </c>
      <c r="BL391" s="18" t="s">
        <v>173</v>
      </c>
      <c r="BM391" s="143" t="s">
        <v>1698</v>
      </c>
    </row>
    <row r="392" spans="2:65" s="1" customFormat="1" ht="10.199999999999999">
      <c r="B392" s="33"/>
      <c r="D392" s="145" t="s">
        <v>175</v>
      </c>
      <c r="F392" s="146" t="s">
        <v>365</v>
      </c>
      <c r="I392" s="147"/>
      <c r="L392" s="33"/>
      <c r="M392" s="148"/>
      <c r="T392" s="54"/>
      <c r="AT392" s="18" t="s">
        <v>175</v>
      </c>
      <c r="AU392" s="18" t="s">
        <v>83</v>
      </c>
    </row>
    <row r="393" spans="2:65" s="12" customFormat="1" ht="10.199999999999999">
      <c r="B393" s="149"/>
      <c r="D393" s="150" t="s">
        <v>177</v>
      </c>
      <c r="E393" s="151" t="s">
        <v>19</v>
      </c>
      <c r="F393" s="152" t="s">
        <v>929</v>
      </c>
      <c r="H393" s="151" t="s">
        <v>19</v>
      </c>
      <c r="I393" s="153"/>
      <c r="L393" s="149"/>
      <c r="M393" s="154"/>
      <c r="T393" s="155"/>
      <c r="AT393" s="151" t="s">
        <v>177</v>
      </c>
      <c r="AU393" s="151" t="s">
        <v>83</v>
      </c>
      <c r="AV393" s="12" t="s">
        <v>81</v>
      </c>
      <c r="AW393" s="12" t="s">
        <v>34</v>
      </c>
      <c r="AX393" s="12" t="s">
        <v>74</v>
      </c>
      <c r="AY393" s="151" t="s">
        <v>166</v>
      </c>
    </row>
    <row r="394" spans="2:65" s="12" customFormat="1" ht="10.199999999999999">
      <c r="B394" s="149"/>
      <c r="D394" s="150" t="s">
        <v>177</v>
      </c>
      <c r="E394" s="151" t="s">
        <v>19</v>
      </c>
      <c r="F394" s="152" t="s">
        <v>1699</v>
      </c>
      <c r="H394" s="151" t="s">
        <v>19</v>
      </c>
      <c r="I394" s="153"/>
      <c r="L394" s="149"/>
      <c r="M394" s="154"/>
      <c r="T394" s="155"/>
      <c r="AT394" s="151" t="s">
        <v>177</v>
      </c>
      <c r="AU394" s="151" t="s">
        <v>83</v>
      </c>
      <c r="AV394" s="12" t="s">
        <v>81</v>
      </c>
      <c r="AW394" s="12" t="s">
        <v>34</v>
      </c>
      <c r="AX394" s="12" t="s">
        <v>74</v>
      </c>
      <c r="AY394" s="151" t="s">
        <v>166</v>
      </c>
    </row>
    <row r="395" spans="2:65" s="13" customFormat="1" ht="10.199999999999999">
      <c r="B395" s="156"/>
      <c r="D395" s="150" t="s">
        <v>177</v>
      </c>
      <c r="E395" s="157" t="s">
        <v>19</v>
      </c>
      <c r="F395" s="158" t="s">
        <v>1700</v>
      </c>
      <c r="H395" s="159">
        <v>10.122999999999999</v>
      </c>
      <c r="I395" s="160"/>
      <c r="L395" s="156"/>
      <c r="M395" s="161"/>
      <c r="T395" s="162"/>
      <c r="AT395" s="157" t="s">
        <v>177</v>
      </c>
      <c r="AU395" s="157" t="s">
        <v>83</v>
      </c>
      <c r="AV395" s="13" t="s">
        <v>83</v>
      </c>
      <c r="AW395" s="13" t="s">
        <v>34</v>
      </c>
      <c r="AX395" s="13" t="s">
        <v>74</v>
      </c>
      <c r="AY395" s="157" t="s">
        <v>166</v>
      </c>
    </row>
    <row r="396" spans="2:65" s="12" customFormat="1" ht="10.199999999999999">
      <c r="B396" s="149"/>
      <c r="D396" s="150" t="s">
        <v>177</v>
      </c>
      <c r="E396" s="151" t="s">
        <v>19</v>
      </c>
      <c r="F396" s="152" t="s">
        <v>354</v>
      </c>
      <c r="H396" s="151" t="s">
        <v>19</v>
      </c>
      <c r="I396" s="153"/>
      <c r="L396" s="149"/>
      <c r="M396" s="154"/>
      <c r="T396" s="155"/>
      <c r="AT396" s="151" t="s">
        <v>177</v>
      </c>
      <c r="AU396" s="151" t="s">
        <v>83</v>
      </c>
      <c r="AV396" s="12" t="s">
        <v>81</v>
      </c>
      <c r="AW396" s="12" t="s">
        <v>34</v>
      </c>
      <c r="AX396" s="12" t="s">
        <v>74</v>
      </c>
      <c r="AY396" s="151" t="s">
        <v>166</v>
      </c>
    </row>
    <row r="397" spans="2:65" s="12" customFormat="1" ht="10.199999999999999">
      <c r="B397" s="149"/>
      <c r="D397" s="150" t="s">
        <v>177</v>
      </c>
      <c r="E397" s="151" t="s">
        <v>19</v>
      </c>
      <c r="F397" s="152" t="s">
        <v>1701</v>
      </c>
      <c r="H397" s="151" t="s">
        <v>19</v>
      </c>
      <c r="I397" s="153"/>
      <c r="L397" s="149"/>
      <c r="M397" s="154"/>
      <c r="T397" s="155"/>
      <c r="AT397" s="151" t="s">
        <v>177</v>
      </c>
      <c r="AU397" s="151" t="s">
        <v>83</v>
      </c>
      <c r="AV397" s="12" t="s">
        <v>81</v>
      </c>
      <c r="AW397" s="12" t="s">
        <v>34</v>
      </c>
      <c r="AX397" s="12" t="s">
        <v>74</v>
      </c>
      <c r="AY397" s="151" t="s">
        <v>166</v>
      </c>
    </row>
    <row r="398" spans="2:65" s="13" customFormat="1" ht="10.199999999999999">
      <c r="B398" s="156"/>
      <c r="D398" s="150" t="s">
        <v>177</v>
      </c>
      <c r="E398" s="157" t="s">
        <v>19</v>
      </c>
      <c r="F398" s="158" t="s">
        <v>1702</v>
      </c>
      <c r="H398" s="159">
        <v>4.4470000000000001</v>
      </c>
      <c r="I398" s="160"/>
      <c r="L398" s="156"/>
      <c r="M398" s="161"/>
      <c r="T398" s="162"/>
      <c r="AT398" s="157" t="s">
        <v>177</v>
      </c>
      <c r="AU398" s="157" t="s">
        <v>83</v>
      </c>
      <c r="AV398" s="13" t="s">
        <v>83</v>
      </c>
      <c r="AW398" s="13" t="s">
        <v>34</v>
      </c>
      <c r="AX398" s="13" t="s">
        <v>74</v>
      </c>
      <c r="AY398" s="157" t="s">
        <v>166</v>
      </c>
    </row>
    <row r="399" spans="2:65" s="12" customFormat="1" ht="10.199999999999999">
      <c r="B399" s="149"/>
      <c r="D399" s="150" t="s">
        <v>177</v>
      </c>
      <c r="E399" s="151" t="s">
        <v>19</v>
      </c>
      <c r="F399" s="152" t="s">
        <v>1703</v>
      </c>
      <c r="H399" s="151" t="s">
        <v>19</v>
      </c>
      <c r="I399" s="153"/>
      <c r="L399" s="149"/>
      <c r="M399" s="154"/>
      <c r="T399" s="155"/>
      <c r="AT399" s="151" t="s">
        <v>177</v>
      </c>
      <c r="AU399" s="151" t="s">
        <v>83</v>
      </c>
      <c r="AV399" s="12" t="s">
        <v>81</v>
      </c>
      <c r="AW399" s="12" t="s">
        <v>34</v>
      </c>
      <c r="AX399" s="12" t="s">
        <v>74</v>
      </c>
      <c r="AY399" s="151" t="s">
        <v>166</v>
      </c>
    </row>
    <row r="400" spans="2:65" s="13" customFormat="1" ht="10.199999999999999">
      <c r="B400" s="156"/>
      <c r="D400" s="150" t="s">
        <v>177</v>
      </c>
      <c r="E400" s="157" t="s">
        <v>19</v>
      </c>
      <c r="F400" s="158" t="s">
        <v>1704</v>
      </c>
      <c r="H400" s="159">
        <v>2.133</v>
      </c>
      <c r="I400" s="160"/>
      <c r="L400" s="156"/>
      <c r="M400" s="161"/>
      <c r="T400" s="162"/>
      <c r="AT400" s="157" t="s">
        <v>177</v>
      </c>
      <c r="AU400" s="157" t="s">
        <v>83</v>
      </c>
      <c r="AV400" s="13" t="s">
        <v>83</v>
      </c>
      <c r="AW400" s="13" t="s">
        <v>34</v>
      </c>
      <c r="AX400" s="13" t="s">
        <v>74</v>
      </c>
      <c r="AY400" s="157" t="s">
        <v>166</v>
      </c>
    </row>
    <row r="401" spans="2:65" s="14" customFormat="1" ht="10.199999999999999">
      <c r="B401" s="163"/>
      <c r="D401" s="150" t="s">
        <v>177</v>
      </c>
      <c r="E401" s="164" t="s">
        <v>19</v>
      </c>
      <c r="F401" s="165" t="s">
        <v>181</v>
      </c>
      <c r="H401" s="166">
        <v>16.702999999999999</v>
      </c>
      <c r="I401" s="167"/>
      <c r="L401" s="163"/>
      <c r="M401" s="168"/>
      <c r="T401" s="169"/>
      <c r="AT401" s="164" t="s">
        <v>177</v>
      </c>
      <c r="AU401" s="164" t="s">
        <v>83</v>
      </c>
      <c r="AV401" s="14" t="s">
        <v>173</v>
      </c>
      <c r="AW401" s="14" t="s">
        <v>34</v>
      </c>
      <c r="AX401" s="14" t="s">
        <v>81</v>
      </c>
      <c r="AY401" s="164" t="s">
        <v>166</v>
      </c>
    </row>
    <row r="402" spans="2:65" s="13" customFormat="1" ht="10.199999999999999">
      <c r="B402" s="156"/>
      <c r="D402" s="150" t="s">
        <v>177</v>
      </c>
      <c r="F402" s="158" t="s">
        <v>1705</v>
      </c>
      <c r="H402" s="159">
        <v>17.538</v>
      </c>
      <c r="I402" s="160"/>
      <c r="L402" s="156"/>
      <c r="M402" s="161"/>
      <c r="T402" s="162"/>
      <c r="AT402" s="157" t="s">
        <v>177</v>
      </c>
      <c r="AU402" s="157" t="s">
        <v>83</v>
      </c>
      <c r="AV402" s="13" t="s">
        <v>83</v>
      </c>
      <c r="AW402" s="13" t="s">
        <v>4</v>
      </c>
      <c r="AX402" s="13" t="s">
        <v>81</v>
      </c>
      <c r="AY402" s="157" t="s">
        <v>166</v>
      </c>
    </row>
    <row r="403" spans="2:65" s="1" customFormat="1" ht="21.75" customHeight="1">
      <c r="B403" s="33"/>
      <c r="C403" s="132" t="s">
        <v>481</v>
      </c>
      <c r="D403" s="132" t="s">
        <v>168</v>
      </c>
      <c r="E403" s="133" t="s">
        <v>372</v>
      </c>
      <c r="F403" s="134" t="s">
        <v>373</v>
      </c>
      <c r="G403" s="135" t="s">
        <v>244</v>
      </c>
      <c r="H403" s="136">
        <v>667.35400000000004</v>
      </c>
      <c r="I403" s="137"/>
      <c r="J403" s="138">
        <f>ROUND(I403*H403,2)</f>
        <v>0</v>
      </c>
      <c r="K403" s="134" t="s">
        <v>19</v>
      </c>
      <c r="L403" s="33"/>
      <c r="M403" s="139" t="s">
        <v>19</v>
      </c>
      <c r="N403" s="140" t="s">
        <v>45</v>
      </c>
      <c r="P403" s="141">
        <f>O403*H403</f>
        <v>0</v>
      </c>
      <c r="Q403" s="141">
        <v>0</v>
      </c>
      <c r="R403" s="141">
        <f>Q403*H403</f>
        <v>0</v>
      </c>
      <c r="S403" s="141">
        <v>7.0000000000000007E-2</v>
      </c>
      <c r="T403" s="142">
        <f>S403*H403</f>
        <v>46.714780000000005</v>
      </c>
      <c r="AR403" s="143" t="s">
        <v>173</v>
      </c>
      <c r="AT403" s="143" t="s">
        <v>168</v>
      </c>
      <c r="AU403" s="143" t="s">
        <v>83</v>
      </c>
      <c r="AY403" s="18" t="s">
        <v>166</v>
      </c>
      <c r="BE403" s="144">
        <f>IF(N403="základní",J403,0)</f>
        <v>0</v>
      </c>
      <c r="BF403" s="144">
        <f>IF(N403="snížená",J403,0)</f>
        <v>0</v>
      </c>
      <c r="BG403" s="144">
        <f>IF(N403="zákl. přenesená",J403,0)</f>
        <v>0</v>
      </c>
      <c r="BH403" s="144">
        <f>IF(N403="sníž. přenesená",J403,0)</f>
        <v>0</v>
      </c>
      <c r="BI403" s="144">
        <f>IF(N403="nulová",J403,0)</f>
        <v>0</v>
      </c>
      <c r="BJ403" s="18" t="s">
        <v>81</v>
      </c>
      <c r="BK403" s="144">
        <f>ROUND(I403*H403,2)</f>
        <v>0</v>
      </c>
      <c r="BL403" s="18" t="s">
        <v>173</v>
      </c>
      <c r="BM403" s="143" t="s">
        <v>1706</v>
      </c>
    </row>
    <row r="404" spans="2:65" s="12" customFormat="1" ht="10.199999999999999">
      <c r="B404" s="149"/>
      <c r="D404" s="150" t="s">
        <v>177</v>
      </c>
      <c r="E404" s="151" t="s">
        <v>19</v>
      </c>
      <c r="F404" s="152" t="s">
        <v>929</v>
      </c>
      <c r="H404" s="151" t="s">
        <v>19</v>
      </c>
      <c r="I404" s="153"/>
      <c r="L404" s="149"/>
      <c r="M404" s="154"/>
      <c r="T404" s="155"/>
      <c r="AT404" s="151" t="s">
        <v>177</v>
      </c>
      <c r="AU404" s="151" t="s">
        <v>83</v>
      </c>
      <c r="AV404" s="12" t="s">
        <v>81</v>
      </c>
      <c r="AW404" s="12" t="s">
        <v>34</v>
      </c>
      <c r="AX404" s="12" t="s">
        <v>74</v>
      </c>
      <c r="AY404" s="151" t="s">
        <v>166</v>
      </c>
    </row>
    <row r="405" spans="2:65" s="12" customFormat="1" ht="10.199999999999999">
      <c r="B405" s="149"/>
      <c r="D405" s="150" t="s">
        <v>177</v>
      </c>
      <c r="E405" s="151" t="s">
        <v>19</v>
      </c>
      <c r="F405" s="152" t="s">
        <v>1707</v>
      </c>
      <c r="H405" s="151" t="s">
        <v>19</v>
      </c>
      <c r="I405" s="153"/>
      <c r="L405" s="149"/>
      <c r="M405" s="154"/>
      <c r="T405" s="155"/>
      <c r="AT405" s="151" t="s">
        <v>177</v>
      </c>
      <c r="AU405" s="151" t="s">
        <v>83</v>
      </c>
      <c r="AV405" s="12" t="s">
        <v>81</v>
      </c>
      <c r="AW405" s="12" t="s">
        <v>34</v>
      </c>
      <c r="AX405" s="12" t="s">
        <v>74</v>
      </c>
      <c r="AY405" s="151" t="s">
        <v>166</v>
      </c>
    </row>
    <row r="406" spans="2:65" s="13" customFormat="1" ht="10.199999999999999">
      <c r="B406" s="156"/>
      <c r="D406" s="150" t="s">
        <v>177</v>
      </c>
      <c r="E406" s="157" t="s">
        <v>19</v>
      </c>
      <c r="F406" s="158" t="s">
        <v>1708</v>
      </c>
      <c r="H406" s="159">
        <v>33.744</v>
      </c>
      <c r="I406" s="160"/>
      <c r="L406" s="156"/>
      <c r="M406" s="161"/>
      <c r="T406" s="162"/>
      <c r="AT406" s="157" t="s">
        <v>177</v>
      </c>
      <c r="AU406" s="157" t="s">
        <v>83</v>
      </c>
      <c r="AV406" s="13" t="s">
        <v>83</v>
      </c>
      <c r="AW406" s="13" t="s">
        <v>34</v>
      </c>
      <c r="AX406" s="13" t="s">
        <v>74</v>
      </c>
      <c r="AY406" s="157" t="s">
        <v>166</v>
      </c>
    </row>
    <row r="407" spans="2:65" s="12" customFormat="1" ht="10.199999999999999">
      <c r="B407" s="149"/>
      <c r="D407" s="150" t="s">
        <v>177</v>
      </c>
      <c r="E407" s="151" t="s">
        <v>19</v>
      </c>
      <c r="F407" s="152" t="s">
        <v>1709</v>
      </c>
      <c r="H407" s="151" t="s">
        <v>19</v>
      </c>
      <c r="I407" s="153"/>
      <c r="L407" s="149"/>
      <c r="M407" s="154"/>
      <c r="T407" s="155"/>
      <c r="AT407" s="151" t="s">
        <v>177</v>
      </c>
      <c r="AU407" s="151" t="s">
        <v>83</v>
      </c>
      <c r="AV407" s="12" t="s">
        <v>81</v>
      </c>
      <c r="AW407" s="12" t="s">
        <v>34</v>
      </c>
      <c r="AX407" s="12" t="s">
        <v>74</v>
      </c>
      <c r="AY407" s="151" t="s">
        <v>166</v>
      </c>
    </row>
    <row r="408" spans="2:65" s="12" customFormat="1" ht="10.199999999999999">
      <c r="B408" s="149"/>
      <c r="D408" s="150" t="s">
        <v>177</v>
      </c>
      <c r="E408" s="151" t="s">
        <v>19</v>
      </c>
      <c r="F408" s="152" t="s">
        <v>1707</v>
      </c>
      <c r="H408" s="151" t="s">
        <v>19</v>
      </c>
      <c r="I408" s="153"/>
      <c r="L408" s="149"/>
      <c r="M408" s="154"/>
      <c r="T408" s="155"/>
      <c r="AT408" s="151" t="s">
        <v>177</v>
      </c>
      <c r="AU408" s="151" t="s">
        <v>83</v>
      </c>
      <c r="AV408" s="12" t="s">
        <v>81</v>
      </c>
      <c r="AW408" s="12" t="s">
        <v>34</v>
      </c>
      <c r="AX408" s="12" t="s">
        <v>74</v>
      </c>
      <c r="AY408" s="151" t="s">
        <v>166</v>
      </c>
    </row>
    <row r="409" spans="2:65" s="13" customFormat="1" ht="10.199999999999999">
      <c r="B409" s="156"/>
      <c r="D409" s="150" t="s">
        <v>177</v>
      </c>
      <c r="E409" s="157" t="s">
        <v>19</v>
      </c>
      <c r="F409" s="158" t="s">
        <v>1710</v>
      </c>
      <c r="H409" s="159">
        <v>1.85</v>
      </c>
      <c r="I409" s="160"/>
      <c r="L409" s="156"/>
      <c r="M409" s="161"/>
      <c r="T409" s="162"/>
      <c r="AT409" s="157" t="s">
        <v>177</v>
      </c>
      <c r="AU409" s="157" t="s">
        <v>83</v>
      </c>
      <c r="AV409" s="13" t="s">
        <v>83</v>
      </c>
      <c r="AW409" s="13" t="s">
        <v>34</v>
      </c>
      <c r="AX409" s="13" t="s">
        <v>74</v>
      </c>
      <c r="AY409" s="157" t="s">
        <v>166</v>
      </c>
    </row>
    <row r="410" spans="2:65" s="12" customFormat="1" ht="10.199999999999999">
      <c r="B410" s="149"/>
      <c r="D410" s="150" t="s">
        <v>177</v>
      </c>
      <c r="E410" s="151" t="s">
        <v>19</v>
      </c>
      <c r="F410" s="152" t="s">
        <v>1711</v>
      </c>
      <c r="H410" s="151" t="s">
        <v>19</v>
      </c>
      <c r="I410" s="153"/>
      <c r="L410" s="149"/>
      <c r="M410" s="154"/>
      <c r="T410" s="155"/>
      <c r="AT410" s="151" t="s">
        <v>177</v>
      </c>
      <c r="AU410" s="151" t="s">
        <v>83</v>
      </c>
      <c r="AV410" s="12" t="s">
        <v>81</v>
      </c>
      <c r="AW410" s="12" t="s">
        <v>34</v>
      </c>
      <c r="AX410" s="12" t="s">
        <v>74</v>
      </c>
      <c r="AY410" s="151" t="s">
        <v>166</v>
      </c>
    </row>
    <row r="411" spans="2:65" s="13" customFormat="1" ht="10.199999999999999">
      <c r="B411" s="156"/>
      <c r="D411" s="150" t="s">
        <v>177</v>
      </c>
      <c r="E411" s="157" t="s">
        <v>19</v>
      </c>
      <c r="F411" s="158" t="s">
        <v>1712</v>
      </c>
      <c r="H411" s="159">
        <v>26.577999999999999</v>
      </c>
      <c r="I411" s="160"/>
      <c r="L411" s="156"/>
      <c r="M411" s="161"/>
      <c r="T411" s="162"/>
      <c r="AT411" s="157" t="s">
        <v>177</v>
      </c>
      <c r="AU411" s="157" t="s">
        <v>83</v>
      </c>
      <c r="AV411" s="13" t="s">
        <v>83</v>
      </c>
      <c r="AW411" s="13" t="s">
        <v>34</v>
      </c>
      <c r="AX411" s="13" t="s">
        <v>74</v>
      </c>
      <c r="AY411" s="157" t="s">
        <v>166</v>
      </c>
    </row>
    <row r="412" spans="2:65" s="12" customFormat="1" ht="10.199999999999999">
      <c r="B412" s="149"/>
      <c r="D412" s="150" t="s">
        <v>177</v>
      </c>
      <c r="E412" s="151" t="s">
        <v>19</v>
      </c>
      <c r="F412" s="152" t="s">
        <v>354</v>
      </c>
      <c r="H412" s="151" t="s">
        <v>19</v>
      </c>
      <c r="I412" s="153"/>
      <c r="L412" s="149"/>
      <c r="M412" s="154"/>
      <c r="T412" s="155"/>
      <c r="AT412" s="151" t="s">
        <v>177</v>
      </c>
      <c r="AU412" s="151" t="s">
        <v>83</v>
      </c>
      <c r="AV412" s="12" t="s">
        <v>81</v>
      </c>
      <c r="AW412" s="12" t="s">
        <v>34</v>
      </c>
      <c r="AX412" s="12" t="s">
        <v>74</v>
      </c>
      <c r="AY412" s="151" t="s">
        <v>166</v>
      </c>
    </row>
    <row r="413" spans="2:65" s="12" customFormat="1" ht="10.199999999999999">
      <c r="B413" s="149"/>
      <c r="D413" s="150" t="s">
        <v>177</v>
      </c>
      <c r="E413" s="151" t="s">
        <v>19</v>
      </c>
      <c r="F413" s="152" t="s">
        <v>1707</v>
      </c>
      <c r="H413" s="151" t="s">
        <v>19</v>
      </c>
      <c r="I413" s="153"/>
      <c r="L413" s="149"/>
      <c r="M413" s="154"/>
      <c r="T413" s="155"/>
      <c r="AT413" s="151" t="s">
        <v>177</v>
      </c>
      <c r="AU413" s="151" t="s">
        <v>83</v>
      </c>
      <c r="AV413" s="12" t="s">
        <v>81</v>
      </c>
      <c r="AW413" s="12" t="s">
        <v>34</v>
      </c>
      <c r="AX413" s="12" t="s">
        <v>74</v>
      </c>
      <c r="AY413" s="151" t="s">
        <v>166</v>
      </c>
    </row>
    <row r="414" spans="2:65" s="13" customFormat="1" ht="10.199999999999999">
      <c r="B414" s="156"/>
      <c r="D414" s="150" t="s">
        <v>177</v>
      </c>
      <c r="E414" s="157" t="s">
        <v>19</v>
      </c>
      <c r="F414" s="158" t="s">
        <v>1713</v>
      </c>
      <c r="H414" s="159">
        <v>558.58000000000004</v>
      </c>
      <c r="I414" s="160"/>
      <c r="L414" s="156"/>
      <c r="M414" s="161"/>
      <c r="T414" s="162"/>
      <c r="AT414" s="157" t="s">
        <v>177</v>
      </c>
      <c r="AU414" s="157" t="s">
        <v>83</v>
      </c>
      <c r="AV414" s="13" t="s">
        <v>83</v>
      </c>
      <c r="AW414" s="13" t="s">
        <v>34</v>
      </c>
      <c r="AX414" s="13" t="s">
        <v>74</v>
      </c>
      <c r="AY414" s="157" t="s">
        <v>166</v>
      </c>
    </row>
    <row r="415" spans="2:65" s="12" customFormat="1" ht="10.199999999999999">
      <c r="B415" s="149"/>
      <c r="D415" s="150" t="s">
        <v>177</v>
      </c>
      <c r="E415" s="151" t="s">
        <v>19</v>
      </c>
      <c r="F415" s="152" t="s">
        <v>1714</v>
      </c>
      <c r="H415" s="151" t="s">
        <v>19</v>
      </c>
      <c r="I415" s="153"/>
      <c r="L415" s="149"/>
      <c r="M415" s="154"/>
      <c r="T415" s="155"/>
      <c r="AT415" s="151" t="s">
        <v>177</v>
      </c>
      <c r="AU415" s="151" t="s">
        <v>83</v>
      </c>
      <c r="AV415" s="12" t="s">
        <v>81</v>
      </c>
      <c r="AW415" s="12" t="s">
        <v>34</v>
      </c>
      <c r="AX415" s="12" t="s">
        <v>74</v>
      </c>
      <c r="AY415" s="151" t="s">
        <v>166</v>
      </c>
    </row>
    <row r="416" spans="2:65" s="13" customFormat="1" ht="10.199999999999999">
      <c r="B416" s="156"/>
      <c r="D416" s="150" t="s">
        <v>177</v>
      </c>
      <c r="E416" s="157" t="s">
        <v>19</v>
      </c>
      <c r="F416" s="158" t="s">
        <v>1715</v>
      </c>
      <c r="H416" s="159">
        <v>14.823</v>
      </c>
      <c r="I416" s="160"/>
      <c r="L416" s="156"/>
      <c r="M416" s="161"/>
      <c r="T416" s="162"/>
      <c r="AT416" s="157" t="s">
        <v>177</v>
      </c>
      <c r="AU416" s="157" t="s">
        <v>83</v>
      </c>
      <c r="AV416" s="13" t="s">
        <v>83</v>
      </c>
      <c r="AW416" s="13" t="s">
        <v>34</v>
      </c>
      <c r="AX416" s="13" t="s">
        <v>74</v>
      </c>
      <c r="AY416" s="157" t="s">
        <v>166</v>
      </c>
    </row>
    <row r="417" spans="2:65" s="14" customFormat="1" ht="10.199999999999999">
      <c r="B417" s="163"/>
      <c r="D417" s="150" t="s">
        <v>177</v>
      </c>
      <c r="E417" s="164" t="s">
        <v>19</v>
      </c>
      <c r="F417" s="165" t="s">
        <v>181</v>
      </c>
      <c r="H417" s="166">
        <v>635.57500000000005</v>
      </c>
      <c r="I417" s="167"/>
      <c r="L417" s="163"/>
      <c r="M417" s="168"/>
      <c r="T417" s="169"/>
      <c r="AT417" s="164" t="s">
        <v>177</v>
      </c>
      <c r="AU417" s="164" t="s">
        <v>83</v>
      </c>
      <c r="AV417" s="14" t="s">
        <v>173</v>
      </c>
      <c r="AW417" s="14" t="s">
        <v>34</v>
      </c>
      <c r="AX417" s="14" t="s">
        <v>81</v>
      </c>
      <c r="AY417" s="164" t="s">
        <v>166</v>
      </c>
    </row>
    <row r="418" spans="2:65" s="13" customFormat="1" ht="10.199999999999999">
      <c r="B418" s="156"/>
      <c r="D418" s="150" t="s">
        <v>177</v>
      </c>
      <c r="F418" s="158" t="s">
        <v>1716</v>
      </c>
      <c r="H418" s="159">
        <v>667.35400000000004</v>
      </c>
      <c r="I418" s="160"/>
      <c r="L418" s="156"/>
      <c r="M418" s="161"/>
      <c r="T418" s="162"/>
      <c r="AT418" s="157" t="s">
        <v>177</v>
      </c>
      <c r="AU418" s="157" t="s">
        <v>83</v>
      </c>
      <c r="AV418" s="13" t="s">
        <v>83</v>
      </c>
      <c r="AW418" s="13" t="s">
        <v>4</v>
      </c>
      <c r="AX418" s="13" t="s">
        <v>81</v>
      </c>
      <c r="AY418" s="157" t="s">
        <v>166</v>
      </c>
    </row>
    <row r="419" spans="2:65" s="1" customFormat="1" ht="21.75" customHeight="1">
      <c r="B419" s="33"/>
      <c r="C419" s="132" t="s">
        <v>489</v>
      </c>
      <c r="D419" s="132" t="s">
        <v>168</v>
      </c>
      <c r="E419" s="133" t="s">
        <v>385</v>
      </c>
      <c r="F419" s="134" t="s">
        <v>386</v>
      </c>
      <c r="G419" s="135" t="s">
        <v>244</v>
      </c>
      <c r="H419" s="136">
        <v>523.41600000000005</v>
      </c>
      <c r="I419" s="137"/>
      <c r="J419" s="138">
        <f>ROUND(I419*H419,2)</f>
        <v>0</v>
      </c>
      <c r="K419" s="134" t="s">
        <v>172</v>
      </c>
      <c r="L419" s="33"/>
      <c r="M419" s="139" t="s">
        <v>19</v>
      </c>
      <c r="N419" s="140" t="s">
        <v>45</v>
      </c>
      <c r="P419" s="141">
        <f>O419*H419</f>
        <v>0</v>
      </c>
      <c r="Q419" s="141">
        <v>0</v>
      </c>
      <c r="R419" s="141">
        <f>Q419*H419</f>
        <v>0</v>
      </c>
      <c r="S419" s="141">
        <v>7.4999999999999997E-2</v>
      </c>
      <c r="T419" s="142">
        <f>S419*H419</f>
        <v>39.2562</v>
      </c>
      <c r="AR419" s="143" t="s">
        <v>173</v>
      </c>
      <c r="AT419" s="143" t="s">
        <v>168</v>
      </c>
      <c r="AU419" s="143" t="s">
        <v>83</v>
      </c>
      <c r="AY419" s="18" t="s">
        <v>166</v>
      </c>
      <c r="BE419" s="144">
        <f>IF(N419="základní",J419,0)</f>
        <v>0</v>
      </c>
      <c r="BF419" s="144">
        <f>IF(N419="snížená",J419,0)</f>
        <v>0</v>
      </c>
      <c r="BG419" s="144">
        <f>IF(N419="zákl. přenesená",J419,0)</f>
        <v>0</v>
      </c>
      <c r="BH419" s="144">
        <f>IF(N419="sníž. přenesená",J419,0)</f>
        <v>0</v>
      </c>
      <c r="BI419" s="144">
        <f>IF(N419="nulová",J419,0)</f>
        <v>0</v>
      </c>
      <c r="BJ419" s="18" t="s">
        <v>81</v>
      </c>
      <c r="BK419" s="144">
        <f>ROUND(I419*H419,2)</f>
        <v>0</v>
      </c>
      <c r="BL419" s="18" t="s">
        <v>173</v>
      </c>
      <c r="BM419" s="143" t="s">
        <v>1717</v>
      </c>
    </row>
    <row r="420" spans="2:65" s="1" customFormat="1" ht="10.199999999999999">
      <c r="B420" s="33"/>
      <c r="D420" s="145" t="s">
        <v>175</v>
      </c>
      <c r="F420" s="146" t="s">
        <v>388</v>
      </c>
      <c r="I420" s="147"/>
      <c r="L420" s="33"/>
      <c r="M420" s="148"/>
      <c r="T420" s="54"/>
      <c r="AT420" s="18" t="s">
        <v>175</v>
      </c>
      <c r="AU420" s="18" t="s">
        <v>83</v>
      </c>
    </row>
    <row r="421" spans="2:65" s="12" customFormat="1" ht="10.199999999999999">
      <c r="B421" s="149"/>
      <c r="D421" s="150" t="s">
        <v>177</v>
      </c>
      <c r="E421" s="151" t="s">
        <v>19</v>
      </c>
      <c r="F421" s="152" t="s">
        <v>929</v>
      </c>
      <c r="H421" s="151" t="s">
        <v>19</v>
      </c>
      <c r="I421" s="153"/>
      <c r="L421" s="149"/>
      <c r="M421" s="154"/>
      <c r="T421" s="155"/>
      <c r="AT421" s="151" t="s">
        <v>177</v>
      </c>
      <c r="AU421" s="151" t="s">
        <v>83</v>
      </c>
      <c r="AV421" s="12" t="s">
        <v>81</v>
      </c>
      <c r="AW421" s="12" t="s">
        <v>34</v>
      </c>
      <c r="AX421" s="12" t="s">
        <v>74</v>
      </c>
      <c r="AY421" s="151" t="s">
        <v>166</v>
      </c>
    </row>
    <row r="422" spans="2:65" s="12" customFormat="1" ht="10.199999999999999">
      <c r="B422" s="149"/>
      <c r="D422" s="150" t="s">
        <v>177</v>
      </c>
      <c r="E422" s="151" t="s">
        <v>19</v>
      </c>
      <c r="F422" s="152" t="s">
        <v>1718</v>
      </c>
      <c r="H422" s="151" t="s">
        <v>19</v>
      </c>
      <c r="I422" s="153"/>
      <c r="L422" s="149"/>
      <c r="M422" s="154"/>
      <c r="T422" s="155"/>
      <c r="AT422" s="151" t="s">
        <v>177</v>
      </c>
      <c r="AU422" s="151" t="s">
        <v>83</v>
      </c>
      <c r="AV422" s="12" t="s">
        <v>81</v>
      </c>
      <c r="AW422" s="12" t="s">
        <v>34</v>
      </c>
      <c r="AX422" s="12" t="s">
        <v>74</v>
      </c>
      <c r="AY422" s="151" t="s">
        <v>166</v>
      </c>
    </row>
    <row r="423" spans="2:65" s="13" customFormat="1" ht="10.199999999999999">
      <c r="B423" s="156"/>
      <c r="D423" s="150" t="s">
        <v>177</v>
      </c>
      <c r="E423" s="157" t="s">
        <v>19</v>
      </c>
      <c r="F423" s="158" t="s">
        <v>1708</v>
      </c>
      <c r="H423" s="159">
        <v>33.744</v>
      </c>
      <c r="I423" s="160"/>
      <c r="L423" s="156"/>
      <c r="M423" s="161"/>
      <c r="T423" s="162"/>
      <c r="AT423" s="157" t="s">
        <v>177</v>
      </c>
      <c r="AU423" s="157" t="s">
        <v>83</v>
      </c>
      <c r="AV423" s="13" t="s">
        <v>83</v>
      </c>
      <c r="AW423" s="13" t="s">
        <v>34</v>
      </c>
      <c r="AX423" s="13" t="s">
        <v>74</v>
      </c>
      <c r="AY423" s="157" t="s">
        <v>166</v>
      </c>
    </row>
    <row r="424" spans="2:65" s="12" customFormat="1" ht="10.199999999999999">
      <c r="B424" s="149"/>
      <c r="D424" s="150" t="s">
        <v>177</v>
      </c>
      <c r="E424" s="151" t="s">
        <v>19</v>
      </c>
      <c r="F424" s="152" t="s">
        <v>1719</v>
      </c>
      <c r="H424" s="151" t="s">
        <v>19</v>
      </c>
      <c r="I424" s="153"/>
      <c r="L424" s="149"/>
      <c r="M424" s="154"/>
      <c r="T424" s="155"/>
      <c r="AT424" s="151" t="s">
        <v>177</v>
      </c>
      <c r="AU424" s="151" t="s">
        <v>83</v>
      </c>
      <c r="AV424" s="12" t="s">
        <v>81</v>
      </c>
      <c r="AW424" s="12" t="s">
        <v>34</v>
      </c>
      <c r="AX424" s="12" t="s">
        <v>74</v>
      </c>
      <c r="AY424" s="151" t="s">
        <v>166</v>
      </c>
    </row>
    <row r="425" spans="2:65" s="13" customFormat="1" ht="10.199999999999999">
      <c r="B425" s="156"/>
      <c r="D425" s="150" t="s">
        <v>177</v>
      </c>
      <c r="E425" s="157" t="s">
        <v>19</v>
      </c>
      <c r="F425" s="158" t="s">
        <v>1720</v>
      </c>
      <c r="H425" s="159">
        <v>61.058</v>
      </c>
      <c r="I425" s="160"/>
      <c r="L425" s="156"/>
      <c r="M425" s="161"/>
      <c r="T425" s="162"/>
      <c r="AT425" s="157" t="s">
        <v>177</v>
      </c>
      <c r="AU425" s="157" t="s">
        <v>83</v>
      </c>
      <c r="AV425" s="13" t="s">
        <v>83</v>
      </c>
      <c r="AW425" s="13" t="s">
        <v>34</v>
      </c>
      <c r="AX425" s="13" t="s">
        <v>74</v>
      </c>
      <c r="AY425" s="157" t="s">
        <v>166</v>
      </c>
    </row>
    <row r="426" spans="2:65" s="12" customFormat="1" ht="10.199999999999999">
      <c r="B426" s="149"/>
      <c r="D426" s="150" t="s">
        <v>177</v>
      </c>
      <c r="E426" s="151" t="s">
        <v>19</v>
      </c>
      <c r="F426" s="152" t="s">
        <v>1721</v>
      </c>
      <c r="H426" s="151" t="s">
        <v>19</v>
      </c>
      <c r="I426" s="153"/>
      <c r="L426" s="149"/>
      <c r="M426" s="154"/>
      <c r="T426" s="155"/>
      <c r="AT426" s="151" t="s">
        <v>177</v>
      </c>
      <c r="AU426" s="151" t="s">
        <v>83</v>
      </c>
      <c r="AV426" s="12" t="s">
        <v>81</v>
      </c>
      <c r="AW426" s="12" t="s">
        <v>34</v>
      </c>
      <c r="AX426" s="12" t="s">
        <v>74</v>
      </c>
      <c r="AY426" s="151" t="s">
        <v>166</v>
      </c>
    </row>
    <row r="427" spans="2:65" s="13" customFormat="1" ht="10.199999999999999">
      <c r="B427" s="156"/>
      <c r="D427" s="150" t="s">
        <v>177</v>
      </c>
      <c r="E427" s="157" t="s">
        <v>19</v>
      </c>
      <c r="F427" s="158" t="s">
        <v>1722</v>
      </c>
      <c r="H427" s="159">
        <v>19.329999999999998</v>
      </c>
      <c r="I427" s="160"/>
      <c r="L427" s="156"/>
      <c r="M427" s="161"/>
      <c r="T427" s="162"/>
      <c r="AT427" s="157" t="s">
        <v>177</v>
      </c>
      <c r="AU427" s="157" t="s">
        <v>83</v>
      </c>
      <c r="AV427" s="13" t="s">
        <v>83</v>
      </c>
      <c r="AW427" s="13" t="s">
        <v>34</v>
      </c>
      <c r="AX427" s="13" t="s">
        <v>74</v>
      </c>
      <c r="AY427" s="157" t="s">
        <v>166</v>
      </c>
    </row>
    <row r="428" spans="2:65" s="12" customFormat="1" ht="10.199999999999999">
      <c r="B428" s="149"/>
      <c r="D428" s="150" t="s">
        <v>177</v>
      </c>
      <c r="E428" s="151" t="s">
        <v>19</v>
      </c>
      <c r="F428" s="152" t="s">
        <v>354</v>
      </c>
      <c r="H428" s="151" t="s">
        <v>19</v>
      </c>
      <c r="I428" s="153"/>
      <c r="L428" s="149"/>
      <c r="M428" s="154"/>
      <c r="T428" s="155"/>
      <c r="AT428" s="151" t="s">
        <v>177</v>
      </c>
      <c r="AU428" s="151" t="s">
        <v>83</v>
      </c>
      <c r="AV428" s="12" t="s">
        <v>81</v>
      </c>
      <c r="AW428" s="12" t="s">
        <v>34</v>
      </c>
      <c r="AX428" s="12" t="s">
        <v>74</v>
      </c>
      <c r="AY428" s="151" t="s">
        <v>166</v>
      </c>
    </row>
    <row r="429" spans="2:65" s="12" customFormat="1" ht="10.199999999999999">
      <c r="B429" s="149"/>
      <c r="D429" s="150" t="s">
        <v>177</v>
      </c>
      <c r="E429" s="151" t="s">
        <v>19</v>
      </c>
      <c r="F429" s="152" t="s">
        <v>1723</v>
      </c>
      <c r="H429" s="151" t="s">
        <v>19</v>
      </c>
      <c r="I429" s="153"/>
      <c r="L429" s="149"/>
      <c r="M429" s="154"/>
      <c r="T429" s="155"/>
      <c r="AT429" s="151" t="s">
        <v>177</v>
      </c>
      <c r="AU429" s="151" t="s">
        <v>83</v>
      </c>
      <c r="AV429" s="12" t="s">
        <v>81</v>
      </c>
      <c r="AW429" s="12" t="s">
        <v>34</v>
      </c>
      <c r="AX429" s="12" t="s">
        <v>74</v>
      </c>
      <c r="AY429" s="151" t="s">
        <v>166</v>
      </c>
    </row>
    <row r="430" spans="2:65" s="13" customFormat="1" ht="10.199999999999999">
      <c r="B430" s="156"/>
      <c r="D430" s="150" t="s">
        <v>177</v>
      </c>
      <c r="E430" s="157" t="s">
        <v>19</v>
      </c>
      <c r="F430" s="158" t="s">
        <v>1715</v>
      </c>
      <c r="H430" s="159">
        <v>14.823</v>
      </c>
      <c r="I430" s="160"/>
      <c r="L430" s="156"/>
      <c r="M430" s="161"/>
      <c r="T430" s="162"/>
      <c r="AT430" s="157" t="s">
        <v>177</v>
      </c>
      <c r="AU430" s="157" t="s">
        <v>83</v>
      </c>
      <c r="AV430" s="13" t="s">
        <v>83</v>
      </c>
      <c r="AW430" s="13" t="s">
        <v>34</v>
      </c>
      <c r="AX430" s="13" t="s">
        <v>74</v>
      </c>
      <c r="AY430" s="157" t="s">
        <v>166</v>
      </c>
    </row>
    <row r="431" spans="2:65" s="12" customFormat="1" ht="10.199999999999999">
      <c r="B431" s="149"/>
      <c r="D431" s="150" t="s">
        <v>177</v>
      </c>
      <c r="E431" s="151" t="s">
        <v>19</v>
      </c>
      <c r="F431" s="152" t="s">
        <v>1724</v>
      </c>
      <c r="H431" s="151" t="s">
        <v>19</v>
      </c>
      <c r="I431" s="153"/>
      <c r="L431" s="149"/>
      <c r="M431" s="154"/>
      <c r="T431" s="155"/>
      <c r="AT431" s="151" t="s">
        <v>177</v>
      </c>
      <c r="AU431" s="151" t="s">
        <v>83</v>
      </c>
      <c r="AV431" s="12" t="s">
        <v>81</v>
      </c>
      <c r="AW431" s="12" t="s">
        <v>34</v>
      </c>
      <c r="AX431" s="12" t="s">
        <v>74</v>
      </c>
      <c r="AY431" s="151" t="s">
        <v>166</v>
      </c>
    </row>
    <row r="432" spans="2:65" s="13" customFormat="1" ht="10.199999999999999">
      <c r="B432" s="156"/>
      <c r="D432" s="150" t="s">
        <v>177</v>
      </c>
      <c r="E432" s="157" t="s">
        <v>19</v>
      </c>
      <c r="F432" s="158" t="s">
        <v>1725</v>
      </c>
      <c r="H432" s="159">
        <v>7.11</v>
      </c>
      <c r="I432" s="160"/>
      <c r="L432" s="156"/>
      <c r="M432" s="161"/>
      <c r="T432" s="162"/>
      <c r="AT432" s="157" t="s">
        <v>177</v>
      </c>
      <c r="AU432" s="157" t="s">
        <v>83</v>
      </c>
      <c r="AV432" s="13" t="s">
        <v>83</v>
      </c>
      <c r="AW432" s="13" t="s">
        <v>34</v>
      </c>
      <c r="AX432" s="13" t="s">
        <v>74</v>
      </c>
      <c r="AY432" s="157" t="s">
        <v>166</v>
      </c>
    </row>
    <row r="433" spans="2:65" s="12" customFormat="1" ht="10.199999999999999">
      <c r="B433" s="149"/>
      <c r="D433" s="150" t="s">
        <v>177</v>
      </c>
      <c r="E433" s="151" t="s">
        <v>19</v>
      </c>
      <c r="F433" s="152" t="s">
        <v>1719</v>
      </c>
      <c r="H433" s="151" t="s">
        <v>19</v>
      </c>
      <c r="I433" s="153"/>
      <c r="L433" s="149"/>
      <c r="M433" s="154"/>
      <c r="T433" s="155"/>
      <c r="AT433" s="151" t="s">
        <v>177</v>
      </c>
      <c r="AU433" s="151" t="s">
        <v>83</v>
      </c>
      <c r="AV433" s="12" t="s">
        <v>81</v>
      </c>
      <c r="AW433" s="12" t="s">
        <v>34</v>
      </c>
      <c r="AX433" s="12" t="s">
        <v>74</v>
      </c>
      <c r="AY433" s="151" t="s">
        <v>166</v>
      </c>
    </row>
    <row r="434" spans="2:65" s="13" customFormat="1" ht="10.199999999999999">
      <c r="B434" s="156"/>
      <c r="D434" s="150" t="s">
        <v>177</v>
      </c>
      <c r="E434" s="157" t="s">
        <v>19</v>
      </c>
      <c r="F434" s="158" t="s">
        <v>1726</v>
      </c>
      <c r="H434" s="159">
        <v>282.36</v>
      </c>
      <c r="I434" s="160"/>
      <c r="L434" s="156"/>
      <c r="M434" s="161"/>
      <c r="T434" s="162"/>
      <c r="AT434" s="157" t="s">
        <v>177</v>
      </c>
      <c r="AU434" s="157" t="s">
        <v>83</v>
      </c>
      <c r="AV434" s="13" t="s">
        <v>83</v>
      </c>
      <c r="AW434" s="13" t="s">
        <v>34</v>
      </c>
      <c r="AX434" s="13" t="s">
        <v>74</v>
      </c>
      <c r="AY434" s="157" t="s">
        <v>166</v>
      </c>
    </row>
    <row r="435" spans="2:65" s="13" customFormat="1" ht="10.199999999999999">
      <c r="B435" s="156"/>
      <c r="D435" s="150" t="s">
        <v>177</v>
      </c>
      <c r="E435" s="157" t="s">
        <v>19</v>
      </c>
      <c r="F435" s="158" t="s">
        <v>1727</v>
      </c>
      <c r="H435" s="159">
        <v>30.058</v>
      </c>
      <c r="I435" s="160"/>
      <c r="L435" s="156"/>
      <c r="M435" s="161"/>
      <c r="T435" s="162"/>
      <c r="AT435" s="157" t="s">
        <v>177</v>
      </c>
      <c r="AU435" s="157" t="s">
        <v>83</v>
      </c>
      <c r="AV435" s="13" t="s">
        <v>83</v>
      </c>
      <c r="AW435" s="13" t="s">
        <v>34</v>
      </c>
      <c r="AX435" s="13" t="s">
        <v>74</v>
      </c>
      <c r="AY435" s="157" t="s">
        <v>166</v>
      </c>
    </row>
    <row r="436" spans="2:65" s="12" customFormat="1" ht="10.199999999999999">
      <c r="B436" s="149"/>
      <c r="D436" s="150" t="s">
        <v>177</v>
      </c>
      <c r="E436" s="151" t="s">
        <v>19</v>
      </c>
      <c r="F436" s="152" t="s">
        <v>1728</v>
      </c>
      <c r="H436" s="151" t="s">
        <v>19</v>
      </c>
      <c r="I436" s="153"/>
      <c r="L436" s="149"/>
      <c r="M436" s="154"/>
      <c r="T436" s="155"/>
      <c r="AT436" s="151" t="s">
        <v>177</v>
      </c>
      <c r="AU436" s="151" t="s">
        <v>83</v>
      </c>
      <c r="AV436" s="12" t="s">
        <v>81</v>
      </c>
      <c r="AW436" s="12" t="s">
        <v>34</v>
      </c>
      <c r="AX436" s="12" t="s">
        <v>74</v>
      </c>
      <c r="AY436" s="151" t="s">
        <v>166</v>
      </c>
    </row>
    <row r="437" spans="2:65" s="13" customFormat="1" ht="10.199999999999999">
      <c r="B437" s="156"/>
      <c r="D437" s="150" t="s">
        <v>177</v>
      </c>
      <c r="E437" s="157" t="s">
        <v>19</v>
      </c>
      <c r="F437" s="158" t="s">
        <v>1729</v>
      </c>
      <c r="H437" s="159">
        <v>50.008000000000003</v>
      </c>
      <c r="I437" s="160"/>
      <c r="L437" s="156"/>
      <c r="M437" s="161"/>
      <c r="T437" s="162"/>
      <c r="AT437" s="157" t="s">
        <v>177</v>
      </c>
      <c r="AU437" s="157" t="s">
        <v>83</v>
      </c>
      <c r="AV437" s="13" t="s">
        <v>83</v>
      </c>
      <c r="AW437" s="13" t="s">
        <v>34</v>
      </c>
      <c r="AX437" s="13" t="s">
        <v>74</v>
      </c>
      <c r="AY437" s="157" t="s">
        <v>166</v>
      </c>
    </row>
    <row r="438" spans="2:65" s="14" customFormat="1" ht="10.199999999999999">
      <c r="B438" s="163"/>
      <c r="D438" s="150" t="s">
        <v>177</v>
      </c>
      <c r="E438" s="164" t="s">
        <v>19</v>
      </c>
      <c r="F438" s="165" t="s">
        <v>181</v>
      </c>
      <c r="H438" s="166">
        <v>498.49099999999999</v>
      </c>
      <c r="I438" s="167"/>
      <c r="L438" s="163"/>
      <c r="M438" s="168"/>
      <c r="T438" s="169"/>
      <c r="AT438" s="164" t="s">
        <v>177</v>
      </c>
      <c r="AU438" s="164" t="s">
        <v>83</v>
      </c>
      <c r="AV438" s="14" t="s">
        <v>173</v>
      </c>
      <c r="AW438" s="14" t="s">
        <v>34</v>
      </c>
      <c r="AX438" s="14" t="s">
        <v>81</v>
      </c>
      <c r="AY438" s="164" t="s">
        <v>166</v>
      </c>
    </row>
    <row r="439" spans="2:65" s="13" customFormat="1" ht="10.199999999999999">
      <c r="B439" s="156"/>
      <c r="D439" s="150" t="s">
        <v>177</v>
      </c>
      <c r="F439" s="158" t="s">
        <v>1730</v>
      </c>
      <c r="H439" s="159">
        <v>523.41600000000005</v>
      </c>
      <c r="I439" s="160"/>
      <c r="L439" s="156"/>
      <c r="M439" s="161"/>
      <c r="T439" s="162"/>
      <c r="AT439" s="157" t="s">
        <v>177</v>
      </c>
      <c r="AU439" s="157" t="s">
        <v>83</v>
      </c>
      <c r="AV439" s="13" t="s">
        <v>83</v>
      </c>
      <c r="AW439" s="13" t="s">
        <v>4</v>
      </c>
      <c r="AX439" s="13" t="s">
        <v>81</v>
      </c>
      <c r="AY439" s="157" t="s">
        <v>166</v>
      </c>
    </row>
    <row r="440" spans="2:65" s="1" customFormat="1" ht="16.5" customHeight="1">
      <c r="B440" s="33"/>
      <c r="C440" s="132" t="s">
        <v>496</v>
      </c>
      <c r="D440" s="132" t="s">
        <v>168</v>
      </c>
      <c r="E440" s="133" t="s">
        <v>391</v>
      </c>
      <c r="F440" s="134" t="s">
        <v>392</v>
      </c>
      <c r="G440" s="135" t="s">
        <v>244</v>
      </c>
      <c r="H440" s="136">
        <v>356.85700000000003</v>
      </c>
      <c r="I440" s="137"/>
      <c r="J440" s="138">
        <f>ROUND(I440*H440,2)</f>
        <v>0</v>
      </c>
      <c r="K440" s="134" t="s">
        <v>19</v>
      </c>
      <c r="L440" s="33"/>
      <c r="M440" s="139" t="s">
        <v>19</v>
      </c>
      <c r="N440" s="140" t="s">
        <v>45</v>
      </c>
      <c r="P440" s="141">
        <f>O440*H440</f>
        <v>0</v>
      </c>
      <c r="Q440" s="141">
        <v>0</v>
      </c>
      <c r="R440" s="141">
        <f>Q440*H440</f>
        <v>0</v>
      </c>
      <c r="S440" s="141">
        <v>7.0000000000000007E-2</v>
      </c>
      <c r="T440" s="142">
        <f>S440*H440</f>
        <v>24.979990000000004</v>
      </c>
      <c r="AR440" s="143" t="s">
        <v>173</v>
      </c>
      <c r="AT440" s="143" t="s">
        <v>168</v>
      </c>
      <c r="AU440" s="143" t="s">
        <v>83</v>
      </c>
      <c r="AY440" s="18" t="s">
        <v>166</v>
      </c>
      <c r="BE440" s="144">
        <f>IF(N440="základní",J440,0)</f>
        <v>0</v>
      </c>
      <c r="BF440" s="144">
        <f>IF(N440="snížená",J440,0)</f>
        <v>0</v>
      </c>
      <c r="BG440" s="144">
        <f>IF(N440="zákl. přenesená",J440,0)</f>
        <v>0</v>
      </c>
      <c r="BH440" s="144">
        <f>IF(N440="sníž. přenesená",J440,0)</f>
        <v>0</v>
      </c>
      <c r="BI440" s="144">
        <f>IF(N440="nulová",J440,0)</f>
        <v>0</v>
      </c>
      <c r="BJ440" s="18" t="s">
        <v>81</v>
      </c>
      <c r="BK440" s="144">
        <f>ROUND(I440*H440,2)</f>
        <v>0</v>
      </c>
      <c r="BL440" s="18" t="s">
        <v>173</v>
      </c>
      <c r="BM440" s="143" t="s">
        <v>1731</v>
      </c>
    </row>
    <row r="441" spans="2:65" s="12" customFormat="1" ht="10.199999999999999">
      <c r="B441" s="149"/>
      <c r="D441" s="150" t="s">
        <v>177</v>
      </c>
      <c r="E441" s="151" t="s">
        <v>19</v>
      </c>
      <c r="F441" s="152" t="s">
        <v>1732</v>
      </c>
      <c r="H441" s="151" t="s">
        <v>19</v>
      </c>
      <c r="I441" s="153"/>
      <c r="L441" s="149"/>
      <c r="M441" s="154"/>
      <c r="T441" s="155"/>
      <c r="AT441" s="151" t="s">
        <v>177</v>
      </c>
      <c r="AU441" s="151" t="s">
        <v>83</v>
      </c>
      <c r="AV441" s="12" t="s">
        <v>81</v>
      </c>
      <c r="AW441" s="12" t="s">
        <v>34</v>
      </c>
      <c r="AX441" s="12" t="s">
        <v>74</v>
      </c>
      <c r="AY441" s="151" t="s">
        <v>166</v>
      </c>
    </row>
    <row r="442" spans="2:65" s="13" customFormat="1" ht="10.199999999999999">
      <c r="B442" s="156"/>
      <c r="D442" s="150" t="s">
        <v>177</v>
      </c>
      <c r="E442" s="157" t="s">
        <v>19</v>
      </c>
      <c r="F442" s="158" t="s">
        <v>1733</v>
      </c>
      <c r="H442" s="159">
        <v>5.36</v>
      </c>
      <c r="I442" s="160"/>
      <c r="L442" s="156"/>
      <c r="M442" s="161"/>
      <c r="T442" s="162"/>
      <c r="AT442" s="157" t="s">
        <v>177</v>
      </c>
      <c r="AU442" s="157" t="s">
        <v>83</v>
      </c>
      <c r="AV442" s="13" t="s">
        <v>83</v>
      </c>
      <c r="AW442" s="13" t="s">
        <v>34</v>
      </c>
      <c r="AX442" s="13" t="s">
        <v>74</v>
      </c>
      <c r="AY442" s="157" t="s">
        <v>166</v>
      </c>
    </row>
    <row r="443" spans="2:65" s="12" customFormat="1" ht="10.199999999999999">
      <c r="B443" s="149"/>
      <c r="D443" s="150" t="s">
        <v>177</v>
      </c>
      <c r="E443" s="151" t="s">
        <v>19</v>
      </c>
      <c r="F443" s="152" t="s">
        <v>354</v>
      </c>
      <c r="H443" s="151" t="s">
        <v>19</v>
      </c>
      <c r="I443" s="153"/>
      <c r="L443" s="149"/>
      <c r="M443" s="154"/>
      <c r="T443" s="155"/>
      <c r="AT443" s="151" t="s">
        <v>177</v>
      </c>
      <c r="AU443" s="151" t="s">
        <v>83</v>
      </c>
      <c r="AV443" s="12" t="s">
        <v>81</v>
      </c>
      <c r="AW443" s="12" t="s">
        <v>34</v>
      </c>
      <c r="AX443" s="12" t="s">
        <v>74</v>
      </c>
      <c r="AY443" s="151" t="s">
        <v>166</v>
      </c>
    </row>
    <row r="444" spans="2:65" s="13" customFormat="1" ht="10.199999999999999">
      <c r="B444" s="156"/>
      <c r="D444" s="150" t="s">
        <v>177</v>
      </c>
      <c r="E444" s="157" t="s">
        <v>19</v>
      </c>
      <c r="F444" s="158" t="s">
        <v>1734</v>
      </c>
      <c r="H444" s="159">
        <v>334.50400000000002</v>
      </c>
      <c r="I444" s="160"/>
      <c r="L444" s="156"/>
      <c r="M444" s="161"/>
      <c r="T444" s="162"/>
      <c r="AT444" s="157" t="s">
        <v>177</v>
      </c>
      <c r="AU444" s="157" t="s">
        <v>83</v>
      </c>
      <c r="AV444" s="13" t="s">
        <v>83</v>
      </c>
      <c r="AW444" s="13" t="s">
        <v>34</v>
      </c>
      <c r="AX444" s="13" t="s">
        <v>74</v>
      </c>
      <c r="AY444" s="157" t="s">
        <v>166</v>
      </c>
    </row>
    <row r="445" spans="2:65" s="14" customFormat="1" ht="10.199999999999999">
      <c r="B445" s="163"/>
      <c r="D445" s="150" t="s">
        <v>177</v>
      </c>
      <c r="E445" s="164" t="s">
        <v>19</v>
      </c>
      <c r="F445" s="165" t="s">
        <v>181</v>
      </c>
      <c r="H445" s="166">
        <v>339.86399999999998</v>
      </c>
      <c r="I445" s="167"/>
      <c r="L445" s="163"/>
      <c r="M445" s="168"/>
      <c r="T445" s="169"/>
      <c r="AT445" s="164" t="s">
        <v>177</v>
      </c>
      <c r="AU445" s="164" t="s">
        <v>83</v>
      </c>
      <c r="AV445" s="14" t="s">
        <v>173</v>
      </c>
      <c r="AW445" s="14" t="s">
        <v>34</v>
      </c>
      <c r="AX445" s="14" t="s">
        <v>81</v>
      </c>
      <c r="AY445" s="164" t="s">
        <v>166</v>
      </c>
    </row>
    <row r="446" spans="2:65" s="13" customFormat="1" ht="10.199999999999999">
      <c r="B446" s="156"/>
      <c r="D446" s="150" t="s">
        <v>177</v>
      </c>
      <c r="F446" s="158" t="s">
        <v>1735</v>
      </c>
      <c r="H446" s="159">
        <v>356.85700000000003</v>
      </c>
      <c r="I446" s="160"/>
      <c r="L446" s="156"/>
      <c r="M446" s="161"/>
      <c r="T446" s="162"/>
      <c r="AT446" s="157" t="s">
        <v>177</v>
      </c>
      <c r="AU446" s="157" t="s">
        <v>83</v>
      </c>
      <c r="AV446" s="13" t="s">
        <v>83</v>
      </c>
      <c r="AW446" s="13" t="s">
        <v>4</v>
      </c>
      <c r="AX446" s="13" t="s">
        <v>81</v>
      </c>
      <c r="AY446" s="157" t="s">
        <v>166</v>
      </c>
    </row>
    <row r="447" spans="2:65" s="1" customFormat="1" ht="21.75" customHeight="1">
      <c r="B447" s="33"/>
      <c r="C447" s="132" t="s">
        <v>502</v>
      </c>
      <c r="D447" s="132" t="s">
        <v>168</v>
      </c>
      <c r="E447" s="133" t="s">
        <v>398</v>
      </c>
      <c r="F447" s="134" t="s">
        <v>399</v>
      </c>
      <c r="G447" s="135" t="s">
        <v>244</v>
      </c>
      <c r="H447" s="136">
        <v>3.7309999999999999</v>
      </c>
      <c r="I447" s="137"/>
      <c r="J447" s="138">
        <f>ROUND(I447*H447,2)</f>
        <v>0</v>
      </c>
      <c r="K447" s="134" t="s">
        <v>172</v>
      </c>
      <c r="L447" s="33"/>
      <c r="M447" s="139" t="s">
        <v>19</v>
      </c>
      <c r="N447" s="140" t="s">
        <v>45</v>
      </c>
      <c r="P447" s="141">
        <f>O447*H447</f>
        <v>0</v>
      </c>
      <c r="Q447" s="141">
        <v>0</v>
      </c>
      <c r="R447" s="141">
        <f>Q447*H447</f>
        <v>0</v>
      </c>
      <c r="S447" s="141">
        <v>7.4999999999999997E-2</v>
      </c>
      <c r="T447" s="142">
        <f>S447*H447</f>
        <v>0.27982499999999999</v>
      </c>
      <c r="AR447" s="143" t="s">
        <v>173</v>
      </c>
      <c r="AT447" s="143" t="s">
        <v>168</v>
      </c>
      <c r="AU447" s="143" t="s">
        <v>83</v>
      </c>
      <c r="AY447" s="18" t="s">
        <v>166</v>
      </c>
      <c r="BE447" s="144">
        <f>IF(N447="základní",J447,0)</f>
        <v>0</v>
      </c>
      <c r="BF447" s="144">
        <f>IF(N447="snížená",J447,0)</f>
        <v>0</v>
      </c>
      <c r="BG447" s="144">
        <f>IF(N447="zákl. přenesená",J447,0)</f>
        <v>0</v>
      </c>
      <c r="BH447" s="144">
        <f>IF(N447="sníž. přenesená",J447,0)</f>
        <v>0</v>
      </c>
      <c r="BI447" s="144">
        <f>IF(N447="nulová",J447,0)</f>
        <v>0</v>
      </c>
      <c r="BJ447" s="18" t="s">
        <v>81</v>
      </c>
      <c r="BK447" s="144">
        <f>ROUND(I447*H447,2)</f>
        <v>0</v>
      </c>
      <c r="BL447" s="18" t="s">
        <v>173</v>
      </c>
      <c r="BM447" s="143" t="s">
        <v>1736</v>
      </c>
    </row>
    <row r="448" spans="2:65" s="1" customFormat="1" ht="10.199999999999999">
      <c r="B448" s="33"/>
      <c r="D448" s="145" t="s">
        <v>175</v>
      </c>
      <c r="F448" s="146" t="s">
        <v>401</v>
      </c>
      <c r="I448" s="147"/>
      <c r="L448" s="33"/>
      <c r="M448" s="148"/>
      <c r="T448" s="54"/>
      <c r="AT448" s="18" t="s">
        <v>175</v>
      </c>
      <c r="AU448" s="18" t="s">
        <v>83</v>
      </c>
    </row>
    <row r="449" spans="2:65" s="12" customFormat="1" ht="10.199999999999999">
      <c r="B449" s="149"/>
      <c r="D449" s="150" t="s">
        <v>177</v>
      </c>
      <c r="E449" s="151" t="s">
        <v>19</v>
      </c>
      <c r="F449" s="152" t="s">
        <v>354</v>
      </c>
      <c r="H449" s="151" t="s">
        <v>19</v>
      </c>
      <c r="I449" s="153"/>
      <c r="L449" s="149"/>
      <c r="M449" s="154"/>
      <c r="T449" s="155"/>
      <c r="AT449" s="151" t="s">
        <v>177</v>
      </c>
      <c r="AU449" s="151" t="s">
        <v>83</v>
      </c>
      <c r="AV449" s="12" t="s">
        <v>81</v>
      </c>
      <c r="AW449" s="12" t="s">
        <v>34</v>
      </c>
      <c r="AX449" s="12" t="s">
        <v>74</v>
      </c>
      <c r="AY449" s="151" t="s">
        <v>166</v>
      </c>
    </row>
    <row r="450" spans="2:65" s="12" customFormat="1" ht="10.199999999999999">
      <c r="B450" s="149"/>
      <c r="D450" s="150" t="s">
        <v>177</v>
      </c>
      <c r="E450" s="151" t="s">
        <v>19</v>
      </c>
      <c r="F450" s="152" t="s">
        <v>1737</v>
      </c>
      <c r="H450" s="151" t="s">
        <v>19</v>
      </c>
      <c r="I450" s="153"/>
      <c r="L450" s="149"/>
      <c r="M450" s="154"/>
      <c r="T450" s="155"/>
      <c r="AT450" s="151" t="s">
        <v>177</v>
      </c>
      <c r="AU450" s="151" t="s">
        <v>83</v>
      </c>
      <c r="AV450" s="12" t="s">
        <v>81</v>
      </c>
      <c r="AW450" s="12" t="s">
        <v>34</v>
      </c>
      <c r="AX450" s="12" t="s">
        <v>74</v>
      </c>
      <c r="AY450" s="151" t="s">
        <v>166</v>
      </c>
    </row>
    <row r="451" spans="2:65" s="13" customFormat="1" ht="10.199999999999999">
      <c r="B451" s="156"/>
      <c r="D451" s="150" t="s">
        <v>177</v>
      </c>
      <c r="E451" s="157" t="s">
        <v>19</v>
      </c>
      <c r="F451" s="158" t="s">
        <v>1738</v>
      </c>
      <c r="H451" s="159">
        <v>3.5529999999999999</v>
      </c>
      <c r="I451" s="160"/>
      <c r="L451" s="156"/>
      <c r="M451" s="161"/>
      <c r="T451" s="162"/>
      <c r="AT451" s="157" t="s">
        <v>177</v>
      </c>
      <c r="AU451" s="157" t="s">
        <v>83</v>
      </c>
      <c r="AV451" s="13" t="s">
        <v>83</v>
      </c>
      <c r="AW451" s="13" t="s">
        <v>34</v>
      </c>
      <c r="AX451" s="13" t="s">
        <v>74</v>
      </c>
      <c r="AY451" s="157" t="s">
        <v>166</v>
      </c>
    </row>
    <row r="452" spans="2:65" s="14" customFormat="1" ht="10.199999999999999">
      <c r="B452" s="163"/>
      <c r="D452" s="150" t="s">
        <v>177</v>
      </c>
      <c r="E452" s="164" t="s">
        <v>19</v>
      </c>
      <c r="F452" s="165" t="s">
        <v>181</v>
      </c>
      <c r="H452" s="166">
        <v>3.5529999999999999</v>
      </c>
      <c r="I452" s="167"/>
      <c r="L452" s="163"/>
      <c r="M452" s="168"/>
      <c r="T452" s="169"/>
      <c r="AT452" s="164" t="s">
        <v>177</v>
      </c>
      <c r="AU452" s="164" t="s">
        <v>83</v>
      </c>
      <c r="AV452" s="14" t="s">
        <v>173</v>
      </c>
      <c r="AW452" s="14" t="s">
        <v>34</v>
      </c>
      <c r="AX452" s="14" t="s">
        <v>81</v>
      </c>
      <c r="AY452" s="164" t="s">
        <v>166</v>
      </c>
    </row>
    <row r="453" spans="2:65" s="13" customFormat="1" ht="10.199999999999999">
      <c r="B453" s="156"/>
      <c r="D453" s="150" t="s">
        <v>177</v>
      </c>
      <c r="F453" s="158" t="s">
        <v>1739</v>
      </c>
      <c r="H453" s="159">
        <v>3.7309999999999999</v>
      </c>
      <c r="I453" s="160"/>
      <c r="L453" s="156"/>
      <c r="M453" s="161"/>
      <c r="T453" s="162"/>
      <c r="AT453" s="157" t="s">
        <v>177</v>
      </c>
      <c r="AU453" s="157" t="s">
        <v>83</v>
      </c>
      <c r="AV453" s="13" t="s">
        <v>83</v>
      </c>
      <c r="AW453" s="13" t="s">
        <v>4</v>
      </c>
      <c r="AX453" s="13" t="s">
        <v>81</v>
      </c>
      <c r="AY453" s="157" t="s">
        <v>166</v>
      </c>
    </row>
    <row r="454" spans="2:65" s="11" customFormat="1" ht="22.8" customHeight="1">
      <c r="B454" s="120"/>
      <c r="D454" s="121" t="s">
        <v>73</v>
      </c>
      <c r="E454" s="130" t="s">
        <v>402</v>
      </c>
      <c r="F454" s="130" t="s">
        <v>403</v>
      </c>
      <c r="I454" s="123"/>
      <c r="J454" s="131">
        <f>BK454</f>
        <v>0</v>
      </c>
      <c r="L454" s="120"/>
      <c r="M454" s="125"/>
      <c r="P454" s="126">
        <f>SUM(P455:P483)</f>
        <v>0</v>
      </c>
      <c r="R454" s="126">
        <f>SUM(R455:R483)</f>
        <v>0</v>
      </c>
      <c r="T454" s="127">
        <f>SUM(T455:T483)</f>
        <v>0</v>
      </c>
      <c r="AR454" s="121" t="s">
        <v>81</v>
      </c>
      <c r="AT454" s="128" t="s">
        <v>73</v>
      </c>
      <c r="AU454" s="128" t="s">
        <v>81</v>
      </c>
      <c r="AY454" s="121" t="s">
        <v>166</v>
      </c>
      <c r="BK454" s="129">
        <f>SUM(BK455:BK483)</f>
        <v>0</v>
      </c>
    </row>
    <row r="455" spans="2:65" s="1" customFormat="1" ht="24.15" customHeight="1">
      <c r="B455" s="33"/>
      <c r="C455" s="132" t="s">
        <v>511</v>
      </c>
      <c r="D455" s="132" t="s">
        <v>168</v>
      </c>
      <c r="E455" s="133" t="s">
        <v>405</v>
      </c>
      <c r="F455" s="134" t="s">
        <v>406</v>
      </c>
      <c r="G455" s="135" t="s">
        <v>293</v>
      </c>
      <c r="H455" s="136">
        <v>554.99099999999999</v>
      </c>
      <c r="I455" s="137"/>
      <c r="J455" s="138">
        <f>ROUND(I455*H455,2)</f>
        <v>0</v>
      </c>
      <c r="K455" s="134" t="s">
        <v>172</v>
      </c>
      <c r="L455" s="33"/>
      <c r="M455" s="139" t="s">
        <v>19</v>
      </c>
      <c r="N455" s="140" t="s">
        <v>45</v>
      </c>
      <c r="P455" s="141">
        <f>O455*H455</f>
        <v>0</v>
      </c>
      <c r="Q455" s="141">
        <v>0</v>
      </c>
      <c r="R455" s="141">
        <f>Q455*H455</f>
        <v>0</v>
      </c>
      <c r="S455" s="141">
        <v>0</v>
      </c>
      <c r="T455" s="142">
        <f>S455*H455</f>
        <v>0</v>
      </c>
      <c r="AR455" s="143" t="s">
        <v>173</v>
      </c>
      <c r="AT455" s="143" t="s">
        <v>168</v>
      </c>
      <c r="AU455" s="143" t="s">
        <v>83</v>
      </c>
      <c r="AY455" s="18" t="s">
        <v>166</v>
      </c>
      <c r="BE455" s="144">
        <f>IF(N455="základní",J455,0)</f>
        <v>0</v>
      </c>
      <c r="BF455" s="144">
        <f>IF(N455="snížená",J455,0)</f>
        <v>0</v>
      </c>
      <c r="BG455" s="144">
        <f>IF(N455="zákl. přenesená",J455,0)</f>
        <v>0</v>
      </c>
      <c r="BH455" s="144">
        <f>IF(N455="sníž. přenesená",J455,0)</f>
        <v>0</v>
      </c>
      <c r="BI455" s="144">
        <f>IF(N455="nulová",J455,0)</f>
        <v>0</v>
      </c>
      <c r="BJ455" s="18" t="s">
        <v>81</v>
      </c>
      <c r="BK455" s="144">
        <f>ROUND(I455*H455,2)</f>
        <v>0</v>
      </c>
      <c r="BL455" s="18" t="s">
        <v>173</v>
      </c>
      <c r="BM455" s="143" t="s">
        <v>1740</v>
      </c>
    </row>
    <row r="456" spans="2:65" s="1" customFormat="1" ht="10.199999999999999">
      <c r="B456" s="33"/>
      <c r="D456" s="145" t="s">
        <v>175</v>
      </c>
      <c r="F456" s="146" t="s">
        <v>408</v>
      </c>
      <c r="I456" s="147"/>
      <c r="L456" s="33"/>
      <c r="M456" s="148"/>
      <c r="T456" s="54"/>
      <c r="AT456" s="18" t="s">
        <v>175</v>
      </c>
      <c r="AU456" s="18" t="s">
        <v>83</v>
      </c>
    </row>
    <row r="457" spans="2:65" s="1" customFormat="1" ht="21.75" customHeight="1">
      <c r="B457" s="33"/>
      <c r="C457" s="132" t="s">
        <v>518</v>
      </c>
      <c r="D457" s="132" t="s">
        <v>168</v>
      </c>
      <c r="E457" s="133" t="s">
        <v>410</v>
      </c>
      <c r="F457" s="134" t="s">
        <v>411</v>
      </c>
      <c r="G457" s="135" t="s">
        <v>293</v>
      </c>
      <c r="H457" s="136">
        <v>554.99099999999999</v>
      </c>
      <c r="I457" s="137"/>
      <c r="J457" s="138">
        <f>ROUND(I457*H457,2)</f>
        <v>0</v>
      </c>
      <c r="K457" s="134" t="s">
        <v>172</v>
      </c>
      <c r="L457" s="33"/>
      <c r="M457" s="139" t="s">
        <v>19</v>
      </c>
      <c r="N457" s="140" t="s">
        <v>45</v>
      </c>
      <c r="P457" s="141">
        <f>O457*H457</f>
        <v>0</v>
      </c>
      <c r="Q457" s="141">
        <v>0</v>
      </c>
      <c r="R457" s="141">
        <f>Q457*H457</f>
        <v>0</v>
      </c>
      <c r="S457" s="141">
        <v>0</v>
      </c>
      <c r="T457" s="142">
        <f>S457*H457</f>
        <v>0</v>
      </c>
      <c r="AR457" s="143" t="s">
        <v>173</v>
      </c>
      <c r="AT457" s="143" t="s">
        <v>168</v>
      </c>
      <c r="AU457" s="143" t="s">
        <v>83</v>
      </c>
      <c r="AY457" s="18" t="s">
        <v>166</v>
      </c>
      <c r="BE457" s="144">
        <f>IF(N457="základní",J457,0)</f>
        <v>0</v>
      </c>
      <c r="BF457" s="144">
        <f>IF(N457="snížená",J457,0)</f>
        <v>0</v>
      </c>
      <c r="BG457" s="144">
        <f>IF(N457="zákl. přenesená",J457,0)</f>
        <v>0</v>
      </c>
      <c r="BH457" s="144">
        <f>IF(N457="sníž. přenesená",J457,0)</f>
        <v>0</v>
      </c>
      <c r="BI457" s="144">
        <f>IF(N457="nulová",J457,0)</f>
        <v>0</v>
      </c>
      <c r="BJ457" s="18" t="s">
        <v>81</v>
      </c>
      <c r="BK457" s="144">
        <f>ROUND(I457*H457,2)</f>
        <v>0</v>
      </c>
      <c r="BL457" s="18" t="s">
        <v>173</v>
      </c>
      <c r="BM457" s="143" t="s">
        <v>1741</v>
      </c>
    </row>
    <row r="458" spans="2:65" s="1" customFormat="1" ht="10.199999999999999">
      <c r="B458" s="33"/>
      <c r="D458" s="145" t="s">
        <v>175</v>
      </c>
      <c r="F458" s="146" t="s">
        <v>413</v>
      </c>
      <c r="I458" s="147"/>
      <c r="L458" s="33"/>
      <c r="M458" s="148"/>
      <c r="T458" s="54"/>
      <c r="AT458" s="18" t="s">
        <v>175</v>
      </c>
      <c r="AU458" s="18" t="s">
        <v>83</v>
      </c>
    </row>
    <row r="459" spans="2:65" s="1" customFormat="1" ht="24.15" customHeight="1">
      <c r="B459" s="33"/>
      <c r="C459" s="132" t="s">
        <v>526</v>
      </c>
      <c r="D459" s="132" t="s">
        <v>168</v>
      </c>
      <c r="E459" s="133" t="s">
        <v>415</v>
      </c>
      <c r="F459" s="134" t="s">
        <v>416</v>
      </c>
      <c r="G459" s="135" t="s">
        <v>293</v>
      </c>
      <c r="H459" s="136">
        <v>7769.8739999999998</v>
      </c>
      <c r="I459" s="137"/>
      <c r="J459" s="138">
        <f>ROUND(I459*H459,2)</f>
        <v>0</v>
      </c>
      <c r="K459" s="134" t="s">
        <v>172</v>
      </c>
      <c r="L459" s="33"/>
      <c r="M459" s="139" t="s">
        <v>19</v>
      </c>
      <c r="N459" s="140" t="s">
        <v>45</v>
      </c>
      <c r="P459" s="141">
        <f>O459*H459</f>
        <v>0</v>
      </c>
      <c r="Q459" s="141">
        <v>0</v>
      </c>
      <c r="R459" s="141">
        <f>Q459*H459</f>
        <v>0</v>
      </c>
      <c r="S459" s="141">
        <v>0</v>
      </c>
      <c r="T459" s="142">
        <f>S459*H459</f>
        <v>0</v>
      </c>
      <c r="AR459" s="143" t="s">
        <v>173</v>
      </c>
      <c r="AT459" s="143" t="s">
        <v>168</v>
      </c>
      <c r="AU459" s="143" t="s">
        <v>83</v>
      </c>
      <c r="AY459" s="18" t="s">
        <v>166</v>
      </c>
      <c r="BE459" s="144">
        <f>IF(N459="základní",J459,0)</f>
        <v>0</v>
      </c>
      <c r="BF459" s="144">
        <f>IF(N459="snížená",J459,0)</f>
        <v>0</v>
      </c>
      <c r="BG459" s="144">
        <f>IF(N459="zákl. přenesená",J459,0)</f>
        <v>0</v>
      </c>
      <c r="BH459" s="144">
        <f>IF(N459="sníž. přenesená",J459,0)</f>
        <v>0</v>
      </c>
      <c r="BI459" s="144">
        <f>IF(N459="nulová",J459,0)</f>
        <v>0</v>
      </c>
      <c r="BJ459" s="18" t="s">
        <v>81</v>
      </c>
      <c r="BK459" s="144">
        <f>ROUND(I459*H459,2)</f>
        <v>0</v>
      </c>
      <c r="BL459" s="18" t="s">
        <v>173</v>
      </c>
      <c r="BM459" s="143" t="s">
        <v>1742</v>
      </c>
    </row>
    <row r="460" spans="2:65" s="1" customFormat="1" ht="10.199999999999999">
      <c r="B460" s="33"/>
      <c r="D460" s="145" t="s">
        <v>175</v>
      </c>
      <c r="F460" s="146" t="s">
        <v>418</v>
      </c>
      <c r="I460" s="147"/>
      <c r="L460" s="33"/>
      <c r="M460" s="148"/>
      <c r="T460" s="54"/>
      <c r="AT460" s="18" t="s">
        <v>175</v>
      </c>
      <c r="AU460" s="18" t="s">
        <v>83</v>
      </c>
    </row>
    <row r="461" spans="2:65" s="13" customFormat="1" ht="10.199999999999999">
      <c r="B461" s="156"/>
      <c r="D461" s="150" t="s">
        <v>177</v>
      </c>
      <c r="F461" s="158" t="s">
        <v>1743</v>
      </c>
      <c r="H461" s="159">
        <v>7769.8739999999998</v>
      </c>
      <c r="I461" s="160"/>
      <c r="L461" s="156"/>
      <c r="M461" s="161"/>
      <c r="T461" s="162"/>
      <c r="AT461" s="157" t="s">
        <v>177</v>
      </c>
      <c r="AU461" s="157" t="s">
        <v>83</v>
      </c>
      <c r="AV461" s="13" t="s">
        <v>83</v>
      </c>
      <c r="AW461" s="13" t="s">
        <v>4</v>
      </c>
      <c r="AX461" s="13" t="s">
        <v>81</v>
      </c>
      <c r="AY461" s="157" t="s">
        <v>166</v>
      </c>
    </row>
    <row r="462" spans="2:65" s="1" customFormat="1" ht="24.15" customHeight="1">
      <c r="B462" s="33"/>
      <c r="C462" s="132" t="s">
        <v>530</v>
      </c>
      <c r="D462" s="132" t="s">
        <v>168</v>
      </c>
      <c r="E462" s="133" t="s">
        <v>421</v>
      </c>
      <c r="F462" s="134" t="s">
        <v>422</v>
      </c>
      <c r="G462" s="135" t="s">
        <v>293</v>
      </c>
      <c r="H462" s="136">
        <v>122.566</v>
      </c>
      <c r="I462" s="137"/>
      <c r="J462" s="138">
        <f>ROUND(I462*H462,2)</f>
        <v>0</v>
      </c>
      <c r="K462" s="134" t="s">
        <v>172</v>
      </c>
      <c r="L462" s="33"/>
      <c r="M462" s="139" t="s">
        <v>19</v>
      </c>
      <c r="N462" s="140" t="s">
        <v>45</v>
      </c>
      <c r="P462" s="141">
        <f>O462*H462</f>
        <v>0</v>
      </c>
      <c r="Q462" s="141">
        <v>0</v>
      </c>
      <c r="R462" s="141">
        <f>Q462*H462</f>
        <v>0</v>
      </c>
      <c r="S462" s="141">
        <v>0</v>
      </c>
      <c r="T462" s="142">
        <f>S462*H462</f>
        <v>0</v>
      </c>
      <c r="AR462" s="143" t="s">
        <v>173</v>
      </c>
      <c r="AT462" s="143" t="s">
        <v>168</v>
      </c>
      <c r="AU462" s="143" t="s">
        <v>83</v>
      </c>
      <c r="AY462" s="18" t="s">
        <v>166</v>
      </c>
      <c r="BE462" s="144">
        <f>IF(N462="základní",J462,0)</f>
        <v>0</v>
      </c>
      <c r="BF462" s="144">
        <f>IF(N462="snížená",J462,0)</f>
        <v>0</v>
      </c>
      <c r="BG462" s="144">
        <f>IF(N462="zákl. přenesená",J462,0)</f>
        <v>0</v>
      </c>
      <c r="BH462" s="144">
        <f>IF(N462="sníž. přenesená",J462,0)</f>
        <v>0</v>
      </c>
      <c r="BI462" s="144">
        <f>IF(N462="nulová",J462,0)</f>
        <v>0</v>
      </c>
      <c r="BJ462" s="18" t="s">
        <v>81</v>
      </c>
      <c r="BK462" s="144">
        <f>ROUND(I462*H462,2)</f>
        <v>0</v>
      </c>
      <c r="BL462" s="18" t="s">
        <v>173</v>
      </c>
      <c r="BM462" s="143" t="s">
        <v>1744</v>
      </c>
    </row>
    <row r="463" spans="2:65" s="1" customFormat="1" ht="10.199999999999999">
      <c r="B463" s="33"/>
      <c r="D463" s="145" t="s">
        <v>175</v>
      </c>
      <c r="F463" s="146" t="s">
        <v>424</v>
      </c>
      <c r="I463" s="147"/>
      <c r="L463" s="33"/>
      <c r="M463" s="148"/>
      <c r="T463" s="54"/>
      <c r="AT463" s="18" t="s">
        <v>175</v>
      </c>
      <c r="AU463" s="18" t="s">
        <v>83</v>
      </c>
    </row>
    <row r="464" spans="2:65" s="13" customFormat="1" ht="10.199999999999999">
      <c r="B464" s="156"/>
      <c r="D464" s="150" t="s">
        <v>177</v>
      </c>
      <c r="E464" s="157" t="s">
        <v>19</v>
      </c>
      <c r="F464" s="158" t="s">
        <v>1745</v>
      </c>
      <c r="H464" s="159">
        <v>122.566</v>
      </c>
      <c r="I464" s="160"/>
      <c r="L464" s="156"/>
      <c r="M464" s="161"/>
      <c r="T464" s="162"/>
      <c r="AT464" s="157" t="s">
        <v>177</v>
      </c>
      <c r="AU464" s="157" t="s">
        <v>83</v>
      </c>
      <c r="AV464" s="13" t="s">
        <v>83</v>
      </c>
      <c r="AW464" s="13" t="s">
        <v>34</v>
      </c>
      <c r="AX464" s="13" t="s">
        <v>74</v>
      </c>
      <c r="AY464" s="157" t="s">
        <v>166</v>
      </c>
    </row>
    <row r="465" spans="2:65" s="14" customFormat="1" ht="10.199999999999999">
      <c r="B465" s="163"/>
      <c r="D465" s="150" t="s">
        <v>177</v>
      </c>
      <c r="E465" s="164" t="s">
        <v>19</v>
      </c>
      <c r="F465" s="165" t="s">
        <v>181</v>
      </c>
      <c r="H465" s="166">
        <v>122.566</v>
      </c>
      <c r="I465" s="167"/>
      <c r="L465" s="163"/>
      <c r="M465" s="168"/>
      <c r="T465" s="169"/>
      <c r="AT465" s="164" t="s">
        <v>177</v>
      </c>
      <c r="AU465" s="164" t="s">
        <v>83</v>
      </c>
      <c r="AV465" s="14" t="s">
        <v>173</v>
      </c>
      <c r="AW465" s="14" t="s">
        <v>34</v>
      </c>
      <c r="AX465" s="14" t="s">
        <v>81</v>
      </c>
      <c r="AY465" s="164" t="s">
        <v>166</v>
      </c>
    </row>
    <row r="466" spans="2:65" s="1" customFormat="1" ht="24.15" customHeight="1">
      <c r="B466" s="33"/>
      <c r="C466" s="132" t="s">
        <v>539</v>
      </c>
      <c r="D466" s="132" t="s">
        <v>168</v>
      </c>
      <c r="E466" s="133" t="s">
        <v>427</v>
      </c>
      <c r="F466" s="134" t="s">
        <v>428</v>
      </c>
      <c r="G466" s="135" t="s">
        <v>293</v>
      </c>
      <c r="H466" s="136">
        <v>376.43400000000003</v>
      </c>
      <c r="I466" s="137"/>
      <c r="J466" s="138">
        <f>ROUND(I466*H466,2)</f>
        <v>0</v>
      </c>
      <c r="K466" s="134" t="s">
        <v>172</v>
      </c>
      <c r="L466" s="33"/>
      <c r="M466" s="139" t="s">
        <v>19</v>
      </c>
      <c r="N466" s="140" t="s">
        <v>45</v>
      </c>
      <c r="P466" s="141">
        <f>O466*H466</f>
        <v>0</v>
      </c>
      <c r="Q466" s="141">
        <v>0</v>
      </c>
      <c r="R466" s="141">
        <f>Q466*H466</f>
        <v>0</v>
      </c>
      <c r="S466" s="141">
        <v>0</v>
      </c>
      <c r="T466" s="142">
        <f>S466*H466</f>
        <v>0</v>
      </c>
      <c r="AR466" s="143" t="s">
        <v>173</v>
      </c>
      <c r="AT466" s="143" t="s">
        <v>168</v>
      </c>
      <c r="AU466" s="143" t="s">
        <v>83</v>
      </c>
      <c r="AY466" s="18" t="s">
        <v>166</v>
      </c>
      <c r="BE466" s="144">
        <f>IF(N466="základní",J466,0)</f>
        <v>0</v>
      </c>
      <c r="BF466" s="144">
        <f>IF(N466="snížená",J466,0)</f>
        <v>0</v>
      </c>
      <c r="BG466" s="144">
        <f>IF(N466="zákl. přenesená",J466,0)</f>
        <v>0</v>
      </c>
      <c r="BH466" s="144">
        <f>IF(N466="sníž. přenesená",J466,0)</f>
        <v>0</v>
      </c>
      <c r="BI466" s="144">
        <f>IF(N466="nulová",J466,0)</f>
        <v>0</v>
      </c>
      <c r="BJ466" s="18" t="s">
        <v>81</v>
      </c>
      <c r="BK466" s="144">
        <f>ROUND(I466*H466,2)</f>
        <v>0</v>
      </c>
      <c r="BL466" s="18" t="s">
        <v>173</v>
      </c>
      <c r="BM466" s="143" t="s">
        <v>1746</v>
      </c>
    </row>
    <row r="467" spans="2:65" s="1" customFormat="1" ht="10.199999999999999">
      <c r="B467" s="33"/>
      <c r="D467" s="145" t="s">
        <v>175</v>
      </c>
      <c r="F467" s="146" t="s">
        <v>430</v>
      </c>
      <c r="I467" s="147"/>
      <c r="L467" s="33"/>
      <c r="M467" s="148"/>
      <c r="T467" s="54"/>
      <c r="AT467" s="18" t="s">
        <v>175</v>
      </c>
      <c r="AU467" s="18" t="s">
        <v>83</v>
      </c>
    </row>
    <row r="468" spans="2:65" s="13" customFormat="1" ht="10.199999999999999">
      <c r="B468" s="156"/>
      <c r="D468" s="150" t="s">
        <v>177</v>
      </c>
      <c r="E468" s="157" t="s">
        <v>19</v>
      </c>
      <c r="F468" s="158" t="s">
        <v>1747</v>
      </c>
      <c r="H468" s="159">
        <v>375.73500000000001</v>
      </c>
      <c r="I468" s="160"/>
      <c r="L468" s="156"/>
      <c r="M468" s="161"/>
      <c r="T468" s="162"/>
      <c r="AT468" s="157" t="s">
        <v>177</v>
      </c>
      <c r="AU468" s="157" t="s">
        <v>83</v>
      </c>
      <c r="AV468" s="13" t="s">
        <v>83</v>
      </c>
      <c r="AW468" s="13" t="s">
        <v>34</v>
      </c>
      <c r="AX468" s="13" t="s">
        <v>74</v>
      </c>
      <c r="AY468" s="157" t="s">
        <v>166</v>
      </c>
    </row>
    <row r="469" spans="2:65" s="13" customFormat="1" ht="10.199999999999999">
      <c r="B469" s="156"/>
      <c r="D469" s="150" t="s">
        <v>177</v>
      </c>
      <c r="E469" s="157" t="s">
        <v>19</v>
      </c>
      <c r="F469" s="158" t="s">
        <v>1748</v>
      </c>
      <c r="H469" s="159">
        <v>0.69899999999999995</v>
      </c>
      <c r="I469" s="160"/>
      <c r="L469" s="156"/>
      <c r="M469" s="161"/>
      <c r="T469" s="162"/>
      <c r="AT469" s="157" t="s">
        <v>177</v>
      </c>
      <c r="AU469" s="157" t="s">
        <v>83</v>
      </c>
      <c r="AV469" s="13" t="s">
        <v>83</v>
      </c>
      <c r="AW469" s="13" t="s">
        <v>34</v>
      </c>
      <c r="AX469" s="13" t="s">
        <v>74</v>
      </c>
      <c r="AY469" s="157" t="s">
        <v>166</v>
      </c>
    </row>
    <row r="470" spans="2:65" s="14" customFormat="1" ht="10.199999999999999">
      <c r="B470" s="163"/>
      <c r="D470" s="150" t="s">
        <v>177</v>
      </c>
      <c r="E470" s="164" t="s">
        <v>19</v>
      </c>
      <c r="F470" s="165" t="s">
        <v>181</v>
      </c>
      <c r="H470" s="166">
        <v>376.43400000000003</v>
      </c>
      <c r="I470" s="167"/>
      <c r="L470" s="163"/>
      <c r="M470" s="168"/>
      <c r="T470" s="169"/>
      <c r="AT470" s="164" t="s">
        <v>177</v>
      </c>
      <c r="AU470" s="164" t="s">
        <v>83</v>
      </c>
      <c r="AV470" s="14" t="s">
        <v>173</v>
      </c>
      <c r="AW470" s="14" t="s">
        <v>34</v>
      </c>
      <c r="AX470" s="14" t="s">
        <v>81</v>
      </c>
      <c r="AY470" s="164" t="s">
        <v>166</v>
      </c>
    </row>
    <row r="471" spans="2:65" s="1" customFormat="1" ht="24.15" customHeight="1">
      <c r="B471" s="33"/>
      <c r="C471" s="132" t="s">
        <v>544</v>
      </c>
      <c r="D471" s="132" t="s">
        <v>168</v>
      </c>
      <c r="E471" s="133" t="s">
        <v>432</v>
      </c>
      <c r="F471" s="134" t="s">
        <v>433</v>
      </c>
      <c r="G471" s="135" t="s">
        <v>293</v>
      </c>
      <c r="H471" s="136">
        <v>28.262</v>
      </c>
      <c r="I471" s="137"/>
      <c r="J471" s="138">
        <f>ROUND(I471*H471,2)</f>
        <v>0</v>
      </c>
      <c r="K471" s="134" t="s">
        <v>172</v>
      </c>
      <c r="L471" s="33"/>
      <c r="M471" s="139" t="s">
        <v>19</v>
      </c>
      <c r="N471" s="140" t="s">
        <v>45</v>
      </c>
      <c r="P471" s="141">
        <f>O471*H471</f>
        <v>0</v>
      </c>
      <c r="Q471" s="141">
        <v>0</v>
      </c>
      <c r="R471" s="141">
        <f>Q471*H471</f>
        <v>0</v>
      </c>
      <c r="S471" s="141">
        <v>0</v>
      </c>
      <c r="T471" s="142">
        <f>S471*H471</f>
        <v>0</v>
      </c>
      <c r="AR471" s="143" t="s">
        <v>173</v>
      </c>
      <c r="AT471" s="143" t="s">
        <v>168</v>
      </c>
      <c r="AU471" s="143" t="s">
        <v>83</v>
      </c>
      <c r="AY471" s="18" t="s">
        <v>166</v>
      </c>
      <c r="BE471" s="144">
        <f>IF(N471="základní",J471,0)</f>
        <v>0</v>
      </c>
      <c r="BF471" s="144">
        <f>IF(N471="snížená",J471,0)</f>
        <v>0</v>
      </c>
      <c r="BG471" s="144">
        <f>IF(N471="zákl. přenesená",J471,0)</f>
        <v>0</v>
      </c>
      <c r="BH471" s="144">
        <f>IF(N471="sníž. přenesená",J471,0)</f>
        <v>0</v>
      </c>
      <c r="BI471" s="144">
        <f>IF(N471="nulová",J471,0)</f>
        <v>0</v>
      </c>
      <c r="BJ471" s="18" t="s">
        <v>81</v>
      </c>
      <c r="BK471" s="144">
        <f>ROUND(I471*H471,2)</f>
        <v>0</v>
      </c>
      <c r="BL471" s="18" t="s">
        <v>173</v>
      </c>
      <c r="BM471" s="143" t="s">
        <v>1749</v>
      </c>
    </row>
    <row r="472" spans="2:65" s="1" customFormat="1" ht="10.199999999999999">
      <c r="B472" s="33"/>
      <c r="D472" s="145" t="s">
        <v>175</v>
      </c>
      <c r="F472" s="146" t="s">
        <v>435</v>
      </c>
      <c r="I472" s="147"/>
      <c r="L472" s="33"/>
      <c r="M472" s="148"/>
      <c r="T472" s="54"/>
      <c r="AT472" s="18" t="s">
        <v>175</v>
      </c>
      <c r="AU472" s="18" t="s">
        <v>83</v>
      </c>
    </row>
    <row r="473" spans="2:65" s="13" customFormat="1" ht="10.199999999999999">
      <c r="B473" s="156"/>
      <c r="D473" s="150" t="s">
        <v>177</v>
      </c>
      <c r="E473" s="157" t="s">
        <v>19</v>
      </c>
      <c r="F473" s="158" t="s">
        <v>1750</v>
      </c>
      <c r="H473" s="159">
        <v>28.262</v>
      </c>
      <c r="I473" s="160"/>
      <c r="L473" s="156"/>
      <c r="M473" s="161"/>
      <c r="T473" s="162"/>
      <c r="AT473" s="157" t="s">
        <v>177</v>
      </c>
      <c r="AU473" s="157" t="s">
        <v>83</v>
      </c>
      <c r="AV473" s="13" t="s">
        <v>83</v>
      </c>
      <c r="AW473" s="13" t="s">
        <v>34</v>
      </c>
      <c r="AX473" s="13" t="s">
        <v>74</v>
      </c>
      <c r="AY473" s="157" t="s">
        <v>166</v>
      </c>
    </row>
    <row r="474" spans="2:65" s="14" customFormat="1" ht="10.199999999999999">
      <c r="B474" s="163"/>
      <c r="D474" s="150" t="s">
        <v>177</v>
      </c>
      <c r="E474" s="164" t="s">
        <v>19</v>
      </c>
      <c r="F474" s="165" t="s">
        <v>181</v>
      </c>
      <c r="H474" s="166">
        <v>28.262</v>
      </c>
      <c r="I474" s="167"/>
      <c r="L474" s="163"/>
      <c r="M474" s="168"/>
      <c r="T474" s="169"/>
      <c r="AT474" s="164" t="s">
        <v>177</v>
      </c>
      <c r="AU474" s="164" t="s">
        <v>83</v>
      </c>
      <c r="AV474" s="14" t="s">
        <v>173</v>
      </c>
      <c r="AW474" s="14" t="s">
        <v>34</v>
      </c>
      <c r="AX474" s="14" t="s">
        <v>81</v>
      </c>
      <c r="AY474" s="164" t="s">
        <v>166</v>
      </c>
    </row>
    <row r="475" spans="2:65" s="1" customFormat="1" ht="24.15" customHeight="1">
      <c r="B475" s="33"/>
      <c r="C475" s="132" t="s">
        <v>553</v>
      </c>
      <c r="D475" s="132" t="s">
        <v>168</v>
      </c>
      <c r="E475" s="133" t="s">
        <v>438</v>
      </c>
      <c r="F475" s="134" t="s">
        <v>439</v>
      </c>
      <c r="G475" s="135" t="s">
        <v>293</v>
      </c>
      <c r="H475" s="136">
        <v>20.646000000000001</v>
      </c>
      <c r="I475" s="137"/>
      <c r="J475" s="138">
        <f>ROUND(I475*H475,2)</f>
        <v>0</v>
      </c>
      <c r="K475" s="134" t="s">
        <v>172</v>
      </c>
      <c r="L475" s="33"/>
      <c r="M475" s="139" t="s">
        <v>19</v>
      </c>
      <c r="N475" s="140" t="s">
        <v>45</v>
      </c>
      <c r="P475" s="141">
        <f>O475*H475</f>
        <v>0</v>
      </c>
      <c r="Q475" s="141">
        <v>0</v>
      </c>
      <c r="R475" s="141">
        <f>Q475*H475</f>
        <v>0</v>
      </c>
      <c r="S475" s="141">
        <v>0</v>
      </c>
      <c r="T475" s="142">
        <f>S475*H475</f>
        <v>0</v>
      </c>
      <c r="AR475" s="143" t="s">
        <v>173</v>
      </c>
      <c r="AT475" s="143" t="s">
        <v>168</v>
      </c>
      <c r="AU475" s="143" t="s">
        <v>83</v>
      </c>
      <c r="AY475" s="18" t="s">
        <v>166</v>
      </c>
      <c r="BE475" s="144">
        <f>IF(N475="základní",J475,0)</f>
        <v>0</v>
      </c>
      <c r="BF475" s="144">
        <f>IF(N475="snížená",J475,0)</f>
        <v>0</v>
      </c>
      <c r="BG475" s="144">
        <f>IF(N475="zákl. přenesená",J475,0)</f>
        <v>0</v>
      </c>
      <c r="BH475" s="144">
        <f>IF(N475="sníž. přenesená",J475,0)</f>
        <v>0</v>
      </c>
      <c r="BI475" s="144">
        <f>IF(N475="nulová",J475,0)</f>
        <v>0</v>
      </c>
      <c r="BJ475" s="18" t="s">
        <v>81</v>
      </c>
      <c r="BK475" s="144">
        <f>ROUND(I475*H475,2)</f>
        <v>0</v>
      </c>
      <c r="BL475" s="18" t="s">
        <v>173</v>
      </c>
      <c r="BM475" s="143" t="s">
        <v>1751</v>
      </c>
    </row>
    <row r="476" spans="2:65" s="1" customFormat="1" ht="10.199999999999999">
      <c r="B476" s="33"/>
      <c r="D476" s="145" t="s">
        <v>175</v>
      </c>
      <c r="F476" s="146" t="s">
        <v>441</v>
      </c>
      <c r="I476" s="147"/>
      <c r="L476" s="33"/>
      <c r="M476" s="148"/>
      <c r="T476" s="54"/>
      <c r="AT476" s="18" t="s">
        <v>175</v>
      </c>
      <c r="AU476" s="18" t="s">
        <v>83</v>
      </c>
    </row>
    <row r="477" spans="2:65" s="13" customFormat="1" ht="10.199999999999999">
      <c r="B477" s="156"/>
      <c r="D477" s="150" t="s">
        <v>177</v>
      </c>
      <c r="E477" s="157" t="s">
        <v>19</v>
      </c>
      <c r="F477" s="158" t="s">
        <v>1752</v>
      </c>
      <c r="H477" s="159">
        <v>554.99099999999999</v>
      </c>
      <c r="I477" s="160"/>
      <c r="L477" s="156"/>
      <c r="M477" s="161"/>
      <c r="T477" s="162"/>
      <c r="AT477" s="157" t="s">
        <v>177</v>
      </c>
      <c r="AU477" s="157" t="s">
        <v>83</v>
      </c>
      <c r="AV477" s="13" t="s">
        <v>83</v>
      </c>
      <c r="AW477" s="13" t="s">
        <v>34</v>
      </c>
      <c r="AX477" s="13" t="s">
        <v>74</v>
      </c>
      <c r="AY477" s="157" t="s">
        <v>166</v>
      </c>
    </row>
    <row r="478" spans="2:65" s="13" customFormat="1" ht="10.199999999999999">
      <c r="B478" s="156"/>
      <c r="D478" s="150" t="s">
        <v>177</v>
      </c>
      <c r="E478" s="157" t="s">
        <v>19</v>
      </c>
      <c r="F478" s="158" t="s">
        <v>1753</v>
      </c>
      <c r="H478" s="159">
        <v>-534.34500000000003</v>
      </c>
      <c r="I478" s="160"/>
      <c r="L478" s="156"/>
      <c r="M478" s="161"/>
      <c r="T478" s="162"/>
      <c r="AT478" s="157" t="s">
        <v>177</v>
      </c>
      <c r="AU478" s="157" t="s">
        <v>83</v>
      </c>
      <c r="AV478" s="13" t="s">
        <v>83</v>
      </c>
      <c r="AW478" s="13" t="s">
        <v>34</v>
      </c>
      <c r="AX478" s="13" t="s">
        <v>74</v>
      </c>
      <c r="AY478" s="157" t="s">
        <v>166</v>
      </c>
    </row>
    <row r="479" spans="2:65" s="14" customFormat="1" ht="10.199999999999999">
      <c r="B479" s="163"/>
      <c r="D479" s="150" t="s">
        <v>177</v>
      </c>
      <c r="E479" s="164" t="s">
        <v>19</v>
      </c>
      <c r="F479" s="165" t="s">
        <v>181</v>
      </c>
      <c r="H479" s="166">
        <v>20.646000000000001</v>
      </c>
      <c r="I479" s="167"/>
      <c r="L479" s="163"/>
      <c r="M479" s="168"/>
      <c r="T479" s="169"/>
      <c r="AT479" s="164" t="s">
        <v>177</v>
      </c>
      <c r="AU479" s="164" t="s">
        <v>83</v>
      </c>
      <c r="AV479" s="14" t="s">
        <v>173</v>
      </c>
      <c r="AW479" s="14" t="s">
        <v>34</v>
      </c>
      <c r="AX479" s="14" t="s">
        <v>81</v>
      </c>
      <c r="AY479" s="164" t="s">
        <v>166</v>
      </c>
    </row>
    <row r="480" spans="2:65" s="1" customFormat="1" ht="24.15" customHeight="1">
      <c r="B480" s="33"/>
      <c r="C480" s="132" t="s">
        <v>565</v>
      </c>
      <c r="D480" s="132" t="s">
        <v>168</v>
      </c>
      <c r="E480" s="133" t="s">
        <v>445</v>
      </c>
      <c r="F480" s="134" t="s">
        <v>446</v>
      </c>
      <c r="G480" s="135" t="s">
        <v>293</v>
      </c>
      <c r="H480" s="136">
        <v>7.0830000000000002</v>
      </c>
      <c r="I480" s="137"/>
      <c r="J480" s="138">
        <f>ROUND(I480*H480,2)</f>
        <v>0</v>
      </c>
      <c r="K480" s="134" t="s">
        <v>172</v>
      </c>
      <c r="L480" s="33"/>
      <c r="M480" s="139" t="s">
        <v>19</v>
      </c>
      <c r="N480" s="140" t="s">
        <v>45</v>
      </c>
      <c r="P480" s="141">
        <f>O480*H480</f>
        <v>0</v>
      </c>
      <c r="Q480" s="141">
        <v>0</v>
      </c>
      <c r="R480" s="141">
        <f>Q480*H480</f>
        <v>0</v>
      </c>
      <c r="S480" s="141">
        <v>0</v>
      </c>
      <c r="T480" s="142">
        <f>S480*H480</f>
        <v>0</v>
      </c>
      <c r="AR480" s="143" t="s">
        <v>173</v>
      </c>
      <c r="AT480" s="143" t="s">
        <v>168</v>
      </c>
      <c r="AU480" s="143" t="s">
        <v>83</v>
      </c>
      <c r="AY480" s="18" t="s">
        <v>166</v>
      </c>
      <c r="BE480" s="144">
        <f>IF(N480="základní",J480,0)</f>
        <v>0</v>
      </c>
      <c r="BF480" s="144">
        <f>IF(N480="snížená",J480,0)</f>
        <v>0</v>
      </c>
      <c r="BG480" s="144">
        <f>IF(N480="zákl. přenesená",J480,0)</f>
        <v>0</v>
      </c>
      <c r="BH480" s="144">
        <f>IF(N480="sníž. přenesená",J480,0)</f>
        <v>0</v>
      </c>
      <c r="BI480" s="144">
        <f>IF(N480="nulová",J480,0)</f>
        <v>0</v>
      </c>
      <c r="BJ480" s="18" t="s">
        <v>81</v>
      </c>
      <c r="BK480" s="144">
        <f>ROUND(I480*H480,2)</f>
        <v>0</v>
      </c>
      <c r="BL480" s="18" t="s">
        <v>173</v>
      </c>
      <c r="BM480" s="143" t="s">
        <v>1754</v>
      </c>
    </row>
    <row r="481" spans="2:65" s="1" customFormat="1" ht="10.199999999999999">
      <c r="B481" s="33"/>
      <c r="D481" s="145" t="s">
        <v>175</v>
      </c>
      <c r="F481" s="146" t="s">
        <v>448</v>
      </c>
      <c r="I481" s="147"/>
      <c r="L481" s="33"/>
      <c r="M481" s="148"/>
      <c r="T481" s="54"/>
      <c r="AT481" s="18" t="s">
        <v>175</v>
      </c>
      <c r="AU481" s="18" t="s">
        <v>83</v>
      </c>
    </row>
    <row r="482" spans="2:65" s="13" customFormat="1" ht="10.199999999999999">
      <c r="B482" s="156"/>
      <c r="D482" s="150" t="s">
        <v>177</v>
      </c>
      <c r="E482" s="157" t="s">
        <v>19</v>
      </c>
      <c r="F482" s="158" t="s">
        <v>1755</v>
      </c>
      <c r="H482" s="159">
        <v>7.0830000000000002</v>
      </c>
      <c r="I482" s="160"/>
      <c r="L482" s="156"/>
      <c r="M482" s="161"/>
      <c r="T482" s="162"/>
      <c r="AT482" s="157" t="s">
        <v>177</v>
      </c>
      <c r="AU482" s="157" t="s">
        <v>83</v>
      </c>
      <c r="AV482" s="13" t="s">
        <v>83</v>
      </c>
      <c r="AW482" s="13" t="s">
        <v>34</v>
      </c>
      <c r="AX482" s="13" t="s">
        <v>74</v>
      </c>
      <c r="AY482" s="157" t="s">
        <v>166</v>
      </c>
    </row>
    <row r="483" spans="2:65" s="14" customFormat="1" ht="10.199999999999999">
      <c r="B483" s="163"/>
      <c r="D483" s="150" t="s">
        <v>177</v>
      </c>
      <c r="E483" s="164" t="s">
        <v>19</v>
      </c>
      <c r="F483" s="165" t="s">
        <v>181</v>
      </c>
      <c r="H483" s="166">
        <v>7.0830000000000002</v>
      </c>
      <c r="I483" s="167"/>
      <c r="L483" s="163"/>
      <c r="M483" s="168"/>
      <c r="T483" s="169"/>
      <c r="AT483" s="164" t="s">
        <v>177</v>
      </c>
      <c r="AU483" s="164" t="s">
        <v>83</v>
      </c>
      <c r="AV483" s="14" t="s">
        <v>173</v>
      </c>
      <c r="AW483" s="14" t="s">
        <v>34</v>
      </c>
      <c r="AX483" s="14" t="s">
        <v>81</v>
      </c>
      <c r="AY483" s="164" t="s">
        <v>166</v>
      </c>
    </row>
    <row r="484" spans="2:65" s="11" customFormat="1" ht="25.95" customHeight="1">
      <c r="B484" s="120"/>
      <c r="D484" s="121" t="s">
        <v>73</v>
      </c>
      <c r="E484" s="122" t="s">
        <v>450</v>
      </c>
      <c r="F484" s="122" t="s">
        <v>451</v>
      </c>
      <c r="I484" s="123"/>
      <c r="J484" s="124">
        <f>BK484</f>
        <v>0</v>
      </c>
      <c r="L484" s="120"/>
      <c r="M484" s="125"/>
      <c r="P484" s="126">
        <f>P485+P494+P505+P512+P556+P584</f>
        <v>0</v>
      </c>
      <c r="R484" s="126">
        <f>R485+R494+R505+R512+R556+R584</f>
        <v>0.45100000000000001</v>
      </c>
      <c r="T484" s="127">
        <f>T485+T494+T505+T512+T556+T584</f>
        <v>8.6064033500000008</v>
      </c>
      <c r="AR484" s="121" t="s">
        <v>83</v>
      </c>
      <c r="AT484" s="128" t="s">
        <v>73</v>
      </c>
      <c r="AU484" s="128" t="s">
        <v>74</v>
      </c>
      <c r="AY484" s="121" t="s">
        <v>166</v>
      </c>
      <c r="BK484" s="129">
        <f>BK485+BK494+BK505+BK512+BK556+BK584</f>
        <v>0</v>
      </c>
    </row>
    <row r="485" spans="2:65" s="11" customFormat="1" ht="22.8" customHeight="1">
      <c r="B485" s="120"/>
      <c r="D485" s="121" t="s">
        <v>73</v>
      </c>
      <c r="E485" s="130" t="s">
        <v>872</v>
      </c>
      <c r="F485" s="130" t="s">
        <v>873</v>
      </c>
      <c r="I485" s="123"/>
      <c r="J485" s="131">
        <f>BK485</f>
        <v>0</v>
      </c>
      <c r="L485" s="120"/>
      <c r="M485" s="125"/>
      <c r="P485" s="126">
        <f>SUM(P486:P493)</f>
        <v>0</v>
      </c>
      <c r="R485" s="126">
        <f>SUM(R486:R493)</f>
        <v>0</v>
      </c>
      <c r="T485" s="127">
        <f>SUM(T486:T493)</f>
        <v>1.418604</v>
      </c>
      <c r="AR485" s="121" t="s">
        <v>83</v>
      </c>
      <c r="AT485" s="128" t="s">
        <v>73</v>
      </c>
      <c r="AU485" s="128" t="s">
        <v>81</v>
      </c>
      <c r="AY485" s="121" t="s">
        <v>166</v>
      </c>
      <c r="BK485" s="129">
        <f>SUM(BK486:BK493)</f>
        <v>0</v>
      </c>
    </row>
    <row r="486" spans="2:65" s="1" customFormat="1" ht="21.75" customHeight="1">
      <c r="B486" s="33"/>
      <c r="C486" s="132" t="s">
        <v>860</v>
      </c>
      <c r="D486" s="132" t="s">
        <v>168</v>
      </c>
      <c r="E486" s="133" t="s">
        <v>1756</v>
      </c>
      <c r="F486" s="134" t="s">
        <v>1757</v>
      </c>
      <c r="G486" s="135" t="s">
        <v>244</v>
      </c>
      <c r="H486" s="136">
        <v>128.964</v>
      </c>
      <c r="I486" s="137"/>
      <c r="J486" s="138">
        <f>ROUND(I486*H486,2)</f>
        <v>0</v>
      </c>
      <c r="K486" s="134" t="s">
        <v>172</v>
      </c>
      <c r="L486" s="33"/>
      <c r="M486" s="139" t="s">
        <v>19</v>
      </c>
      <c r="N486" s="140" t="s">
        <v>45</v>
      </c>
      <c r="P486" s="141">
        <f>O486*H486</f>
        <v>0</v>
      </c>
      <c r="Q486" s="141">
        <v>0</v>
      </c>
      <c r="R486" s="141">
        <f>Q486*H486</f>
        <v>0</v>
      </c>
      <c r="S486" s="141">
        <v>1.0999999999999999E-2</v>
      </c>
      <c r="T486" s="142">
        <f>S486*H486</f>
        <v>1.418604</v>
      </c>
      <c r="AR486" s="143" t="s">
        <v>290</v>
      </c>
      <c r="AT486" s="143" t="s">
        <v>168</v>
      </c>
      <c r="AU486" s="143" t="s">
        <v>83</v>
      </c>
      <c r="AY486" s="18" t="s">
        <v>166</v>
      </c>
      <c r="BE486" s="144">
        <f>IF(N486="základní",J486,0)</f>
        <v>0</v>
      </c>
      <c r="BF486" s="144">
        <f>IF(N486="snížená",J486,0)</f>
        <v>0</v>
      </c>
      <c r="BG486" s="144">
        <f>IF(N486="zákl. přenesená",J486,0)</f>
        <v>0</v>
      </c>
      <c r="BH486" s="144">
        <f>IF(N486="sníž. přenesená",J486,0)</f>
        <v>0</v>
      </c>
      <c r="BI486" s="144">
        <f>IF(N486="nulová",J486,0)</f>
        <v>0</v>
      </c>
      <c r="BJ486" s="18" t="s">
        <v>81</v>
      </c>
      <c r="BK486" s="144">
        <f>ROUND(I486*H486,2)</f>
        <v>0</v>
      </c>
      <c r="BL486" s="18" t="s">
        <v>290</v>
      </c>
      <c r="BM486" s="143" t="s">
        <v>1758</v>
      </c>
    </row>
    <row r="487" spans="2:65" s="1" customFormat="1" ht="10.199999999999999">
      <c r="B487" s="33"/>
      <c r="D487" s="145" t="s">
        <v>175</v>
      </c>
      <c r="F487" s="146" t="s">
        <v>1759</v>
      </c>
      <c r="I487" s="147"/>
      <c r="L487" s="33"/>
      <c r="M487" s="148"/>
      <c r="T487" s="54"/>
      <c r="AT487" s="18" t="s">
        <v>175</v>
      </c>
      <c r="AU487" s="18" t="s">
        <v>83</v>
      </c>
    </row>
    <row r="488" spans="2:65" s="12" customFormat="1" ht="10.199999999999999">
      <c r="B488" s="149"/>
      <c r="D488" s="150" t="s">
        <v>177</v>
      </c>
      <c r="E488" s="151" t="s">
        <v>19</v>
      </c>
      <c r="F488" s="152" t="s">
        <v>339</v>
      </c>
      <c r="H488" s="151" t="s">
        <v>19</v>
      </c>
      <c r="I488" s="153"/>
      <c r="L488" s="149"/>
      <c r="M488" s="154"/>
      <c r="T488" s="155"/>
      <c r="AT488" s="151" t="s">
        <v>177</v>
      </c>
      <c r="AU488" s="151" t="s">
        <v>83</v>
      </c>
      <c r="AV488" s="12" t="s">
        <v>81</v>
      </c>
      <c r="AW488" s="12" t="s">
        <v>34</v>
      </c>
      <c r="AX488" s="12" t="s">
        <v>74</v>
      </c>
      <c r="AY488" s="151" t="s">
        <v>166</v>
      </c>
    </row>
    <row r="489" spans="2:65" s="13" customFormat="1" ht="10.199999999999999">
      <c r="B489" s="156"/>
      <c r="D489" s="150" t="s">
        <v>177</v>
      </c>
      <c r="E489" s="157" t="s">
        <v>19</v>
      </c>
      <c r="F489" s="158" t="s">
        <v>1760</v>
      </c>
      <c r="H489" s="159">
        <v>32.299999999999997</v>
      </c>
      <c r="I489" s="160"/>
      <c r="L489" s="156"/>
      <c r="M489" s="161"/>
      <c r="T489" s="162"/>
      <c r="AT489" s="157" t="s">
        <v>177</v>
      </c>
      <c r="AU489" s="157" t="s">
        <v>83</v>
      </c>
      <c r="AV489" s="13" t="s">
        <v>83</v>
      </c>
      <c r="AW489" s="13" t="s">
        <v>34</v>
      </c>
      <c r="AX489" s="13" t="s">
        <v>74</v>
      </c>
      <c r="AY489" s="157" t="s">
        <v>166</v>
      </c>
    </row>
    <row r="490" spans="2:65" s="12" customFormat="1" ht="10.199999999999999">
      <c r="B490" s="149"/>
      <c r="D490" s="150" t="s">
        <v>177</v>
      </c>
      <c r="E490" s="151" t="s">
        <v>19</v>
      </c>
      <c r="F490" s="152" t="s">
        <v>354</v>
      </c>
      <c r="H490" s="151" t="s">
        <v>19</v>
      </c>
      <c r="I490" s="153"/>
      <c r="L490" s="149"/>
      <c r="M490" s="154"/>
      <c r="T490" s="155"/>
      <c r="AT490" s="151" t="s">
        <v>177</v>
      </c>
      <c r="AU490" s="151" t="s">
        <v>83</v>
      </c>
      <c r="AV490" s="12" t="s">
        <v>81</v>
      </c>
      <c r="AW490" s="12" t="s">
        <v>34</v>
      </c>
      <c r="AX490" s="12" t="s">
        <v>74</v>
      </c>
      <c r="AY490" s="151" t="s">
        <v>166</v>
      </c>
    </row>
    <row r="491" spans="2:65" s="13" customFormat="1" ht="10.199999999999999">
      <c r="B491" s="156"/>
      <c r="D491" s="150" t="s">
        <v>177</v>
      </c>
      <c r="E491" s="157" t="s">
        <v>19</v>
      </c>
      <c r="F491" s="158" t="s">
        <v>1761</v>
      </c>
      <c r="H491" s="159">
        <v>84.94</v>
      </c>
      <c r="I491" s="160"/>
      <c r="L491" s="156"/>
      <c r="M491" s="161"/>
      <c r="T491" s="162"/>
      <c r="AT491" s="157" t="s">
        <v>177</v>
      </c>
      <c r="AU491" s="157" t="s">
        <v>83</v>
      </c>
      <c r="AV491" s="13" t="s">
        <v>83</v>
      </c>
      <c r="AW491" s="13" t="s">
        <v>34</v>
      </c>
      <c r="AX491" s="13" t="s">
        <v>74</v>
      </c>
      <c r="AY491" s="157" t="s">
        <v>166</v>
      </c>
    </row>
    <row r="492" spans="2:65" s="14" customFormat="1" ht="10.199999999999999">
      <c r="B492" s="163"/>
      <c r="D492" s="150" t="s">
        <v>177</v>
      </c>
      <c r="E492" s="164" t="s">
        <v>19</v>
      </c>
      <c r="F492" s="165" t="s">
        <v>181</v>
      </c>
      <c r="H492" s="166">
        <v>117.24</v>
      </c>
      <c r="I492" s="167"/>
      <c r="L492" s="163"/>
      <c r="M492" s="168"/>
      <c r="T492" s="169"/>
      <c r="AT492" s="164" t="s">
        <v>177</v>
      </c>
      <c r="AU492" s="164" t="s">
        <v>83</v>
      </c>
      <c r="AV492" s="14" t="s">
        <v>173</v>
      </c>
      <c r="AW492" s="14" t="s">
        <v>34</v>
      </c>
      <c r="AX492" s="14" t="s">
        <v>81</v>
      </c>
      <c r="AY492" s="164" t="s">
        <v>166</v>
      </c>
    </row>
    <row r="493" spans="2:65" s="13" customFormat="1" ht="10.199999999999999">
      <c r="B493" s="156"/>
      <c r="D493" s="150" t="s">
        <v>177</v>
      </c>
      <c r="F493" s="158" t="s">
        <v>1762</v>
      </c>
      <c r="H493" s="159">
        <v>128.964</v>
      </c>
      <c r="I493" s="160"/>
      <c r="L493" s="156"/>
      <c r="M493" s="161"/>
      <c r="T493" s="162"/>
      <c r="AT493" s="157" t="s">
        <v>177</v>
      </c>
      <c r="AU493" s="157" t="s">
        <v>83</v>
      </c>
      <c r="AV493" s="13" t="s">
        <v>83</v>
      </c>
      <c r="AW493" s="13" t="s">
        <v>4</v>
      </c>
      <c r="AX493" s="13" t="s">
        <v>81</v>
      </c>
      <c r="AY493" s="157" t="s">
        <v>166</v>
      </c>
    </row>
    <row r="494" spans="2:65" s="11" customFormat="1" ht="22.8" customHeight="1">
      <c r="B494" s="120"/>
      <c r="D494" s="121" t="s">
        <v>73</v>
      </c>
      <c r="E494" s="130" t="s">
        <v>452</v>
      </c>
      <c r="F494" s="130" t="s">
        <v>453</v>
      </c>
      <c r="I494" s="123"/>
      <c r="J494" s="131">
        <f>BK494</f>
        <v>0</v>
      </c>
      <c r="L494" s="120"/>
      <c r="M494" s="125"/>
      <c r="P494" s="126">
        <f>SUM(P495:P504)</f>
        <v>0</v>
      </c>
      <c r="R494" s="126">
        <f>SUM(R495:R504)</f>
        <v>0</v>
      </c>
      <c r="T494" s="127">
        <f>SUM(T495:T504)</f>
        <v>5.6638120000000001</v>
      </c>
      <c r="AR494" s="121" t="s">
        <v>83</v>
      </c>
      <c r="AT494" s="128" t="s">
        <v>73</v>
      </c>
      <c r="AU494" s="128" t="s">
        <v>81</v>
      </c>
      <c r="AY494" s="121" t="s">
        <v>166</v>
      </c>
      <c r="BK494" s="129">
        <f>SUM(BK495:BK504)</f>
        <v>0</v>
      </c>
    </row>
    <row r="495" spans="2:65" s="1" customFormat="1" ht="21.75" customHeight="1">
      <c r="B495" s="33"/>
      <c r="C495" s="132" t="s">
        <v>867</v>
      </c>
      <c r="D495" s="132" t="s">
        <v>168</v>
      </c>
      <c r="E495" s="133" t="s">
        <v>455</v>
      </c>
      <c r="F495" s="134" t="s">
        <v>456</v>
      </c>
      <c r="G495" s="135" t="s">
        <v>244</v>
      </c>
      <c r="H495" s="136">
        <v>514.89200000000005</v>
      </c>
      <c r="I495" s="137"/>
      <c r="J495" s="138">
        <f>ROUND(I495*H495,2)</f>
        <v>0</v>
      </c>
      <c r="K495" s="134" t="s">
        <v>172</v>
      </c>
      <c r="L495" s="33"/>
      <c r="M495" s="139" t="s">
        <v>19</v>
      </c>
      <c r="N495" s="140" t="s">
        <v>45</v>
      </c>
      <c r="P495" s="141">
        <f>O495*H495</f>
        <v>0</v>
      </c>
      <c r="Q495" s="141">
        <v>0</v>
      </c>
      <c r="R495" s="141">
        <f>Q495*H495</f>
        <v>0</v>
      </c>
      <c r="S495" s="141">
        <v>1.0999999999999999E-2</v>
      </c>
      <c r="T495" s="142">
        <f>S495*H495</f>
        <v>5.6638120000000001</v>
      </c>
      <c r="AR495" s="143" t="s">
        <v>290</v>
      </c>
      <c r="AT495" s="143" t="s">
        <v>168</v>
      </c>
      <c r="AU495" s="143" t="s">
        <v>83</v>
      </c>
      <c r="AY495" s="18" t="s">
        <v>166</v>
      </c>
      <c r="BE495" s="144">
        <f>IF(N495="základní",J495,0)</f>
        <v>0</v>
      </c>
      <c r="BF495" s="144">
        <f>IF(N495="snížená",J495,0)</f>
        <v>0</v>
      </c>
      <c r="BG495" s="144">
        <f>IF(N495="zákl. přenesená",J495,0)</f>
        <v>0</v>
      </c>
      <c r="BH495" s="144">
        <f>IF(N495="sníž. přenesená",J495,0)</f>
        <v>0</v>
      </c>
      <c r="BI495" s="144">
        <f>IF(N495="nulová",J495,0)</f>
        <v>0</v>
      </c>
      <c r="BJ495" s="18" t="s">
        <v>81</v>
      </c>
      <c r="BK495" s="144">
        <f>ROUND(I495*H495,2)</f>
        <v>0</v>
      </c>
      <c r="BL495" s="18" t="s">
        <v>290</v>
      </c>
      <c r="BM495" s="143" t="s">
        <v>1763</v>
      </c>
    </row>
    <row r="496" spans="2:65" s="1" customFormat="1" ht="10.199999999999999">
      <c r="B496" s="33"/>
      <c r="D496" s="145" t="s">
        <v>175</v>
      </c>
      <c r="F496" s="146" t="s">
        <v>458</v>
      </c>
      <c r="I496" s="147"/>
      <c r="L496" s="33"/>
      <c r="M496" s="148"/>
      <c r="T496" s="54"/>
      <c r="AT496" s="18" t="s">
        <v>175</v>
      </c>
      <c r="AU496" s="18" t="s">
        <v>83</v>
      </c>
    </row>
    <row r="497" spans="2:65" s="12" customFormat="1" ht="10.199999999999999">
      <c r="B497" s="149"/>
      <c r="D497" s="150" t="s">
        <v>177</v>
      </c>
      <c r="E497" s="151" t="s">
        <v>19</v>
      </c>
      <c r="F497" s="152" t="s">
        <v>1541</v>
      </c>
      <c r="H497" s="151" t="s">
        <v>19</v>
      </c>
      <c r="I497" s="153"/>
      <c r="L497" s="149"/>
      <c r="M497" s="154"/>
      <c r="T497" s="155"/>
      <c r="AT497" s="151" t="s">
        <v>177</v>
      </c>
      <c r="AU497" s="151" t="s">
        <v>83</v>
      </c>
      <c r="AV497" s="12" t="s">
        <v>81</v>
      </c>
      <c r="AW497" s="12" t="s">
        <v>34</v>
      </c>
      <c r="AX497" s="12" t="s">
        <v>74</v>
      </c>
      <c r="AY497" s="151" t="s">
        <v>166</v>
      </c>
    </row>
    <row r="498" spans="2:65" s="13" customFormat="1" ht="10.199999999999999">
      <c r="B498" s="156"/>
      <c r="D498" s="150" t="s">
        <v>177</v>
      </c>
      <c r="E498" s="157" t="s">
        <v>19</v>
      </c>
      <c r="F498" s="158" t="s">
        <v>1764</v>
      </c>
      <c r="H498" s="159">
        <v>39.19</v>
      </c>
      <c r="I498" s="160"/>
      <c r="L498" s="156"/>
      <c r="M498" s="161"/>
      <c r="T498" s="162"/>
      <c r="AT498" s="157" t="s">
        <v>177</v>
      </c>
      <c r="AU498" s="157" t="s">
        <v>83</v>
      </c>
      <c r="AV498" s="13" t="s">
        <v>83</v>
      </c>
      <c r="AW498" s="13" t="s">
        <v>34</v>
      </c>
      <c r="AX498" s="13" t="s">
        <v>74</v>
      </c>
      <c r="AY498" s="157" t="s">
        <v>166</v>
      </c>
    </row>
    <row r="499" spans="2:65" s="13" customFormat="1" ht="10.199999999999999">
      <c r="B499" s="156"/>
      <c r="D499" s="150" t="s">
        <v>177</v>
      </c>
      <c r="E499" s="157" t="s">
        <v>19</v>
      </c>
      <c r="F499" s="158" t="s">
        <v>1765</v>
      </c>
      <c r="H499" s="159">
        <v>8.1430000000000007</v>
      </c>
      <c r="I499" s="160"/>
      <c r="L499" s="156"/>
      <c r="M499" s="161"/>
      <c r="T499" s="162"/>
      <c r="AT499" s="157" t="s">
        <v>177</v>
      </c>
      <c r="AU499" s="157" t="s">
        <v>83</v>
      </c>
      <c r="AV499" s="13" t="s">
        <v>83</v>
      </c>
      <c r="AW499" s="13" t="s">
        <v>34</v>
      </c>
      <c r="AX499" s="13" t="s">
        <v>74</v>
      </c>
      <c r="AY499" s="157" t="s">
        <v>166</v>
      </c>
    </row>
    <row r="500" spans="2:65" s="12" customFormat="1" ht="10.199999999999999">
      <c r="B500" s="149"/>
      <c r="D500" s="150" t="s">
        <v>177</v>
      </c>
      <c r="E500" s="151" t="s">
        <v>19</v>
      </c>
      <c r="F500" s="152" t="s">
        <v>1544</v>
      </c>
      <c r="H500" s="151" t="s">
        <v>19</v>
      </c>
      <c r="I500" s="153"/>
      <c r="L500" s="149"/>
      <c r="M500" s="154"/>
      <c r="T500" s="155"/>
      <c r="AT500" s="151" t="s">
        <v>177</v>
      </c>
      <c r="AU500" s="151" t="s">
        <v>83</v>
      </c>
      <c r="AV500" s="12" t="s">
        <v>81</v>
      </c>
      <c r="AW500" s="12" t="s">
        <v>34</v>
      </c>
      <c r="AX500" s="12" t="s">
        <v>74</v>
      </c>
      <c r="AY500" s="151" t="s">
        <v>166</v>
      </c>
    </row>
    <row r="501" spans="2:65" s="13" customFormat="1" ht="10.199999999999999">
      <c r="B501" s="156"/>
      <c r="D501" s="150" t="s">
        <v>177</v>
      </c>
      <c r="E501" s="157" t="s">
        <v>19</v>
      </c>
      <c r="F501" s="158" t="s">
        <v>1766</v>
      </c>
      <c r="H501" s="159">
        <v>345.02300000000002</v>
      </c>
      <c r="I501" s="160"/>
      <c r="L501" s="156"/>
      <c r="M501" s="161"/>
      <c r="T501" s="162"/>
      <c r="AT501" s="157" t="s">
        <v>177</v>
      </c>
      <c r="AU501" s="157" t="s">
        <v>83</v>
      </c>
      <c r="AV501" s="13" t="s">
        <v>83</v>
      </c>
      <c r="AW501" s="13" t="s">
        <v>34</v>
      </c>
      <c r="AX501" s="13" t="s">
        <v>74</v>
      </c>
      <c r="AY501" s="157" t="s">
        <v>166</v>
      </c>
    </row>
    <row r="502" spans="2:65" s="13" customFormat="1" ht="10.199999999999999">
      <c r="B502" s="156"/>
      <c r="D502" s="150" t="s">
        <v>177</v>
      </c>
      <c r="E502" s="157" t="s">
        <v>19</v>
      </c>
      <c r="F502" s="158" t="s">
        <v>1767</v>
      </c>
      <c r="H502" s="159">
        <v>75.727999999999994</v>
      </c>
      <c r="I502" s="160"/>
      <c r="L502" s="156"/>
      <c r="M502" s="161"/>
      <c r="T502" s="162"/>
      <c r="AT502" s="157" t="s">
        <v>177</v>
      </c>
      <c r="AU502" s="157" t="s">
        <v>83</v>
      </c>
      <c r="AV502" s="13" t="s">
        <v>83</v>
      </c>
      <c r="AW502" s="13" t="s">
        <v>34</v>
      </c>
      <c r="AX502" s="13" t="s">
        <v>74</v>
      </c>
      <c r="AY502" s="157" t="s">
        <v>166</v>
      </c>
    </row>
    <row r="503" spans="2:65" s="14" customFormat="1" ht="10.199999999999999">
      <c r="B503" s="163"/>
      <c r="D503" s="150" t="s">
        <v>177</v>
      </c>
      <c r="E503" s="164" t="s">
        <v>19</v>
      </c>
      <c r="F503" s="165" t="s">
        <v>181</v>
      </c>
      <c r="H503" s="166">
        <v>468.084</v>
      </c>
      <c r="I503" s="167"/>
      <c r="L503" s="163"/>
      <c r="M503" s="168"/>
      <c r="T503" s="169"/>
      <c r="AT503" s="164" t="s">
        <v>177</v>
      </c>
      <c r="AU503" s="164" t="s">
        <v>83</v>
      </c>
      <c r="AV503" s="14" t="s">
        <v>173</v>
      </c>
      <c r="AW503" s="14" t="s">
        <v>34</v>
      </c>
      <c r="AX503" s="14" t="s">
        <v>81</v>
      </c>
      <c r="AY503" s="164" t="s">
        <v>166</v>
      </c>
    </row>
    <row r="504" spans="2:65" s="13" customFormat="1" ht="10.199999999999999">
      <c r="B504" s="156"/>
      <c r="D504" s="150" t="s">
        <v>177</v>
      </c>
      <c r="F504" s="158" t="s">
        <v>1768</v>
      </c>
      <c r="H504" s="159">
        <v>514.89200000000005</v>
      </c>
      <c r="I504" s="160"/>
      <c r="L504" s="156"/>
      <c r="M504" s="161"/>
      <c r="T504" s="162"/>
      <c r="AT504" s="157" t="s">
        <v>177</v>
      </c>
      <c r="AU504" s="157" t="s">
        <v>83</v>
      </c>
      <c r="AV504" s="13" t="s">
        <v>83</v>
      </c>
      <c r="AW504" s="13" t="s">
        <v>4</v>
      </c>
      <c r="AX504" s="13" t="s">
        <v>81</v>
      </c>
      <c r="AY504" s="157" t="s">
        <v>166</v>
      </c>
    </row>
    <row r="505" spans="2:65" s="11" customFormat="1" ht="22.8" customHeight="1">
      <c r="B505" s="120"/>
      <c r="D505" s="121" t="s">
        <v>73</v>
      </c>
      <c r="E505" s="130" t="s">
        <v>462</v>
      </c>
      <c r="F505" s="130" t="s">
        <v>463</v>
      </c>
      <c r="I505" s="123"/>
      <c r="J505" s="131">
        <f>BK505</f>
        <v>0</v>
      </c>
      <c r="L505" s="120"/>
      <c r="M505" s="125"/>
      <c r="P505" s="126">
        <f>SUM(P506:P511)</f>
        <v>0</v>
      </c>
      <c r="R505" s="126">
        <f>SUM(R506:R511)</f>
        <v>0</v>
      </c>
      <c r="T505" s="127">
        <f>SUM(T506:T511)</f>
        <v>8.5507500000000014E-2</v>
      </c>
      <c r="AR505" s="121" t="s">
        <v>83</v>
      </c>
      <c r="AT505" s="128" t="s">
        <v>73</v>
      </c>
      <c r="AU505" s="128" t="s">
        <v>81</v>
      </c>
      <c r="AY505" s="121" t="s">
        <v>166</v>
      </c>
      <c r="BK505" s="129">
        <f>SUM(BK506:BK511)</f>
        <v>0</v>
      </c>
    </row>
    <row r="506" spans="2:65" s="1" customFormat="1" ht="24.15" customHeight="1">
      <c r="B506" s="33"/>
      <c r="C506" s="132" t="s">
        <v>874</v>
      </c>
      <c r="D506" s="132" t="s">
        <v>168</v>
      </c>
      <c r="E506" s="133" t="s">
        <v>465</v>
      </c>
      <c r="F506" s="134" t="s">
        <v>466</v>
      </c>
      <c r="G506" s="135" t="s">
        <v>244</v>
      </c>
      <c r="H506" s="136">
        <v>34.203000000000003</v>
      </c>
      <c r="I506" s="137"/>
      <c r="J506" s="138">
        <f>ROUND(I506*H506,2)</f>
        <v>0</v>
      </c>
      <c r="K506" s="134" t="s">
        <v>172</v>
      </c>
      <c r="L506" s="33"/>
      <c r="M506" s="139" t="s">
        <v>19</v>
      </c>
      <c r="N506" s="140" t="s">
        <v>45</v>
      </c>
      <c r="P506" s="141">
        <f>O506*H506</f>
        <v>0</v>
      </c>
      <c r="Q506" s="141">
        <v>0</v>
      </c>
      <c r="R506" s="141">
        <f>Q506*H506</f>
        <v>0</v>
      </c>
      <c r="S506" s="141">
        <v>2.5000000000000001E-3</v>
      </c>
      <c r="T506" s="142">
        <f>S506*H506</f>
        <v>8.5507500000000014E-2</v>
      </c>
      <c r="AR506" s="143" t="s">
        <v>290</v>
      </c>
      <c r="AT506" s="143" t="s">
        <v>168</v>
      </c>
      <c r="AU506" s="143" t="s">
        <v>83</v>
      </c>
      <c r="AY506" s="18" t="s">
        <v>166</v>
      </c>
      <c r="BE506" s="144">
        <f>IF(N506="základní",J506,0)</f>
        <v>0</v>
      </c>
      <c r="BF506" s="144">
        <f>IF(N506="snížená",J506,0)</f>
        <v>0</v>
      </c>
      <c r="BG506" s="144">
        <f>IF(N506="zákl. přenesená",J506,0)</f>
        <v>0</v>
      </c>
      <c r="BH506" s="144">
        <f>IF(N506="sníž. přenesená",J506,0)</f>
        <v>0</v>
      </c>
      <c r="BI506" s="144">
        <f>IF(N506="nulová",J506,0)</f>
        <v>0</v>
      </c>
      <c r="BJ506" s="18" t="s">
        <v>81</v>
      </c>
      <c r="BK506" s="144">
        <f>ROUND(I506*H506,2)</f>
        <v>0</v>
      </c>
      <c r="BL506" s="18" t="s">
        <v>290</v>
      </c>
      <c r="BM506" s="143" t="s">
        <v>1769</v>
      </c>
    </row>
    <row r="507" spans="2:65" s="1" customFormat="1" ht="10.199999999999999">
      <c r="B507" s="33"/>
      <c r="D507" s="145" t="s">
        <v>175</v>
      </c>
      <c r="F507" s="146" t="s">
        <v>468</v>
      </c>
      <c r="I507" s="147"/>
      <c r="L507" s="33"/>
      <c r="M507" s="148"/>
      <c r="T507" s="54"/>
      <c r="AT507" s="18" t="s">
        <v>175</v>
      </c>
      <c r="AU507" s="18" t="s">
        <v>83</v>
      </c>
    </row>
    <row r="508" spans="2:65" s="12" customFormat="1" ht="10.199999999999999">
      <c r="B508" s="149"/>
      <c r="D508" s="150" t="s">
        <v>177</v>
      </c>
      <c r="E508" s="151" t="s">
        <v>19</v>
      </c>
      <c r="F508" s="152" t="s">
        <v>1541</v>
      </c>
      <c r="H508" s="151" t="s">
        <v>19</v>
      </c>
      <c r="I508" s="153"/>
      <c r="L508" s="149"/>
      <c r="M508" s="154"/>
      <c r="T508" s="155"/>
      <c r="AT508" s="151" t="s">
        <v>177</v>
      </c>
      <c r="AU508" s="151" t="s">
        <v>83</v>
      </c>
      <c r="AV508" s="12" t="s">
        <v>81</v>
      </c>
      <c r="AW508" s="12" t="s">
        <v>34</v>
      </c>
      <c r="AX508" s="12" t="s">
        <v>74</v>
      </c>
      <c r="AY508" s="151" t="s">
        <v>166</v>
      </c>
    </row>
    <row r="509" spans="2:65" s="13" customFormat="1" ht="10.199999999999999">
      <c r="B509" s="156"/>
      <c r="D509" s="150" t="s">
        <v>177</v>
      </c>
      <c r="E509" s="157" t="s">
        <v>19</v>
      </c>
      <c r="F509" s="158" t="s">
        <v>1770</v>
      </c>
      <c r="H509" s="159">
        <v>28.373000000000001</v>
      </c>
      <c r="I509" s="160"/>
      <c r="L509" s="156"/>
      <c r="M509" s="161"/>
      <c r="T509" s="162"/>
      <c r="AT509" s="157" t="s">
        <v>177</v>
      </c>
      <c r="AU509" s="157" t="s">
        <v>83</v>
      </c>
      <c r="AV509" s="13" t="s">
        <v>83</v>
      </c>
      <c r="AW509" s="13" t="s">
        <v>34</v>
      </c>
      <c r="AX509" s="13" t="s">
        <v>74</v>
      </c>
      <c r="AY509" s="157" t="s">
        <v>166</v>
      </c>
    </row>
    <row r="510" spans="2:65" s="13" customFormat="1" ht="10.199999999999999">
      <c r="B510" s="156"/>
      <c r="D510" s="150" t="s">
        <v>177</v>
      </c>
      <c r="E510" s="157" t="s">
        <v>19</v>
      </c>
      <c r="F510" s="158" t="s">
        <v>1771</v>
      </c>
      <c r="H510" s="159">
        <v>5.83</v>
      </c>
      <c r="I510" s="160"/>
      <c r="L510" s="156"/>
      <c r="M510" s="161"/>
      <c r="T510" s="162"/>
      <c r="AT510" s="157" t="s">
        <v>177</v>
      </c>
      <c r="AU510" s="157" t="s">
        <v>83</v>
      </c>
      <c r="AV510" s="13" t="s">
        <v>83</v>
      </c>
      <c r="AW510" s="13" t="s">
        <v>34</v>
      </c>
      <c r="AX510" s="13" t="s">
        <v>74</v>
      </c>
      <c r="AY510" s="157" t="s">
        <v>166</v>
      </c>
    </row>
    <row r="511" spans="2:65" s="14" customFormat="1" ht="10.199999999999999">
      <c r="B511" s="163"/>
      <c r="D511" s="150" t="s">
        <v>177</v>
      </c>
      <c r="E511" s="164" t="s">
        <v>19</v>
      </c>
      <c r="F511" s="165" t="s">
        <v>181</v>
      </c>
      <c r="H511" s="166">
        <v>34.203000000000003</v>
      </c>
      <c r="I511" s="167"/>
      <c r="L511" s="163"/>
      <c r="M511" s="168"/>
      <c r="T511" s="169"/>
      <c r="AT511" s="164" t="s">
        <v>177</v>
      </c>
      <c r="AU511" s="164" t="s">
        <v>83</v>
      </c>
      <c r="AV511" s="14" t="s">
        <v>173</v>
      </c>
      <c r="AW511" s="14" t="s">
        <v>34</v>
      </c>
      <c r="AX511" s="14" t="s">
        <v>81</v>
      </c>
      <c r="AY511" s="164" t="s">
        <v>166</v>
      </c>
    </row>
    <row r="512" spans="2:65" s="11" customFormat="1" ht="22.8" customHeight="1">
      <c r="B512" s="120"/>
      <c r="D512" s="121" t="s">
        <v>73</v>
      </c>
      <c r="E512" s="130" t="s">
        <v>471</v>
      </c>
      <c r="F512" s="130" t="s">
        <v>472</v>
      </c>
      <c r="I512" s="123"/>
      <c r="J512" s="131">
        <f>BK512</f>
        <v>0</v>
      </c>
      <c r="L512" s="120"/>
      <c r="M512" s="125"/>
      <c r="P512" s="126">
        <f>SUM(P513:P555)</f>
        <v>0</v>
      </c>
      <c r="R512" s="126">
        <f>SUM(R513:R555)</f>
        <v>0</v>
      </c>
      <c r="T512" s="127">
        <f>SUM(T513:T555)</f>
        <v>0.23337985000000003</v>
      </c>
      <c r="AR512" s="121" t="s">
        <v>83</v>
      </c>
      <c r="AT512" s="128" t="s">
        <v>73</v>
      </c>
      <c r="AU512" s="128" t="s">
        <v>81</v>
      </c>
      <c r="AY512" s="121" t="s">
        <v>166</v>
      </c>
      <c r="BK512" s="129">
        <f>SUM(BK513:BK555)</f>
        <v>0</v>
      </c>
    </row>
    <row r="513" spans="2:65" s="1" customFormat="1" ht="16.5" customHeight="1">
      <c r="B513" s="33"/>
      <c r="C513" s="132" t="s">
        <v>880</v>
      </c>
      <c r="D513" s="132" t="s">
        <v>168</v>
      </c>
      <c r="E513" s="133" t="s">
        <v>474</v>
      </c>
      <c r="F513" s="134" t="s">
        <v>475</v>
      </c>
      <c r="G513" s="135" t="s">
        <v>244</v>
      </c>
      <c r="H513" s="136">
        <v>2.09</v>
      </c>
      <c r="I513" s="137"/>
      <c r="J513" s="138">
        <f>ROUND(I513*H513,2)</f>
        <v>0</v>
      </c>
      <c r="K513" s="134" t="s">
        <v>172</v>
      </c>
      <c r="L513" s="33"/>
      <c r="M513" s="139" t="s">
        <v>19</v>
      </c>
      <c r="N513" s="140" t="s">
        <v>45</v>
      </c>
      <c r="P513" s="141">
        <f>O513*H513</f>
        <v>0</v>
      </c>
      <c r="Q513" s="141">
        <v>0</v>
      </c>
      <c r="R513" s="141">
        <f>Q513*H513</f>
        <v>0</v>
      </c>
      <c r="S513" s="141">
        <v>5.94E-3</v>
      </c>
      <c r="T513" s="142">
        <f>S513*H513</f>
        <v>1.24146E-2</v>
      </c>
      <c r="AR513" s="143" t="s">
        <v>290</v>
      </c>
      <c r="AT513" s="143" t="s">
        <v>168</v>
      </c>
      <c r="AU513" s="143" t="s">
        <v>83</v>
      </c>
      <c r="AY513" s="18" t="s">
        <v>166</v>
      </c>
      <c r="BE513" s="144">
        <f>IF(N513="základní",J513,0)</f>
        <v>0</v>
      </c>
      <c r="BF513" s="144">
        <f>IF(N513="snížená",J513,0)</f>
        <v>0</v>
      </c>
      <c r="BG513" s="144">
        <f>IF(N513="zákl. přenesená",J513,0)</f>
        <v>0</v>
      </c>
      <c r="BH513" s="144">
        <f>IF(N513="sníž. přenesená",J513,0)</f>
        <v>0</v>
      </c>
      <c r="BI513" s="144">
        <f>IF(N513="nulová",J513,0)</f>
        <v>0</v>
      </c>
      <c r="BJ513" s="18" t="s">
        <v>81</v>
      </c>
      <c r="BK513" s="144">
        <f>ROUND(I513*H513,2)</f>
        <v>0</v>
      </c>
      <c r="BL513" s="18" t="s">
        <v>290</v>
      </c>
      <c r="BM513" s="143" t="s">
        <v>1772</v>
      </c>
    </row>
    <row r="514" spans="2:65" s="1" customFormat="1" ht="10.199999999999999">
      <c r="B514" s="33"/>
      <c r="D514" s="145" t="s">
        <v>175</v>
      </c>
      <c r="F514" s="146" t="s">
        <v>477</v>
      </c>
      <c r="I514" s="147"/>
      <c r="L514" s="33"/>
      <c r="M514" s="148"/>
      <c r="T514" s="54"/>
      <c r="AT514" s="18" t="s">
        <v>175</v>
      </c>
      <c r="AU514" s="18" t="s">
        <v>83</v>
      </c>
    </row>
    <row r="515" spans="2:65" s="12" customFormat="1" ht="10.199999999999999">
      <c r="B515" s="149"/>
      <c r="D515" s="150" t="s">
        <v>177</v>
      </c>
      <c r="E515" s="151" t="s">
        <v>19</v>
      </c>
      <c r="F515" s="152" t="s">
        <v>1551</v>
      </c>
      <c r="H515" s="151" t="s">
        <v>19</v>
      </c>
      <c r="I515" s="153"/>
      <c r="L515" s="149"/>
      <c r="M515" s="154"/>
      <c r="T515" s="155"/>
      <c r="AT515" s="151" t="s">
        <v>177</v>
      </c>
      <c r="AU515" s="151" t="s">
        <v>83</v>
      </c>
      <c r="AV515" s="12" t="s">
        <v>81</v>
      </c>
      <c r="AW515" s="12" t="s">
        <v>34</v>
      </c>
      <c r="AX515" s="12" t="s">
        <v>74</v>
      </c>
      <c r="AY515" s="151" t="s">
        <v>166</v>
      </c>
    </row>
    <row r="516" spans="2:65" s="13" customFormat="1" ht="10.199999999999999">
      <c r="B516" s="156"/>
      <c r="D516" s="150" t="s">
        <v>177</v>
      </c>
      <c r="E516" s="157" t="s">
        <v>19</v>
      </c>
      <c r="F516" s="158" t="s">
        <v>1773</v>
      </c>
      <c r="H516" s="159">
        <v>1.9</v>
      </c>
      <c r="I516" s="160"/>
      <c r="L516" s="156"/>
      <c r="M516" s="161"/>
      <c r="T516" s="162"/>
      <c r="AT516" s="157" t="s">
        <v>177</v>
      </c>
      <c r="AU516" s="157" t="s">
        <v>83</v>
      </c>
      <c r="AV516" s="13" t="s">
        <v>83</v>
      </c>
      <c r="AW516" s="13" t="s">
        <v>34</v>
      </c>
      <c r="AX516" s="13" t="s">
        <v>74</v>
      </c>
      <c r="AY516" s="157" t="s">
        <v>166</v>
      </c>
    </row>
    <row r="517" spans="2:65" s="14" customFormat="1" ht="10.199999999999999">
      <c r="B517" s="163"/>
      <c r="D517" s="150" t="s">
        <v>177</v>
      </c>
      <c r="E517" s="164" t="s">
        <v>19</v>
      </c>
      <c r="F517" s="165" t="s">
        <v>181</v>
      </c>
      <c r="H517" s="166">
        <v>1.9</v>
      </c>
      <c r="I517" s="167"/>
      <c r="L517" s="163"/>
      <c r="M517" s="168"/>
      <c r="T517" s="169"/>
      <c r="AT517" s="164" t="s">
        <v>177</v>
      </c>
      <c r="AU517" s="164" t="s">
        <v>83</v>
      </c>
      <c r="AV517" s="14" t="s">
        <v>173</v>
      </c>
      <c r="AW517" s="14" t="s">
        <v>34</v>
      </c>
      <c r="AX517" s="14" t="s">
        <v>81</v>
      </c>
      <c r="AY517" s="164" t="s">
        <v>166</v>
      </c>
    </row>
    <row r="518" spans="2:65" s="13" customFormat="1" ht="10.199999999999999">
      <c r="B518" s="156"/>
      <c r="D518" s="150" t="s">
        <v>177</v>
      </c>
      <c r="F518" s="158" t="s">
        <v>1774</v>
      </c>
      <c r="H518" s="159">
        <v>2.09</v>
      </c>
      <c r="I518" s="160"/>
      <c r="L518" s="156"/>
      <c r="M518" s="161"/>
      <c r="T518" s="162"/>
      <c r="AT518" s="157" t="s">
        <v>177</v>
      </c>
      <c r="AU518" s="157" t="s">
        <v>83</v>
      </c>
      <c r="AV518" s="13" t="s">
        <v>83</v>
      </c>
      <c r="AW518" s="13" t="s">
        <v>4</v>
      </c>
      <c r="AX518" s="13" t="s">
        <v>81</v>
      </c>
      <c r="AY518" s="157" t="s">
        <v>166</v>
      </c>
    </row>
    <row r="519" spans="2:65" s="1" customFormat="1" ht="16.5" customHeight="1">
      <c r="B519" s="33"/>
      <c r="C519" s="132" t="s">
        <v>885</v>
      </c>
      <c r="D519" s="132" t="s">
        <v>168</v>
      </c>
      <c r="E519" s="133" t="s">
        <v>1775</v>
      </c>
      <c r="F519" s="134" t="s">
        <v>1776</v>
      </c>
      <c r="G519" s="135" t="s">
        <v>276</v>
      </c>
      <c r="H519" s="136">
        <v>2.2000000000000002</v>
      </c>
      <c r="I519" s="137"/>
      <c r="J519" s="138">
        <f>ROUND(I519*H519,2)</f>
        <v>0</v>
      </c>
      <c r="K519" s="134" t="s">
        <v>172</v>
      </c>
      <c r="L519" s="33"/>
      <c r="M519" s="139" t="s">
        <v>19</v>
      </c>
      <c r="N519" s="140" t="s">
        <v>45</v>
      </c>
      <c r="P519" s="141">
        <f>O519*H519</f>
        <v>0</v>
      </c>
      <c r="Q519" s="141">
        <v>0</v>
      </c>
      <c r="R519" s="141">
        <f>Q519*H519</f>
        <v>0</v>
      </c>
      <c r="S519" s="141">
        <v>1.6999999999999999E-3</v>
      </c>
      <c r="T519" s="142">
        <f>S519*H519</f>
        <v>3.7400000000000003E-3</v>
      </c>
      <c r="AR519" s="143" t="s">
        <v>290</v>
      </c>
      <c r="AT519" s="143" t="s">
        <v>168</v>
      </c>
      <c r="AU519" s="143" t="s">
        <v>83</v>
      </c>
      <c r="AY519" s="18" t="s">
        <v>166</v>
      </c>
      <c r="BE519" s="144">
        <f>IF(N519="základní",J519,0)</f>
        <v>0</v>
      </c>
      <c r="BF519" s="144">
        <f>IF(N519="snížená",J519,0)</f>
        <v>0</v>
      </c>
      <c r="BG519" s="144">
        <f>IF(N519="zákl. přenesená",J519,0)</f>
        <v>0</v>
      </c>
      <c r="BH519" s="144">
        <f>IF(N519="sníž. přenesená",J519,0)</f>
        <v>0</v>
      </c>
      <c r="BI519" s="144">
        <f>IF(N519="nulová",J519,0)</f>
        <v>0</v>
      </c>
      <c r="BJ519" s="18" t="s">
        <v>81</v>
      </c>
      <c r="BK519" s="144">
        <f>ROUND(I519*H519,2)</f>
        <v>0</v>
      </c>
      <c r="BL519" s="18" t="s">
        <v>290</v>
      </c>
      <c r="BM519" s="143" t="s">
        <v>1777</v>
      </c>
    </row>
    <row r="520" spans="2:65" s="1" customFormat="1" ht="10.199999999999999">
      <c r="B520" s="33"/>
      <c r="D520" s="145" t="s">
        <v>175</v>
      </c>
      <c r="F520" s="146" t="s">
        <v>1778</v>
      </c>
      <c r="I520" s="147"/>
      <c r="L520" s="33"/>
      <c r="M520" s="148"/>
      <c r="T520" s="54"/>
      <c r="AT520" s="18" t="s">
        <v>175</v>
      </c>
      <c r="AU520" s="18" t="s">
        <v>83</v>
      </c>
    </row>
    <row r="521" spans="2:65" s="12" customFormat="1" ht="10.199999999999999">
      <c r="B521" s="149"/>
      <c r="D521" s="150" t="s">
        <v>177</v>
      </c>
      <c r="E521" s="151" t="s">
        <v>19</v>
      </c>
      <c r="F521" s="152" t="s">
        <v>1551</v>
      </c>
      <c r="H521" s="151" t="s">
        <v>19</v>
      </c>
      <c r="I521" s="153"/>
      <c r="L521" s="149"/>
      <c r="M521" s="154"/>
      <c r="T521" s="155"/>
      <c r="AT521" s="151" t="s">
        <v>177</v>
      </c>
      <c r="AU521" s="151" t="s">
        <v>83</v>
      </c>
      <c r="AV521" s="12" t="s">
        <v>81</v>
      </c>
      <c r="AW521" s="12" t="s">
        <v>34</v>
      </c>
      <c r="AX521" s="12" t="s">
        <v>74</v>
      </c>
      <c r="AY521" s="151" t="s">
        <v>166</v>
      </c>
    </row>
    <row r="522" spans="2:65" s="13" customFormat="1" ht="10.199999999999999">
      <c r="B522" s="156"/>
      <c r="D522" s="150" t="s">
        <v>177</v>
      </c>
      <c r="E522" s="157" t="s">
        <v>19</v>
      </c>
      <c r="F522" s="158" t="s">
        <v>1779</v>
      </c>
      <c r="H522" s="159">
        <v>2</v>
      </c>
      <c r="I522" s="160"/>
      <c r="L522" s="156"/>
      <c r="M522" s="161"/>
      <c r="T522" s="162"/>
      <c r="AT522" s="157" t="s">
        <v>177</v>
      </c>
      <c r="AU522" s="157" t="s">
        <v>83</v>
      </c>
      <c r="AV522" s="13" t="s">
        <v>83</v>
      </c>
      <c r="AW522" s="13" t="s">
        <v>34</v>
      </c>
      <c r="AX522" s="13" t="s">
        <v>74</v>
      </c>
      <c r="AY522" s="157" t="s">
        <v>166</v>
      </c>
    </row>
    <row r="523" spans="2:65" s="14" customFormat="1" ht="10.199999999999999">
      <c r="B523" s="163"/>
      <c r="D523" s="150" t="s">
        <v>177</v>
      </c>
      <c r="E523" s="164" t="s">
        <v>19</v>
      </c>
      <c r="F523" s="165" t="s">
        <v>181</v>
      </c>
      <c r="H523" s="166">
        <v>2</v>
      </c>
      <c r="I523" s="167"/>
      <c r="L523" s="163"/>
      <c r="M523" s="168"/>
      <c r="T523" s="169"/>
      <c r="AT523" s="164" t="s">
        <v>177</v>
      </c>
      <c r="AU523" s="164" t="s">
        <v>83</v>
      </c>
      <c r="AV523" s="14" t="s">
        <v>173</v>
      </c>
      <c r="AW523" s="14" t="s">
        <v>34</v>
      </c>
      <c r="AX523" s="14" t="s">
        <v>81</v>
      </c>
      <c r="AY523" s="164" t="s">
        <v>166</v>
      </c>
    </row>
    <row r="524" spans="2:65" s="13" customFormat="1" ht="10.199999999999999">
      <c r="B524" s="156"/>
      <c r="D524" s="150" t="s">
        <v>177</v>
      </c>
      <c r="F524" s="158" t="s">
        <v>1780</v>
      </c>
      <c r="H524" s="159">
        <v>2.2000000000000002</v>
      </c>
      <c r="I524" s="160"/>
      <c r="L524" s="156"/>
      <c r="M524" s="161"/>
      <c r="T524" s="162"/>
      <c r="AT524" s="157" t="s">
        <v>177</v>
      </c>
      <c r="AU524" s="157" t="s">
        <v>83</v>
      </c>
      <c r="AV524" s="13" t="s">
        <v>83</v>
      </c>
      <c r="AW524" s="13" t="s">
        <v>4</v>
      </c>
      <c r="AX524" s="13" t="s">
        <v>81</v>
      </c>
      <c r="AY524" s="157" t="s">
        <v>166</v>
      </c>
    </row>
    <row r="525" spans="2:65" s="1" customFormat="1" ht="16.5" customHeight="1">
      <c r="B525" s="33"/>
      <c r="C525" s="132" t="s">
        <v>892</v>
      </c>
      <c r="D525" s="132" t="s">
        <v>168</v>
      </c>
      <c r="E525" s="133" t="s">
        <v>482</v>
      </c>
      <c r="F525" s="134" t="s">
        <v>483</v>
      </c>
      <c r="G525" s="135" t="s">
        <v>276</v>
      </c>
      <c r="H525" s="136">
        <v>26.125</v>
      </c>
      <c r="I525" s="137"/>
      <c r="J525" s="138">
        <f>ROUND(I525*H525,2)</f>
        <v>0</v>
      </c>
      <c r="K525" s="134" t="s">
        <v>172</v>
      </c>
      <c r="L525" s="33"/>
      <c r="M525" s="139" t="s">
        <v>19</v>
      </c>
      <c r="N525" s="140" t="s">
        <v>45</v>
      </c>
      <c r="P525" s="141">
        <f>O525*H525</f>
        <v>0</v>
      </c>
      <c r="Q525" s="141">
        <v>0</v>
      </c>
      <c r="R525" s="141">
        <f>Q525*H525</f>
        <v>0</v>
      </c>
      <c r="S525" s="141">
        <v>1.91E-3</v>
      </c>
      <c r="T525" s="142">
        <f>S525*H525</f>
        <v>4.9898749999999999E-2</v>
      </c>
      <c r="AR525" s="143" t="s">
        <v>290</v>
      </c>
      <c r="AT525" s="143" t="s">
        <v>168</v>
      </c>
      <c r="AU525" s="143" t="s">
        <v>83</v>
      </c>
      <c r="AY525" s="18" t="s">
        <v>166</v>
      </c>
      <c r="BE525" s="144">
        <f>IF(N525="základní",J525,0)</f>
        <v>0</v>
      </c>
      <c r="BF525" s="144">
        <f>IF(N525="snížená",J525,0)</f>
        <v>0</v>
      </c>
      <c r="BG525" s="144">
        <f>IF(N525="zákl. přenesená",J525,0)</f>
        <v>0</v>
      </c>
      <c r="BH525" s="144">
        <f>IF(N525="sníž. přenesená",J525,0)</f>
        <v>0</v>
      </c>
      <c r="BI525" s="144">
        <f>IF(N525="nulová",J525,0)</f>
        <v>0</v>
      </c>
      <c r="BJ525" s="18" t="s">
        <v>81</v>
      </c>
      <c r="BK525" s="144">
        <f>ROUND(I525*H525,2)</f>
        <v>0</v>
      </c>
      <c r="BL525" s="18" t="s">
        <v>290</v>
      </c>
      <c r="BM525" s="143" t="s">
        <v>1781</v>
      </c>
    </row>
    <row r="526" spans="2:65" s="1" customFormat="1" ht="10.199999999999999">
      <c r="B526" s="33"/>
      <c r="D526" s="145" t="s">
        <v>175</v>
      </c>
      <c r="F526" s="146" t="s">
        <v>485</v>
      </c>
      <c r="I526" s="147"/>
      <c r="L526" s="33"/>
      <c r="M526" s="148"/>
      <c r="T526" s="54"/>
      <c r="AT526" s="18" t="s">
        <v>175</v>
      </c>
      <c r="AU526" s="18" t="s">
        <v>83</v>
      </c>
    </row>
    <row r="527" spans="2:65" s="12" customFormat="1" ht="10.199999999999999">
      <c r="B527" s="149"/>
      <c r="D527" s="150" t="s">
        <v>177</v>
      </c>
      <c r="E527" s="151" t="s">
        <v>19</v>
      </c>
      <c r="F527" s="152" t="s">
        <v>1541</v>
      </c>
      <c r="H527" s="151" t="s">
        <v>19</v>
      </c>
      <c r="I527" s="153"/>
      <c r="L527" s="149"/>
      <c r="M527" s="154"/>
      <c r="T527" s="155"/>
      <c r="AT527" s="151" t="s">
        <v>177</v>
      </c>
      <c r="AU527" s="151" t="s">
        <v>83</v>
      </c>
      <c r="AV527" s="12" t="s">
        <v>81</v>
      </c>
      <c r="AW527" s="12" t="s">
        <v>34</v>
      </c>
      <c r="AX527" s="12" t="s">
        <v>74</v>
      </c>
      <c r="AY527" s="151" t="s">
        <v>166</v>
      </c>
    </row>
    <row r="528" spans="2:65" s="13" customFormat="1" ht="10.199999999999999">
      <c r="B528" s="156"/>
      <c r="D528" s="150" t="s">
        <v>177</v>
      </c>
      <c r="E528" s="157" t="s">
        <v>19</v>
      </c>
      <c r="F528" s="158" t="s">
        <v>1782</v>
      </c>
      <c r="H528" s="159">
        <v>17.649999999999999</v>
      </c>
      <c r="I528" s="160"/>
      <c r="L528" s="156"/>
      <c r="M528" s="161"/>
      <c r="T528" s="162"/>
      <c r="AT528" s="157" t="s">
        <v>177</v>
      </c>
      <c r="AU528" s="157" t="s">
        <v>83</v>
      </c>
      <c r="AV528" s="13" t="s">
        <v>83</v>
      </c>
      <c r="AW528" s="13" t="s">
        <v>34</v>
      </c>
      <c r="AX528" s="13" t="s">
        <v>74</v>
      </c>
      <c r="AY528" s="157" t="s">
        <v>166</v>
      </c>
    </row>
    <row r="529" spans="2:65" s="13" customFormat="1" ht="10.199999999999999">
      <c r="B529" s="156"/>
      <c r="D529" s="150" t="s">
        <v>177</v>
      </c>
      <c r="E529" s="157" t="s">
        <v>19</v>
      </c>
      <c r="F529" s="158" t="s">
        <v>1783</v>
      </c>
      <c r="H529" s="159">
        <v>6.1</v>
      </c>
      <c r="I529" s="160"/>
      <c r="L529" s="156"/>
      <c r="M529" s="161"/>
      <c r="T529" s="162"/>
      <c r="AT529" s="157" t="s">
        <v>177</v>
      </c>
      <c r="AU529" s="157" t="s">
        <v>83</v>
      </c>
      <c r="AV529" s="13" t="s">
        <v>83</v>
      </c>
      <c r="AW529" s="13" t="s">
        <v>34</v>
      </c>
      <c r="AX529" s="13" t="s">
        <v>74</v>
      </c>
      <c r="AY529" s="157" t="s">
        <v>166</v>
      </c>
    </row>
    <row r="530" spans="2:65" s="14" customFormat="1" ht="10.199999999999999">
      <c r="B530" s="163"/>
      <c r="D530" s="150" t="s">
        <v>177</v>
      </c>
      <c r="E530" s="164" t="s">
        <v>19</v>
      </c>
      <c r="F530" s="165" t="s">
        <v>181</v>
      </c>
      <c r="H530" s="166">
        <v>23.75</v>
      </c>
      <c r="I530" s="167"/>
      <c r="L530" s="163"/>
      <c r="M530" s="168"/>
      <c r="T530" s="169"/>
      <c r="AT530" s="164" t="s">
        <v>177</v>
      </c>
      <c r="AU530" s="164" t="s">
        <v>83</v>
      </c>
      <c r="AV530" s="14" t="s">
        <v>173</v>
      </c>
      <c r="AW530" s="14" t="s">
        <v>34</v>
      </c>
      <c r="AX530" s="14" t="s">
        <v>81</v>
      </c>
      <c r="AY530" s="164" t="s">
        <v>166</v>
      </c>
    </row>
    <row r="531" spans="2:65" s="13" customFormat="1" ht="10.199999999999999">
      <c r="B531" s="156"/>
      <c r="D531" s="150" t="s">
        <v>177</v>
      </c>
      <c r="F531" s="158" t="s">
        <v>1784</v>
      </c>
      <c r="H531" s="159">
        <v>26.125</v>
      </c>
      <c r="I531" s="160"/>
      <c r="L531" s="156"/>
      <c r="M531" s="161"/>
      <c r="T531" s="162"/>
      <c r="AT531" s="157" t="s">
        <v>177</v>
      </c>
      <c r="AU531" s="157" t="s">
        <v>83</v>
      </c>
      <c r="AV531" s="13" t="s">
        <v>83</v>
      </c>
      <c r="AW531" s="13" t="s">
        <v>4</v>
      </c>
      <c r="AX531" s="13" t="s">
        <v>81</v>
      </c>
      <c r="AY531" s="157" t="s">
        <v>166</v>
      </c>
    </row>
    <row r="532" spans="2:65" s="1" customFormat="1" ht="16.5" customHeight="1">
      <c r="B532" s="33"/>
      <c r="C532" s="132" t="s">
        <v>897</v>
      </c>
      <c r="D532" s="132" t="s">
        <v>168</v>
      </c>
      <c r="E532" s="133" t="s">
        <v>1785</v>
      </c>
      <c r="F532" s="134" t="s">
        <v>1786</v>
      </c>
      <c r="G532" s="135" t="s">
        <v>276</v>
      </c>
      <c r="H532" s="136">
        <v>2.09</v>
      </c>
      <c r="I532" s="137"/>
      <c r="J532" s="138">
        <f>ROUND(I532*H532,2)</f>
        <v>0</v>
      </c>
      <c r="K532" s="134" t="s">
        <v>172</v>
      </c>
      <c r="L532" s="33"/>
      <c r="M532" s="139" t="s">
        <v>19</v>
      </c>
      <c r="N532" s="140" t="s">
        <v>45</v>
      </c>
      <c r="P532" s="141">
        <f>O532*H532</f>
        <v>0</v>
      </c>
      <c r="Q532" s="141">
        <v>0</v>
      </c>
      <c r="R532" s="141">
        <f>Q532*H532</f>
        <v>0</v>
      </c>
      <c r="S532" s="141">
        <v>1.75E-3</v>
      </c>
      <c r="T532" s="142">
        <f>S532*H532</f>
        <v>3.6574999999999997E-3</v>
      </c>
      <c r="AR532" s="143" t="s">
        <v>290</v>
      </c>
      <c r="AT532" s="143" t="s">
        <v>168</v>
      </c>
      <c r="AU532" s="143" t="s">
        <v>83</v>
      </c>
      <c r="AY532" s="18" t="s">
        <v>166</v>
      </c>
      <c r="BE532" s="144">
        <f>IF(N532="základní",J532,0)</f>
        <v>0</v>
      </c>
      <c r="BF532" s="144">
        <f>IF(N532="snížená",J532,0)</f>
        <v>0</v>
      </c>
      <c r="BG532" s="144">
        <f>IF(N532="zákl. přenesená",J532,0)</f>
        <v>0</v>
      </c>
      <c r="BH532" s="144">
        <f>IF(N532="sníž. přenesená",J532,0)</f>
        <v>0</v>
      </c>
      <c r="BI532" s="144">
        <f>IF(N532="nulová",J532,0)</f>
        <v>0</v>
      </c>
      <c r="BJ532" s="18" t="s">
        <v>81</v>
      </c>
      <c r="BK532" s="144">
        <f>ROUND(I532*H532,2)</f>
        <v>0</v>
      </c>
      <c r="BL532" s="18" t="s">
        <v>290</v>
      </c>
      <c r="BM532" s="143" t="s">
        <v>1787</v>
      </c>
    </row>
    <row r="533" spans="2:65" s="1" customFormat="1" ht="10.199999999999999">
      <c r="B533" s="33"/>
      <c r="D533" s="145" t="s">
        <v>175</v>
      </c>
      <c r="F533" s="146" t="s">
        <v>1788</v>
      </c>
      <c r="I533" s="147"/>
      <c r="L533" s="33"/>
      <c r="M533" s="148"/>
      <c r="T533" s="54"/>
      <c r="AT533" s="18" t="s">
        <v>175</v>
      </c>
      <c r="AU533" s="18" t="s">
        <v>83</v>
      </c>
    </row>
    <row r="534" spans="2:65" s="12" customFormat="1" ht="10.199999999999999">
      <c r="B534" s="149"/>
      <c r="D534" s="150" t="s">
        <v>177</v>
      </c>
      <c r="E534" s="151" t="s">
        <v>19</v>
      </c>
      <c r="F534" s="152" t="s">
        <v>1551</v>
      </c>
      <c r="H534" s="151" t="s">
        <v>19</v>
      </c>
      <c r="I534" s="153"/>
      <c r="L534" s="149"/>
      <c r="M534" s="154"/>
      <c r="T534" s="155"/>
      <c r="AT534" s="151" t="s">
        <v>177</v>
      </c>
      <c r="AU534" s="151" t="s">
        <v>83</v>
      </c>
      <c r="AV534" s="12" t="s">
        <v>81</v>
      </c>
      <c r="AW534" s="12" t="s">
        <v>34</v>
      </c>
      <c r="AX534" s="12" t="s">
        <v>74</v>
      </c>
      <c r="AY534" s="151" t="s">
        <v>166</v>
      </c>
    </row>
    <row r="535" spans="2:65" s="13" customFormat="1" ht="10.199999999999999">
      <c r="B535" s="156"/>
      <c r="D535" s="150" t="s">
        <v>177</v>
      </c>
      <c r="E535" s="157" t="s">
        <v>19</v>
      </c>
      <c r="F535" s="158" t="s">
        <v>1789</v>
      </c>
      <c r="H535" s="159">
        <v>1.9</v>
      </c>
      <c r="I535" s="160"/>
      <c r="L535" s="156"/>
      <c r="M535" s="161"/>
      <c r="T535" s="162"/>
      <c r="AT535" s="157" t="s">
        <v>177</v>
      </c>
      <c r="AU535" s="157" t="s">
        <v>83</v>
      </c>
      <c r="AV535" s="13" t="s">
        <v>83</v>
      </c>
      <c r="AW535" s="13" t="s">
        <v>34</v>
      </c>
      <c r="AX535" s="13" t="s">
        <v>74</v>
      </c>
      <c r="AY535" s="157" t="s">
        <v>166</v>
      </c>
    </row>
    <row r="536" spans="2:65" s="14" customFormat="1" ht="10.199999999999999">
      <c r="B536" s="163"/>
      <c r="D536" s="150" t="s">
        <v>177</v>
      </c>
      <c r="E536" s="164" t="s">
        <v>19</v>
      </c>
      <c r="F536" s="165" t="s">
        <v>181</v>
      </c>
      <c r="H536" s="166">
        <v>1.9</v>
      </c>
      <c r="I536" s="167"/>
      <c r="L536" s="163"/>
      <c r="M536" s="168"/>
      <c r="T536" s="169"/>
      <c r="AT536" s="164" t="s">
        <v>177</v>
      </c>
      <c r="AU536" s="164" t="s">
        <v>83</v>
      </c>
      <c r="AV536" s="14" t="s">
        <v>173</v>
      </c>
      <c r="AW536" s="14" t="s">
        <v>34</v>
      </c>
      <c r="AX536" s="14" t="s">
        <v>81</v>
      </c>
      <c r="AY536" s="164" t="s">
        <v>166</v>
      </c>
    </row>
    <row r="537" spans="2:65" s="13" customFormat="1" ht="10.199999999999999">
      <c r="B537" s="156"/>
      <c r="D537" s="150" t="s">
        <v>177</v>
      </c>
      <c r="F537" s="158" t="s">
        <v>1774</v>
      </c>
      <c r="H537" s="159">
        <v>2.09</v>
      </c>
      <c r="I537" s="160"/>
      <c r="L537" s="156"/>
      <c r="M537" s="161"/>
      <c r="T537" s="162"/>
      <c r="AT537" s="157" t="s">
        <v>177</v>
      </c>
      <c r="AU537" s="157" t="s">
        <v>83</v>
      </c>
      <c r="AV537" s="13" t="s">
        <v>83</v>
      </c>
      <c r="AW537" s="13" t="s">
        <v>4</v>
      </c>
      <c r="AX537" s="13" t="s">
        <v>81</v>
      </c>
      <c r="AY537" s="157" t="s">
        <v>166</v>
      </c>
    </row>
    <row r="538" spans="2:65" s="1" customFormat="1" ht="16.5" customHeight="1">
      <c r="B538" s="33"/>
      <c r="C538" s="132" t="s">
        <v>904</v>
      </c>
      <c r="D538" s="132" t="s">
        <v>168</v>
      </c>
      <c r="E538" s="133" t="s">
        <v>490</v>
      </c>
      <c r="F538" s="134" t="s">
        <v>491</v>
      </c>
      <c r="G538" s="135" t="s">
        <v>276</v>
      </c>
      <c r="H538" s="136">
        <v>9.8450000000000006</v>
      </c>
      <c r="I538" s="137"/>
      <c r="J538" s="138">
        <f>ROUND(I538*H538,2)</f>
        <v>0</v>
      </c>
      <c r="K538" s="134" t="s">
        <v>172</v>
      </c>
      <c r="L538" s="33"/>
      <c r="M538" s="139" t="s">
        <v>19</v>
      </c>
      <c r="N538" s="140" t="s">
        <v>45</v>
      </c>
      <c r="P538" s="141">
        <f>O538*H538</f>
        <v>0</v>
      </c>
      <c r="Q538" s="141">
        <v>0</v>
      </c>
      <c r="R538" s="141">
        <f>Q538*H538</f>
        <v>0</v>
      </c>
      <c r="S538" s="141">
        <v>2.5999999999999999E-3</v>
      </c>
      <c r="T538" s="142">
        <f>S538*H538</f>
        <v>2.5597000000000002E-2</v>
      </c>
      <c r="AR538" s="143" t="s">
        <v>290</v>
      </c>
      <c r="AT538" s="143" t="s">
        <v>168</v>
      </c>
      <c r="AU538" s="143" t="s">
        <v>83</v>
      </c>
      <c r="AY538" s="18" t="s">
        <v>166</v>
      </c>
      <c r="BE538" s="144">
        <f>IF(N538="základní",J538,0)</f>
        <v>0</v>
      </c>
      <c r="BF538" s="144">
        <f>IF(N538="snížená",J538,0)</f>
        <v>0</v>
      </c>
      <c r="BG538" s="144">
        <f>IF(N538="zákl. přenesená",J538,0)</f>
        <v>0</v>
      </c>
      <c r="BH538" s="144">
        <f>IF(N538="sníž. přenesená",J538,0)</f>
        <v>0</v>
      </c>
      <c r="BI538" s="144">
        <f>IF(N538="nulová",J538,0)</f>
        <v>0</v>
      </c>
      <c r="BJ538" s="18" t="s">
        <v>81</v>
      </c>
      <c r="BK538" s="144">
        <f>ROUND(I538*H538,2)</f>
        <v>0</v>
      </c>
      <c r="BL538" s="18" t="s">
        <v>290</v>
      </c>
      <c r="BM538" s="143" t="s">
        <v>1790</v>
      </c>
    </row>
    <row r="539" spans="2:65" s="1" customFormat="1" ht="10.199999999999999">
      <c r="B539" s="33"/>
      <c r="D539" s="145" t="s">
        <v>175</v>
      </c>
      <c r="F539" s="146" t="s">
        <v>493</v>
      </c>
      <c r="I539" s="147"/>
      <c r="L539" s="33"/>
      <c r="M539" s="148"/>
      <c r="T539" s="54"/>
      <c r="AT539" s="18" t="s">
        <v>175</v>
      </c>
      <c r="AU539" s="18" t="s">
        <v>83</v>
      </c>
    </row>
    <row r="540" spans="2:65" s="12" customFormat="1" ht="10.199999999999999">
      <c r="B540" s="149"/>
      <c r="D540" s="150" t="s">
        <v>177</v>
      </c>
      <c r="E540" s="151" t="s">
        <v>19</v>
      </c>
      <c r="F540" s="152" t="s">
        <v>1541</v>
      </c>
      <c r="H540" s="151" t="s">
        <v>19</v>
      </c>
      <c r="I540" s="153"/>
      <c r="L540" s="149"/>
      <c r="M540" s="154"/>
      <c r="T540" s="155"/>
      <c r="AT540" s="151" t="s">
        <v>177</v>
      </c>
      <c r="AU540" s="151" t="s">
        <v>83</v>
      </c>
      <c r="AV540" s="12" t="s">
        <v>81</v>
      </c>
      <c r="AW540" s="12" t="s">
        <v>34</v>
      </c>
      <c r="AX540" s="12" t="s">
        <v>74</v>
      </c>
      <c r="AY540" s="151" t="s">
        <v>166</v>
      </c>
    </row>
    <row r="541" spans="2:65" s="13" customFormat="1" ht="10.199999999999999">
      <c r="B541" s="156"/>
      <c r="D541" s="150" t="s">
        <v>177</v>
      </c>
      <c r="E541" s="157" t="s">
        <v>19</v>
      </c>
      <c r="F541" s="158" t="s">
        <v>1791</v>
      </c>
      <c r="H541" s="159">
        <v>8.9499999999999993</v>
      </c>
      <c r="I541" s="160"/>
      <c r="L541" s="156"/>
      <c r="M541" s="161"/>
      <c r="T541" s="162"/>
      <c r="AT541" s="157" t="s">
        <v>177</v>
      </c>
      <c r="AU541" s="157" t="s">
        <v>83</v>
      </c>
      <c r="AV541" s="13" t="s">
        <v>83</v>
      </c>
      <c r="AW541" s="13" t="s">
        <v>34</v>
      </c>
      <c r="AX541" s="13" t="s">
        <v>74</v>
      </c>
      <c r="AY541" s="157" t="s">
        <v>166</v>
      </c>
    </row>
    <row r="542" spans="2:65" s="14" customFormat="1" ht="10.199999999999999">
      <c r="B542" s="163"/>
      <c r="D542" s="150" t="s">
        <v>177</v>
      </c>
      <c r="E542" s="164" t="s">
        <v>19</v>
      </c>
      <c r="F542" s="165" t="s">
        <v>181</v>
      </c>
      <c r="H542" s="166">
        <v>8.9499999999999993</v>
      </c>
      <c r="I542" s="167"/>
      <c r="L542" s="163"/>
      <c r="M542" s="168"/>
      <c r="T542" s="169"/>
      <c r="AT542" s="164" t="s">
        <v>177</v>
      </c>
      <c r="AU542" s="164" t="s">
        <v>83</v>
      </c>
      <c r="AV542" s="14" t="s">
        <v>173</v>
      </c>
      <c r="AW542" s="14" t="s">
        <v>34</v>
      </c>
      <c r="AX542" s="14" t="s">
        <v>81</v>
      </c>
      <c r="AY542" s="164" t="s">
        <v>166</v>
      </c>
    </row>
    <row r="543" spans="2:65" s="13" customFormat="1" ht="10.199999999999999">
      <c r="B543" s="156"/>
      <c r="D543" s="150" t="s">
        <v>177</v>
      </c>
      <c r="F543" s="158" t="s">
        <v>1792</v>
      </c>
      <c r="H543" s="159">
        <v>9.8450000000000006</v>
      </c>
      <c r="I543" s="160"/>
      <c r="L543" s="156"/>
      <c r="M543" s="161"/>
      <c r="T543" s="162"/>
      <c r="AT543" s="157" t="s">
        <v>177</v>
      </c>
      <c r="AU543" s="157" t="s">
        <v>83</v>
      </c>
      <c r="AV543" s="13" t="s">
        <v>83</v>
      </c>
      <c r="AW543" s="13" t="s">
        <v>4</v>
      </c>
      <c r="AX543" s="13" t="s">
        <v>81</v>
      </c>
      <c r="AY543" s="157" t="s">
        <v>166</v>
      </c>
    </row>
    <row r="544" spans="2:65" s="1" customFormat="1" ht="16.5" customHeight="1">
      <c r="B544" s="33"/>
      <c r="C544" s="132" t="s">
        <v>912</v>
      </c>
      <c r="D544" s="132" t="s">
        <v>168</v>
      </c>
      <c r="E544" s="133" t="s">
        <v>497</v>
      </c>
      <c r="F544" s="134" t="s">
        <v>498</v>
      </c>
      <c r="G544" s="135" t="s">
        <v>318</v>
      </c>
      <c r="H544" s="136">
        <v>11</v>
      </c>
      <c r="I544" s="137"/>
      <c r="J544" s="138">
        <f>ROUND(I544*H544,2)</f>
        <v>0</v>
      </c>
      <c r="K544" s="134" t="s">
        <v>172</v>
      </c>
      <c r="L544" s="33"/>
      <c r="M544" s="139" t="s">
        <v>19</v>
      </c>
      <c r="N544" s="140" t="s">
        <v>45</v>
      </c>
      <c r="P544" s="141">
        <f>O544*H544</f>
        <v>0</v>
      </c>
      <c r="Q544" s="141">
        <v>0</v>
      </c>
      <c r="R544" s="141">
        <f>Q544*H544</f>
        <v>0</v>
      </c>
      <c r="S544" s="141">
        <v>9.4000000000000004E-3</v>
      </c>
      <c r="T544" s="142">
        <f>S544*H544</f>
        <v>0.10340000000000001</v>
      </c>
      <c r="AR544" s="143" t="s">
        <v>290</v>
      </c>
      <c r="AT544" s="143" t="s">
        <v>168</v>
      </c>
      <c r="AU544" s="143" t="s">
        <v>83</v>
      </c>
      <c r="AY544" s="18" t="s">
        <v>166</v>
      </c>
      <c r="BE544" s="144">
        <f>IF(N544="základní",J544,0)</f>
        <v>0</v>
      </c>
      <c r="BF544" s="144">
        <f>IF(N544="snížená",J544,0)</f>
        <v>0</v>
      </c>
      <c r="BG544" s="144">
        <f>IF(N544="zákl. přenesená",J544,0)</f>
        <v>0</v>
      </c>
      <c r="BH544" s="144">
        <f>IF(N544="sníž. přenesená",J544,0)</f>
        <v>0</v>
      </c>
      <c r="BI544" s="144">
        <f>IF(N544="nulová",J544,0)</f>
        <v>0</v>
      </c>
      <c r="BJ544" s="18" t="s">
        <v>81</v>
      </c>
      <c r="BK544" s="144">
        <f>ROUND(I544*H544,2)</f>
        <v>0</v>
      </c>
      <c r="BL544" s="18" t="s">
        <v>290</v>
      </c>
      <c r="BM544" s="143" t="s">
        <v>1793</v>
      </c>
    </row>
    <row r="545" spans="2:65" s="1" customFormat="1" ht="10.199999999999999">
      <c r="B545" s="33"/>
      <c r="D545" s="145" t="s">
        <v>175</v>
      </c>
      <c r="F545" s="146" t="s">
        <v>500</v>
      </c>
      <c r="I545" s="147"/>
      <c r="L545" s="33"/>
      <c r="M545" s="148"/>
      <c r="T545" s="54"/>
      <c r="AT545" s="18" t="s">
        <v>175</v>
      </c>
      <c r="AU545" s="18" t="s">
        <v>83</v>
      </c>
    </row>
    <row r="546" spans="2:65" s="12" customFormat="1" ht="10.199999999999999">
      <c r="B546" s="149"/>
      <c r="D546" s="150" t="s">
        <v>177</v>
      </c>
      <c r="E546" s="151" t="s">
        <v>19</v>
      </c>
      <c r="F546" s="152" t="s">
        <v>1541</v>
      </c>
      <c r="H546" s="151" t="s">
        <v>19</v>
      </c>
      <c r="I546" s="153"/>
      <c r="L546" s="149"/>
      <c r="M546" s="154"/>
      <c r="T546" s="155"/>
      <c r="AT546" s="151" t="s">
        <v>177</v>
      </c>
      <c r="AU546" s="151" t="s">
        <v>83</v>
      </c>
      <c r="AV546" s="12" t="s">
        <v>81</v>
      </c>
      <c r="AW546" s="12" t="s">
        <v>34</v>
      </c>
      <c r="AX546" s="12" t="s">
        <v>74</v>
      </c>
      <c r="AY546" s="151" t="s">
        <v>166</v>
      </c>
    </row>
    <row r="547" spans="2:65" s="13" customFormat="1" ht="10.199999999999999">
      <c r="B547" s="156"/>
      <c r="D547" s="150" t="s">
        <v>177</v>
      </c>
      <c r="E547" s="157" t="s">
        <v>19</v>
      </c>
      <c r="F547" s="158" t="s">
        <v>1794</v>
      </c>
      <c r="H547" s="159">
        <v>10</v>
      </c>
      <c r="I547" s="160"/>
      <c r="L547" s="156"/>
      <c r="M547" s="161"/>
      <c r="T547" s="162"/>
      <c r="AT547" s="157" t="s">
        <v>177</v>
      </c>
      <c r="AU547" s="157" t="s">
        <v>83</v>
      </c>
      <c r="AV547" s="13" t="s">
        <v>83</v>
      </c>
      <c r="AW547" s="13" t="s">
        <v>34</v>
      </c>
      <c r="AX547" s="13" t="s">
        <v>74</v>
      </c>
      <c r="AY547" s="157" t="s">
        <v>166</v>
      </c>
    </row>
    <row r="548" spans="2:65" s="14" customFormat="1" ht="10.199999999999999">
      <c r="B548" s="163"/>
      <c r="D548" s="150" t="s">
        <v>177</v>
      </c>
      <c r="E548" s="164" t="s">
        <v>19</v>
      </c>
      <c r="F548" s="165" t="s">
        <v>181</v>
      </c>
      <c r="H548" s="166">
        <v>10</v>
      </c>
      <c r="I548" s="167"/>
      <c r="L548" s="163"/>
      <c r="M548" s="168"/>
      <c r="T548" s="169"/>
      <c r="AT548" s="164" t="s">
        <v>177</v>
      </c>
      <c r="AU548" s="164" t="s">
        <v>83</v>
      </c>
      <c r="AV548" s="14" t="s">
        <v>173</v>
      </c>
      <c r="AW548" s="14" t="s">
        <v>34</v>
      </c>
      <c r="AX548" s="14" t="s">
        <v>81</v>
      </c>
      <c r="AY548" s="164" t="s">
        <v>166</v>
      </c>
    </row>
    <row r="549" spans="2:65" s="13" customFormat="1" ht="10.199999999999999">
      <c r="B549" s="156"/>
      <c r="D549" s="150" t="s">
        <v>177</v>
      </c>
      <c r="F549" s="158" t="s">
        <v>1795</v>
      </c>
      <c r="H549" s="159">
        <v>11</v>
      </c>
      <c r="I549" s="160"/>
      <c r="L549" s="156"/>
      <c r="M549" s="161"/>
      <c r="T549" s="162"/>
      <c r="AT549" s="157" t="s">
        <v>177</v>
      </c>
      <c r="AU549" s="157" t="s">
        <v>83</v>
      </c>
      <c r="AV549" s="13" t="s">
        <v>83</v>
      </c>
      <c r="AW549" s="13" t="s">
        <v>4</v>
      </c>
      <c r="AX549" s="13" t="s">
        <v>81</v>
      </c>
      <c r="AY549" s="157" t="s">
        <v>166</v>
      </c>
    </row>
    <row r="550" spans="2:65" s="1" customFormat="1" ht="16.5" customHeight="1">
      <c r="B550" s="33"/>
      <c r="C550" s="132" t="s">
        <v>918</v>
      </c>
      <c r="D550" s="132" t="s">
        <v>168</v>
      </c>
      <c r="E550" s="133" t="s">
        <v>503</v>
      </c>
      <c r="F550" s="134" t="s">
        <v>504</v>
      </c>
      <c r="G550" s="135" t="s">
        <v>276</v>
      </c>
      <c r="H550" s="136">
        <v>8.8000000000000007</v>
      </c>
      <c r="I550" s="137"/>
      <c r="J550" s="138">
        <f>ROUND(I550*H550,2)</f>
        <v>0</v>
      </c>
      <c r="K550" s="134" t="s">
        <v>172</v>
      </c>
      <c r="L550" s="33"/>
      <c r="M550" s="139" t="s">
        <v>19</v>
      </c>
      <c r="N550" s="140" t="s">
        <v>45</v>
      </c>
      <c r="P550" s="141">
        <f>O550*H550</f>
        <v>0</v>
      </c>
      <c r="Q550" s="141">
        <v>0</v>
      </c>
      <c r="R550" s="141">
        <f>Q550*H550</f>
        <v>0</v>
      </c>
      <c r="S550" s="141">
        <v>3.9399999999999999E-3</v>
      </c>
      <c r="T550" s="142">
        <f>S550*H550</f>
        <v>3.4672000000000001E-2</v>
      </c>
      <c r="AR550" s="143" t="s">
        <v>290</v>
      </c>
      <c r="AT550" s="143" t="s">
        <v>168</v>
      </c>
      <c r="AU550" s="143" t="s">
        <v>83</v>
      </c>
      <c r="AY550" s="18" t="s">
        <v>166</v>
      </c>
      <c r="BE550" s="144">
        <f>IF(N550="základní",J550,0)</f>
        <v>0</v>
      </c>
      <c r="BF550" s="144">
        <f>IF(N550="snížená",J550,0)</f>
        <v>0</v>
      </c>
      <c r="BG550" s="144">
        <f>IF(N550="zákl. přenesená",J550,0)</f>
        <v>0</v>
      </c>
      <c r="BH550" s="144">
        <f>IF(N550="sníž. přenesená",J550,0)</f>
        <v>0</v>
      </c>
      <c r="BI550" s="144">
        <f>IF(N550="nulová",J550,0)</f>
        <v>0</v>
      </c>
      <c r="BJ550" s="18" t="s">
        <v>81</v>
      </c>
      <c r="BK550" s="144">
        <f>ROUND(I550*H550,2)</f>
        <v>0</v>
      </c>
      <c r="BL550" s="18" t="s">
        <v>290</v>
      </c>
      <c r="BM550" s="143" t="s">
        <v>1796</v>
      </c>
    </row>
    <row r="551" spans="2:65" s="1" customFormat="1" ht="10.199999999999999">
      <c r="B551" s="33"/>
      <c r="D551" s="145" t="s">
        <v>175</v>
      </c>
      <c r="F551" s="146" t="s">
        <v>506</v>
      </c>
      <c r="I551" s="147"/>
      <c r="L551" s="33"/>
      <c r="M551" s="148"/>
      <c r="T551" s="54"/>
      <c r="AT551" s="18" t="s">
        <v>175</v>
      </c>
      <c r="AU551" s="18" t="s">
        <v>83</v>
      </c>
    </row>
    <row r="552" spans="2:65" s="12" customFormat="1" ht="10.199999999999999">
      <c r="B552" s="149"/>
      <c r="D552" s="150" t="s">
        <v>177</v>
      </c>
      <c r="E552" s="151" t="s">
        <v>19</v>
      </c>
      <c r="F552" s="152" t="s">
        <v>1541</v>
      </c>
      <c r="H552" s="151" t="s">
        <v>19</v>
      </c>
      <c r="I552" s="153"/>
      <c r="L552" s="149"/>
      <c r="M552" s="154"/>
      <c r="T552" s="155"/>
      <c r="AT552" s="151" t="s">
        <v>177</v>
      </c>
      <c r="AU552" s="151" t="s">
        <v>83</v>
      </c>
      <c r="AV552" s="12" t="s">
        <v>81</v>
      </c>
      <c r="AW552" s="12" t="s">
        <v>34</v>
      </c>
      <c r="AX552" s="12" t="s">
        <v>74</v>
      </c>
      <c r="AY552" s="151" t="s">
        <v>166</v>
      </c>
    </row>
    <row r="553" spans="2:65" s="13" customFormat="1" ht="10.199999999999999">
      <c r="B553" s="156"/>
      <c r="D553" s="150" t="s">
        <v>177</v>
      </c>
      <c r="E553" s="157" t="s">
        <v>19</v>
      </c>
      <c r="F553" s="158" t="s">
        <v>1797</v>
      </c>
      <c r="H553" s="159">
        <v>8</v>
      </c>
      <c r="I553" s="160"/>
      <c r="L553" s="156"/>
      <c r="M553" s="161"/>
      <c r="T553" s="162"/>
      <c r="AT553" s="157" t="s">
        <v>177</v>
      </c>
      <c r="AU553" s="157" t="s">
        <v>83</v>
      </c>
      <c r="AV553" s="13" t="s">
        <v>83</v>
      </c>
      <c r="AW553" s="13" t="s">
        <v>34</v>
      </c>
      <c r="AX553" s="13" t="s">
        <v>74</v>
      </c>
      <c r="AY553" s="157" t="s">
        <v>166</v>
      </c>
    </row>
    <row r="554" spans="2:65" s="14" customFormat="1" ht="10.199999999999999">
      <c r="B554" s="163"/>
      <c r="D554" s="150" t="s">
        <v>177</v>
      </c>
      <c r="E554" s="164" t="s">
        <v>19</v>
      </c>
      <c r="F554" s="165" t="s">
        <v>181</v>
      </c>
      <c r="H554" s="166">
        <v>8</v>
      </c>
      <c r="I554" s="167"/>
      <c r="L554" s="163"/>
      <c r="M554" s="168"/>
      <c r="T554" s="169"/>
      <c r="AT554" s="164" t="s">
        <v>177</v>
      </c>
      <c r="AU554" s="164" t="s">
        <v>83</v>
      </c>
      <c r="AV554" s="14" t="s">
        <v>173</v>
      </c>
      <c r="AW554" s="14" t="s">
        <v>34</v>
      </c>
      <c r="AX554" s="14" t="s">
        <v>81</v>
      </c>
      <c r="AY554" s="164" t="s">
        <v>166</v>
      </c>
    </row>
    <row r="555" spans="2:65" s="13" customFormat="1" ht="10.199999999999999">
      <c r="B555" s="156"/>
      <c r="D555" s="150" t="s">
        <v>177</v>
      </c>
      <c r="F555" s="158" t="s">
        <v>1798</v>
      </c>
      <c r="H555" s="159">
        <v>8.8000000000000007</v>
      </c>
      <c r="I555" s="160"/>
      <c r="L555" s="156"/>
      <c r="M555" s="161"/>
      <c r="T555" s="162"/>
      <c r="AT555" s="157" t="s">
        <v>177</v>
      </c>
      <c r="AU555" s="157" t="s">
        <v>83</v>
      </c>
      <c r="AV555" s="13" t="s">
        <v>83</v>
      </c>
      <c r="AW555" s="13" t="s">
        <v>4</v>
      </c>
      <c r="AX555" s="13" t="s">
        <v>81</v>
      </c>
      <c r="AY555" s="157" t="s">
        <v>166</v>
      </c>
    </row>
    <row r="556" spans="2:65" s="11" customFormat="1" ht="22.8" customHeight="1">
      <c r="B556" s="120"/>
      <c r="D556" s="121" t="s">
        <v>73</v>
      </c>
      <c r="E556" s="130" t="s">
        <v>509</v>
      </c>
      <c r="F556" s="130" t="s">
        <v>510</v>
      </c>
      <c r="I556" s="123"/>
      <c r="J556" s="131">
        <f>BK556</f>
        <v>0</v>
      </c>
      <c r="L556" s="120"/>
      <c r="M556" s="125"/>
      <c r="P556" s="126">
        <f>SUM(P557:P583)</f>
        <v>0</v>
      </c>
      <c r="R556" s="126">
        <f>SUM(R557:R583)</f>
        <v>0</v>
      </c>
      <c r="T556" s="127">
        <f>SUM(T557:T583)</f>
        <v>0.75409999999999999</v>
      </c>
      <c r="AR556" s="121" t="s">
        <v>83</v>
      </c>
      <c r="AT556" s="128" t="s">
        <v>73</v>
      </c>
      <c r="AU556" s="128" t="s">
        <v>81</v>
      </c>
      <c r="AY556" s="121" t="s">
        <v>166</v>
      </c>
      <c r="BK556" s="129">
        <f>SUM(BK557:BK583)</f>
        <v>0</v>
      </c>
    </row>
    <row r="557" spans="2:65" s="1" customFormat="1" ht="16.5" customHeight="1">
      <c r="B557" s="33"/>
      <c r="C557" s="132" t="s">
        <v>925</v>
      </c>
      <c r="D557" s="132" t="s">
        <v>168</v>
      </c>
      <c r="E557" s="133" t="s">
        <v>512</v>
      </c>
      <c r="F557" s="134" t="s">
        <v>513</v>
      </c>
      <c r="G557" s="135" t="s">
        <v>276</v>
      </c>
      <c r="H557" s="136">
        <v>15.4</v>
      </c>
      <c r="I557" s="137"/>
      <c r="J557" s="138">
        <f>ROUND(I557*H557,2)</f>
        <v>0</v>
      </c>
      <c r="K557" s="134" t="s">
        <v>172</v>
      </c>
      <c r="L557" s="33"/>
      <c r="M557" s="139" t="s">
        <v>19</v>
      </c>
      <c r="N557" s="140" t="s">
        <v>45</v>
      </c>
      <c r="P557" s="141">
        <f>O557*H557</f>
        <v>0</v>
      </c>
      <c r="Q557" s="141">
        <v>0</v>
      </c>
      <c r="R557" s="141">
        <f>Q557*H557</f>
        <v>0</v>
      </c>
      <c r="S557" s="141">
        <v>1.6E-2</v>
      </c>
      <c r="T557" s="142">
        <f>S557*H557</f>
        <v>0.24640000000000001</v>
      </c>
      <c r="AR557" s="143" t="s">
        <v>290</v>
      </c>
      <c r="AT557" s="143" t="s">
        <v>168</v>
      </c>
      <c r="AU557" s="143" t="s">
        <v>83</v>
      </c>
      <c r="AY557" s="18" t="s">
        <v>166</v>
      </c>
      <c r="BE557" s="144">
        <f>IF(N557="základní",J557,0)</f>
        <v>0</v>
      </c>
      <c r="BF557" s="144">
        <f>IF(N557="snížená",J557,0)</f>
        <v>0</v>
      </c>
      <c r="BG557" s="144">
        <f>IF(N557="zákl. přenesená",J557,0)</f>
        <v>0</v>
      </c>
      <c r="BH557" s="144">
        <f>IF(N557="sníž. přenesená",J557,0)</f>
        <v>0</v>
      </c>
      <c r="BI557" s="144">
        <f>IF(N557="nulová",J557,0)</f>
        <v>0</v>
      </c>
      <c r="BJ557" s="18" t="s">
        <v>81</v>
      </c>
      <c r="BK557" s="144">
        <f>ROUND(I557*H557,2)</f>
        <v>0</v>
      </c>
      <c r="BL557" s="18" t="s">
        <v>290</v>
      </c>
      <c r="BM557" s="143" t="s">
        <v>1799</v>
      </c>
    </row>
    <row r="558" spans="2:65" s="1" customFormat="1" ht="10.199999999999999">
      <c r="B558" s="33"/>
      <c r="D558" s="145" t="s">
        <v>175</v>
      </c>
      <c r="F558" s="146" t="s">
        <v>515</v>
      </c>
      <c r="I558" s="147"/>
      <c r="L558" s="33"/>
      <c r="M558" s="148"/>
      <c r="T558" s="54"/>
      <c r="AT558" s="18" t="s">
        <v>175</v>
      </c>
      <c r="AU558" s="18" t="s">
        <v>83</v>
      </c>
    </row>
    <row r="559" spans="2:65" s="12" customFormat="1" ht="10.199999999999999">
      <c r="B559" s="149"/>
      <c r="D559" s="150" t="s">
        <v>177</v>
      </c>
      <c r="E559" s="151" t="s">
        <v>19</v>
      </c>
      <c r="F559" s="152" t="s">
        <v>1800</v>
      </c>
      <c r="H559" s="151" t="s">
        <v>19</v>
      </c>
      <c r="I559" s="153"/>
      <c r="L559" s="149"/>
      <c r="M559" s="154"/>
      <c r="T559" s="155"/>
      <c r="AT559" s="151" t="s">
        <v>177</v>
      </c>
      <c r="AU559" s="151" t="s">
        <v>83</v>
      </c>
      <c r="AV559" s="12" t="s">
        <v>81</v>
      </c>
      <c r="AW559" s="12" t="s">
        <v>34</v>
      </c>
      <c r="AX559" s="12" t="s">
        <v>74</v>
      </c>
      <c r="AY559" s="151" t="s">
        <v>166</v>
      </c>
    </row>
    <row r="560" spans="2:65" s="13" customFormat="1" ht="10.199999999999999">
      <c r="B560" s="156"/>
      <c r="D560" s="150" t="s">
        <v>177</v>
      </c>
      <c r="E560" s="157" t="s">
        <v>19</v>
      </c>
      <c r="F560" s="158" t="s">
        <v>1801</v>
      </c>
      <c r="H560" s="159">
        <v>14</v>
      </c>
      <c r="I560" s="160"/>
      <c r="L560" s="156"/>
      <c r="M560" s="161"/>
      <c r="T560" s="162"/>
      <c r="AT560" s="157" t="s">
        <v>177</v>
      </c>
      <c r="AU560" s="157" t="s">
        <v>83</v>
      </c>
      <c r="AV560" s="13" t="s">
        <v>83</v>
      </c>
      <c r="AW560" s="13" t="s">
        <v>34</v>
      </c>
      <c r="AX560" s="13" t="s">
        <v>74</v>
      </c>
      <c r="AY560" s="157" t="s">
        <v>166</v>
      </c>
    </row>
    <row r="561" spans="2:65" s="14" customFormat="1" ht="10.199999999999999">
      <c r="B561" s="163"/>
      <c r="D561" s="150" t="s">
        <v>177</v>
      </c>
      <c r="E561" s="164" t="s">
        <v>19</v>
      </c>
      <c r="F561" s="165" t="s">
        <v>181</v>
      </c>
      <c r="H561" s="166">
        <v>14</v>
      </c>
      <c r="I561" s="167"/>
      <c r="L561" s="163"/>
      <c r="M561" s="168"/>
      <c r="T561" s="169"/>
      <c r="AT561" s="164" t="s">
        <v>177</v>
      </c>
      <c r="AU561" s="164" t="s">
        <v>83</v>
      </c>
      <c r="AV561" s="14" t="s">
        <v>173</v>
      </c>
      <c r="AW561" s="14" t="s">
        <v>34</v>
      </c>
      <c r="AX561" s="14" t="s">
        <v>81</v>
      </c>
      <c r="AY561" s="164" t="s">
        <v>166</v>
      </c>
    </row>
    <row r="562" spans="2:65" s="13" customFormat="1" ht="10.199999999999999">
      <c r="B562" s="156"/>
      <c r="D562" s="150" t="s">
        <v>177</v>
      </c>
      <c r="F562" s="158" t="s">
        <v>1802</v>
      </c>
      <c r="H562" s="159">
        <v>15.4</v>
      </c>
      <c r="I562" s="160"/>
      <c r="L562" s="156"/>
      <c r="M562" s="161"/>
      <c r="T562" s="162"/>
      <c r="AT562" s="157" t="s">
        <v>177</v>
      </c>
      <c r="AU562" s="157" t="s">
        <v>83</v>
      </c>
      <c r="AV562" s="13" t="s">
        <v>83</v>
      </c>
      <c r="AW562" s="13" t="s">
        <v>4</v>
      </c>
      <c r="AX562" s="13" t="s">
        <v>81</v>
      </c>
      <c r="AY562" s="157" t="s">
        <v>166</v>
      </c>
    </row>
    <row r="563" spans="2:65" s="1" customFormat="1" ht="16.5" customHeight="1">
      <c r="B563" s="33"/>
      <c r="C563" s="132" t="s">
        <v>569</v>
      </c>
      <c r="D563" s="132" t="s">
        <v>168</v>
      </c>
      <c r="E563" s="133" t="s">
        <v>531</v>
      </c>
      <c r="F563" s="134" t="s">
        <v>532</v>
      </c>
      <c r="G563" s="135" t="s">
        <v>244</v>
      </c>
      <c r="H563" s="136">
        <v>10.01</v>
      </c>
      <c r="I563" s="137"/>
      <c r="J563" s="138">
        <f>ROUND(I563*H563,2)</f>
        <v>0</v>
      </c>
      <c r="K563" s="134" t="s">
        <v>172</v>
      </c>
      <c r="L563" s="33"/>
      <c r="M563" s="139" t="s">
        <v>19</v>
      </c>
      <c r="N563" s="140" t="s">
        <v>45</v>
      </c>
      <c r="P563" s="141">
        <f>O563*H563</f>
        <v>0</v>
      </c>
      <c r="Q563" s="141">
        <v>0</v>
      </c>
      <c r="R563" s="141">
        <f>Q563*H563</f>
        <v>0</v>
      </c>
      <c r="S563" s="141">
        <v>0.02</v>
      </c>
      <c r="T563" s="142">
        <f>S563*H563</f>
        <v>0.20019999999999999</v>
      </c>
      <c r="AR563" s="143" t="s">
        <v>290</v>
      </c>
      <c r="AT563" s="143" t="s">
        <v>168</v>
      </c>
      <c r="AU563" s="143" t="s">
        <v>83</v>
      </c>
      <c r="AY563" s="18" t="s">
        <v>166</v>
      </c>
      <c r="BE563" s="144">
        <f>IF(N563="základní",J563,0)</f>
        <v>0</v>
      </c>
      <c r="BF563" s="144">
        <f>IF(N563="snížená",J563,0)</f>
        <v>0</v>
      </c>
      <c r="BG563" s="144">
        <f>IF(N563="zákl. přenesená",J563,0)</f>
        <v>0</v>
      </c>
      <c r="BH563" s="144">
        <f>IF(N563="sníž. přenesená",J563,0)</f>
        <v>0</v>
      </c>
      <c r="BI563" s="144">
        <f>IF(N563="nulová",J563,0)</f>
        <v>0</v>
      </c>
      <c r="BJ563" s="18" t="s">
        <v>81</v>
      </c>
      <c r="BK563" s="144">
        <f>ROUND(I563*H563,2)</f>
        <v>0</v>
      </c>
      <c r="BL563" s="18" t="s">
        <v>290</v>
      </c>
      <c r="BM563" s="143" t="s">
        <v>1803</v>
      </c>
    </row>
    <row r="564" spans="2:65" s="1" customFormat="1" ht="10.199999999999999">
      <c r="B564" s="33"/>
      <c r="D564" s="145" t="s">
        <v>175</v>
      </c>
      <c r="F564" s="146" t="s">
        <v>534</v>
      </c>
      <c r="I564" s="147"/>
      <c r="L564" s="33"/>
      <c r="M564" s="148"/>
      <c r="T564" s="54"/>
      <c r="AT564" s="18" t="s">
        <v>175</v>
      </c>
      <c r="AU564" s="18" t="s">
        <v>83</v>
      </c>
    </row>
    <row r="565" spans="2:65" s="12" customFormat="1" ht="10.199999999999999">
      <c r="B565" s="149"/>
      <c r="D565" s="150" t="s">
        <v>177</v>
      </c>
      <c r="E565" s="151" t="s">
        <v>19</v>
      </c>
      <c r="F565" s="152" t="s">
        <v>929</v>
      </c>
      <c r="H565" s="151" t="s">
        <v>19</v>
      </c>
      <c r="I565" s="153"/>
      <c r="L565" s="149"/>
      <c r="M565" s="154"/>
      <c r="T565" s="155"/>
      <c r="AT565" s="151" t="s">
        <v>177</v>
      </c>
      <c r="AU565" s="151" t="s">
        <v>83</v>
      </c>
      <c r="AV565" s="12" t="s">
        <v>81</v>
      </c>
      <c r="AW565" s="12" t="s">
        <v>34</v>
      </c>
      <c r="AX565" s="12" t="s">
        <v>74</v>
      </c>
      <c r="AY565" s="151" t="s">
        <v>166</v>
      </c>
    </row>
    <row r="566" spans="2:65" s="13" customFormat="1" ht="10.199999999999999">
      <c r="B566" s="156"/>
      <c r="D566" s="150" t="s">
        <v>177</v>
      </c>
      <c r="E566" s="157" t="s">
        <v>19</v>
      </c>
      <c r="F566" s="158" t="s">
        <v>1804</v>
      </c>
      <c r="H566" s="159">
        <v>5.5</v>
      </c>
      <c r="I566" s="160"/>
      <c r="L566" s="156"/>
      <c r="M566" s="161"/>
      <c r="T566" s="162"/>
      <c r="AT566" s="157" t="s">
        <v>177</v>
      </c>
      <c r="AU566" s="157" t="s">
        <v>83</v>
      </c>
      <c r="AV566" s="13" t="s">
        <v>83</v>
      </c>
      <c r="AW566" s="13" t="s">
        <v>34</v>
      </c>
      <c r="AX566" s="13" t="s">
        <v>74</v>
      </c>
      <c r="AY566" s="157" t="s">
        <v>166</v>
      </c>
    </row>
    <row r="567" spans="2:65" s="12" customFormat="1" ht="10.199999999999999">
      <c r="B567" s="149"/>
      <c r="D567" s="150" t="s">
        <v>177</v>
      </c>
      <c r="E567" s="151" t="s">
        <v>19</v>
      </c>
      <c r="F567" s="152" t="s">
        <v>1587</v>
      </c>
      <c r="H567" s="151" t="s">
        <v>19</v>
      </c>
      <c r="I567" s="153"/>
      <c r="L567" s="149"/>
      <c r="M567" s="154"/>
      <c r="T567" s="155"/>
      <c r="AT567" s="151" t="s">
        <v>177</v>
      </c>
      <c r="AU567" s="151" t="s">
        <v>83</v>
      </c>
      <c r="AV567" s="12" t="s">
        <v>81</v>
      </c>
      <c r="AW567" s="12" t="s">
        <v>34</v>
      </c>
      <c r="AX567" s="12" t="s">
        <v>74</v>
      </c>
      <c r="AY567" s="151" t="s">
        <v>166</v>
      </c>
    </row>
    <row r="568" spans="2:65" s="13" customFormat="1" ht="10.199999999999999">
      <c r="B568" s="156"/>
      <c r="D568" s="150" t="s">
        <v>177</v>
      </c>
      <c r="E568" s="157" t="s">
        <v>19</v>
      </c>
      <c r="F568" s="158" t="s">
        <v>1805</v>
      </c>
      <c r="H568" s="159">
        <v>3.6</v>
      </c>
      <c r="I568" s="160"/>
      <c r="L568" s="156"/>
      <c r="M568" s="161"/>
      <c r="T568" s="162"/>
      <c r="AT568" s="157" t="s">
        <v>177</v>
      </c>
      <c r="AU568" s="157" t="s">
        <v>83</v>
      </c>
      <c r="AV568" s="13" t="s">
        <v>83</v>
      </c>
      <c r="AW568" s="13" t="s">
        <v>34</v>
      </c>
      <c r="AX568" s="13" t="s">
        <v>74</v>
      </c>
      <c r="AY568" s="157" t="s">
        <v>166</v>
      </c>
    </row>
    <row r="569" spans="2:65" s="14" customFormat="1" ht="10.199999999999999">
      <c r="B569" s="163"/>
      <c r="D569" s="150" t="s">
        <v>177</v>
      </c>
      <c r="E569" s="164" t="s">
        <v>19</v>
      </c>
      <c r="F569" s="165" t="s">
        <v>181</v>
      </c>
      <c r="H569" s="166">
        <v>9.1</v>
      </c>
      <c r="I569" s="167"/>
      <c r="L569" s="163"/>
      <c r="M569" s="168"/>
      <c r="T569" s="169"/>
      <c r="AT569" s="164" t="s">
        <v>177</v>
      </c>
      <c r="AU569" s="164" t="s">
        <v>83</v>
      </c>
      <c r="AV569" s="14" t="s">
        <v>173</v>
      </c>
      <c r="AW569" s="14" t="s">
        <v>34</v>
      </c>
      <c r="AX569" s="14" t="s">
        <v>81</v>
      </c>
      <c r="AY569" s="164" t="s">
        <v>166</v>
      </c>
    </row>
    <row r="570" spans="2:65" s="13" customFormat="1" ht="10.199999999999999">
      <c r="B570" s="156"/>
      <c r="D570" s="150" t="s">
        <v>177</v>
      </c>
      <c r="F570" s="158" t="s">
        <v>1806</v>
      </c>
      <c r="H570" s="159">
        <v>10.01</v>
      </c>
      <c r="I570" s="160"/>
      <c r="L570" s="156"/>
      <c r="M570" s="161"/>
      <c r="T570" s="162"/>
      <c r="AT570" s="157" t="s">
        <v>177</v>
      </c>
      <c r="AU570" s="157" t="s">
        <v>83</v>
      </c>
      <c r="AV570" s="13" t="s">
        <v>83</v>
      </c>
      <c r="AW570" s="13" t="s">
        <v>4</v>
      </c>
      <c r="AX570" s="13" t="s">
        <v>81</v>
      </c>
      <c r="AY570" s="157" t="s">
        <v>166</v>
      </c>
    </row>
    <row r="571" spans="2:65" s="1" customFormat="1" ht="16.5" customHeight="1">
      <c r="B571" s="33"/>
      <c r="C571" s="132" t="s">
        <v>347</v>
      </c>
      <c r="D571" s="132" t="s">
        <v>168</v>
      </c>
      <c r="E571" s="133" t="s">
        <v>540</v>
      </c>
      <c r="F571" s="134" t="s">
        <v>541</v>
      </c>
      <c r="G571" s="135" t="s">
        <v>318</v>
      </c>
      <c r="H571" s="136">
        <v>3</v>
      </c>
      <c r="I571" s="137"/>
      <c r="J571" s="138">
        <f>ROUND(I571*H571,2)</f>
        <v>0</v>
      </c>
      <c r="K571" s="134" t="s">
        <v>172</v>
      </c>
      <c r="L571" s="33"/>
      <c r="M571" s="139" t="s">
        <v>19</v>
      </c>
      <c r="N571" s="140" t="s">
        <v>45</v>
      </c>
      <c r="P571" s="141">
        <f>O571*H571</f>
        <v>0</v>
      </c>
      <c r="Q571" s="141">
        <v>0</v>
      </c>
      <c r="R571" s="141">
        <f>Q571*H571</f>
        <v>0</v>
      </c>
      <c r="S571" s="141">
        <v>0.05</v>
      </c>
      <c r="T571" s="142">
        <f>S571*H571</f>
        <v>0.15000000000000002</v>
      </c>
      <c r="AR571" s="143" t="s">
        <v>290</v>
      </c>
      <c r="AT571" s="143" t="s">
        <v>168</v>
      </c>
      <c r="AU571" s="143" t="s">
        <v>83</v>
      </c>
      <c r="AY571" s="18" t="s">
        <v>166</v>
      </c>
      <c r="BE571" s="144">
        <f>IF(N571="základní",J571,0)</f>
        <v>0</v>
      </c>
      <c r="BF571" s="144">
        <f>IF(N571="snížená",J571,0)</f>
        <v>0</v>
      </c>
      <c r="BG571" s="144">
        <f>IF(N571="zákl. přenesená",J571,0)</f>
        <v>0</v>
      </c>
      <c r="BH571" s="144">
        <f>IF(N571="sníž. přenesená",J571,0)</f>
        <v>0</v>
      </c>
      <c r="BI571" s="144">
        <f>IF(N571="nulová",J571,0)</f>
        <v>0</v>
      </c>
      <c r="BJ571" s="18" t="s">
        <v>81</v>
      </c>
      <c r="BK571" s="144">
        <f>ROUND(I571*H571,2)</f>
        <v>0</v>
      </c>
      <c r="BL571" s="18" t="s">
        <v>290</v>
      </c>
      <c r="BM571" s="143" t="s">
        <v>1807</v>
      </c>
    </row>
    <row r="572" spans="2:65" s="1" customFormat="1" ht="10.199999999999999">
      <c r="B572" s="33"/>
      <c r="D572" s="145" t="s">
        <v>175</v>
      </c>
      <c r="F572" s="146" t="s">
        <v>543</v>
      </c>
      <c r="I572" s="147"/>
      <c r="L572" s="33"/>
      <c r="M572" s="148"/>
      <c r="T572" s="54"/>
      <c r="AT572" s="18" t="s">
        <v>175</v>
      </c>
      <c r="AU572" s="18" t="s">
        <v>83</v>
      </c>
    </row>
    <row r="573" spans="2:65" s="12" customFormat="1" ht="10.199999999999999">
      <c r="B573" s="149"/>
      <c r="D573" s="150" t="s">
        <v>177</v>
      </c>
      <c r="E573" s="151" t="s">
        <v>19</v>
      </c>
      <c r="F573" s="152" t="s">
        <v>1800</v>
      </c>
      <c r="H573" s="151" t="s">
        <v>19</v>
      </c>
      <c r="I573" s="153"/>
      <c r="L573" s="149"/>
      <c r="M573" s="154"/>
      <c r="T573" s="155"/>
      <c r="AT573" s="151" t="s">
        <v>177</v>
      </c>
      <c r="AU573" s="151" t="s">
        <v>83</v>
      </c>
      <c r="AV573" s="12" t="s">
        <v>81</v>
      </c>
      <c r="AW573" s="12" t="s">
        <v>34</v>
      </c>
      <c r="AX573" s="12" t="s">
        <v>74</v>
      </c>
      <c r="AY573" s="151" t="s">
        <v>166</v>
      </c>
    </row>
    <row r="574" spans="2:65" s="13" customFormat="1" ht="10.199999999999999">
      <c r="B574" s="156"/>
      <c r="D574" s="150" t="s">
        <v>177</v>
      </c>
      <c r="E574" s="157" t="s">
        <v>19</v>
      </c>
      <c r="F574" s="158" t="s">
        <v>83</v>
      </c>
      <c r="H574" s="159">
        <v>2</v>
      </c>
      <c r="I574" s="160"/>
      <c r="L574" s="156"/>
      <c r="M574" s="161"/>
      <c r="T574" s="162"/>
      <c r="AT574" s="157" t="s">
        <v>177</v>
      </c>
      <c r="AU574" s="157" t="s">
        <v>83</v>
      </c>
      <c r="AV574" s="13" t="s">
        <v>83</v>
      </c>
      <c r="AW574" s="13" t="s">
        <v>34</v>
      </c>
      <c r="AX574" s="13" t="s">
        <v>74</v>
      </c>
      <c r="AY574" s="157" t="s">
        <v>166</v>
      </c>
    </row>
    <row r="575" spans="2:65" s="12" customFormat="1" ht="10.199999999999999">
      <c r="B575" s="149"/>
      <c r="D575" s="150" t="s">
        <v>177</v>
      </c>
      <c r="E575" s="151" t="s">
        <v>19</v>
      </c>
      <c r="F575" s="152" t="s">
        <v>339</v>
      </c>
      <c r="H575" s="151" t="s">
        <v>19</v>
      </c>
      <c r="I575" s="153"/>
      <c r="L575" s="149"/>
      <c r="M575" s="154"/>
      <c r="T575" s="155"/>
      <c r="AT575" s="151" t="s">
        <v>177</v>
      </c>
      <c r="AU575" s="151" t="s">
        <v>83</v>
      </c>
      <c r="AV575" s="12" t="s">
        <v>81</v>
      </c>
      <c r="AW575" s="12" t="s">
        <v>34</v>
      </c>
      <c r="AX575" s="12" t="s">
        <v>74</v>
      </c>
      <c r="AY575" s="151" t="s">
        <v>166</v>
      </c>
    </row>
    <row r="576" spans="2:65" s="13" customFormat="1" ht="10.199999999999999">
      <c r="B576" s="156"/>
      <c r="D576" s="150" t="s">
        <v>177</v>
      </c>
      <c r="E576" s="157" t="s">
        <v>19</v>
      </c>
      <c r="F576" s="158" t="s">
        <v>81</v>
      </c>
      <c r="H576" s="159">
        <v>1</v>
      </c>
      <c r="I576" s="160"/>
      <c r="L576" s="156"/>
      <c r="M576" s="161"/>
      <c r="T576" s="162"/>
      <c r="AT576" s="157" t="s">
        <v>177</v>
      </c>
      <c r="AU576" s="157" t="s">
        <v>83</v>
      </c>
      <c r="AV576" s="13" t="s">
        <v>83</v>
      </c>
      <c r="AW576" s="13" t="s">
        <v>34</v>
      </c>
      <c r="AX576" s="13" t="s">
        <v>74</v>
      </c>
      <c r="AY576" s="157" t="s">
        <v>166</v>
      </c>
    </row>
    <row r="577" spans="2:65" s="14" customFormat="1" ht="10.199999999999999">
      <c r="B577" s="163"/>
      <c r="D577" s="150" t="s">
        <v>177</v>
      </c>
      <c r="E577" s="164" t="s">
        <v>19</v>
      </c>
      <c r="F577" s="165" t="s">
        <v>181</v>
      </c>
      <c r="H577" s="166">
        <v>3</v>
      </c>
      <c r="I577" s="167"/>
      <c r="L577" s="163"/>
      <c r="M577" s="168"/>
      <c r="T577" s="169"/>
      <c r="AT577" s="164" t="s">
        <v>177</v>
      </c>
      <c r="AU577" s="164" t="s">
        <v>83</v>
      </c>
      <c r="AV577" s="14" t="s">
        <v>173</v>
      </c>
      <c r="AW577" s="14" t="s">
        <v>34</v>
      </c>
      <c r="AX577" s="14" t="s">
        <v>81</v>
      </c>
      <c r="AY577" s="164" t="s">
        <v>166</v>
      </c>
    </row>
    <row r="578" spans="2:65" s="1" customFormat="1" ht="16.5" customHeight="1">
      <c r="B578" s="33"/>
      <c r="C578" s="132" t="s">
        <v>939</v>
      </c>
      <c r="D578" s="132" t="s">
        <v>168</v>
      </c>
      <c r="E578" s="133" t="s">
        <v>1808</v>
      </c>
      <c r="F578" s="134" t="s">
        <v>1809</v>
      </c>
      <c r="G578" s="135" t="s">
        <v>547</v>
      </c>
      <c r="H578" s="136">
        <v>157.5</v>
      </c>
      <c r="I578" s="137"/>
      <c r="J578" s="138">
        <f>ROUND(I578*H578,2)</f>
        <v>0</v>
      </c>
      <c r="K578" s="134" t="s">
        <v>172</v>
      </c>
      <c r="L578" s="33"/>
      <c r="M578" s="139" t="s">
        <v>19</v>
      </c>
      <c r="N578" s="140" t="s">
        <v>45</v>
      </c>
      <c r="P578" s="141">
        <f>O578*H578</f>
        <v>0</v>
      </c>
      <c r="Q578" s="141">
        <v>0</v>
      </c>
      <c r="R578" s="141">
        <f>Q578*H578</f>
        <v>0</v>
      </c>
      <c r="S578" s="141">
        <v>1E-3</v>
      </c>
      <c r="T578" s="142">
        <f>S578*H578</f>
        <v>0.1575</v>
      </c>
      <c r="AR578" s="143" t="s">
        <v>290</v>
      </c>
      <c r="AT578" s="143" t="s">
        <v>168</v>
      </c>
      <c r="AU578" s="143" t="s">
        <v>83</v>
      </c>
      <c r="AY578" s="18" t="s">
        <v>166</v>
      </c>
      <c r="BE578" s="144">
        <f>IF(N578="základní",J578,0)</f>
        <v>0</v>
      </c>
      <c r="BF578" s="144">
        <f>IF(N578="snížená",J578,0)</f>
        <v>0</v>
      </c>
      <c r="BG578" s="144">
        <f>IF(N578="zákl. přenesená",J578,0)</f>
        <v>0</v>
      </c>
      <c r="BH578" s="144">
        <f>IF(N578="sníž. přenesená",J578,0)</f>
        <v>0</v>
      </c>
      <c r="BI578" s="144">
        <f>IF(N578="nulová",J578,0)</f>
        <v>0</v>
      </c>
      <c r="BJ578" s="18" t="s">
        <v>81</v>
      </c>
      <c r="BK578" s="144">
        <f>ROUND(I578*H578,2)</f>
        <v>0</v>
      </c>
      <c r="BL578" s="18" t="s">
        <v>290</v>
      </c>
      <c r="BM578" s="143" t="s">
        <v>1810</v>
      </c>
    </row>
    <row r="579" spans="2:65" s="1" customFormat="1" ht="10.199999999999999">
      <c r="B579" s="33"/>
      <c r="D579" s="145" t="s">
        <v>175</v>
      </c>
      <c r="F579" s="146" t="s">
        <v>1811</v>
      </c>
      <c r="I579" s="147"/>
      <c r="L579" s="33"/>
      <c r="M579" s="148"/>
      <c r="T579" s="54"/>
      <c r="AT579" s="18" t="s">
        <v>175</v>
      </c>
      <c r="AU579" s="18" t="s">
        <v>83</v>
      </c>
    </row>
    <row r="580" spans="2:65" s="12" customFormat="1" ht="10.199999999999999">
      <c r="B580" s="149"/>
      <c r="D580" s="150" t="s">
        <v>177</v>
      </c>
      <c r="E580" s="151" t="s">
        <v>19</v>
      </c>
      <c r="F580" s="152" t="s">
        <v>1812</v>
      </c>
      <c r="H580" s="151" t="s">
        <v>19</v>
      </c>
      <c r="I580" s="153"/>
      <c r="L580" s="149"/>
      <c r="M580" s="154"/>
      <c r="T580" s="155"/>
      <c r="AT580" s="151" t="s">
        <v>177</v>
      </c>
      <c r="AU580" s="151" t="s">
        <v>83</v>
      </c>
      <c r="AV580" s="12" t="s">
        <v>81</v>
      </c>
      <c r="AW580" s="12" t="s">
        <v>34</v>
      </c>
      <c r="AX580" s="12" t="s">
        <v>74</v>
      </c>
      <c r="AY580" s="151" t="s">
        <v>166</v>
      </c>
    </row>
    <row r="581" spans="2:65" s="13" customFormat="1" ht="10.199999999999999">
      <c r="B581" s="156"/>
      <c r="D581" s="150" t="s">
        <v>177</v>
      </c>
      <c r="E581" s="157" t="s">
        <v>19</v>
      </c>
      <c r="F581" s="158" t="s">
        <v>559</v>
      </c>
      <c r="H581" s="159">
        <v>150</v>
      </c>
      <c r="I581" s="160"/>
      <c r="L581" s="156"/>
      <c r="M581" s="161"/>
      <c r="T581" s="162"/>
      <c r="AT581" s="157" t="s">
        <v>177</v>
      </c>
      <c r="AU581" s="157" t="s">
        <v>83</v>
      </c>
      <c r="AV581" s="13" t="s">
        <v>83</v>
      </c>
      <c r="AW581" s="13" t="s">
        <v>34</v>
      </c>
      <c r="AX581" s="13" t="s">
        <v>74</v>
      </c>
      <c r="AY581" s="157" t="s">
        <v>166</v>
      </c>
    </row>
    <row r="582" spans="2:65" s="14" customFormat="1" ht="10.199999999999999">
      <c r="B582" s="163"/>
      <c r="D582" s="150" t="s">
        <v>177</v>
      </c>
      <c r="E582" s="164" t="s">
        <v>19</v>
      </c>
      <c r="F582" s="165" t="s">
        <v>181</v>
      </c>
      <c r="H582" s="166">
        <v>150</v>
      </c>
      <c r="I582" s="167"/>
      <c r="L582" s="163"/>
      <c r="M582" s="168"/>
      <c r="T582" s="169"/>
      <c r="AT582" s="164" t="s">
        <v>177</v>
      </c>
      <c r="AU582" s="164" t="s">
        <v>83</v>
      </c>
      <c r="AV582" s="14" t="s">
        <v>173</v>
      </c>
      <c r="AW582" s="14" t="s">
        <v>34</v>
      </c>
      <c r="AX582" s="14" t="s">
        <v>81</v>
      </c>
      <c r="AY582" s="164" t="s">
        <v>166</v>
      </c>
    </row>
    <row r="583" spans="2:65" s="13" customFormat="1" ht="10.199999999999999">
      <c r="B583" s="156"/>
      <c r="D583" s="150" t="s">
        <v>177</v>
      </c>
      <c r="F583" s="158" t="s">
        <v>560</v>
      </c>
      <c r="H583" s="159">
        <v>157.5</v>
      </c>
      <c r="I583" s="160"/>
      <c r="L583" s="156"/>
      <c r="M583" s="161"/>
      <c r="T583" s="162"/>
      <c r="AT583" s="157" t="s">
        <v>177</v>
      </c>
      <c r="AU583" s="157" t="s">
        <v>83</v>
      </c>
      <c r="AV583" s="13" t="s">
        <v>83</v>
      </c>
      <c r="AW583" s="13" t="s">
        <v>4</v>
      </c>
      <c r="AX583" s="13" t="s">
        <v>81</v>
      </c>
      <c r="AY583" s="157" t="s">
        <v>166</v>
      </c>
    </row>
    <row r="584" spans="2:65" s="11" customFormat="1" ht="22.8" customHeight="1">
      <c r="B584" s="120"/>
      <c r="D584" s="121" t="s">
        <v>73</v>
      </c>
      <c r="E584" s="130" t="s">
        <v>1813</v>
      </c>
      <c r="F584" s="130" t="s">
        <v>1814</v>
      </c>
      <c r="I584" s="123"/>
      <c r="J584" s="131">
        <f>BK584</f>
        <v>0</v>
      </c>
      <c r="L584" s="120"/>
      <c r="M584" s="125"/>
      <c r="P584" s="126">
        <f>SUM(P585:P590)</f>
        <v>0</v>
      </c>
      <c r="R584" s="126">
        <f>SUM(R585:R590)</f>
        <v>0.45100000000000001</v>
      </c>
      <c r="T584" s="127">
        <f>SUM(T585:T590)</f>
        <v>0.45100000000000001</v>
      </c>
      <c r="AR584" s="121" t="s">
        <v>83</v>
      </c>
      <c r="AT584" s="128" t="s">
        <v>73</v>
      </c>
      <c r="AU584" s="128" t="s">
        <v>81</v>
      </c>
      <c r="AY584" s="121" t="s">
        <v>166</v>
      </c>
      <c r="BK584" s="129">
        <f>SUM(BK585:BK590)</f>
        <v>0</v>
      </c>
    </row>
    <row r="585" spans="2:65" s="1" customFormat="1" ht="24.15" customHeight="1">
      <c r="B585" s="33"/>
      <c r="C585" s="132" t="s">
        <v>944</v>
      </c>
      <c r="D585" s="132" t="s">
        <v>168</v>
      </c>
      <c r="E585" s="133" t="s">
        <v>1815</v>
      </c>
      <c r="F585" s="134" t="s">
        <v>1816</v>
      </c>
      <c r="G585" s="135" t="s">
        <v>244</v>
      </c>
      <c r="H585" s="136">
        <v>22.55</v>
      </c>
      <c r="I585" s="137"/>
      <c r="J585" s="138">
        <f>ROUND(I585*H585,2)</f>
        <v>0</v>
      </c>
      <c r="K585" s="134" t="s">
        <v>172</v>
      </c>
      <c r="L585" s="33"/>
      <c r="M585" s="139" t="s">
        <v>19</v>
      </c>
      <c r="N585" s="140" t="s">
        <v>45</v>
      </c>
      <c r="P585" s="141">
        <f>O585*H585</f>
        <v>0</v>
      </c>
      <c r="Q585" s="141">
        <v>0.02</v>
      </c>
      <c r="R585" s="141">
        <f>Q585*H585</f>
        <v>0.45100000000000001</v>
      </c>
      <c r="S585" s="141">
        <v>0.02</v>
      </c>
      <c r="T585" s="142">
        <f>S585*H585</f>
        <v>0.45100000000000001</v>
      </c>
      <c r="AR585" s="143" t="s">
        <v>290</v>
      </c>
      <c r="AT585" s="143" t="s">
        <v>168</v>
      </c>
      <c r="AU585" s="143" t="s">
        <v>83</v>
      </c>
      <c r="AY585" s="18" t="s">
        <v>166</v>
      </c>
      <c r="BE585" s="144">
        <f>IF(N585="základní",J585,0)</f>
        <v>0</v>
      </c>
      <c r="BF585" s="144">
        <f>IF(N585="snížená",J585,0)</f>
        <v>0</v>
      </c>
      <c r="BG585" s="144">
        <f>IF(N585="zákl. přenesená",J585,0)</f>
        <v>0</v>
      </c>
      <c r="BH585" s="144">
        <f>IF(N585="sníž. přenesená",J585,0)</f>
        <v>0</v>
      </c>
      <c r="BI585" s="144">
        <f>IF(N585="nulová",J585,0)</f>
        <v>0</v>
      </c>
      <c r="BJ585" s="18" t="s">
        <v>81</v>
      </c>
      <c r="BK585" s="144">
        <f>ROUND(I585*H585,2)</f>
        <v>0</v>
      </c>
      <c r="BL585" s="18" t="s">
        <v>290</v>
      </c>
      <c r="BM585" s="143" t="s">
        <v>1817</v>
      </c>
    </row>
    <row r="586" spans="2:65" s="1" customFormat="1" ht="10.199999999999999">
      <c r="B586" s="33"/>
      <c r="D586" s="145" t="s">
        <v>175</v>
      </c>
      <c r="F586" s="146" t="s">
        <v>1818</v>
      </c>
      <c r="I586" s="147"/>
      <c r="L586" s="33"/>
      <c r="M586" s="148"/>
      <c r="T586" s="54"/>
      <c r="AT586" s="18" t="s">
        <v>175</v>
      </c>
      <c r="AU586" s="18" t="s">
        <v>83</v>
      </c>
    </row>
    <row r="587" spans="2:65" s="12" customFormat="1" ht="10.199999999999999">
      <c r="B587" s="149"/>
      <c r="D587" s="150" t="s">
        <v>177</v>
      </c>
      <c r="E587" s="151" t="s">
        <v>19</v>
      </c>
      <c r="F587" s="152" t="s">
        <v>1819</v>
      </c>
      <c r="H587" s="151" t="s">
        <v>19</v>
      </c>
      <c r="I587" s="153"/>
      <c r="L587" s="149"/>
      <c r="M587" s="154"/>
      <c r="T587" s="155"/>
      <c r="AT587" s="151" t="s">
        <v>177</v>
      </c>
      <c r="AU587" s="151" t="s">
        <v>83</v>
      </c>
      <c r="AV587" s="12" t="s">
        <v>81</v>
      </c>
      <c r="AW587" s="12" t="s">
        <v>34</v>
      </c>
      <c r="AX587" s="12" t="s">
        <v>74</v>
      </c>
      <c r="AY587" s="151" t="s">
        <v>166</v>
      </c>
    </row>
    <row r="588" spans="2:65" s="13" customFormat="1" ht="10.199999999999999">
      <c r="B588" s="156"/>
      <c r="D588" s="150" t="s">
        <v>177</v>
      </c>
      <c r="E588" s="157" t="s">
        <v>19</v>
      </c>
      <c r="F588" s="158" t="s">
        <v>1820</v>
      </c>
      <c r="H588" s="159">
        <v>20.5</v>
      </c>
      <c r="I588" s="160"/>
      <c r="L588" s="156"/>
      <c r="M588" s="161"/>
      <c r="T588" s="162"/>
      <c r="AT588" s="157" t="s">
        <v>177</v>
      </c>
      <c r="AU588" s="157" t="s">
        <v>83</v>
      </c>
      <c r="AV588" s="13" t="s">
        <v>83</v>
      </c>
      <c r="AW588" s="13" t="s">
        <v>34</v>
      </c>
      <c r="AX588" s="13" t="s">
        <v>74</v>
      </c>
      <c r="AY588" s="157" t="s">
        <v>166</v>
      </c>
    </row>
    <row r="589" spans="2:65" s="14" customFormat="1" ht="10.199999999999999">
      <c r="B589" s="163"/>
      <c r="D589" s="150" t="s">
        <v>177</v>
      </c>
      <c r="E589" s="164" t="s">
        <v>19</v>
      </c>
      <c r="F589" s="165" t="s">
        <v>181</v>
      </c>
      <c r="H589" s="166">
        <v>20.5</v>
      </c>
      <c r="I589" s="167"/>
      <c r="L589" s="163"/>
      <c r="M589" s="168"/>
      <c r="T589" s="169"/>
      <c r="AT589" s="164" t="s">
        <v>177</v>
      </c>
      <c r="AU589" s="164" t="s">
        <v>83</v>
      </c>
      <c r="AV589" s="14" t="s">
        <v>173</v>
      </c>
      <c r="AW589" s="14" t="s">
        <v>34</v>
      </c>
      <c r="AX589" s="14" t="s">
        <v>81</v>
      </c>
      <c r="AY589" s="164" t="s">
        <v>166</v>
      </c>
    </row>
    <row r="590" spans="2:65" s="13" customFormat="1" ht="10.199999999999999">
      <c r="B590" s="156"/>
      <c r="D590" s="150" t="s">
        <v>177</v>
      </c>
      <c r="F590" s="158" t="s">
        <v>1821</v>
      </c>
      <c r="H590" s="159">
        <v>22.55</v>
      </c>
      <c r="I590" s="160"/>
      <c r="L590" s="156"/>
      <c r="M590" s="161"/>
      <c r="T590" s="162"/>
      <c r="AT590" s="157" t="s">
        <v>177</v>
      </c>
      <c r="AU590" s="157" t="s">
        <v>83</v>
      </c>
      <c r="AV590" s="13" t="s">
        <v>83</v>
      </c>
      <c r="AW590" s="13" t="s">
        <v>4</v>
      </c>
      <c r="AX590" s="13" t="s">
        <v>81</v>
      </c>
      <c r="AY590" s="157" t="s">
        <v>166</v>
      </c>
    </row>
    <row r="591" spans="2:65" s="11" customFormat="1" ht="25.95" customHeight="1">
      <c r="B591" s="120"/>
      <c r="D591" s="121" t="s">
        <v>73</v>
      </c>
      <c r="E591" s="122" t="s">
        <v>561</v>
      </c>
      <c r="F591" s="122" t="s">
        <v>562</v>
      </c>
      <c r="I591" s="123"/>
      <c r="J591" s="124">
        <f>BK591</f>
        <v>0</v>
      </c>
      <c r="L591" s="120"/>
      <c r="M591" s="125"/>
      <c r="P591" s="126">
        <f>P592</f>
        <v>0</v>
      </c>
      <c r="R591" s="126">
        <f>R592</f>
        <v>0</v>
      </c>
      <c r="T591" s="127">
        <f>T592</f>
        <v>0.03</v>
      </c>
      <c r="AR591" s="121" t="s">
        <v>190</v>
      </c>
      <c r="AT591" s="128" t="s">
        <v>73</v>
      </c>
      <c r="AU591" s="128" t="s">
        <v>74</v>
      </c>
      <c r="AY591" s="121" t="s">
        <v>166</v>
      </c>
      <c r="BK591" s="129">
        <f>BK592</f>
        <v>0</v>
      </c>
    </row>
    <row r="592" spans="2:65" s="11" customFormat="1" ht="22.8" customHeight="1">
      <c r="B592" s="120"/>
      <c r="D592" s="121" t="s">
        <v>73</v>
      </c>
      <c r="E592" s="130" t="s">
        <v>563</v>
      </c>
      <c r="F592" s="130" t="s">
        <v>564</v>
      </c>
      <c r="I592" s="123"/>
      <c r="J592" s="131">
        <f>BK592</f>
        <v>0</v>
      </c>
      <c r="L592" s="120"/>
      <c r="M592" s="125"/>
      <c r="P592" s="126">
        <f>P593</f>
        <v>0</v>
      </c>
      <c r="R592" s="126">
        <f>R593</f>
        <v>0</v>
      </c>
      <c r="T592" s="127">
        <f>T593</f>
        <v>0.03</v>
      </c>
      <c r="AR592" s="121" t="s">
        <v>190</v>
      </c>
      <c r="AT592" s="128" t="s">
        <v>73</v>
      </c>
      <c r="AU592" s="128" t="s">
        <v>81</v>
      </c>
      <c r="AY592" s="121" t="s">
        <v>166</v>
      </c>
      <c r="BK592" s="129">
        <f>BK593</f>
        <v>0</v>
      </c>
    </row>
    <row r="593" spans="2:65" s="1" customFormat="1" ht="16.5" customHeight="1">
      <c r="B593" s="33"/>
      <c r="C593" s="132" t="s">
        <v>949</v>
      </c>
      <c r="D593" s="132" t="s">
        <v>168</v>
      </c>
      <c r="E593" s="133" t="s">
        <v>566</v>
      </c>
      <c r="F593" s="134" t="s">
        <v>567</v>
      </c>
      <c r="G593" s="135" t="s">
        <v>568</v>
      </c>
      <c r="H593" s="136">
        <v>1</v>
      </c>
      <c r="I593" s="137"/>
      <c r="J593" s="138">
        <f>ROUND(I593*H593,2)</f>
        <v>0</v>
      </c>
      <c r="K593" s="134" t="s">
        <v>19</v>
      </c>
      <c r="L593" s="33"/>
      <c r="M593" s="170" t="s">
        <v>19</v>
      </c>
      <c r="N593" s="171" t="s">
        <v>45</v>
      </c>
      <c r="O593" s="172"/>
      <c r="P593" s="173">
        <f>O593*H593</f>
        <v>0</v>
      </c>
      <c r="Q593" s="173">
        <v>0</v>
      </c>
      <c r="R593" s="173">
        <f>Q593*H593</f>
        <v>0</v>
      </c>
      <c r="S593" s="173">
        <v>0.03</v>
      </c>
      <c r="T593" s="174">
        <f>S593*H593</f>
        <v>0.03</v>
      </c>
      <c r="AR593" s="143" t="s">
        <v>569</v>
      </c>
      <c r="AT593" s="143" t="s">
        <v>168</v>
      </c>
      <c r="AU593" s="143" t="s">
        <v>83</v>
      </c>
      <c r="AY593" s="18" t="s">
        <v>166</v>
      </c>
      <c r="BE593" s="144">
        <f>IF(N593="základní",J593,0)</f>
        <v>0</v>
      </c>
      <c r="BF593" s="144">
        <f>IF(N593="snížená",J593,0)</f>
        <v>0</v>
      </c>
      <c r="BG593" s="144">
        <f>IF(N593="zákl. přenesená",J593,0)</f>
        <v>0</v>
      </c>
      <c r="BH593" s="144">
        <f>IF(N593="sníž. přenesená",J593,0)</f>
        <v>0</v>
      </c>
      <c r="BI593" s="144">
        <f>IF(N593="nulová",J593,0)</f>
        <v>0</v>
      </c>
      <c r="BJ593" s="18" t="s">
        <v>81</v>
      </c>
      <c r="BK593" s="144">
        <f>ROUND(I593*H593,2)</f>
        <v>0</v>
      </c>
      <c r="BL593" s="18" t="s">
        <v>569</v>
      </c>
      <c r="BM593" s="143" t="s">
        <v>1822</v>
      </c>
    </row>
    <row r="594" spans="2:65" s="1" customFormat="1" ht="6.9" customHeight="1">
      <c r="B594" s="42"/>
      <c r="C594" s="43"/>
      <c r="D594" s="43"/>
      <c r="E594" s="43"/>
      <c r="F594" s="43"/>
      <c r="G594" s="43"/>
      <c r="H594" s="43"/>
      <c r="I594" s="43"/>
      <c r="J594" s="43"/>
      <c r="K594" s="43"/>
      <c r="L594" s="33"/>
    </row>
  </sheetData>
  <sheetProtection algorithmName="SHA-512" hashValue="MCaPJ0qDBA34FUnhkt4xQ1EC9SYfaQhIl/muLQ6vbKCLNVnqCdFBnoVJvUcAIueUfGWWBESvLD4bSjlOc1E8cw==" saltValue="E0CTvsluNz+tPpQRxwxACHrQGQIrM7r1Tt17hcVk5fX557AWzuwLDNqt97be0fNhcncWbvgdQYAUcwxU6x7hkg==" spinCount="100000" sheet="1" objects="1" scenarios="1" formatColumns="0" formatRows="0" autoFilter="0"/>
  <autoFilter ref="C97:K593" xr:uid="{00000000-0009-0000-0000-000004000000}"/>
  <mergeCells count="12">
    <mergeCell ref="E90:H90"/>
    <mergeCell ref="L2:V2"/>
    <mergeCell ref="E50:H50"/>
    <mergeCell ref="E52:H52"/>
    <mergeCell ref="E54:H54"/>
    <mergeCell ref="E86:H86"/>
    <mergeCell ref="E88:H88"/>
    <mergeCell ref="E7:H7"/>
    <mergeCell ref="E9:H9"/>
    <mergeCell ref="E11:H11"/>
    <mergeCell ref="E20:H20"/>
    <mergeCell ref="E29:H29"/>
  </mergeCells>
  <hyperlinks>
    <hyperlink ref="F102" r:id="rId1" xr:uid="{00000000-0004-0000-0400-000000000000}"/>
    <hyperlink ref="F112" r:id="rId2" xr:uid="{00000000-0004-0000-0400-000001000000}"/>
    <hyperlink ref="F119" r:id="rId3" xr:uid="{00000000-0004-0000-0400-000002000000}"/>
    <hyperlink ref="F126" r:id="rId4" xr:uid="{00000000-0004-0000-0400-000003000000}"/>
    <hyperlink ref="F132" r:id="rId5" xr:uid="{00000000-0004-0000-0400-000004000000}"/>
    <hyperlink ref="F138" r:id="rId6" xr:uid="{00000000-0004-0000-0400-000005000000}"/>
    <hyperlink ref="F148" r:id="rId7" xr:uid="{00000000-0004-0000-0400-000006000000}"/>
    <hyperlink ref="F158" r:id="rId8" xr:uid="{00000000-0004-0000-0400-000007000000}"/>
    <hyperlink ref="F165" r:id="rId9" xr:uid="{00000000-0004-0000-0400-000008000000}"/>
    <hyperlink ref="F172" r:id="rId10" xr:uid="{00000000-0004-0000-0400-000009000000}"/>
    <hyperlink ref="F182" r:id="rId11" xr:uid="{00000000-0004-0000-0400-00000A000000}"/>
    <hyperlink ref="F190" r:id="rId12" xr:uid="{00000000-0004-0000-0400-00000B000000}"/>
    <hyperlink ref="F200" r:id="rId13" xr:uid="{00000000-0004-0000-0400-00000C000000}"/>
    <hyperlink ref="F209" r:id="rId14" xr:uid="{00000000-0004-0000-0400-00000D000000}"/>
    <hyperlink ref="F215" r:id="rId15" xr:uid="{00000000-0004-0000-0400-00000E000000}"/>
    <hyperlink ref="F224" r:id="rId16" xr:uid="{00000000-0004-0000-0400-00000F000000}"/>
    <hyperlink ref="F230" r:id="rId17" xr:uid="{00000000-0004-0000-0400-000010000000}"/>
    <hyperlink ref="F246" r:id="rId18" xr:uid="{00000000-0004-0000-0400-000011000000}"/>
    <hyperlink ref="F254" r:id="rId19" xr:uid="{00000000-0004-0000-0400-000012000000}"/>
    <hyperlink ref="F263" r:id="rId20" xr:uid="{00000000-0004-0000-0400-000013000000}"/>
    <hyperlink ref="F269" r:id="rId21" xr:uid="{00000000-0004-0000-0400-000014000000}"/>
    <hyperlink ref="F277" r:id="rId22" xr:uid="{00000000-0004-0000-0400-000015000000}"/>
    <hyperlink ref="F283" r:id="rId23" xr:uid="{00000000-0004-0000-0400-000016000000}"/>
    <hyperlink ref="F288" r:id="rId24" xr:uid="{00000000-0004-0000-0400-000017000000}"/>
    <hyperlink ref="F293" r:id="rId25" xr:uid="{00000000-0004-0000-0400-000018000000}"/>
    <hyperlink ref="F298" r:id="rId26" xr:uid="{00000000-0004-0000-0400-000019000000}"/>
    <hyperlink ref="F303" r:id="rId27" xr:uid="{00000000-0004-0000-0400-00001A000000}"/>
    <hyperlink ref="F308" r:id="rId28" xr:uid="{00000000-0004-0000-0400-00001B000000}"/>
    <hyperlink ref="F313" r:id="rId29" xr:uid="{00000000-0004-0000-0400-00001C000000}"/>
    <hyperlink ref="F319" r:id="rId30" xr:uid="{00000000-0004-0000-0400-00001D000000}"/>
    <hyperlink ref="F325" r:id="rId31" xr:uid="{00000000-0004-0000-0400-00001E000000}"/>
    <hyperlink ref="F331" r:id="rId32" xr:uid="{00000000-0004-0000-0400-00001F000000}"/>
    <hyperlink ref="F337" r:id="rId33" xr:uid="{00000000-0004-0000-0400-000020000000}"/>
    <hyperlink ref="F345" r:id="rId34" xr:uid="{00000000-0004-0000-0400-000021000000}"/>
    <hyperlink ref="F353" r:id="rId35" xr:uid="{00000000-0004-0000-0400-000022000000}"/>
    <hyperlink ref="F363" r:id="rId36" xr:uid="{00000000-0004-0000-0400-000023000000}"/>
    <hyperlink ref="F369" r:id="rId37" xr:uid="{00000000-0004-0000-0400-000024000000}"/>
    <hyperlink ref="F385" r:id="rId38" xr:uid="{00000000-0004-0000-0400-000025000000}"/>
    <hyperlink ref="F392" r:id="rId39" xr:uid="{00000000-0004-0000-0400-000026000000}"/>
    <hyperlink ref="F420" r:id="rId40" xr:uid="{00000000-0004-0000-0400-000027000000}"/>
    <hyperlink ref="F448" r:id="rId41" xr:uid="{00000000-0004-0000-0400-000028000000}"/>
    <hyperlink ref="F456" r:id="rId42" xr:uid="{00000000-0004-0000-0400-000029000000}"/>
    <hyperlink ref="F458" r:id="rId43" xr:uid="{00000000-0004-0000-0400-00002A000000}"/>
    <hyperlink ref="F460" r:id="rId44" xr:uid="{00000000-0004-0000-0400-00002B000000}"/>
    <hyperlink ref="F463" r:id="rId45" xr:uid="{00000000-0004-0000-0400-00002C000000}"/>
    <hyperlink ref="F467" r:id="rId46" xr:uid="{00000000-0004-0000-0400-00002D000000}"/>
    <hyperlink ref="F472" r:id="rId47" xr:uid="{00000000-0004-0000-0400-00002E000000}"/>
    <hyperlink ref="F476" r:id="rId48" xr:uid="{00000000-0004-0000-0400-00002F000000}"/>
    <hyperlink ref="F481" r:id="rId49" xr:uid="{00000000-0004-0000-0400-000030000000}"/>
    <hyperlink ref="F487" r:id="rId50" xr:uid="{00000000-0004-0000-0400-000031000000}"/>
    <hyperlink ref="F496" r:id="rId51" xr:uid="{00000000-0004-0000-0400-000032000000}"/>
    <hyperlink ref="F507" r:id="rId52" xr:uid="{00000000-0004-0000-0400-000033000000}"/>
    <hyperlink ref="F514" r:id="rId53" xr:uid="{00000000-0004-0000-0400-000034000000}"/>
    <hyperlink ref="F520" r:id="rId54" xr:uid="{00000000-0004-0000-0400-000035000000}"/>
    <hyperlink ref="F526" r:id="rId55" xr:uid="{00000000-0004-0000-0400-000036000000}"/>
    <hyperlink ref="F533" r:id="rId56" xr:uid="{00000000-0004-0000-0400-000037000000}"/>
    <hyperlink ref="F539" r:id="rId57" xr:uid="{00000000-0004-0000-0400-000038000000}"/>
    <hyperlink ref="F545" r:id="rId58" xr:uid="{00000000-0004-0000-0400-000039000000}"/>
    <hyperlink ref="F551" r:id="rId59" xr:uid="{00000000-0004-0000-0400-00003A000000}"/>
    <hyperlink ref="F558" r:id="rId60" xr:uid="{00000000-0004-0000-0400-00003B000000}"/>
    <hyperlink ref="F564" r:id="rId61" xr:uid="{00000000-0004-0000-0400-00003C000000}"/>
    <hyperlink ref="F572" r:id="rId62" xr:uid="{00000000-0004-0000-0400-00003D000000}"/>
    <hyperlink ref="F579" r:id="rId63" xr:uid="{00000000-0004-0000-0400-00003E000000}"/>
    <hyperlink ref="F586" r:id="rId64" xr:uid="{00000000-0004-0000-0400-00003F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6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2:BM1780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99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571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">
        <v>1449</v>
      </c>
      <c r="L22" s="33"/>
    </row>
    <row r="23" spans="2:12" s="1" customFormat="1" ht="18" customHeight="1">
      <c r="B23" s="33"/>
      <c r="E23" s="26" t="s">
        <v>1450</v>
      </c>
      <c r="I23" s="28" t="s">
        <v>29</v>
      </c>
      <c r="J23" s="26" t="s">
        <v>19</v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ROUND(J107,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ROUND((SUM(BE107:BE1779)),  2)</f>
        <v>0</v>
      </c>
      <c r="I35" s="94">
        <v>0.21</v>
      </c>
      <c r="J35" s="84">
        <f>ROUND(((SUM(BE107:BE1779))*I35),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ROUND((SUM(BF107:BF1779)),  2)</f>
        <v>0</v>
      </c>
      <c r="I36" s="94">
        <v>0.12</v>
      </c>
      <c r="J36" s="84">
        <f>ROUND(((SUM(BF107:BF1779))*I36),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ROUND((SUM(BG107:BG1779)),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ROUND((SUM(BH107:BH1779)),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ROUND((SUM(BI107:BI1779)),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D.1.1.b - Stavební úpravy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25.6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>PECKA ATELIÉR s.r.o.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J107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140</v>
      </c>
      <c r="E64" s="106"/>
      <c r="F64" s="106"/>
      <c r="G64" s="106"/>
      <c r="H64" s="106"/>
      <c r="I64" s="106"/>
      <c r="J64" s="107">
        <f>J108</f>
        <v>0</v>
      </c>
      <c r="L64" s="104"/>
    </row>
    <row r="65" spans="2:12" s="9" customFormat="1" ht="19.95" customHeight="1">
      <c r="B65" s="108"/>
      <c r="D65" s="109" t="s">
        <v>141</v>
      </c>
      <c r="E65" s="110"/>
      <c r="F65" s="110"/>
      <c r="G65" s="110"/>
      <c r="H65" s="110"/>
      <c r="I65" s="110"/>
      <c r="J65" s="111">
        <f>J109</f>
        <v>0</v>
      </c>
      <c r="L65" s="108"/>
    </row>
    <row r="66" spans="2:12" s="9" customFormat="1" ht="19.95" customHeight="1">
      <c r="B66" s="108"/>
      <c r="D66" s="109" t="s">
        <v>572</v>
      </c>
      <c r="E66" s="110"/>
      <c r="F66" s="110"/>
      <c r="G66" s="110"/>
      <c r="H66" s="110"/>
      <c r="I66" s="110"/>
      <c r="J66" s="111">
        <f>J191</f>
        <v>0</v>
      </c>
      <c r="L66" s="108"/>
    </row>
    <row r="67" spans="2:12" s="9" customFormat="1" ht="19.95" customHeight="1">
      <c r="B67" s="108"/>
      <c r="D67" s="109" t="s">
        <v>573</v>
      </c>
      <c r="E67" s="110"/>
      <c r="F67" s="110"/>
      <c r="G67" s="110"/>
      <c r="H67" s="110"/>
      <c r="I67" s="110"/>
      <c r="J67" s="111">
        <f>J263</f>
        <v>0</v>
      </c>
      <c r="L67" s="108"/>
    </row>
    <row r="68" spans="2:12" s="9" customFormat="1" ht="19.95" customHeight="1">
      <c r="B68" s="108"/>
      <c r="D68" s="109" t="s">
        <v>574</v>
      </c>
      <c r="E68" s="110"/>
      <c r="F68" s="110"/>
      <c r="G68" s="110"/>
      <c r="H68" s="110"/>
      <c r="I68" s="110"/>
      <c r="J68" s="111">
        <f>J418</f>
        <v>0</v>
      </c>
      <c r="L68" s="108"/>
    </row>
    <row r="69" spans="2:12" s="9" customFormat="1" ht="19.95" customHeight="1">
      <c r="B69" s="108"/>
      <c r="D69" s="109" t="s">
        <v>576</v>
      </c>
      <c r="E69" s="110"/>
      <c r="F69" s="110"/>
      <c r="G69" s="110"/>
      <c r="H69" s="110"/>
      <c r="I69" s="110"/>
      <c r="J69" s="111">
        <f>J646</f>
        <v>0</v>
      </c>
      <c r="L69" s="108"/>
    </row>
    <row r="70" spans="2:12" s="9" customFormat="1" ht="19.95" customHeight="1">
      <c r="B70" s="108"/>
      <c r="D70" s="109" t="s">
        <v>142</v>
      </c>
      <c r="E70" s="110"/>
      <c r="F70" s="110"/>
      <c r="G70" s="110"/>
      <c r="H70" s="110"/>
      <c r="I70" s="110"/>
      <c r="J70" s="111">
        <f>J762</f>
        <v>0</v>
      </c>
      <c r="L70" s="108"/>
    </row>
    <row r="71" spans="2:12" s="9" customFormat="1" ht="19.95" customHeight="1">
      <c r="B71" s="108"/>
      <c r="D71" s="109" t="s">
        <v>578</v>
      </c>
      <c r="E71" s="110"/>
      <c r="F71" s="110"/>
      <c r="G71" s="110"/>
      <c r="H71" s="110"/>
      <c r="I71" s="110"/>
      <c r="J71" s="111">
        <f>J940</f>
        <v>0</v>
      </c>
      <c r="L71" s="108"/>
    </row>
    <row r="72" spans="2:12" s="8" customFormat="1" ht="24.9" customHeight="1">
      <c r="B72" s="104"/>
      <c r="D72" s="105" t="s">
        <v>144</v>
      </c>
      <c r="E72" s="106"/>
      <c r="F72" s="106"/>
      <c r="G72" s="106"/>
      <c r="H72" s="106"/>
      <c r="I72" s="106"/>
      <c r="J72" s="107">
        <f>J943</f>
        <v>0</v>
      </c>
      <c r="L72" s="104"/>
    </row>
    <row r="73" spans="2:12" s="9" customFormat="1" ht="19.95" customHeight="1">
      <c r="B73" s="108"/>
      <c r="D73" s="109" t="s">
        <v>579</v>
      </c>
      <c r="E73" s="110"/>
      <c r="F73" s="110"/>
      <c r="G73" s="110"/>
      <c r="H73" s="110"/>
      <c r="I73" s="110"/>
      <c r="J73" s="111">
        <f>J944</f>
        <v>0</v>
      </c>
      <c r="L73" s="108"/>
    </row>
    <row r="74" spans="2:12" s="9" customFormat="1" ht="19.95" customHeight="1">
      <c r="B74" s="108"/>
      <c r="D74" s="109" t="s">
        <v>145</v>
      </c>
      <c r="E74" s="110"/>
      <c r="F74" s="110"/>
      <c r="G74" s="110"/>
      <c r="H74" s="110"/>
      <c r="I74" s="110"/>
      <c r="J74" s="111">
        <f>J1087</f>
        <v>0</v>
      </c>
      <c r="L74" s="108"/>
    </row>
    <row r="75" spans="2:12" s="9" customFormat="1" ht="19.95" customHeight="1">
      <c r="B75" s="108"/>
      <c r="D75" s="109" t="s">
        <v>146</v>
      </c>
      <c r="E75" s="110"/>
      <c r="F75" s="110"/>
      <c r="G75" s="110"/>
      <c r="H75" s="110"/>
      <c r="I75" s="110"/>
      <c r="J75" s="111">
        <f>J1310</f>
        <v>0</v>
      </c>
      <c r="L75" s="108"/>
    </row>
    <row r="76" spans="2:12" s="9" customFormat="1" ht="19.95" customHeight="1">
      <c r="B76" s="108"/>
      <c r="D76" s="109" t="s">
        <v>1823</v>
      </c>
      <c r="E76" s="110"/>
      <c r="F76" s="110"/>
      <c r="G76" s="110"/>
      <c r="H76" s="110"/>
      <c r="I76" s="110"/>
      <c r="J76" s="111">
        <f>J1416</f>
        <v>0</v>
      </c>
      <c r="L76" s="108"/>
    </row>
    <row r="77" spans="2:12" s="9" customFormat="1" ht="19.95" customHeight="1">
      <c r="B77" s="108"/>
      <c r="D77" s="109" t="s">
        <v>581</v>
      </c>
      <c r="E77" s="110"/>
      <c r="F77" s="110"/>
      <c r="G77" s="110"/>
      <c r="H77" s="110"/>
      <c r="I77" s="110"/>
      <c r="J77" s="111">
        <f>J1442</f>
        <v>0</v>
      </c>
      <c r="L77" s="108"/>
    </row>
    <row r="78" spans="2:12" s="9" customFormat="1" ht="19.95" customHeight="1">
      <c r="B78" s="108"/>
      <c r="D78" s="109" t="s">
        <v>147</v>
      </c>
      <c r="E78" s="110"/>
      <c r="F78" s="110"/>
      <c r="G78" s="110"/>
      <c r="H78" s="110"/>
      <c r="I78" s="110"/>
      <c r="J78" s="111">
        <f>J1470</f>
        <v>0</v>
      </c>
      <c r="L78" s="108"/>
    </row>
    <row r="79" spans="2:12" s="9" customFormat="1" ht="19.95" customHeight="1">
      <c r="B79" s="108"/>
      <c r="D79" s="109" t="s">
        <v>582</v>
      </c>
      <c r="E79" s="110"/>
      <c r="F79" s="110"/>
      <c r="G79" s="110"/>
      <c r="H79" s="110"/>
      <c r="I79" s="110"/>
      <c r="J79" s="111">
        <f>J1518</f>
        <v>0</v>
      </c>
      <c r="L79" s="108"/>
    </row>
    <row r="80" spans="2:12" s="9" customFormat="1" ht="19.95" customHeight="1">
      <c r="B80" s="108"/>
      <c r="D80" s="109" t="s">
        <v>148</v>
      </c>
      <c r="E80" s="110"/>
      <c r="F80" s="110"/>
      <c r="G80" s="110"/>
      <c r="H80" s="110"/>
      <c r="I80" s="110"/>
      <c r="J80" s="111">
        <f>J1545</f>
        <v>0</v>
      </c>
      <c r="L80" s="108"/>
    </row>
    <row r="81" spans="2:12" s="9" customFormat="1" ht="19.95" customHeight="1">
      <c r="B81" s="108"/>
      <c r="D81" s="109" t="s">
        <v>1824</v>
      </c>
      <c r="E81" s="110"/>
      <c r="F81" s="110"/>
      <c r="G81" s="110"/>
      <c r="H81" s="110"/>
      <c r="I81" s="110"/>
      <c r="J81" s="111">
        <f>J1577</f>
        <v>0</v>
      </c>
      <c r="L81" s="108"/>
    </row>
    <row r="82" spans="2:12" s="9" customFormat="1" ht="19.95" customHeight="1">
      <c r="B82" s="108"/>
      <c r="D82" s="109" t="s">
        <v>584</v>
      </c>
      <c r="E82" s="110"/>
      <c r="F82" s="110"/>
      <c r="G82" s="110"/>
      <c r="H82" s="110"/>
      <c r="I82" s="110"/>
      <c r="J82" s="111">
        <f>J1609</f>
        <v>0</v>
      </c>
      <c r="L82" s="108"/>
    </row>
    <row r="83" spans="2:12" s="9" customFormat="1" ht="19.95" customHeight="1">
      <c r="B83" s="108"/>
      <c r="D83" s="109" t="s">
        <v>585</v>
      </c>
      <c r="E83" s="110"/>
      <c r="F83" s="110"/>
      <c r="G83" s="110"/>
      <c r="H83" s="110"/>
      <c r="I83" s="110"/>
      <c r="J83" s="111">
        <f>J1704</f>
        <v>0</v>
      </c>
      <c r="L83" s="108"/>
    </row>
    <row r="84" spans="2:12" s="9" customFormat="1" ht="19.95" customHeight="1">
      <c r="B84" s="108"/>
      <c r="D84" s="109" t="s">
        <v>1825</v>
      </c>
      <c r="E84" s="110"/>
      <c r="F84" s="110"/>
      <c r="G84" s="110"/>
      <c r="H84" s="110"/>
      <c r="I84" s="110"/>
      <c r="J84" s="111">
        <f>J1749</f>
        <v>0</v>
      </c>
      <c r="L84" s="108"/>
    </row>
    <row r="85" spans="2:12" s="9" customFormat="1" ht="19.95" customHeight="1">
      <c r="B85" s="108"/>
      <c r="D85" s="109" t="s">
        <v>1451</v>
      </c>
      <c r="E85" s="110"/>
      <c r="F85" s="110"/>
      <c r="G85" s="110"/>
      <c r="H85" s="110"/>
      <c r="I85" s="110"/>
      <c r="J85" s="111">
        <f>J1774</f>
        <v>0</v>
      </c>
      <c r="L85" s="108"/>
    </row>
    <row r="86" spans="2:12" s="1" customFormat="1" ht="21.75" customHeight="1">
      <c r="B86" s="33"/>
      <c r="L86" s="33"/>
    </row>
    <row r="87" spans="2:12" s="1" customFormat="1" ht="6.9" customHeight="1"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33"/>
    </row>
    <row r="91" spans="2:12" s="1" customFormat="1" ht="6.9" customHeight="1">
      <c r="B91" s="44"/>
      <c r="C91" s="45"/>
      <c r="D91" s="45"/>
      <c r="E91" s="45"/>
      <c r="F91" s="45"/>
      <c r="G91" s="45"/>
      <c r="H91" s="45"/>
      <c r="I91" s="45"/>
      <c r="J91" s="45"/>
      <c r="K91" s="45"/>
      <c r="L91" s="33"/>
    </row>
    <row r="92" spans="2:12" s="1" customFormat="1" ht="24.9" customHeight="1">
      <c r="B92" s="33"/>
      <c r="C92" s="22" t="s">
        <v>151</v>
      </c>
      <c r="L92" s="33"/>
    </row>
    <row r="93" spans="2:12" s="1" customFormat="1" ht="6.9" customHeight="1">
      <c r="B93" s="33"/>
      <c r="L93" s="33"/>
    </row>
    <row r="94" spans="2:12" s="1" customFormat="1" ht="12" customHeight="1">
      <c r="B94" s="33"/>
      <c r="C94" s="28" t="s">
        <v>16</v>
      </c>
      <c r="L94" s="33"/>
    </row>
    <row r="95" spans="2:12" s="1" customFormat="1" ht="16.5" customHeight="1">
      <c r="B95" s="33"/>
      <c r="E95" s="327" t="str">
        <f>E7</f>
        <v>ÚPRAVY STÁVAJÍCÍHO VODOJEMU KOZINEC I a II</v>
      </c>
      <c r="F95" s="328"/>
      <c r="G95" s="328"/>
      <c r="H95" s="328"/>
      <c r="L95" s="33"/>
    </row>
    <row r="96" spans="2:12" ht="12" customHeight="1">
      <c r="B96" s="21"/>
      <c r="C96" s="28" t="s">
        <v>132</v>
      </c>
      <c r="L96" s="21"/>
    </row>
    <row r="97" spans="2:65" s="1" customFormat="1" ht="16.5" customHeight="1">
      <c r="B97" s="33"/>
      <c r="E97" s="327" t="s">
        <v>1448</v>
      </c>
      <c r="F97" s="329"/>
      <c r="G97" s="329"/>
      <c r="H97" s="329"/>
      <c r="L97" s="33"/>
    </row>
    <row r="98" spans="2:65" s="1" customFormat="1" ht="12" customHeight="1">
      <c r="B98" s="33"/>
      <c r="C98" s="28" t="s">
        <v>134</v>
      </c>
      <c r="L98" s="33"/>
    </row>
    <row r="99" spans="2:65" s="1" customFormat="1" ht="16.5" customHeight="1">
      <c r="B99" s="33"/>
      <c r="E99" s="291" t="str">
        <f>E11</f>
        <v>D.1.1.b - Stavební úpravy</v>
      </c>
      <c r="F99" s="329"/>
      <c r="G99" s="329"/>
      <c r="H99" s="329"/>
      <c r="L99" s="33"/>
    </row>
    <row r="100" spans="2:65" s="1" customFormat="1" ht="6.9" customHeight="1">
      <c r="B100" s="33"/>
      <c r="L100" s="33"/>
    </row>
    <row r="101" spans="2:65" s="1" customFormat="1" ht="12" customHeight="1">
      <c r="B101" s="33"/>
      <c r="C101" s="28" t="s">
        <v>21</v>
      </c>
      <c r="F101" s="26" t="str">
        <f>F14</f>
        <v>Jilemnice</v>
      </c>
      <c r="I101" s="28" t="s">
        <v>23</v>
      </c>
      <c r="J101" s="50" t="str">
        <f>IF(J14="","",J14)</f>
        <v>5. 11. 2024</v>
      </c>
      <c r="L101" s="33"/>
    </row>
    <row r="102" spans="2:65" s="1" customFormat="1" ht="6.9" customHeight="1">
      <c r="B102" s="33"/>
      <c r="L102" s="33"/>
    </row>
    <row r="103" spans="2:65" s="1" customFormat="1" ht="25.65" customHeight="1">
      <c r="B103" s="33"/>
      <c r="C103" s="28" t="s">
        <v>25</v>
      </c>
      <c r="F103" s="26" t="str">
        <f>E17</f>
        <v>Vodohospodářské sdružení Turnov</v>
      </c>
      <c r="I103" s="28" t="s">
        <v>32</v>
      </c>
      <c r="J103" s="31" t="str">
        <f>E23</f>
        <v>PECKA ATELIÉR s.r.o.</v>
      </c>
      <c r="L103" s="33"/>
    </row>
    <row r="104" spans="2:65" s="1" customFormat="1" ht="15.15" customHeight="1">
      <c r="B104" s="33"/>
      <c r="C104" s="28" t="s">
        <v>30</v>
      </c>
      <c r="F104" s="26" t="str">
        <f>IF(E20="","",E20)</f>
        <v>Vyplň údaj</v>
      </c>
      <c r="I104" s="28" t="s">
        <v>35</v>
      </c>
      <c r="J104" s="31" t="str">
        <f>E26</f>
        <v>Michael Štěpán</v>
      </c>
      <c r="L104" s="33"/>
    </row>
    <row r="105" spans="2:65" s="1" customFormat="1" ht="10.35" customHeight="1">
      <c r="B105" s="33"/>
      <c r="L105" s="33"/>
    </row>
    <row r="106" spans="2:65" s="10" customFormat="1" ht="29.25" customHeight="1">
      <c r="B106" s="112"/>
      <c r="C106" s="113" t="s">
        <v>152</v>
      </c>
      <c r="D106" s="114" t="s">
        <v>59</v>
      </c>
      <c r="E106" s="114" t="s">
        <v>55</v>
      </c>
      <c r="F106" s="114" t="s">
        <v>56</v>
      </c>
      <c r="G106" s="114" t="s">
        <v>153</v>
      </c>
      <c r="H106" s="114" t="s">
        <v>154</v>
      </c>
      <c r="I106" s="114" t="s">
        <v>155</v>
      </c>
      <c r="J106" s="114" t="s">
        <v>138</v>
      </c>
      <c r="K106" s="115" t="s">
        <v>156</v>
      </c>
      <c r="L106" s="112"/>
      <c r="M106" s="57" t="s">
        <v>19</v>
      </c>
      <c r="N106" s="58" t="s">
        <v>44</v>
      </c>
      <c r="O106" s="58" t="s">
        <v>157</v>
      </c>
      <c r="P106" s="58" t="s">
        <v>158</v>
      </c>
      <c r="Q106" s="58" t="s">
        <v>159</v>
      </c>
      <c r="R106" s="58" t="s">
        <v>160</v>
      </c>
      <c r="S106" s="58" t="s">
        <v>161</v>
      </c>
      <c r="T106" s="59" t="s">
        <v>162</v>
      </c>
    </row>
    <row r="107" spans="2:65" s="1" customFormat="1" ht="22.8" customHeight="1">
      <c r="B107" s="33"/>
      <c r="C107" s="62" t="s">
        <v>163</v>
      </c>
      <c r="J107" s="116">
        <f>BK107</f>
        <v>0</v>
      </c>
      <c r="L107" s="33"/>
      <c r="M107" s="60"/>
      <c r="N107" s="51"/>
      <c r="O107" s="51"/>
      <c r="P107" s="117">
        <f>P108+P943</f>
        <v>0</v>
      </c>
      <c r="Q107" s="51"/>
      <c r="R107" s="117">
        <f>R108+R943</f>
        <v>526.57395869999993</v>
      </c>
      <c r="S107" s="51"/>
      <c r="T107" s="118">
        <f>T108+T943</f>
        <v>0.12190000000000001</v>
      </c>
      <c r="AT107" s="18" t="s">
        <v>73</v>
      </c>
      <c r="AU107" s="18" t="s">
        <v>139</v>
      </c>
      <c r="BK107" s="119">
        <f>BK108+BK943</f>
        <v>0</v>
      </c>
    </row>
    <row r="108" spans="2:65" s="11" customFormat="1" ht="25.95" customHeight="1">
      <c r="B108" s="120"/>
      <c r="D108" s="121" t="s">
        <v>73</v>
      </c>
      <c r="E108" s="122" t="s">
        <v>164</v>
      </c>
      <c r="F108" s="122" t="s">
        <v>165</v>
      </c>
      <c r="I108" s="123"/>
      <c r="J108" s="124">
        <f>BK108</f>
        <v>0</v>
      </c>
      <c r="L108" s="120"/>
      <c r="M108" s="125"/>
      <c r="P108" s="126">
        <f>P109+P191+P263+P418+P646+P762+P940</f>
        <v>0</v>
      </c>
      <c r="R108" s="126">
        <f>R109+R191+R263+R418+R646+R762+R940</f>
        <v>456.11957316999997</v>
      </c>
      <c r="T108" s="127">
        <f>T109+T191+T263+T418+T646+T762+T940</f>
        <v>0.12190000000000001</v>
      </c>
      <c r="AR108" s="121" t="s">
        <v>81</v>
      </c>
      <c r="AT108" s="128" t="s">
        <v>73</v>
      </c>
      <c r="AU108" s="128" t="s">
        <v>74</v>
      </c>
      <c r="AY108" s="121" t="s">
        <v>166</v>
      </c>
      <c r="BK108" s="129">
        <f>BK109+BK191+BK263+BK418+BK646+BK762+BK940</f>
        <v>0</v>
      </c>
    </row>
    <row r="109" spans="2:65" s="11" customFormat="1" ht="22.8" customHeight="1">
      <c r="B109" s="120"/>
      <c r="D109" s="121" t="s">
        <v>73</v>
      </c>
      <c r="E109" s="130" t="s">
        <v>81</v>
      </c>
      <c r="F109" s="130" t="s">
        <v>167</v>
      </c>
      <c r="I109" s="123"/>
      <c r="J109" s="131">
        <f>BK109</f>
        <v>0</v>
      </c>
      <c r="L109" s="120"/>
      <c r="M109" s="125"/>
      <c r="P109" s="126">
        <f>SUM(P110:P190)</f>
        <v>0</v>
      </c>
      <c r="R109" s="126">
        <f>SUM(R110:R190)</f>
        <v>0</v>
      </c>
      <c r="T109" s="127">
        <f>SUM(T110:T190)</f>
        <v>0</v>
      </c>
      <c r="AR109" s="121" t="s">
        <v>81</v>
      </c>
      <c r="AT109" s="128" t="s">
        <v>73</v>
      </c>
      <c r="AU109" s="128" t="s">
        <v>81</v>
      </c>
      <c r="AY109" s="121" t="s">
        <v>166</v>
      </c>
      <c r="BK109" s="129">
        <f>SUM(BK110:BK190)</f>
        <v>0</v>
      </c>
    </row>
    <row r="110" spans="2:65" s="1" customFormat="1" ht="37.799999999999997" customHeight="1">
      <c r="B110" s="33"/>
      <c r="C110" s="132" t="s">
        <v>81</v>
      </c>
      <c r="D110" s="132" t="s">
        <v>168</v>
      </c>
      <c r="E110" s="133" t="s">
        <v>235</v>
      </c>
      <c r="F110" s="134" t="s">
        <v>236</v>
      </c>
      <c r="G110" s="135" t="s">
        <v>171</v>
      </c>
      <c r="H110" s="136">
        <v>250.875</v>
      </c>
      <c r="I110" s="137"/>
      <c r="J110" s="138">
        <f>ROUND(I110*H110,2)</f>
        <v>0</v>
      </c>
      <c r="K110" s="134" t="s">
        <v>172</v>
      </c>
      <c r="L110" s="33"/>
      <c r="M110" s="139" t="s">
        <v>19</v>
      </c>
      <c r="N110" s="140" t="s">
        <v>45</v>
      </c>
      <c r="P110" s="141">
        <f>O110*H110</f>
        <v>0</v>
      </c>
      <c r="Q110" s="141">
        <v>0</v>
      </c>
      <c r="R110" s="141">
        <f>Q110*H110</f>
        <v>0</v>
      </c>
      <c r="S110" s="141">
        <v>0</v>
      </c>
      <c r="T110" s="142">
        <f>S110*H110</f>
        <v>0</v>
      </c>
      <c r="AR110" s="143" t="s">
        <v>173</v>
      </c>
      <c r="AT110" s="143" t="s">
        <v>168</v>
      </c>
      <c r="AU110" s="143" t="s">
        <v>83</v>
      </c>
      <c r="AY110" s="18" t="s">
        <v>166</v>
      </c>
      <c r="BE110" s="144">
        <f>IF(N110="základní",J110,0)</f>
        <v>0</v>
      </c>
      <c r="BF110" s="144">
        <f>IF(N110="snížená",J110,0)</f>
        <v>0</v>
      </c>
      <c r="BG110" s="144">
        <f>IF(N110="zákl. přenesená",J110,0)</f>
        <v>0</v>
      </c>
      <c r="BH110" s="144">
        <f>IF(N110="sníž. přenesená",J110,0)</f>
        <v>0</v>
      </c>
      <c r="BI110" s="144">
        <f>IF(N110="nulová",J110,0)</f>
        <v>0</v>
      </c>
      <c r="BJ110" s="18" t="s">
        <v>81</v>
      </c>
      <c r="BK110" s="144">
        <f>ROUND(I110*H110,2)</f>
        <v>0</v>
      </c>
      <c r="BL110" s="18" t="s">
        <v>173</v>
      </c>
      <c r="BM110" s="143" t="s">
        <v>1826</v>
      </c>
    </row>
    <row r="111" spans="2:65" s="1" customFormat="1" ht="10.199999999999999">
      <c r="B111" s="33"/>
      <c r="D111" s="145" t="s">
        <v>175</v>
      </c>
      <c r="F111" s="146" t="s">
        <v>238</v>
      </c>
      <c r="I111" s="147"/>
      <c r="L111" s="33"/>
      <c r="M111" s="148"/>
      <c r="T111" s="54"/>
      <c r="AT111" s="18" t="s">
        <v>175</v>
      </c>
      <c r="AU111" s="18" t="s">
        <v>83</v>
      </c>
    </row>
    <row r="112" spans="2:65" s="12" customFormat="1" ht="10.199999999999999">
      <c r="B112" s="149"/>
      <c r="D112" s="150" t="s">
        <v>177</v>
      </c>
      <c r="E112" s="151" t="s">
        <v>19</v>
      </c>
      <c r="F112" s="152" t="s">
        <v>1827</v>
      </c>
      <c r="H112" s="151" t="s">
        <v>19</v>
      </c>
      <c r="I112" s="153"/>
      <c r="L112" s="149"/>
      <c r="M112" s="154"/>
      <c r="T112" s="155"/>
      <c r="AT112" s="151" t="s">
        <v>177</v>
      </c>
      <c r="AU112" s="151" t="s">
        <v>83</v>
      </c>
      <c r="AV112" s="12" t="s">
        <v>81</v>
      </c>
      <c r="AW112" s="12" t="s">
        <v>34</v>
      </c>
      <c r="AX112" s="12" t="s">
        <v>74</v>
      </c>
      <c r="AY112" s="151" t="s">
        <v>166</v>
      </c>
    </row>
    <row r="113" spans="2:65" s="13" customFormat="1" ht="10.199999999999999">
      <c r="B113" s="156"/>
      <c r="D113" s="150" t="s">
        <v>177</v>
      </c>
      <c r="E113" s="157" t="s">
        <v>19</v>
      </c>
      <c r="F113" s="158" t="s">
        <v>1828</v>
      </c>
      <c r="H113" s="159">
        <v>250.875</v>
      </c>
      <c r="I113" s="160"/>
      <c r="L113" s="156"/>
      <c r="M113" s="161"/>
      <c r="T113" s="162"/>
      <c r="AT113" s="157" t="s">
        <v>177</v>
      </c>
      <c r="AU113" s="157" t="s">
        <v>83</v>
      </c>
      <c r="AV113" s="13" t="s">
        <v>83</v>
      </c>
      <c r="AW113" s="13" t="s">
        <v>34</v>
      </c>
      <c r="AX113" s="13" t="s">
        <v>74</v>
      </c>
      <c r="AY113" s="157" t="s">
        <v>166</v>
      </c>
    </row>
    <row r="114" spans="2:65" s="14" customFormat="1" ht="10.199999999999999">
      <c r="B114" s="163"/>
      <c r="D114" s="150" t="s">
        <v>177</v>
      </c>
      <c r="E114" s="164" t="s">
        <v>19</v>
      </c>
      <c r="F114" s="165" t="s">
        <v>181</v>
      </c>
      <c r="H114" s="166">
        <v>250.875</v>
      </c>
      <c r="I114" s="167"/>
      <c r="L114" s="163"/>
      <c r="M114" s="168"/>
      <c r="T114" s="169"/>
      <c r="AT114" s="164" t="s">
        <v>177</v>
      </c>
      <c r="AU114" s="164" t="s">
        <v>83</v>
      </c>
      <c r="AV114" s="14" t="s">
        <v>173</v>
      </c>
      <c r="AW114" s="14" t="s">
        <v>34</v>
      </c>
      <c r="AX114" s="14" t="s">
        <v>81</v>
      </c>
      <c r="AY114" s="164" t="s">
        <v>166</v>
      </c>
    </row>
    <row r="115" spans="2:65" s="1" customFormat="1" ht="37.799999999999997" customHeight="1">
      <c r="B115" s="33"/>
      <c r="C115" s="132" t="s">
        <v>83</v>
      </c>
      <c r="D115" s="132" t="s">
        <v>168</v>
      </c>
      <c r="E115" s="133" t="s">
        <v>1829</v>
      </c>
      <c r="F115" s="134" t="s">
        <v>1830</v>
      </c>
      <c r="G115" s="135" t="s">
        <v>171</v>
      </c>
      <c r="H115" s="136">
        <v>69.762</v>
      </c>
      <c r="I115" s="137"/>
      <c r="J115" s="138">
        <f>ROUND(I115*H115,2)</f>
        <v>0</v>
      </c>
      <c r="K115" s="134" t="s">
        <v>172</v>
      </c>
      <c r="L115" s="33"/>
      <c r="M115" s="139" t="s">
        <v>19</v>
      </c>
      <c r="N115" s="140" t="s">
        <v>45</v>
      </c>
      <c r="P115" s="141">
        <f>O115*H115</f>
        <v>0</v>
      </c>
      <c r="Q115" s="141">
        <v>0</v>
      </c>
      <c r="R115" s="141">
        <f>Q115*H115</f>
        <v>0</v>
      </c>
      <c r="S115" s="141">
        <v>0</v>
      </c>
      <c r="T115" s="142">
        <f>S115*H115</f>
        <v>0</v>
      </c>
      <c r="AR115" s="143" t="s">
        <v>173</v>
      </c>
      <c r="AT115" s="143" t="s">
        <v>168</v>
      </c>
      <c r="AU115" s="143" t="s">
        <v>83</v>
      </c>
      <c r="AY115" s="18" t="s">
        <v>166</v>
      </c>
      <c r="BE115" s="144">
        <f>IF(N115="základní",J115,0)</f>
        <v>0</v>
      </c>
      <c r="BF115" s="144">
        <f>IF(N115="snížená",J115,0)</f>
        <v>0</v>
      </c>
      <c r="BG115" s="144">
        <f>IF(N115="zákl. přenesená",J115,0)</f>
        <v>0</v>
      </c>
      <c r="BH115" s="144">
        <f>IF(N115="sníž. přenesená",J115,0)</f>
        <v>0</v>
      </c>
      <c r="BI115" s="144">
        <f>IF(N115="nulová",J115,0)</f>
        <v>0</v>
      </c>
      <c r="BJ115" s="18" t="s">
        <v>81</v>
      </c>
      <c r="BK115" s="144">
        <f>ROUND(I115*H115,2)</f>
        <v>0</v>
      </c>
      <c r="BL115" s="18" t="s">
        <v>173</v>
      </c>
      <c r="BM115" s="143" t="s">
        <v>1831</v>
      </c>
    </row>
    <row r="116" spans="2:65" s="1" customFormat="1" ht="10.199999999999999">
      <c r="B116" s="33"/>
      <c r="D116" s="145" t="s">
        <v>175</v>
      </c>
      <c r="F116" s="146" t="s">
        <v>1832</v>
      </c>
      <c r="I116" s="147"/>
      <c r="L116" s="33"/>
      <c r="M116" s="148"/>
      <c r="T116" s="54"/>
      <c r="AT116" s="18" t="s">
        <v>175</v>
      </c>
      <c r="AU116" s="18" t="s">
        <v>83</v>
      </c>
    </row>
    <row r="117" spans="2:65" s="12" customFormat="1" ht="10.199999999999999">
      <c r="B117" s="149"/>
      <c r="D117" s="150" t="s">
        <v>177</v>
      </c>
      <c r="E117" s="151" t="s">
        <v>19</v>
      </c>
      <c r="F117" s="152" t="s">
        <v>1833</v>
      </c>
      <c r="H117" s="151" t="s">
        <v>19</v>
      </c>
      <c r="I117" s="153"/>
      <c r="L117" s="149"/>
      <c r="M117" s="154"/>
      <c r="T117" s="155"/>
      <c r="AT117" s="151" t="s">
        <v>177</v>
      </c>
      <c r="AU117" s="151" t="s">
        <v>83</v>
      </c>
      <c r="AV117" s="12" t="s">
        <v>81</v>
      </c>
      <c r="AW117" s="12" t="s">
        <v>34</v>
      </c>
      <c r="AX117" s="12" t="s">
        <v>74</v>
      </c>
      <c r="AY117" s="151" t="s">
        <v>166</v>
      </c>
    </row>
    <row r="118" spans="2:65" s="13" customFormat="1" ht="10.199999999999999">
      <c r="B118" s="156"/>
      <c r="D118" s="150" t="s">
        <v>177</v>
      </c>
      <c r="E118" s="157" t="s">
        <v>19</v>
      </c>
      <c r="F118" s="158" t="s">
        <v>1834</v>
      </c>
      <c r="H118" s="159">
        <v>320.637</v>
      </c>
      <c r="I118" s="160"/>
      <c r="L118" s="156"/>
      <c r="M118" s="161"/>
      <c r="T118" s="162"/>
      <c r="AT118" s="157" t="s">
        <v>177</v>
      </c>
      <c r="AU118" s="157" t="s">
        <v>83</v>
      </c>
      <c r="AV118" s="13" t="s">
        <v>83</v>
      </c>
      <c r="AW118" s="13" t="s">
        <v>34</v>
      </c>
      <c r="AX118" s="13" t="s">
        <v>74</v>
      </c>
      <c r="AY118" s="157" t="s">
        <v>166</v>
      </c>
    </row>
    <row r="119" spans="2:65" s="12" customFormat="1" ht="10.199999999999999">
      <c r="B119" s="149"/>
      <c r="D119" s="150" t="s">
        <v>177</v>
      </c>
      <c r="E119" s="151" t="s">
        <v>19</v>
      </c>
      <c r="F119" s="152" t="s">
        <v>1827</v>
      </c>
      <c r="H119" s="151" t="s">
        <v>19</v>
      </c>
      <c r="I119" s="153"/>
      <c r="L119" s="149"/>
      <c r="M119" s="154"/>
      <c r="T119" s="155"/>
      <c r="AT119" s="151" t="s">
        <v>177</v>
      </c>
      <c r="AU119" s="151" t="s">
        <v>83</v>
      </c>
      <c r="AV119" s="12" t="s">
        <v>81</v>
      </c>
      <c r="AW119" s="12" t="s">
        <v>34</v>
      </c>
      <c r="AX119" s="12" t="s">
        <v>74</v>
      </c>
      <c r="AY119" s="151" t="s">
        <v>166</v>
      </c>
    </row>
    <row r="120" spans="2:65" s="13" customFormat="1" ht="10.199999999999999">
      <c r="B120" s="156"/>
      <c r="D120" s="150" t="s">
        <v>177</v>
      </c>
      <c r="E120" s="157" t="s">
        <v>19</v>
      </c>
      <c r="F120" s="158" t="s">
        <v>1835</v>
      </c>
      <c r="H120" s="159">
        <v>-250.875</v>
      </c>
      <c r="I120" s="160"/>
      <c r="L120" s="156"/>
      <c r="M120" s="161"/>
      <c r="T120" s="162"/>
      <c r="AT120" s="157" t="s">
        <v>177</v>
      </c>
      <c r="AU120" s="157" t="s">
        <v>83</v>
      </c>
      <c r="AV120" s="13" t="s">
        <v>83</v>
      </c>
      <c r="AW120" s="13" t="s">
        <v>34</v>
      </c>
      <c r="AX120" s="13" t="s">
        <v>74</v>
      </c>
      <c r="AY120" s="157" t="s">
        <v>166</v>
      </c>
    </row>
    <row r="121" spans="2:65" s="14" customFormat="1" ht="10.199999999999999">
      <c r="B121" s="163"/>
      <c r="D121" s="150" t="s">
        <v>177</v>
      </c>
      <c r="E121" s="164" t="s">
        <v>19</v>
      </c>
      <c r="F121" s="165" t="s">
        <v>181</v>
      </c>
      <c r="H121" s="166">
        <v>69.762</v>
      </c>
      <c r="I121" s="167"/>
      <c r="L121" s="163"/>
      <c r="M121" s="168"/>
      <c r="T121" s="169"/>
      <c r="AT121" s="164" t="s">
        <v>177</v>
      </c>
      <c r="AU121" s="164" t="s">
        <v>83</v>
      </c>
      <c r="AV121" s="14" t="s">
        <v>173</v>
      </c>
      <c r="AW121" s="14" t="s">
        <v>34</v>
      </c>
      <c r="AX121" s="14" t="s">
        <v>81</v>
      </c>
      <c r="AY121" s="164" t="s">
        <v>166</v>
      </c>
    </row>
    <row r="122" spans="2:65" s="1" customFormat="1" ht="24.15" customHeight="1">
      <c r="B122" s="33"/>
      <c r="C122" s="132" t="s">
        <v>190</v>
      </c>
      <c r="D122" s="132" t="s">
        <v>168</v>
      </c>
      <c r="E122" s="133" t="s">
        <v>1836</v>
      </c>
      <c r="F122" s="134" t="s">
        <v>1837</v>
      </c>
      <c r="G122" s="135" t="s">
        <v>171</v>
      </c>
      <c r="H122" s="136">
        <v>69.762</v>
      </c>
      <c r="I122" s="137"/>
      <c r="J122" s="138">
        <f>ROUND(I122*H122,2)</f>
        <v>0</v>
      </c>
      <c r="K122" s="134" t="s">
        <v>172</v>
      </c>
      <c r="L122" s="33"/>
      <c r="M122" s="139" t="s">
        <v>19</v>
      </c>
      <c r="N122" s="140" t="s">
        <v>45</v>
      </c>
      <c r="P122" s="141">
        <f>O122*H122</f>
        <v>0</v>
      </c>
      <c r="Q122" s="141">
        <v>0</v>
      </c>
      <c r="R122" s="141">
        <f>Q122*H122</f>
        <v>0</v>
      </c>
      <c r="S122" s="141">
        <v>0</v>
      </c>
      <c r="T122" s="142">
        <f>S122*H122</f>
        <v>0</v>
      </c>
      <c r="AR122" s="143" t="s">
        <v>173</v>
      </c>
      <c r="AT122" s="143" t="s">
        <v>168</v>
      </c>
      <c r="AU122" s="143" t="s">
        <v>83</v>
      </c>
      <c r="AY122" s="18" t="s">
        <v>166</v>
      </c>
      <c r="BE122" s="144">
        <f>IF(N122="základní",J122,0)</f>
        <v>0</v>
      </c>
      <c r="BF122" s="144">
        <f>IF(N122="snížená",J122,0)</f>
        <v>0</v>
      </c>
      <c r="BG122" s="144">
        <f>IF(N122="zákl. přenesená",J122,0)</f>
        <v>0</v>
      </c>
      <c r="BH122" s="144">
        <f>IF(N122="sníž. přenesená",J122,0)</f>
        <v>0</v>
      </c>
      <c r="BI122" s="144">
        <f>IF(N122="nulová",J122,0)</f>
        <v>0</v>
      </c>
      <c r="BJ122" s="18" t="s">
        <v>81</v>
      </c>
      <c r="BK122" s="144">
        <f>ROUND(I122*H122,2)</f>
        <v>0</v>
      </c>
      <c r="BL122" s="18" t="s">
        <v>173</v>
      </c>
      <c r="BM122" s="143" t="s">
        <v>1838</v>
      </c>
    </row>
    <row r="123" spans="2:65" s="1" customFormat="1" ht="10.199999999999999">
      <c r="B123" s="33"/>
      <c r="D123" s="145" t="s">
        <v>175</v>
      </c>
      <c r="F123" s="146" t="s">
        <v>1839</v>
      </c>
      <c r="I123" s="147"/>
      <c r="L123" s="33"/>
      <c r="M123" s="148"/>
      <c r="T123" s="54"/>
      <c r="AT123" s="18" t="s">
        <v>175</v>
      </c>
      <c r="AU123" s="18" t="s">
        <v>83</v>
      </c>
    </row>
    <row r="124" spans="2:65" s="12" customFormat="1" ht="10.199999999999999">
      <c r="B124" s="149"/>
      <c r="D124" s="150" t="s">
        <v>177</v>
      </c>
      <c r="E124" s="151" t="s">
        <v>19</v>
      </c>
      <c r="F124" s="152" t="s">
        <v>1833</v>
      </c>
      <c r="H124" s="151" t="s">
        <v>19</v>
      </c>
      <c r="I124" s="153"/>
      <c r="L124" s="149"/>
      <c r="M124" s="154"/>
      <c r="T124" s="155"/>
      <c r="AT124" s="151" t="s">
        <v>177</v>
      </c>
      <c r="AU124" s="151" t="s">
        <v>83</v>
      </c>
      <c r="AV124" s="12" t="s">
        <v>81</v>
      </c>
      <c r="AW124" s="12" t="s">
        <v>34</v>
      </c>
      <c r="AX124" s="12" t="s">
        <v>74</v>
      </c>
      <c r="AY124" s="151" t="s">
        <v>166</v>
      </c>
    </row>
    <row r="125" spans="2:65" s="13" customFormat="1" ht="10.199999999999999">
      <c r="B125" s="156"/>
      <c r="D125" s="150" t="s">
        <v>177</v>
      </c>
      <c r="E125" s="157" t="s">
        <v>19</v>
      </c>
      <c r="F125" s="158" t="s">
        <v>1834</v>
      </c>
      <c r="H125" s="159">
        <v>320.637</v>
      </c>
      <c r="I125" s="160"/>
      <c r="L125" s="156"/>
      <c r="M125" s="161"/>
      <c r="T125" s="162"/>
      <c r="AT125" s="157" t="s">
        <v>177</v>
      </c>
      <c r="AU125" s="157" t="s">
        <v>83</v>
      </c>
      <c r="AV125" s="13" t="s">
        <v>83</v>
      </c>
      <c r="AW125" s="13" t="s">
        <v>34</v>
      </c>
      <c r="AX125" s="13" t="s">
        <v>74</v>
      </c>
      <c r="AY125" s="157" t="s">
        <v>166</v>
      </c>
    </row>
    <row r="126" spans="2:65" s="12" customFormat="1" ht="10.199999999999999">
      <c r="B126" s="149"/>
      <c r="D126" s="150" t="s">
        <v>177</v>
      </c>
      <c r="E126" s="151" t="s">
        <v>19</v>
      </c>
      <c r="F126" s="152" t="s">
        <v>1827</v>
      </c>
      <c r="H126" s="151" t="s">
        <v>19</v>
      </c>
      <c r="I126" s="153"/>
      <c r="L126" s="149"/>
      <c r="M126" s="154"/>
      <c r="T126" s="155"/>
      <c r="AT126" s="151" t="s">
        <v>177</v>
      </c>
      <c r="AU126" s="151" t="s">
        <v>83</v>
      </c>
      <c r="AV126" s="12" t="s">
        <v>81</v>
      </c>
      <c r="AW126" s="12" t="s">
        <v>34</v>
      </c>
      <c r="AX126" s="12" t="s">
        <v>74</v>
      </c>
      <c r="AY126" s="151" t="s">
        <v>166</v>
      </c>
    </row>
    <row r="127" spans="2:65" s="13" customFormat="1" ht="10.199999999999999">
      <c r="B127" s="156"/>
      <c r="D127" s="150" t="s">
        <v>177</v>
      </c>
      <c r="E127" s="157" t="s">
        <v>19</v>
      </c>
      <c r="F127" s="158" t="s">
        <v>1835</v>
      </c>
      <c r="H127" s="159">
        <v>-250.875</v>
      </c>
      <c r="I127" s="160"/>
      <c r="L127" s="156"/>
      <c r="M127" s="161"/>
      <c r="T127" s="162"/>
      <c r="AT127" s="157" t="s">
        <v>177</v>
      </c>
      <c r="AU127" s="157" t="s">
        <v>83</v>
      </c>
      <c r="AV127" s="13" t="s">
        <v>83</v>
      </c>
      <c r="AW127" s="13" t="s">
        <v>34</v>
      </c>
      <c r="AX127" s="13" t="s">
        <v>74</v>
      </c>
      <c r="AY127" s="157" t="s">
        <v>166</v>
      </c>
    </row>
    <row r="128" spans="2:65" s="14" customFormat="1" ht="10.199999999999999">
      <c r="B128" s="163"/>
      <c r="D128" s="150" t="s">
        <v>177</v>
      </c>
      <c r="E128" s="164" t="s">
        <v>19</v>
      </c>
      <c r="F128" s="165" t="s">
        <v>181</v>
      </c>
      <c r="H128" s="166">
        <v>69.762</v>
      </c>
      <c r="I128" s="167"/>
      <c r="L128" s="163"/>
      <c r="M128" s="168"/>
      <c r="T128" s="169"/>
      <c r="AT128" s="164" t="s">
        <v>177</v>
      </c>
      <c r="AU128" s="164" t="s">
        <v>83</v>
      </c>
      <c r="AV128" s="14" t="s">
        <v>173</v>
      </c>
      <c r="AW128" s="14" t="s">
        <v>34</v>
      </c>
      <c r="AX128" s="14" t="s">
        <v>81</v>
      </c>
      <c r="AY128" s="164" t="s">
        <v>166</v>
      </c>
    </row>
    <row r="129" spans="2:65" s="1" customFormat="1" ht="24.15" customHeight="1">
      <c r="B129" s="33"/>
      <c r="C129" s="132" t="s">
        <v>173</v>
      </c>
      <c r="D129" s="132" t="s">
        <v>168</v>
      </c>
      <c r="E129" s="133" t="s">
        <v>1840</v>
      </c>
      <c r="F129" s="134" t="s">
        <v>1841</v>
      </c>
      <c r="G129" s="135" t="s">
        <v>171</v>
      </c>
      <c r="H129" s="136">
        <v>127.575</v>
      </c>
      <c r="I129" s="137"/>
      <c r="J129" s="138">
        <f>ROUND(I129*H129,2)</f>
        <v>0</v>
      </c>
      <c r="K129" s="134" t="s">
        <v>172</v>
      </c>
      <c r="L129" s="33"/>
      <c r="M129" s="139" t="s">
        <v>19</v>
      </c>
      <c r="N129" s="140" t="s">
        <v>45</v>
      </c>
      <c r="P129" s="141">
        <f>O129*H129</f>
        <v>0</v>
      </c>
      <c r="Q129" s="141">
        <v>0</v>
      </c>
      <c r="R129" s="141">
        <f>Q129*H129</f>
        <v>0</v>
      </c>
      <c r="S129" s="141">
        <v>0</v>
      </c>
      <c r="T129" s="142">
        <f>S129*H129</f>
        <v>0</v>
      </c>
      <c r="AR129" s="143" t="s">
        <v>173</v>
      </c>
      <c r="AT129" s="143" t="s">
        <v>168</v>
      </c>
      <c r="AU129" s="143" t="s">
        <v>83</v>
      </c>
      <c r="AY129" s="18" t="s">
        <v>166</v>
      </c>
      <c r="BE129" s="144">
        <f>IF(N129="základní",J129,0)</f>
        <v>0</v>
      </c>
      <c r="BF129" s="144">
        <f>IF(N129="snížená",J129,0)</f>
        <v>0</v>
      </c>
      <c r="BG129" s="144">
        <f>IF(N129="zákl. přenesená",J129,0)</f>
        <v>0</v>
      </c>
      <c r="BH129" s="144">
        <f>IF(N129="sníž. přenesená",J129,0)</f>
        <v>0</v>
      </c>
      <c r="BI129" s="144">
        <f>IF(N129="nulová",J129,0)</f>
        <v>0</v>
      </c>
      <c r="BJ129" s="18" t="s">
        <v>81</v>
      </c>
      <c r="BK129" s="144">
        <f>ROUND(I129*H129,2)</f>
        <v>0</v>
      </c>
      <c r="BL129" s="18" t="s">
        <v>173</v>
      </c>
      <c r="BM129" s="143" t="s">
        <v>1842</v>
      </c>
    </row>
    <row r="130" spans="2:65" s="1" customFormat="1" ht="10.199999999999999">
      <c r="B130" s="33"/>
      <c r="D130" s="145" t="s">
        <v>175</v>
      </c>
      <c r="F130" s="146" t="s">
        <v>1843</v>
      </c>
      <c r="I130" s="147"/>
      <c r="L130" s="33"/>
      <c r="M130" s="148"/>
      <c r="T130" s="54"/>
      <c r="AT130" s="18" t="s">
        <v>175</v>
      </c>
      <c r="AU130" s="18" t="s">
        <v>83</v>
      </c>
    </row>
    <row r="131" spans="2:65" s="12" customFormat="1" ht="10.199999999999999">
      <c r="B131" s="149"/>
      <c r="D131" s="150" t="s">
        <v>177</v>
      </c>
      <c r="E131" s="151" t="s">
        <v>19</v>
      </c>
      <c r="F131" s="152" t="s">
        <v>178</v>
      </c>
      <c r="H131" s="151" t="s">
        <v>19</v>
      </c>
      <c r="I131" s="153"/>
      <c r="L131" s="149"/>
      <c r="M131" s="154"/>
      <c r="T131" s="155"/>
      <c r="AT131" s="151" t="s">
        <v>177</v>
      </c>
      <c r="AU131" s="151" t="s">
        <v>83</v>
      </c>
      <c r="AV131" s="12" t="s">
        <v>81</v>
      </c>
      <c r="AW131" s="12" t="s">
        <v>34</v>
      </c>
      <c r="AX131" s="12" t="s">
        <v>74</v>
      </c>
      <c r="AY131" s="151" t="s">
        <v>166</v>
      </c>
    </row>
    <row r="132" spans="2:65" s="12" customFormat="1" ht="10.199999999999999">
      <c r="B132" s="149"/>
      <c r="D132" s="150" t="s">
        <v>177</v>
      </c>
      <c r="E132" s="151" t="s">
        <v>19</v>
      </c>
      <c r="F132" s="152" t="s">
        <v>1844</v>
      </c>
      <c r="H132" s="151" t="s">
        <v>19</v>
      </c>
      <c r="I132" s="153"/>
      <c r="L132" s="149"/>
      <c r="M132" s="154"/>
      <c r="T132" s="155"/>
      <c r="AT132" s="151" t="s">
        <v>177</v>
      </c>
      <c r="AU132" s="151" t="s">
        <v>83</v>
      </c>
      <c r="AV132" s="12" t="s">
        <v>81</v>
      </c>
      <c r="AW132" s="12" t="s">
        <v>34</v>
      </c>
      <c r="AX132" s="12" t="s">
        <v>74</v>
      </c>
      <c r="AY132" s="151" t="s">
        <v>166</v>
      </c>
    </row>
    <row r="133" spans="2:65" s="13" customFormat="1" ht="10.199999999999999">
      <c r="B133" s="156"/>
      <c r="D133" s="150" t="s">
        <v>177</v>
      </c>
      <c r="E133" s="157" t="s">
        <v>19</v>
      </c>
      <c r="F133" s="158" t="s">
        <v>1845</v>
      </c>
      <c r="H133" s="159">
        <v>121.5</v>
      </c>
      <c r="I133" s="160"/>
      <c r="L133" s="156"/>
      <c r="M133" s="161"/>
      <c r="T133" s="162"/>
      <c r="AT133" s="157" t="s">
        <v>177</v>
      </c>
      <c r="AU133" s="157" t="s">
        <v>83</v>
      </c>
      <c r="AV133" s="13" t="s">
        <v>83</v>
      </c>
      <c r="AW133" s="13" t="s">
        <v>34</v>
      </c>
      <c r="AX133" s="13" t="s">
        <v>74</v>
      </c>
      <c r="AY133" s="157" t="s">
        <v>166</v>
      </c>
    </row>
    <row r="134" spans="2:65" s="14" customFormat="1" ht="10.199999999999999">
      <c r="B134" s="163"/>
      <c r="D134" s="150" t="s">
        <v>177</v>
      </c>
      <c r="E134" s="164" t="s">
        <v>19</v>
      </c>
      <c r="F134" s="165" t="s">
        <v>181</v>
      </c>
      <c r="H134" s="166">
        <v>121.5</v>
      </c>
      <c r="I134" s="167"/>
      <c r="L134" s="163"/>
      <c r="M134" s="168"/>
      <c r="T134" s="169"/>
      <c r="AT134" s="164" t="s">
        <v>177</v>
      </c>
      <c r="AU134" s="164" t="s">
        <v>83</v>
      </c>
      <c r="AV134" s="14" t="s">
        <v>173</v>
      </c>
      <c r="AW134" s="14" t="s">
        <v>34</v>
      </c>
      <c r="AX134" s="14" t="s">
        <v>81</v>
      </c>
      <c r="AY134" s="164" t="s">
        <v>166</v>
      </c>
    </row>
    <row r="135" spans="2:65" s="13" customFormat="1" ht="10.199999999999999">
      <c r="B135" s="156"/>
      <c r="D135" s="150" t="s">
        <v>177</v>
      </c>
      <c r="F135" s="158" t="s">
        <v>1846</v>
      </c>
      <c r="H135" s="159">
        <v>127.575</v>
      </c>
      <c r="I135" s="160"/>
      <c r="L135" s="156"/>
      <c r="M135" s="161"/>
      <c r="T135" s="162"/>
      <c r="AT135" s="157" t="s">
        <v>177</v>
      </c>
      <c r="AU135" s="157" t="s">
        <v>83</v>
      </c>
      <c r="AV135" s="13" t="s">
        <v>83</v>
      </c>
      <c r="AW135" s="13" t="s">
        <v>4</v>
      </c>
      <c r="AX135" s="13" t="s">
        <v>81</v>
      </c>
      <c r="AY135" s="157" t="s">
        <v>166</v>
      </c>
    </row>
    <row r="136" spans="2:65" s="1" customFormat="1" ht="16.5" customHeight="1">
      <c r="B136" s="33"/>
      <c r="C136" s="132" t="s">
        <v>206</v>
      </c>
      <c r="D136" s="132" t="s">
        <v>168</v>
      </c>
      <c r="E136" s="133" t="s">
        <v>1847</v>
      </c>
      <c r="F136" s="134" t="s">
        <v>1848</v>
      </c>
      <c r="G136" s="135" t="s">
        <v>171</v>
      </c>
      <c r="H136" s="136">
        <v>127.575</v>
      </c>
      <c r="I136" s="137"/>
      <c r="J136" s="138">
        <f>ROUND(I136*H136,2)</f>
        <v>0</v>
      </c>
      <c r="K136" s="134" t="s">
        <v>172</v>
      </c>
      <c r="L136" s="33"/>
      <c r="M136" s="139" t="s">
        <v>19</v>
      </c>
      <c r="N136" s="140" t="s">
        <v>45</v>
      </c>
      <c r="P136" s="141">
        <f>O136*H136</f>
        <v>0</v>
      </c>
      <c r="Q136" s="141">
        <v>0</v>
      </c>
      <c r="R136" s="141">
        <f>Q136*H136</f>
        <v>0</v>
      </c>
      <c r="S136" s="141">
        <v>0</v>
      </c>
      <c r="T136" s="142">
        <f>S136*H136</f>
        <v>0</v>
      </c>
      <c r="AR136" s="143" t="s">
        <v>173</v>
      </c>
      <c r="AT136" s="143" t="s">
        <v>168</v>
      </c>
      <c r="AU136" s="143" t="s">
        <v>83</v>
      </c>
      <c r="AY136" s="18" t="s">
        <v>166</v>
      </c>
      <c r="BE136" s="144">
        <f>IF(N136="základní",J136,0)</f>
        <v>0</v>
      </c>
      <c r="BF136" s="144">
        <f>IF(N136="snížená",J136,0)</f>
        <v>0</v>
      </c>
      <c r="BG136" s="144">
        <f>IF(N136="zákl. přenesená",J136,0)</f>
        <v>0</v>
      </c>
      <c r="BH136" s="144">
        <f>IF(N136="sníž. přenesená",J136,0)</f>
        <v>0</v>
      </c>
      <c r="BI136" s="144">
        <f>IF(N136="nulová",J136,0)</f>
        <v>0</v>
      </c>
      <c r="BJ136" s="18" t="s">
        <v>81</v>
      </c>
      <c r="BK136" s="144">
        <f>ROUND(I136*H136,2)</f>
        <v>0</v>
      </c>
      <c r="BL136" s="18" t="s">
        <v>173</v>
      </c>
      <c r="BM136" s="143" t="s">
        <v>1849</v>
      </c>
    </row>
    <row r="137" spans="2:65" s="1" customFormat="1" ht="10.199999999999999">
      <c r="B137" s="33"/>
      <c r="D137" s="145" t="s">
        <v>175</v>
      </c>
      <c r="F137" s="146" t="s">
        <v>1850</v>
      </c>
      <c r="I137" s="147"/>
      <c r="L137" s="33"/>
      <c r="M137" s="148"/>
      <c r="T137" s="54"/>
      <c r="AT137" s="18" t="s">
        <v>175</v>
      </c>
      <c r="AU137" s="18" t="s">
        <v>83</v>
      </c>
    </row>
    <row r="138" spans="2:65" s="12" customFormat="1" ht="10.199999999999999">
      <c r="B138" s="149"/>
      <c r="D138" s="150" t="s">
        <v>177</v>
      </c>
      <c r="E138" s="151" t="s">
        <v>19</v>
      </c>
      <c r="F138" s="152" t="s">
        <v>178</v>
      </c>
      <c r="H138" s="151" t="s">
        <v>19</v>
      </c>
      <c r="I138" s="153"/>
      <c r="L138" s="149"/>
      <c r="M138" s="154"/>
      <c r="T138" s="155"/>
      <c r="AT138" s="151" t="s">
        <v>177</v>
      </c>
      <c r="AU138" s="151" t="s">
        <v>83</v>
      </c>
      <c r="AV138" s="12" t="s">
        <v>81</v>
      </c>
      <c r="AW138" s="12" t="s">
        <v>34</v>
      </c>
      <c r="AX138" s="12" t="s">
        <v>74</v>
      </c>
      <c r="AY138" s="151" t="s">
        <v>166</v>
      </c>
    </row>
    <row r="139" spans="2:65" s="12" customFormat="1" ht="10.199999999999999">
      <c r="B139" s="149"/>
      <c r="D139" s="150" t="s">
        <v>177</v>
      </c>
      <c r="E139" s="151" t="s">
        <v>19</v>
      </c>
      <c r="F139" s="152" t="s">
        <v>1844</v>
      </c>
      <c r="H139" s="151" t="s">
        <v>19</v>
      </c>
      <c r="I139" s="153"/>
      <c r="L139" s="149"/>
      <c r="M139" s="154"/>
      <c r="T139" s="155"/>
      <c r="AT139" s="151" t="s">
        <v>177</v>
      </c>
      <c r="AU139" s="151" t="s">
        <v>83</v>
      </c>
      <c r="AV139" s="12" t="s">
        <v>81</v>
      </c>
      <c r="AW139" s="12" t="s">
        <v>34</v>
      </c>
      <c r="AX139" s="12" t="s">
        <v>74</v>
      </c>
      <c r="AY139" s="151" t="s">
        <v>166</v>
      </c>
    </row>
    <row r="140" spans="2:65" s="13" customFormat="1" ht="10.199999999999999">
      <c r="B140" s="156"/>
      <c r="D140" s="150" t="s">
        <v>177</v>
      </c>
      <c r="E140" s="157" t="s">
        <v>19</v>
      </c>
      <c r="F140" s="158" t="s">
        <v>1845</v>
      </c>
      <c r="H140" s="159">
        <v>121.5</v>
      </c>
      <c r="I140" s="160"/>
      <c r="L140" s="156"/>
      <c r="M140" s="161"/>
      <c r="T140" s="162"/>
      <c r="AT140" s="157" t="s">
        <v>177</v>
      </c>
      <c r="AU140" s="157" t="s">
        <v>83</v>
      </c>
      <c r="AV140" s="13" t="s">
        <v>83</v>
      </c>
      <c r="AW140" s="13" t="s">
        <v>34</v>
      </c>
      <c r="AX140" s="13" t="s">
        <v>74</v>
      </c>
      <c r="AY140" s="157" t="s">
        <v>166</v>
      </c>
    </row>
    <row r="141" spans="2:65" s="14" customFormat="1" ht="10.199999999999999">
      <c r="B141" s="163"/>
      <c r="D141" s="150" t="s">
        <v>177</v>
      </c>
      <c r="E141" s="164" t="s">
        <v>19</v>
      </c>
      <c r="F141" s="165" t="s">
        <v>181</v>
      </c>
      <c r="H141" s="166">
        <v>121.5</v>
      </c>
      <c r="I141" s="167"/>
      <c r="L141" s="163"/>
      <c r="M141" s="168"/>
      <c r="T141" s="169"/>
      <c r="AT141" s="164" t="s">
        <v>177</v>
      </c>
      <c r="AU141" s="164" t="s">
        <v>83</v>
      </c>
      <c r="AV141" s="14" t="s">
        <v>173</v>
      </c>
      <c r="AW141" s="14" t="s">
        <v>34</v>
      </c>
      <c r="AX141" s="14" t="s">
        <v>81</v>
      </c>
      <c r="AY141" s="164" t="s">
        <v>166</v>
      </c>
    </row>
    <row r="142" spans="2:65" s="13" customFormat="1" ht="10.199999999999999">
      <c r="B142" s="156"/>
      <c r="D142" s="150" t="s">
        <v>177</v>
      </c>
      <c r="F142" s="158" t="s">
        <v>1846</v>
      </c>
      <c r="H142" s="159">
        <v>127.575</v>
      </c>
      <c r="I142" s="160"/>
      <c r="L142" s="156"/>
      <c r="M142" s="161"/>
      <c r="T142" s="162"/>
      <c r="AT142" s="157" t="s">
        <v>177</v>
      </c>
      <c r="AU142" s="157" t="s">
        <v>83</v>
      </c>
      <c r="AV142" s="13" t="s">
        <v>83</v>
      </c>
      <c r="AW142" s="13" t="s">
        <v>4</v>
      </c>
      <c r="AX142" s="13" t="s">
        <v>81</v>
      </c>
      <c r="AY142" s="157" t="s">
        <v>166</v>
      </c>
    </row>
    <row r="143" spans="2:65" s="1" customFormat="1" ht="24.15" customHeight="1">
      <c r="B143" s="33"/>
      <c r="C143" s="132" t="s">
        <v>215</v>
      </c>
      <c r="D143" s="132" t="s">
        <v>168</v>
      </c>
      <c r="E143" s="133" t="s">
        <v>1851</v>
      </c>
      <c r="F143" s="134" t="s">
        <v>1852</v>
      </c>
      <c r="G143" s="135" t="s">
        <v>171</v>
      </c>
      <c r="H143" s="136">
        <v>121.8</v>
      </c>
      <c r="I143" s="137"/>
      <c r="J143" s="138">
        <f>ROUND(I143*H143,2)</f>
        <v>0</v>
      </c>
      <c r="K143" s="134" t="s">
        <v>172</v>
      </c>
      <c r="L143" s="33"/>
      <c r="M143" s="139" t="s">
        <v>19</v>
      </c>
      <c r="N143" s="140" t="s">
        <v>45</v>
      </c>
      <c r="P143" s="141">
        <f>O143*H143</f>
        <v>0</v>
      </c>
      <c r="Q143" s="141">
        <v>0</v>
      </c>
      <c r="R143" s="141">
        <f>Q143*H143</f>
        <v>0</v>
      </c>
      <c r="S143" s="141">
        <v>0</v>
      </c>
      <c r="T143" s="142">
        <f>S143*H143</f>
        <v>0</v>
      </c>
      <c r="AR143" s="143" t="s">
        <v>173</v>
      </c>
      <c r="AT143" s="143" t="s">
        <v>168</v>
      </c>
      <c r="AU143" s="143" t="s">
        <v>83</v>
      </c>
      <c r="AY143" s="18" t="s">
        <v>166</v>
      </c>
      <c r="BE143" s="144">
        <f>IF(N143="základní",J143,0)</f>
        <v>0</v>
      </c>
      <c r="BF143" s="144">
        <f>IF(N143="snížená",J143,0)</f>
        <v>0</v>
      </c>
      <c r="BG143" s="144">
        <f>IF(N143="zákl. přenesená",J143,0)</f>
        <v>0</v>
      </c>
      <c r="BH143" s="144">
        <f>IF(N143="sníž. přenesená",J143,0)</f>
        <v>0</v>
      </c>
      <c r="BI143" s="144">
        <f>IF(N143="nulová",J143,0)</f>
        <v>0</v>
      </c>
      <c r="BJ143" s="18" t="s">
        <v>81</v>
      </c>
      <c r="BK143" s="144">
        <f>ROUND(I143*H143,2)</f>
        <v>0</v>
      </c>
      <c r="BL143" s="18" t="s">
        <v>173</v>
      </c>
      <c r="BM143" s="143" t="s">
        <v>1853</v>
      </c>
    </row>
    <row r="144" spans="2:65" s="1" customFormat="1" ht="10.199999999999999">
      <c r="B144" s="33"/>
      <c r="D144" s="145" t="s">
        <v>175</v>
      </c>
      <c r="F144" s="146" t="s">
        <v>1854</v>
      </c>
      <c r="I144" s="147"/>
      <c r="L144" s="33"/>
      <c r="M144" s="148"/>
      <c r="T144" s="54"/>
      <c r="AT144" s="18" t="s">
        <v>175</v>
      </c>
      <c r="AU144" s="18" t="s">
        <v>83</v>
      </c>
    </row>
    <row r="145" spans="2:65" s="12" customFormat="1" ht="10.199999999999999">
      <c r="B145" s="149"/>
      <c r="D145" s="150" t="s">
        <v>177</v>
      </c>
      <c r="E145" s="151" t="s">
        <v>19</v>
      </c>
      <c r="F145" s="152" t="s">
        <v>178</v>
      </c>
      <c r="H145" s="151" t="s">
        <v>19</v>
      </c>
      <c r="I145" s="153"/>
      <c r="L145" s="149"/>
      <c r="M145" s="154"/>
      <c r="T145" s="155"/>
      <c r="AT145" s="151" t="s">
        <v>177</v>
      </c>
      <c r="AU145" s="151" t="s">
        <v>83</v>
      </c>
      <c r="AV145" s="12" t="s">
        <v>81</v>
      </c>
      <c r="AW145" s="12" t="s">
        <v>34</v>
      </c>
      <c r="AX145" s="12" t="s">
        <v>74</v>
      </c>
      <c r="AY145" s="151" t="s">
        <v>166</v>
      </c>
    </row>
    <row r="146" spans="2:65" s="12" customFormat="1" ht="10.199999999999999">
      <c r="B146" s="149"/>
      <c r="D146" s="150" t="s">
        <v>177</v>
      </c>
      <c r="E146" s="151" t="s">
        <v>19</v>
      </c>
      <c r="F146" s="152" t="s">
        <v>1855</v>
      </c>
      <c r="H146" s="151" t="s">
        <v>19</v>
      </c>
      <c r="I146" s="153"/>
      <c r="L146" s="149"/>
      <c r="M146" s="154"/>
      <c r="T146" s="155"/>
      <c r="AT146" s="151" t="s">
        <v>177</v>
      </c>
      <c r="AU146" s="151" t="s">
        <v>83</v>
      </c>
      <c r="AV146" s="12" t="s">
        <v>81</v>
      </c>
      <c r="AW146" s="12" t="s">
        <v>34</v>
      </c>
      <c r="AX146" s="12" t="s">
        <v>74</v>
      </c>
      <c r="AY146" s="151" t="s">
        <v>166</v>
      </c>
    </row>
    <row r="147" spans="2:65" s="13" customFormat="1" ht="10.199999999999999">
      <c r="B147" s="156"/>
      <c r="D147" s="150" t="s">
        <v>177</v>
      </c>
      <c r="E147" s="157" t="s">
        <v>19</v>
      </c>
      <c r="F147" s="158" t="s">
        <v>1856</v>
      </c>
      <c r="H147" s="159">
        <v>81</v>
      </c>
      <c r="I147" s="160"/>
      <c r="L147" s="156"/>
      <c r="M147" s="161"/>
      <c r="T147" s="162"/>
      <c r="AT147" s="157" t="s">
        <v>177</v>
      </c>
      <c r="AU147" s="157" t="s">
        <v>83</v>
      </c>
      <c r="AV147" s="13" t="s">
        <v>83</v>
      </c>
      <c r="AW147" s="13" t="s">
        <v>34</v>
      </c>
      <c r="AX147" s="13" t="s">
        <v>74</v>
      </c>
      <c r="AY147" s="157" t="s">
        <v>166</v>
      </c>
    </row>
    <row r="148" spans="2:65" s="12" customFormat="1" ht="10.199999999999999">
      <c r="B148" s="149"/>
      <c r="D148" s="150" t="s">
        <v>177</v>
      </c>
      <c r="E148" s="151" t="s">
        <v>19</v>
      </c>
      <c r="F148" s="152" t="s">
        <v>1857</v>
      </c>
      <c r="H148" s="151" t="s">
        <v>19</v>
      </c>
      <c r="I148" s="153"/>
      <c r="L148" s="149"/>
      <c r="M148" s="154"/>
      <c r="T148" s="155"/>
      <c r="AT148" s="151" t="s">
        <v>177</v>
      </c>
      <c r="AU148" s="151" t="s">
        <v>83</v>
      </c>
      <c r="AV148" s="12" t="s">
        <v>81</v>
      </c>
      <c r="AW148" s="12" t="s">
        <v>34</v>
      </c>
      <c r="AX148" s="12" t="s">
        <v>74</v>
      </c>
      <c r="AY148" s="151" t="s">
        <v>166</v>
      </c>
    </row>
    <row r="149" spans="2:65" s="13" customFormat="1" ht="10.199999999999999">
      <c r="B149" s="156"/>
      <c r="D149" s="150" t="s">
        <v>177</v>
      </c>
      <c r="E149" s="157" t="s">
        <v>19</v>
      </c>
      <c r="F149" s="158" t="s">
        <v>340</v>
      </c>
      <c r="H149" s="159">
        <v>35</v>
      </c>
      <c r="I149" s="160"/>
      <c r="L149" s="156"/>
      <c r="M149" s="161"/>
      <c r="T149" s="162"/>
      <c r="AT149" s="157" t="s">
        <v>177</v>
      </c>
      <c r="AU149" s="157" t="s">
        <v>83</v>
      </c>
      <c r="AV149" s="13" t="s">
        <v>83</v>
      </c>
      <c r="AW149" s="13" t="s">
        <v>34</v>
      </c>
      <c r="AX149" s="13" t="s">
        <v>74</v>
      </c>
      <c r="AY149" s="157" t="s">
        <v>166</v>
      </c>
    </row>
    <row r="150" spans="2:65" s="14" customFormat="1" ht="10.199999999999999">
      <c r="B150" s="163"/>
      <c r="D150" s="150" t="s">
        <v>177</v>
      </c>
      <c r="E150" s="164" t="s">
        <v>19</v>
      </c>
      <c r="F150" s="165" t="s">
        <v>181</v>
      </c>
      <c r="H150" s="166">
        <v>116</v>
      </c>
      <c r="I150" s="167"/>
      <c r="L150" s="163"/>
      <c r="M150" s="168"/>
      <c r="T150" s="169"/>
      <c r="AT150" s="164" t="s">
        <v>177</v>
      </c>
      <c r="AU150" s="164" t="s">
        <v>83</v>
      </c>
      <c r="AV150" s="14" t="s">
        <v>173</v>
      </c>
      <c r="AW150" s="14" t="s">
        <v>34</v>
      </c>
      <c r="AX150" s="14" t="s">
        <v>81</v>
      </c>
      <c r="AY150" s="164" t="s">
        <v>166</v>
      </c>
    </row>
    <row r="151" spans="2:65" s="13" customFormat="1" ht="10.199999999999999">
      <c r="B151" s="156"/>
      <c r="D151" s="150" t="s">
        <v>177</v>
      </c>
      <c r="F151" s="158" t="s">
        <v>1858</v>
      </c>
      <c r="H151" s="159">
        <v>121.8</v>
      </c>
      <c r="I151" s="160"/>
      <c r="L151" s="156"/>
      <c r="M151" s="161"/>
      <c r="T151" s="162"/>
      <c r="AT151" s="157" t="s">
        <v>177</v>
      </c>
      <c r="AU151" s="157" t="s">
        <v>83</v>
      </c>
      <c r="AV151" s="13" t="s">
        <v>83</v>
      </c>
      <c r="AW151" s="13" t="s">
        <v>4</v>
      </c>
      <c r="AX151" s="13" t="s">
        <v>81</v>
      </c>
      <c r="AY151" s="157" t="s">
        <v>166</v>
      </c>
    </row>
    <row r="152" spans="2:65" s="1" customFormat="1" ht="24.15" customHeight="1">
      <c r="B152" s="33"/>
      <c r="C152" s="132" t="s">
        <v>223</v>
      </c>
      <c r="D152" s="132" t="s">
        <v>168</v>
      </c>
      <c r="E152" s="133" t="s">
        <v>1859</v>
      </c>
      <c r="F152" s="134" t="s">
        <v>1860</v>
      </c>
      <c r="G152" s="135" t="s">
        <v>293</v>
      </c>
      <c r="H152" s="136">
        <v>118.595</v>
      </c>
      <c r="I152" s="137"/>
      <c r="J152" s="138">
        <f>ROUND(I152*H152,2)</f>
        <v>0</v>
      </c>
      <c r="K152" s="134" t="s">
        <v>172</v>
      </c>
      <c r="L152" s="33"/>
      <c r="M152" s="139" t="s">
        <v>19</v>
      </c>
      <c r="N152" s="140" t="s">
        <v>45</v>
      </c>
      <c r="P152" s="141">
        <f>O152*H152</f>
        <v>0</v>
      </c>
      <c r="Q152" s="141">
        <v>0</v>
      </c>
      <c r="R152" s="141">
        <f>Q152*H152</f>
        <v>0</v>
      </c>
      <c r="S152" s="141">
        <v>0</v>
      </c>
      <c r="T152" s="142">
        <f>S152*H152</f>
        <v>0</v>
      </c>
      <c r="AR152" s="143" t="s">
        <v>173</v>
      </c>
      <c r="AT152" s="143" t="s">
        <v>168</v>
      </c>
      <c r="AU152" s="143" t="s">
        <v>83</v>
      </c>
      <c r="AY152" s="18" t="s">
        <v>166</v>
      </c>
      <c r="BE152" s="144">
        <f>IF(N152="základní",J152,0)</f>
        <v>0</v>
      </c>
      <c r="BF152" s="144">
        <f>IF(N152="snížená",J152,0)</f>
        <v>0</v>
      </c>
      <c r="BG152" s="144">
        <f>IF(N152="zákl. přenesená",J152,0)</f>
        <v>0</v>
      </c>
      <c r="BH152" s="144">
        <f>IF(N152="sníž. přenesená",J152,0)</f>
        <v>0</v>
      </c>
      <c r="BI152" s="144">
        <f>IF(N152="nulová",J152,0)</f>
        <v>0</v>
      </c>
      <c r="BJ152" s="18" t="s">
        <v>81</v>
      </c>
      <c r="BK152" s="144">
        <f>ROUND(I152*H152,2)</f>
        <v>0</v>
      </c>
      <c r="BL152" s="18" t="s">
        <v>173</v>
      </c>
      <c r="BM152" s="143" t="s">
        <v>1861</v>
      </c>
    </row>
    <row r="153" spans="2:65" s="1" customFormat="1" ht="10.199999999999999">
      <c r="B153" s="33"/>
      <c r="D153" s="145" t="s">
        <v>175</v>
      </c>
      <c r="F153" s="146" t="s">
        <v>1862</v>
      </c>
      <c r="I153" s="147"/>
      <c r="L153" s="33"/>
      <c r="M153" s="148"/>
      <c r="T153" s="54"/>
      <c r="AT153" s="18" t="s">
        <v>175</v>
      </c>
      <c r="AU153" s="18" t="s">
        <v>83</v>
      </c>
    </row>
    <row r="154" spans="2:65" s="12" customFormat="1" ht="10.199999999999999">
      <c r="B154" s="149"/>
      <c r="D154" s="150" t="s">
        <v>177</v>
      </c>
      <c r="E154" s="151" t="s">
        <v>19</v>
      </c>
      <c r="F154" s="152" t="s">
        <v>1833</v>
      </c>
      <c r="H154" s="151" t="s">
        <v>19</v>
      </c>
      <c r="I154" s="153"/>
      <c r="L154" s="149"/>
      <c r="M154" s="154"/>
      <c r="T154" s="155"/>
      <c r="AT154" s="151" t="s">
        <v>177</v>
      </c>
      <c r="AU154" s="151" t="s">
        <v>83</v>
      </c>
      <c r="AV154" s="12" t="s">
        <v>81</v>
      </c>
      <c r="AW154" s="12" t="s">
        <v>34</v>
      </c>
      <c r="AX154" s="12" t="s">
        <v>74</v>
      </c>
      <c r="AY154" s="151" t="s">
        <v>166</v>
      </c>
    </row>
    <row r="155" spans="2:65" s="13" customFormat="1" ht="10.199999999999999">
      <c r="B155" s="156"/>
      <c r="D155" s="150" t="s">
        <v>177</v>
      </c>
      <c r="E155" s="157" t="s">
        <v>19</v>
      </c>
      <c r="F155" s="158" t="s">
        <v>1834</v>
      </c>
      <c r="H155" s="159">
        <v>320.637</v>
      </c>
      <c r="I155" s="160"/>
      <c r="L155" s="156"/>
      <c r="M155" s="161"/>
      <c r="T155" s="162"/>
      <c r="AT155" s="157" t="s">
        <v>177</v>
      </c>
      <c r="AU155" s="157" t="s">
        <v>83</v>
      </c>
      <c r="AV155" s="13" t="s">
        <v>83</v>
      </c>
      <c r="AW155" s="13" t="s">
        <v>34</v>
      </c>
      <c r="AX155" s="13" t="s">
        <v>74</v>
      </c>
      <c r="AY155" s="157" t="s">
        <v>166</v>
      </c>
    </row>
    <row r="156" spans="2:65" s="12" customFormat="1" ht="10.199999999999999">
      <c r="B156" s="149"/>
      <c r="D156" s="150" t="s">
        <v>177</v>
      </c>
      <c r="E156" s="151" t="s">
        <v>19</v>
      </c>
      <c r="F156" s="152" t="s">
        <v>1827</v>
      </c>
      <c r="H156" s="151" t="s">
        <v>19</v>
      </c>
      <c r="I156" s="153"/>
      <c r="L156" s="149"/>
      <c r="M156" s="154"/>
      <c r="T156" s="155"/>
      <c r="AT156" s="151" t="s">
        <v>177</v>
      </c>
      <c r="AU156" s="151" t="s">
        <v>83</v>
      </c>
      <c r="AV156" s="12" t="s">
        <v>81</v>
      </c>
      <c r="AW156" s="12" t="s">
        <v>34</v>
      </c>
      <c r="AX156" s="12" t="s">
        <v>74</v>
      </c>
      <c r="AY156" s="151" t="s">
        <v>166</v>
      </c>
    </row>
    <row r="157" spans="2:65" s="13" customFormat="1" ht="10.199999999999999">
      <c r="B157" s="156"/>
      <c r="D157" s="150" t="s">
        <v>177</v>
      </c>
      <c r="E157" s="157" t="s">
        <v>19</v>
      </c>
      <c r="F157" s="158" t="s">
        <v>1835</v>
      </c>
      <c r="H157" s="159">
        <v>-250.875</v>
      </c>
      <c r="I157" s="160"/>
      <c r="L157" s="156"/>
      <c r="M157" s="161"/>
      <c r="T157" s="162"/>
      <c r="AT157" s="157" t="s">
        <v>177</v>
      </c>
      <c r="AU157" s="157" t="s">
        <v>83</v>
      </c>
      <c r="AV157" s="13" t="s">
        <v>83</v>
      </c>
      <c r="AW157" s="13" t="s">
        <v>34</v>
      </c>
      <c r="AX157" s="13" t="s">
        <v>74</v>
      </c>
      <c r="AY157" s="157" t="s">
        <v>166</v>
      </c>
    </row>
    <row r="158" spans="2:65" s="14" customFormat="1" ht="10.199999999999999">
      <c r="B158" s="163"/>
      <c r="D158" s="150" t="s">
        <v>177</v>
      </c>
      <c r="E158" s="164" t="s">
        <v>19</v>
      </c>
      <c r="F158" s="165" t="s">
        <v>181</v>
      </c>
      <c r="H158" s="166">
        <v>69.762</v>
      </c>
      <c r="I158" s="167"/>
      <c r="L158" s="163"/>
      <c r="M158" s="168"/>
      <c r="T158" s="169"/>
      <c r="AT158" s="164" t="s">
        <v>177</v>
      </c>
      <c r="AU158" s="164" t="s">
        <v>83</v>
      </c>
      <c r="AV158" s="14" t="s">
        <v>173</v>
      </c>
      <c r="AW158" s="14" t="s">
        <v>34</v>
      </c>
      <c r="AX158" s="14" t="s">
        <v>81</v>
      </c>
      <c r="AY158" s="164" t="s">
        <v>166</v>
      </c>
    </row>
    <row r="159" spans="2:65" s="13" customFormat="1" ht="10.199999999999999">
      <c r="B159" s="156"/>
      <c r="D159" s="150" t="s">
        <v>177</v>
      </c>
      <c r="F159" s="158" t="s">
        <v>1863</v>
      </c>
      <c r="H159" s="159">
        <v>118.595</v>
      </c>
      <c r="I159" s="160"/>
      <c r="L159" s="156"/>
      <c r="M159" s="161"/>
      <c r="T159" s="162"/>
      <c r="AT159" s="157" t="s">
        <v>177</v>
      </c>
      <c r="AU159" s="157" t="s">
        <v>83</v>
      </c>
      <c r="AV159" s="13" t="s">
        <v>83</v>
      </c>
      <c r="AW159" s="13" t="s">
        <v>4</v>
      </c>
      <c r="AX159" s="13" t="s">
        <v>81</v>
      </c>
      <c r="AY159" s="157" t="s">
        <v>166</v>
      </c>
    </row>
    <row r="160" spans="2:65" s="1" customFormat="1" ht="16.5" customHeight="1">
      <c r="B160" s="33"/>
      <c r="C160" s="132" t="s">
        <v>229</v>
      </c>
      <c r="D160" s="132" t="s">
        <v>168</v>
      </c>
      <c r="E160" s="133" t="s">
        <v>1864</v>
      </c>
      <c r="F160" s="134" t="s">
        <v>1865</v>
      </c>
      <c r="G160" s="135" t="s">
        <v>171</v>
      </c>
      <c r="H160" s="136">
        <v>121.8</v>
      </c>
      <c r="I160" s="137"/>
      <c r="J160" s="138">
        <f>ROUND(I160*H160,2)</f>
        <v>0</v>
      </c>
      <c r="K160" s="134" t="s">
        <v>172</v>
      </c>
      <c r="L160" s="33"/>
      <c r="M160" s="139" t="s">
        <v>19</v>
      </c>
      <c r="N160" s="140" t="s">
        <v>45</v>
      </c>
      <c r="P160" s="141">
        <f>O160*H160</f>
        <v>0</v>
      </c>
      <c r="Q160" s="141">
        <v>0</v>
      </c>
      <c r="R160" s="141">
        <f>Q160*H160</f>
        <v>0</v>
      </c>
      <c r="S160" s="141">
        <v>0</v>
      </c>
      <c r="T160" s="142">
        <f>S160*H160</f>
        <v>0</v>
      </c>
      <c r="AR160" s="143" t="s">
        <v>173</v>
      </c>
      <c r="AT160" s="143" t="s">
        <v>168</v>
      </c>
      <c r="AU160" s="143" t="s">
        <v>83</v>
      </c>
      <c r="AY160" s="18" t="s">
        <v>166</v>
      </c>
      <c r="BE160" s="144">
        <f>IF(N160="základní",J160,0)</f>
        <v>0</v>
      </c>
      <c r="BF160" s="144">
        <f>IF(N160="snížená",J160,0)</f>
        <v>0</v>
      </c>
      <c r="BG160" s="144">
        <f>IF(N160="zákl. přenesená",J160,0)</f>
        <v>0</v>
      </c>
      <c r="BH160" s="144">
        <f>IF(N160="sníž. přenesená",J160,0)</f>
        <v>0</v>
      </c>
      <c r="BI160" s="144">
        <f>IF(N160="nulová",J160,0)</f>
        <v>0</v>
      </c>
      <c r="BJ160" s="18" t="s">
        <v>81</v>
      </c>
      <c r="BK160" s="144">
        <f>ROUND(I160*H160,2)</f>
        <v>0</v>
      </c>
      <c r="BL160" s="18" t="s">
        <v>173</v>
      </c>
      <c r="BM160" s="143" t="s">
        <v>1866</v>
      </c>
    </row>
    <row r="161" spans="2:65" s="1" customFormat="1" ht="10.199999999999999">
      <c r="B161" s="33"/>
      <c r="D161" s="145" t="s">
        <v>175</v>
      </c>
      <c r="F161" s="146" t="s">
        <v>1867</v>
      </c>
      <c r="I161" s="147"/>
      <c r="L161" s="33"/>
      <c r="M161" s="148"/>
      <c r="T161" s="54"/>
      <c r="AT161" s="18" t="s">
        <v>175</v>
      </c>
      <c r="AU161" s="18" t="s">
        <v>83</v>
      </c>
    </row>
    <row r="162" spans="2:65" s="12" customFormat="1" ht="10.199999999999999">
      <c r="B162" s="149"/>
      <c r="D162" s="150" t="s">
        <v>177</v>
      </c>
      <c r="E162" s="151" t="s">
        <v>19</v>
      </c>
      <c r="F162" s="152" t="s">
        <v>178</v>
      </c>
      <c r="H162" s="151" t="s">
        <v>19</v>
      </c>
      <c r="I162" s="153"/>
      <c r="L162" s="149"/>
      <c r="M162" s="154"/>
      <c r="T162" s="155"/>
      <c r="AT162" s="151" t="s">
        <v>177</v>
      </c>
      <c r="AU162" s="151" t="s">
        <v>83</v>
      </c>
      <c r="AV162" s="12" t="s">
        <v>81</v>
      </c>
      <c r="AW162" s="12" t="s">
        <v>34</v>
      </c>
      <c r="AX162" s="12" t="s">
        <v>74</v>
      </c>
      <c r="AY162" s="151" t="s">
        <v>166</v>
      </c>
    </row>
    <row r="163" spans="2:65" s="12" customFormat="1" ht="10.199999999999999">
      <c r="B163" s="149"/>
      <c r="D163" s="150" t="s">
        <v>177</v>
      </c>
      <c r="E163" s="151" t="s">
        <v>19</v>
      </c>
      <c r="F163" s="152" t="s">
        <v>1855</v>
      </c>
      <c r="H163" s="151" t="s">
        <v>19</v>
      </c>
      <c r="I163" s="153"/>
      <c r="L163" s="149"/>
      <c r="M163" s="154"/>
      <c r="T163" s="155"/>
      <c r="AT163" s="151" t="s">
        <v>177</v>
      </c>
      <c r="AU163" s="151" t="s">
        <v>83</v>
      </c>
      <c r="AV163" s="12" t="s">
        <v>81</v>
      </c>
      <c r="AW163" s="12" t="s">
        <v>34</v>
      </c>
      <c r="AX163" s="12" t="s">
        <v>74</v>
      </c>
      <c r="AY163" s="151" t="s">
        <v>166</v>
      </c>
    </row>
    <row r="164" spans="2:65" s="13" customFormat="1" ht="10.199999999999999">
      <c r="B164" s="156"/>
      <c r="D164" s="150" t="s">
        <v>177</v>
      </c>
      <c r="E164" s="157" t="s">
        <v>19</v>
      </c>
      <c r="F164" s="158" t="s">
        <v>1856</v>
      </c>
      <c r="H164" s="159">
        <v>81</v>
      </c>
      <c r="I164" s="160"/>
      <c r="L164" s="156"/>
      <c r="M164" s="161"/>
      <c r="T164" s="162"/>
      <c r="AT164" s="157" t="s">
        <v>177</v>
      </c>
      <c r="AU164" s="157" t="s">
        <v>83</v>
      </c>
      <c r="AV164" s="13" t="s">
        <v>83</v>
      </c>
      <c r="AW164" s="13" t="s">
        <v>34</v>
      </c>
      <c r="AX164" s="13" t="s">
        <v>74</v>
      </c>
      <c r="AY164" s="157" t="s">
        <v>166</v>
      </c>
    </row>
    <row r="165" spans="2:65" s="12" customFormat="1" ht="10.199999999999999">
      <c r="B165" s="149"/>
      <c r="D165" s="150" t="s">
        <v>177</v>
      </c>
      <c r="E165" s="151" t="s">
        <v>19</v>
      </c>
      <c r="F165" s="152" t="s">
        <v>1857</v>
      </c>
      <c r="H165" s="151" t="s">
        <v>19</v>
      </c>
      <c r="I165" s="153"/>
      <c r="L165" s="149"/>
      <c r="M165" s="154"/>
      <c r="T165" s="155"/>
      <c r="AT165" s="151" t="s">
        <v>177</v>
      </c>
      <c r="AU165" s="151" t="s">
        <v>83</v>
      </c>
      <c r="AV165" s="12" t="s">
        <v>81</v>
      </c>
      <c r="AW165" s="12" t="s">
        <v>34</v>
      </c>
      <c r="AX165" s="12" t="s">
        <v>74</v>
      </c>
      <c r="AY165" s="151" t="s">
        <v>166</v>
      </c>
    </row>
    <row r="166" spans="2:65" s="13" customFormat="1" ht="10.199999999999999">
      <c r="B166" s="156"/>
      <c r="D166" s="150" t="s">
        <v>177</v>
      </c>
      <c r="E166" s="157" t="s">
        <v>19</v>
      </c>
      <c r="F166" s="158" t="s">
        <v>340</v>
      </c>
      <c r="H166" s="159">
        <v>35</v>
      </c>
      <c r="I166" s="160"/>
      <c r="L166" s="156"/>
      <c r="M166" s="161"/>
      <c r="T166" s="162"/>
      <c r="AT166" s="157" t="s">
        <v>177</v>
      </c>
      <c r="AU166" s="157" t="s">
        <v>83</v>
      </c>
      <c r="AV166" s="13" t="s">
        <v>83</v>
      </c>
      <c r="AW166" s="13" t="s">
        <v>34</v>
      </c>
      <c r="AX166" s="13" t="s">
        <v>74</v>
      </c>
      <c r="AY166" s="157" t="s">
        <v>166</v>
      </c>
    </row>
    <row r="167" spans="2:65" s="14" customFormat="1" ht="10.199999999999999">
      <c r="B167" s="163"/>
      <c r="D167" s="150" t="s">
        <v>177</v>
      </c>
      <c r="E167" s="164" t="s">
        <v>19</v>
      </c>
      <c r="F167" s="165" t="s">
        <v>181</v>
      </c>
      <c r="H167" s="166">
        <v>116</v>
      </c>
      <c r="I167" s="167"/>
      <c r="L167" s="163"/>
      <c r="M167" s="168"/>
      <c r="T167" s="169"/>
      <c r="AT167" s="164" t="s">
        <v>177</v>
      </c>
      <c r="AU167" s="164" t="s">
        <v>83</v>
      </c>
      <c r="AV167" s="14" t="s">
        <v>173</v>
      </c>
      <c r="AW167" s="14" t="s">
        <v>34</v>
      </c>
      <c r="AX167" s="14" t="s">
        <v>81</v>
      </c>
      <c r="AY167" s="164" t="s">
        <v>166</v>
      </c>
    </row>
    <row r="168" spans="2:65" s="13" customFormat="1" ht="10.199999999999999">
      <c r="B168" s="156"/>
      <c r="D168" s="150" t="s">
        <v>177</v>
      </c>
      <c r="F168" s="158" t="s">
        <v>1858</v>
      </c>
      <c r="H168" s="159">
        <v>121.8</v>
      </c>
      <c r="I168" s="160"/>
      <c r="L168" s="156"/>
      <c r="M168" s="161"/>
      <c r="T168" s="162"/>
      <c r="AT168" s="157" t="s">
        <v>177</v>
      </c>
      <c r="AU168" s="157" t="s">
        <v>83</v>
      </c>
      <c r="AV168" s="13" t="s">
        <v>83</v>
      </c>
      <c r="AW168" s="13" t="s">
        <v>4</v>
      </c>
      <c r="AX168" s="13" t="s">
        <v>81</v>
      </c>
      <c r="AY168" s="157" t="s">
        <v>166</v>
      </c>
    </row>
    <row r="169" spans="2:65" s="1" customFormat="1" ht="24.15" customHeight="1">
      <c r="B169" s="33"/>
      <c r="C169" s="132" t="s">
        <v>234</v>
      </c>
      <c r="D169" s="132" t="s">
        <v>168</v>
      </c>
      <c r="E169" s="133" t="s">
        <v>1868</v>
      </c>
      <c r="F169" s="134" t="s">
        <v>1869</v>
      </c>
      <c r="G169" s="135" t="s">
        <v>171</v>
      </c>
      <c r="H169" s="136">
        <v>69.762</v>
      </c>
      <c r="I169" s="137"/>
      <c r="J169" s="138">
        <f>ROUND(I169*H169,2)</f>
        <v>0</v>
      </c>
      <c r="K169" s="134" t="s">
        <v>172</v>
      </c>
      <c r="L169" s="33"/>
      <c r="M169" s="139" t="s">
        <v>19</v>
      </c>
      <c r="N169" s="140" t="s">
        <v>45</v>
      </c>
      <c r="P169" s="141">
        <f>O169*H169</f>
        <v>0</v>
      </c>
      <c r="Q169" s="141">
        <v>0</v>
      </c>
      <c r="R169" s="141">
        <f>Q169*H169</f>
        <v>0</v>
      </c>
      <c r="S169" s="141">
        <v>0</v>
      </c>
      <c r="T169" s="142">
        <f>S169*H169</f>
        <v>0</v>
      </c>
      <c r="AR169" s="143" t="s">
        <v>173</v>
      </c>
      <c r="AT169" s="143" t="s">
        <v>168</v>
      </c>
      <c r="AU169" s="143" t="s">
        <v>83</v>
      </c>
      <c r="AY169" s="18" t="s">
        <v>166</v>
      </c>
      <c r="BE169" s="144">
        <f>IF(N169="základní",J169,0)</f>
        <v>0</v>
      </c>
      <c r="BF169" s="144">
        <f>IF(N169="snížená",J169,0)</f>
        <v>0</v>
      </c>
      <c r="BG169" s="144">
        <f>IF(N169="zákl. přenesená",J169,0)</f>
        <v>0</v>
      </c>
      <c r="BH169" s="144">
        <f>IF(N169="sníž. přenesená",J169,0)</f>
        <v>0</v>
      </c>
      <c r="BI169" s="144">
        <f>IF(N169="nulová",J169,0)</f>
        <v>0</v>
      </c>
      <c r="BJ169" s="18" t="s">
        <v>81</v>
      </c>
      <c r="BK169" s="144">
        <f>ROUND(I169*H169,2)</f>
        <v>0</v>
      </c>
      <c r="BL169" s="18" t="s">
        <v>173</v>
      </c>
      <c r="BM169" s="143" t="s">
        <v>1870</v>
      </c>
    </row>
    <row r="170" spans="2:65" s="1" customFormat="1" ht="10.199999999999999">
      <c r="B170" s="33"/>
      <c r="D170" s="145" t="s">
        <v>175</v>
      </c>
      <c r="F170" s="146" t="s">
        <v>1871</v>
      </c>
      <c r="I170" s="147"/>
      <c r="L170" s="33"/>
      <c r="M170" s="148"/>
      <c r="T170" s="54"/>
      <c r="AT170" s="18" t="s">
        <v>175</v>
      </c>
      <c r="AU170" s="18" t="s">
        <v>83</v>
      </c>
    </row>
    <row r="171" spans="2:65" s="12" customFormat="1" ht="10.199999999999999">
      <c r="B171" s="149"/>
      <c r="D171" s="150" t="s">
        <v>177</v>
      </c>
      <c r="E171" s="151" t="s">
        <v>19</v>
      </c>
      <c r="F171" s="152" t="s">
        <v>1833</v>
      </c>
      <c r="H171" s="151" t="s">
        <v>19</v>
      </c>
      <c r="I171" s="153"/>
      <c r="L171" s="149"/>
      <c r="M171" s="154"/>
      <c r="T171" s="155"/>
      <c r="AT171" s="151" t="s">
        <v>177</v>
      </c>
      <c r="AU171" s="151" t="s">
        <v>83</v>
      </c>
      <c r="AV171" s="12" t="s">
        <v>81</v>
      </c>
      <c r="AW171" s="12" t="s">
        <v>34</v>
      </c>
      <c r="AX171" s="12" t="s">
        <v>74</v>
      </c>
      <c r="AY171" s="151" t="s">
        <v>166</v>
      </c>
    </row>
    <row r="172" spans="2:65" s="13" customFormat="1" ht="10.199999999999999">
      <c r="B172" s="156"/>
      <c r="D172" s="150" t="s">
        <v>177</v>
      </c>
      <c r="E172" s="157" t="s">
        <v>19</v>
      </c>
      <c r="F172" s="158" t="s">
        <v>1834</v>
      </c>
      <c r="H172" s="159">
        <v>320.637</v>
      </c>
      <c r="I172" s="160"/>
      <c r="L172" s="156"/>
      <c r="M172" s="161"/>
      <c r="T172" s="162"/>
      <c r="AT172" s="157" t="s">
        <v>177</v>
      </c>
      <c r="AU172" s="157" t="s">
        <v>83</v>
      </c>
      <c r="AV172" s="13" t="s">
        <v>83</v>
      </c>
      <c r="AW172" s="13" t="s">
        <v>34</v>
      </c>
      <c r="AX172" s="13" t="s">
        <v>74</v>
      </c>
      <c r="AY172" s="157" t="s">
        <v>166</v>
      </c>
    </row>
    <row r="173" spans="2:65" s="12" customFormat="1" ht="10.199999999999999">
      <c r="B173" s="149"/>
      <c r="D173" s="150" t="s">
        <v>177</v>
      </c>
      <c r="E173" s="151" t="s">
        <v>19</v>
      </c>
      <c r="F173" s="152" t="s">
        <v>1827</v>
      </c>
      <c r="H173" s="151" t="s">
        <v>19</v>
      </c>
      <c r="I173" s="153"/>
      <c r="L173" s="149"/>
      <c r="M173" s="154"/>
      <c r="T173" s="155"/>
      <c r="AT173" s="151" t="s">
        <v>177</v>
      </c>
      <c r="AU173" s="151" t="s">
        <v>83</v>
      </c>
      <c r="AV173" s="12" t="s">
        <v>81</v>
      </c>
      <c r="AW173" s="12" t="s">
        <v>34</v>
      </c>
      <c r="AX173" s="12" t="s">
        <v>74</v>
      </c>
      <c r="AY173" s="151" t="s">
        <v>166</v>
      </c>
    </row>
    <row r="174" spans="2:65" s="13" customFormat="1" ht="10.199999999999999">
      <c r="B174" s="156"/>
      <c r="D174" s="150" t="s">
        <v>177</v>
      </c>
      <c r="E174" s="157" t="s">
        <v>19</v>
      </c>
      <c r="F174" s="158" t="s">
        <v>1835</v>
      </c>
      <c r="H174" s="159">
        <v>-250.875</v>
      </c>
      <c r="I174" s="160"/>
      <c r="L174" s="156"/>
      <c r="M174" s="161"/>
      <c r="T174" s="162"/>
      <c r="AT174" s="157" t="s">
        <v>177</v>
      </c>
      <c r="AU174" s="157" t="s">
        <v>83</v>
      </c>
      <c r="AV174" s="13" t="s">
        <v>83</v>
      </c>
      <c r="AW174" s="13" t="s">
        <v>34</v>
      </c>
      <c r="AX174" s="13" t="s">
        <v>74</v>
      </c>
      <c r="AY174" s="157" t="s">
        <v>166</v>
      </c>
    </row>
    <row r="175" spans="2:65" s="14" customFormat="1" ht="10.199999999999999">
      <c r="B175" s="163"/>
      <c r="D175" s="150" t="s">
        <v>177</v>
      </c>
      <c r="E175" s="164" t="s">
        <v>19</v>
      </c>
      <c r="F175" s="165" t="s">
        <v>181</v>
      </c>
      <c r="H175" s="166">
        <v>69.762</v>
      </c>
      <c r="I175" s="167"/>
      <c r="L175" s="163"/>
      <c r="M175" s="168"/>
      <c r="T175" s="169"/>
      <c r="AT175" s="164" t="s">
        <v>177</v>
      </c>
      <c r="AU175" s="164" t="s">
        <v>83</v>
      </c>
      <c r="AV175" s="14" t="s">
        <v>173</v>
      </c>
      <c r="AW175" s="14" t="s">
        <v>34</v>
      </c>
      <c r="AX175" s="14" t="s">
        <v>81</v>
      </c>
      <c r="AY175" s="164" t="s">
        <v>166</v>
      </c>
    </row>
    <row r="176" spans="2:65" s="1" customFormat="1" ht="24.15" customHeight="1">
      <c r="B176" s="33"/>
      <c r="C176" s="132" t="s">
        <v>241</v>
      </c>
      <c r="D176" s="132" t="s">
        <v>168</v>
      </c>
      <c r="E176" s="133" t="s">
        <v>1872</v>
      </c>
      <c r="F176" s="134" t="s">
        <v>1873</v>
      </c>
      <c r="G176" s="135" t="s">
        <v>171</v>
      </c>
      <c r="H176" s="136">
        <v>1.5</v>
      </c>
      <c r="I176" s="137"/>
      <c r="J176" s="138">
        <f>ROUND(I176*H176,2)</f>
        <v>0</v>
      </c>
      <c r="K176" s="134" t="s">
        <v>172</v>
      </c>
      <c r="L176" s="33"/>
      <c r="M176" s="139" t="s">
        <v>19</v>
      </c>
      <c r="N176" s="140" t="s">
        <v>45</v>
      </c>
      <c r="P176" s="141">
        <f>O176*H176</f>
        <v>0</v>
      </c>
      <c r="Q176" s="141">
        <v>0</v>
      </c>
      <c r="R176" s="141">
        <f>Q176*H176</f>
        <v>0</v>
      </c>
      <c r="S176" s="141">
        <v>0</v>
      </c>
      <c r="T176" s="142">
        <f>S176*H176</f>
        <v>0</v>
      </c>
      <c r="AR176" s="143" t="s">
        <v>173</v>
      </c>
      <c r="AT176" s="143" t="s">
        <v>168</v>
      </c>
      <c r="AU176" s="143" t="s">
        <v>83</v>
      </c>
      <c r="AY176" s="18" t="s">
        <v>166</v>
      </c>
      <c r="BE176" s="144">
        <f>IF(N176="základní",J176,0)</f>
        <v>0</v>
      </c>
      <c r="BF176" s="144">
        <f>IF(N176="snížená",J176,0)</f>
        <v>0</v>
      </c>
      <c r="BG176" s="144">
        <f>IF(N176="zákl. přenesená",J176,0)</f>
        <v>0</v>
      </c>
      <c r="BH176" s="144">
        <f>IF(N176="sníž. přenesená",J176,0)</f>
        <v>0</v>
      </c>
      <c r="BI176" s="144">
        <f>IF(N176="nulová",J176,0)</f>
        <v>0</v>
      </c>
      <c r="BJ176" s="18" t="s">
        <v>81</v>
      </c>
      <c r="BK176" s="144">
        <f>ROUND(I176*H176,2)</f>
        <v>0</v>
      </c>
      <c r="BL176" s="18" t="s">
        <v>173</v>
      </c>
      <c r="BM176" s="143" t="s">
        <v>1874</v>
      </c>
    </row>
    <row r="177" spans="2:65" s="1" customFormat="1" ht="10.199999999999999">
      <c r="B177" s="33"/>
      <c r="D177" s="145" t="s">
        <v>175</v>
      </c>
      <c r="F177" s="146" t="s">
        <v>1875</v>
      </c>
      <c r="I177" s="147"/>
      <c r="L177" s="33"/>
      <c r="M177" s="148"/>
      <c r="T177" s="54"/>
      <c r="AT177" s="18" t="s">
        <v>175</v>
      </c>
      <c r="AU177" s="18" t="s">
        <v>83</v>
      </c>
    </row>
    <row r="178" spans="2:65" s="12" customFormat="1" ht="10.199999999999999">
      <c r="B178" s="149"/>
      <c r="D178" s="150" t="s">
        <v>177</v>
      </c>
      <c r="E178" s="151" t="s">
        <v>19</v>
      </c>
      <c r="F178" s="152" t="s">
        <v>1876</v>
      </c>
      <c r="H178" s="151" t="s">
        <v>19</v>
      </c>
      <c r="I178" s="153"/>
      <c r="L178" s="149"/>
      <c r="M178" s="154"/>
      <c r="T178" s="155"/>
      <c r="AT178" s="151" t="s">
        <v>177</v>
      </c>
      <c r="AU178" s="151" t="s">
        <v>83</v>
      </c>
      <c r="AV178" s="12" t="s">
        <v>81</v>
      </c>
      <c r="AW178" s="12" t="s">
        <v>34</v>
      </c>
      <c r="AX178" s="12" t="s">
        <v>74</v>
      </c>
      <c r="AY178" s="151" t="s">
        <v>166</v>
      </c>
    </row>
    <row r="179" spans="2:65" s="13" customFormat="1" ht="10.199999999999999">
      <c r="B179" s="156"/>
      <c r="D179" s="150" t="s">
        <v>177</v>
      </c>
      <c r="E179" s="157" t="s">
        <v>19</v>
      </c>
      <c r="F179" s="158" t="s">
        <v>1877</v>
      </c>
      <c r="H179" s="159">
        <v>1.5</v>
      </c>
      <c r="I179" s="160"/>
      <c r="L179" s="156"/>
      <c r="M179" s="161"/>
      <c r="T179" s="162"/>
      <c r="AT179" s="157" t="s">
        <v>177</v>
      </c>
      <c r="AU179" s="157" t="s">
        <v>83</v>
      </c>
      <c r="AV179" s="13" t="s">
        <v>83</v>
      </c>
      <c r="AW179" s="13" t="s">
        <v>34</v>
      </c>
      <c r="AX179" s="13" t="s">
        <v>74</v>
      </c>
      <c r="AY179" s="157" t="s">
        <v>166</v>
      </c>
    </row>
    <row r="180" spans="2:65" s="14" customFormat="1" ht="10.199999999999999">
      <c r="B180" s="163"/>
      <c r="D180" s="150" t="s">
        <v>177</v>
      </c>
      <c r="E180" s="164" t="s">
        <v>19</v>
      </c>
      <c r="F180" s="165" t="s">
        <v>181</v>
      </c>
      <c r="H180" s="166">
        <v>1.5</v>
      </c>
      <c r="I180" s="167"/>
      <c r="L180" s="163"/>
      <c r="M180" s="168"/>
      <c r="T180" s="169"/>
      <c r="AT180" s="164" t="s">
        <v>177</v>
      </c>
      <c r="AU180" s="164" t="s">
        <v>83</v>
      </c>
      <c r="AV180" s="14" t="s">
        <v>173</v>
      </c>
      <c r="AW180" s="14" t="s">
        <v>34</v>
      </c>
      <c r="AX180" s="14" t="s">
        <v>81</v>
      </c>
      <c r="AY180" s="164" t="s">
        <v>166</v>
      </c>
    </row>
    <row r="181" spans="2:65" s="1" customFormat="1" ht="24.15" customHeight="1">
      <c r="B181" s="33"/>
      <c r="C181" s="132" t="s">
        <v>251</v>
      </c>
      <c r="D181" s="132" t="s">
        <v>168</v>
      </c>
      <c r="E181" s="133" t="s">
        <v>1878</v>
      </c>
      <c r="F181" s="134" t="s">
        <v>1879</v>
      </c>
      <c r="G181" s="135" t="s">
        <v>244</v>
      </c>
      <c r="H181" s="136">
        <v>971.25</v>
      </c>
      <c r="I181" s="137"/>
      <c r="J181" s="138">
        <f>ROUND(I181*H181,2)</f>
        <v>0</v>
      </c>
      <c r="K181" s="134" t="s">
        <v>172</v>
      </c>
      <c r="L181" s="33"/>
      <c r="M181" s="139" t="s">
        <v>19</v>
      </c>
      <c r="N181" s="140" t="s">
        <v>45</v>
      </c>
      <c r="P181" s="141">
        <f>O181*H181</f>
        <v>0</v>
      </c>
      <c r="Q181" s="141">
        <v>0</v>
      </c>
      <c r="R181" s="141">
        <f>Q181*H181</f>
        <v>0</v>
      </c>
      <c r="S181" s="141">
        <v>0</v>
      </c>
      <c r="T181" s="142">
        <f>S181*H181</f>
        <v>0</v>
      </c>
      <c r="AR181" s="143" t="s">
        <v>173</v>
      </c>
      <c r="AT181" s="143" t="s">
        <v>168</v>
      </c>
      <c r="AU181" s="143" t="s">
        <v>83</v>
      </c>
      <c r="AY181" s="18" t="s">
        <v>166</v>
      </c>
      <c r="BE181" s="144">
        <f>IF(N181="základní",J181,0)</f>
        <v>0</v>
      </c>
      <c r="BF181" s="144">
        <f>IF(N181="snížená",J181,0)</f>
        <v>0</v>
      </c>
      <c r="BG181" s="144">
        <f>IF(N181="zákl. přenesená",J181,0)</f>
        <v>0</v>
      </c>
      <c r="BH181" s="144">
        <f>IF(N181="sníž. přenesená",J181,0)</f>
        <v>0</v>
      </c>
      <c r="BI181" s="144">
        <f>IF(N181="nulová",J181,0)</f>
        <v>0</v>
      </c>
      <c r="BJ181" s="18" t="s">
        <v>81</v>
      </c>
      <c r="BK181" s="144">
        <f>ROUND(I181*H181,2)</f>
        <v>0</v>
      </c>
      <c r="BL181" s="18" t="s">
        <v>173</v>
      </c>
      <c r="BM181" s="143" t="s">
        <v>1880</v>
      </c>
    </row>
    <row r="182" spans="2:65" s="1" customFormat="1" ht="10.199999999999999">
      <c r="B182" s="33"/>
      <c r="D182" s="145" t="s">
        <v>175</v>
      </c>
      <c r="F182" s="146" t="s">
        <v>1881</v>
      </c>
      <c r="I182" s="147"/>
      <c r="L182" s="33"/>
      <c r="M182" s="148"/>
      <c r="T182" s="54"/>
      <c r="AT182" s="18" t="s">
        <v>175</v>
      </c>
      <c r="AU182" s="18" t="s">
        <v>83</v>
      </c>
    </row>
    <row r="183" spans="2:65" s="12" customFormat="1" ht="10.199999999999999">
      <c r="B183" s="149"/>
      <c r="D183" s="150" t="s">
        <v>177</v>
      </c>
      <c r="E183" s="151" t="s">
        <v>19</v>
      </c>
      <c r="F183" s="152" t="s">
        <v>1456</v>
      </c>
      <c r="H183" s="151" t="s">
        <v>19</v>
      </c>
      <c r="I183" s="153"/>
      <c r="L183" s="149"/>
      <c r="M183" s="154"/>
      <c r="T183" s="155"/>
      <c r="AT183" s="151" t="s">
        <v>177</v>
      </c>
      <c r="AU183" s="151" t="s">
        <v>83</v>
      </c>
      <c r="AV183" s="12" t="s">
        <v>81</v>
      </c>
      <c r="AW183" s="12" t="s">
        <v>34</v>
      </c>
      <c r="AX183" s="12" t="s">
        <v>74</v>
      </c>
      <c r="AY183" s="151" t="s">
        <v>166</v>
      </c>
    </row>
    <row r="184" spans="2:65" s="13" customFormat="1" ht="10.199999999999999">
      <c r="B184" s="156"/>
      <c r="D184" s="150" t="s">
        <v>177</v>
      </c>
      <c r="E184" s="157" t="s">
        <v>19</v>
      </c>
      <c r="F184" s="158" t="s">
        <v>1457</v>
      </c>
      <c r="H184" s="159">
        <v>300</v>
      </c>
      <c r="I184" s="160"/>
      <c r="L184" s="156"/>
      <c r="M184" s="161"/>
      <c r="T184" s="162"/>
      <c r="AT184" s="157" t="s">
        <v>177</v>
      </c>
      <c r="AU184" s="157" t="s">
        <v>83</v>
      </c>
      <c r="AV184" s="13" t="s">
        <v>83</v>
      </c>
      <c r="AW184" s="13" t="s">
        <v>34</v>
      </c>
      <c r="AX184" s="13" t="s">
        <v>74</v>
      </c>
      <c r="AY184" s="157" t="s">
        <v>166</v>
      </c>
    </row>
    <row r="185" spans="2:65" s="12" customFormat="1" ht="10.199999999999999">
      <c r="B185" s="149"/>
      <c r="D185" s="150" t="s">
        <v>177</v>
      </c>
      <c r="E185" s="151" t="s">
        <v>19</v>
      </c>
      <c r="F185" s="152" t="s">
        <v>1458</v>
      </c>
      <c r="H185" s="151" t="s">
        <v>19</v>
      </c>
      <c r="I185" s="153"/>
      <c r="L185" s="149"/>
      <c r="M185" s="154"/>
      <c r="T185" s="155"/>
      <c r="AT185" s="151" t="s">
        <v>177</v>
      </c>
      <c r="AU185" s="151" t="s">
        <v>83</v>
      </c>
      <c r="AV185" s="12" t="s">
        <v>81</v>
      </c>
      <c r="AW185" s="12" t="s">
        <v>34</v>
      </c>
      <c r="AX185" s="12" t="s">
        <v>74</v>
      </c>
      <c r="AY185" s="151" t="s">
        <v>166</v>
      </c>
    </row>
    <row r="186" spans="2:65" s="13" customFormat="1" ht="10.199999999999999">
      <c r="B186" s="156"/>
      <c r="D186" s="150" t="s">
        <v>177</v>
      </c>
      <c r="E186" s="157" t="s">
        <v>19</v>
      </c>
      <c r="F186" s="158" t="s">
        <v>1459</v>
      </c>
      <c r="H186" s="159">
        <v>425</v>
      </c>
      <c r="I186" s="160"/>
      <c r="L186" s="156"/>
      <c r="M186" s="161"/>
      <c r="T186" s="162"/>
      <c r="AT186" s="157" t="s">
        <v>177</v>
      </c>
      <c r="AU186" s="157" t="s">
        <v>83</v>
      </c>
      <c r="AV186" s="13" t="s">
        <v>83</v>
      </c>
      <c r="AW186" s="13" t="s">
        <v>34</v>
      </c>
      <c r="AX186" s="13" t="s">
        <v>74</v>
      </c>
      <c r="AY186" s="157" t="s">
        <v>166</v>
      </c>
    </row>
    <row r="187" spans="2:65" s="12" customFormat="1" ht="10.199999999999999">
      <c r="B187" s="149"/>
      <c r="D187" s="150" t="s">
        <v>177</v>
      </c>
      <c r="E187" s="151" t="s">
        <v>19</v>
      </c>
      <c r="F187" s="152" t="s">
        <v>1460</v>
      </c>
      <c r="H187" s="151" t="s">
        <v>19</v>
      </c>
      <c r="I187" s="153"/>
      <c r="L187" s="149"/>
      <c r="M187" s="154"/>
      <c r="T187" s="155"/>
      <c r="AT187" s="151" t="s">
        <v>177</v>
      </c>
      <c r="AU187" s="151" t="s">
        <v>83</v>
      </c>
      <c r="AV187" s="12" t="s">
        <v>81</v>
      </c>
      <c r="AW187" s="12" t="s">
        <v>34</v>
      </c>
      <c r="AX187" s="12" t="s">
        <v>74</v>
      </c>
      <c r="AY187" s="151" t="s">
        <v>166</v>
      </c>
    </row>
    <row r="188" spans="2:65" s="13" customFormat="1" ht="10.199999999999999">
      <c r="B188" s="156"/>
      <c r="D188" s="150" t="s">
        <v>177</v>
      </c>
      <c r="E188" s="157" t="s">
        <v>19</v>
      </c>
      <c r="F188" s="158" t="s">
        <v>1461</v>
      </c>
      <c r="H188" s="159">
        <v>200</v>
      </c>
      <c r="I188" s="160"/>
      <c r="L188" s="156"/>
      <c r="M188" s="161"/>
      <c r="T188" s="162"/>
      <c r="AT188" s="157" t="s">
        <v>177</v>
      </c>
      <c r="AU188" s="157" t="s">
        <v>83</v>
      </c>
      <c r="AV188" s="13" t="s">
        <v>83</v>
      </c>
      <c r="AW188" s="13" t="s">
        <v>34</v>
      </c>
      <c r="AX188" s="13" t="s">
        <v>74</v>
      </c>
      <c r="AY188" s="157" t="s">
        <v>166</v>
      </c>
    </row>
    <row r="189" spans="2:65" s="14" customFormat="1" ht="10.199999999999999">
      <c r="B189" s="163"/>
      <c r="D189" s="150" t="s">
        <v>177</v>
      </c>
      <c r="E189" s="164" t="s">
        <v>19</v>
      </c>
      <c r="F189" s="165" t="s">
        <v>181</v>
      </c>
      <c r="H189" s="166">
        <v>925</v>
      </c>
      <c r="I189" s="167"/>
      <c r="L189" s="163"/>
      <c r="M189" s="168"/>
      <c r="T189" s="169"/>
      <c r="AT189" s="164" t="s">
        <v>177</v>
      </c>
      <c r="AU189" s="164" t="s">
        <v>83</v>
      </c>
      <c r="AV189" s="14" t="s">
        <v>173</v>
      </c>
      <c r="AW189" s="14" t="s">
        <v>34</v>
      </c>
      <c r="AX189" s="14" t="s">
        <v>81</v>
      </c>
      <c r="AY189" s="164" t="s">
        <v>166</v>
      </c>
    </row>
    <row r="190" spans="2:65" s="13" customFormat="1" ht="10.199999999999999">
      <c r="B190" s="156"/>
      <c r="D190" s="150" t="s">
        <v>177</v>
      </c>
      <c r="F190" s="158" t="s">
        <v>1462</v>
      </c>
      <c r="H190" s="159">
        <v>971.25</v>
      </c>
      <c r="I190" s="160"/>
      <c r="L190" s="156"/>
      <c r="M190" s="161"/>
      <c r="T190" s="162"/>
      <c r="AT190" s="157" t="s">
        <v>177</v>
      </c>
      <c r="AU190" s="157" t="s">
        <v>83</v>
      </c>
      <c r="AV190" s="13" t="s">
        <v>83</v>
      </c>
      <c r="AW190" s="13" t="s">
        <v>4</v>
      </c>
      <c r="AX190" s="13" t="s">
        <v>81</v>
      </c>
      <c r="AY190" s="157" t="s">
        <v>166</v>
      </c>
    </row>
    <row r="191" spans="2:65" s="11" customFormat="1" ht="22.8" customHeight="1">
      <c r="B191" s="120"/>
      <c r="D191" s="121" t="s">
        <v>73</v>
      </c>
      <c r="E191" s="130" t="s">
        <v>83</v>
      </c>
      <c r="F191" s="130" t="s">
        <v>595</v>
      </c>
      <c r="I191" s="123"/>
      <c r="J191" s="131">
        <f>BK191</f>
        <v>0</v>
      </c>
      <c r="L191" s="120"/>
      <c r="M191" s="125"/>
      <c r="P191" s="126">
        <f>SUM(P192:P262)</f>
        <v>0</v>
      </c>
      <c r="R191" s="126">
        <f>SUM(R192:R262)</f>
        <v>5.7739811299999984</v>
      </c>
      <c r="T191" s="127">
        <f>SUM(T192:T262)</f>
        <v>0</v>
      </c>
      <c r="AR191" s="121" t="s">
        <v>81</v>
      </c>
      <c r="AT191" s="128" t="s">
        <v>73</v>
      </c>
      <c r="AU191" s="128" t="s">
        <v>81</v>
      </c>
      <c r="AY191" s="121" t="s">
        <v>166</v>
      </c>
      <c r="BK191" s="129">
        <f>SUM(BK192:BK262)</f>
        <v>0</v>
      </c>
    </row>
    <row r="192" spans="2:65" s="1" customFormat="1" ht="24.15" customHeight="1">
      <c r="B192" s="33"/>
      <c r="C192" s="132" t="s">
        <v>8</v>
      </c>
      <c r="D192" s="132" t="s">
        <v>168</v>
      </c>
      <c r="E192" s="133" t="s">
        <v>596</v>
      </c>
      <c r="F192" s="134" t="s">
        <v>597</v>
      </c>
      <c r="G192" s="135" t="s">
        <v>171</v>
      </c>
      <c r="H192" s="136">
        <v>92.873000000000005</v>
      </c>
      <c r="I192" s="137"/>
      <c r="J192" s="138">
        <f>ROUND(I192*H192,2)</f>
        <v>0</v>
      </c>
      <c r="K192" s="134" t="s">
        <v>19</v>
      </c>
      <c r="L192" s="33"/>
      <c r="M192" s="139" t="s">
        <v>19</v>
      </c>
      <c r="N192" s="140" t="s">
        <v>45</v>
      </c>
      <c r="P192" s="141">
        <f>O192*H192</f>
        <v>0</v>
      </c>
      <c r="Q192" s="141">
        <v>0</v>
      </c>
      <c r="R192" s="141">
        <f>Q192*H192</f>
        <v>0</v>
      </c>
      <c r="S192" s="141">
        <v>0</v>
      </c>
      <c r="T192" s="142">
        <f>S192*H192</f>
        <v>0</v>
      </c>
      <c r="AR192" s="143" t="s">
        <v>173</v>
      </c>
      <c r="AT192" s="143" t="s">
        <v>168</v>
      </c>
      <c r="AU192" s="143" t="s">
        <v>83</v>
      </c>
      <c r="AY192" s="18" t="s">
        <v>166</v>
      </c>
      <c r="BE192" s="144">
        <f>IF(N192="základní",J192,0)</f>
        <v>0</v>
      </c>
      <c r="BF192" s="144">
        <f>IF(N192="snížená",J192,0)</f>
        <v>0</v>
      </c>
      <c r="BG192" s="144">
        <f>IF(N192="zákl. přenesená",J192,0)</f>
        <v>0</v>
      </c>
      <c r="BH192" s="144">
        <f>IF(N192="sníž. přenesená",J192,0)</f>
        <v>0</v>
      </c>
      <c r="BI192" s="144">
        <f>IF(N192="nulová",J192,0)</f>
        <v>0</v>
      </c>
      <c r="BJ192" s="18" t="s">
        <v>81</v>
      </c>
      <c r="BK192" s="144">
        <f>ROUND(I192*H192,2)</f>
        <v>0</v>
      </c>
      <c r="BL192" s="18" t="s">
        <v>173</v>
      </c>
      <c r="BM192" s="143" t="s">
        <v>1882</v>
      </c>
    </row>
    <row r="193" spans="2:65" s="12" customFormat="1" ht="10.199999999999999">
      <c r="B193" s="149"/>
      <c r="D193" s="150" t="s">
        <v>177</v>
      </c>
      <c r="E193" s="151" t="s">
        <v>19</v>
      </c>
      <c r="F193" s="152" t="s">
        <v>1883</v>
      </c>
      <c r="H193" s="151" t="s">
        <v>19</v>
      </c>
      <c r="I193" s="153"/>
      <c r="L193" s="149"/>
      <c r="M193" s="154"/>
      <c r="T193" s="155"/>
      <c r="AT193" s="151" t="s">
        <v>177</v>
      </c>
      <c r="AU193" s="151" t="s">
        <v>83</v>
      </c>
      <c r="AV193" s="12" t="s">
        <v>81</v>
      </c>
      <c r="AW193" s="12" t="s">
        <v>34</v>
      </c>
      <c r="AX193" s="12" t="s">
        <v>74</v>
      </c>
      <c r="AY193" s="151" t="s">
        <v>166</v>
      </c>
    </row>
    <row r="194" spans="2:65" s="13" customFormat="1" ht="10.199999999999999">
      <c r="B194" s="156"/>
      <c r="D194" s="150" t="s">
        <v>177</v>
      </c>
      <c r="E194" s="157" t="s">
        <v>19</v>
      </c>
      <c r="F194" s="158" t="s">
        <v>1884</v>
      </c>
      <c r="H194" s="159">
        <v>73.5</v>
      </c>
      <c r="I194" s="160"/>
      <c r="L194" s="156"/>
      <c r="M194" s="161"/>
      <c r="T194" s="162"/>
      <c r="AT194" s="157" t="s">
        <v>177</v>
      </c>
      <c r="AU194" s="157" t="s">
        <v>83</v>
      </c>
      <c r="AV194" s="13" t="s">
        <v>83</v>
      </c>
      <c r="AW194" s="13" t="s">
        <v>34</v>
      </c>
      <c r="AX194" s="13" t="s">
        <v>74</v>
      </c>
      <c r="AY194" s="157" t="s">
        <v>166</v>
      </c>
    </row>
    <row r="195" spans="2:65" s="13" customFormat="1" ht="10.199999999999999">
      <c r="B195" s="156"/>
      <c r="D195" s="150" t="s">
        <v>177</v>
      </c>
      <c r="E195" s="157" t="s">
        <v>19</v>
      </c>
      <c r="F195" s="158" t="s">
        <v>1885</v>
      </c>
      <c r="H195" s="159">
        <v>14.95</v>
      </c>
      <c r="I195" s="160"/>
      <c r="L195" s="156"/>
      <c r="M195" s="161"/>
      <c r="T195" s="162"/>
      <c r="AT195" s="157" t="s">
        <v>177</v>
      </c>
      <c r="AU195" s="157" t="s">
        <v>83</v>
      </c>
      <c r="AV195" s="13" t="s">
        <v>83</v>
      </c>
      <c r="AW195" s="13" t="s">
        <v>34</v>
      </c>
      <c r="AX195" s="13" t="s">
        <v>74</v>
      </c>
      <c r="AY195" s="157" t="s">
        <v>166</v>
      </c>
    </row>
    <row r="196" spans="2:65" s="14" customFormat="1" ht="10.199999999999999">
      <c r="B196" s="163"/>
      <c r="D196" s="150" t="s">
        <v>177</v>
      </c>
      <c r="E196" s="164" t="s">
        <v>19</v>
      </c>
      <c r="F196" s="165" t="s">
        <v>181</v>
      </c>
      <c r="H196" s="166">
        <v>88.45</v>
      </c>
      <c r="I196" s="167"/>
      <c r="L196" s="163"/>
      <c r="M196" s="168"/>
      <c r="T196" s="169"/>
      <c r="AT196" s="164" t="s">
        <v>177</v>
      </c>
      <c r="AU196" s="164" t="s">
        <v>83</v>
      </c>
      <c r="AV196" s="14" t="s">
        <v>173</v>
      </c>
      <c r="AW196" s="14" t="s">
        <v>34</v>
      </c>
      <c r="AX196" s="14" t="s">
        <v>81</v>
      </c>
      <c r="AY196" s="164" t="s">
        <v>166</v>
      </c>
    </row>
    <row r="197" spans="2:65" s="13" customFormat="1" ht="10.199999999999999">
      <c r="B197" s="156"/>
      <c r="D197" s="150" t="s">
        <v>177</v>
      </c>
      <c r="F197" s="158" t="s">
        <v>1886</v>
      </c>
      <c r="H197" s="159">
        <v>92.873000000000005</v>
      </c>
      <c r="I197" s="160"/>
      <c r="L197" s="156"/>
      <c r="M197" s="161"/>
      <c r="T197" s="162"/>
      <c r="AT197" s="157" t="s">
        <v>177</v>
      </c>
      <c r="AU197" s="157" t="s">
        <v>83</v>
      </c>
      <c r="AV197" s="13" t="s">
        <v>83</v>
      </c>
      <c r="AW197" s="13" t="s">
        <v>4</v>
      </c>
      <c r="AX197" s="13" t="s">
        <v>81</v>
      </c>
      <c r="AY197" s="157" t="s">
        <v>166</v>
      </c>
    </row>
    <row r="198" spans="2:65" s="1" customFormat="1" ht="24.15" customHeight="1">
      <c r="B198" s="33"/>
      <c r="C198" s="132" t="s">
        <v>266</v>
      </c>
      <c r="D198" s="132" t="s">
        <v>168</v>
      </c>
      <c r="E198" s="133" t="s">
        <v>602</v>
      </c>
      <c r="F198" s="134" t="s">
        <v>603</v>
      </c>
      <c r="G198" s="135" t="s">
        <v>244</v>
      </c>
      <c r="H198" s="136">
        <v>397.5</v>
      </c>
      <c r="I198" s="137"/>
      <c r="J198" s="138">
        <f>ROUND(I198*H198,2)</f>
        <v>0</v>
      </c>
      <c r="K198" s="134" t="s">
        <v>172</v>
      </c>
      <c r="L198" s="33"/>
      <c r="M198" s="139" t="s">
        <v>19</v>
      </c>
      <c r="N198" s="140" t="s">
        <v>45</v>
      </c>
      <c r="P198" s="141">
        <f>O198*H198</f>
        <v>0</v>
      </c>
      <c r="Q198" s="141">
        <v>2.7E-4</v>
      </c>
      <c r="R198" s="141">
        <f>Q198*H198</f>
        <v>0.107325</v>
      </c>
      <c r="S198" s="141">
        <v>0</v>
      </c>
      <c r="T198" s="142">
        <f>S198*H198</f>
        <v>0</v>
      </c>
      <c r="AR198" s="143" t="s">
        <v>173</v>
      </c>
      <c r="AT198" s="143" t="s">
        <v>168</v>
      </c>
      <c r="AU198" s="143" t="s">
        <v>83</v>
      </c>
      <c r="AY198" s="18" t="s">
        <v>166</v>
      </c>
      <c r="BE198" s="144">
        <f>IF(N198="základní",J198,0)</f>
        <v>0</v>
      </c>
      <c r="BF198" s="144">
        <f>IF(N198="snížená",J198,0)</f>
        <v>0</v>
      </c>
      <c r="BG198" s="144">
        <f>IF(N198="zákl. přenesená",J198,0)</f>
        <v>0</v>
      </c>
      <c r="BH198" s="144">
        <f>IF(N198="sníž. přenesená",J198,0)</f>
        <v>0</v>
      </c>
      <c r="BI198" s="144">
        <f>IF(N198="nulová",J198,0)</f>
        <v>0</v>
      </c>
      <c r="BJ198" s="18" t="s">
        <v>81</v>
      </c>
      <c r="BK198" s="144">
        <f>ROUND(I198*H198,2)</f>
        <v>0</v>
      </c>
      <c r="BL198" s="18" t="s">
        <v>173</v>
      </c>
      <c r="BM198" s="143" t="s">
        <v>1887</v>
      </c>
    </row>
    <row r="199" spans="2:65" s="1" customFormat="1" ht="10.199999999999999">
      <c r="B199" s="33"/>
      <c r="D199" s="145" t="s">
        <v>175</v>
      </c>
      <c r="F199" s="146" t="s">
        <v>605</v>
      </c>
      <c r="I199" s="147"/>
      <c r="L199" s="33"/>
      <c r="M199" s="148"/>
      <c r="T199" s="54"/>
      <c r="AT199" s="18" t="s">
        <v>175</v>
      </c>
      <c r="AU199" s="18" t="s">
        <v>83</v>
      </c>
    </row>
    <row r="200" spans="2:65" s="12" customFormat="1" ht="10.199999999999999">
      <c r="B200" s="149"/>
      <c r="D200" s="150" t="s">
        <v>177</v>
      </c>
      <c r="E200" s="151" t="s">
        <v>19</v>
      </c>
      <c r="F200" s="152" t="s">
        <v>1883</v>
      </c>
      <c r="H200" s="151" t="s">
        <v>19</v>
      </c>
      <c r="I200" s="153"/>
      <c r="L200" s="149"/>
      <c r="M200" s="154"/>
      <c r="T200" s="155"/>
      <c r="AT200" s="151" t="s">
        <v>177</v>
      </c>
      <c r="AU200" s="151" t="s">
        <v>83</v>
      </c>
      <c r="AV200" s="12" t="s">
        <v>81</v>
      </c>
      <c r="AW200" s="12" t="s">
        <v>34</v>
      </c>
      <c r="AX200" s="12" t="s">
        <v>74</v>
      </c>
      <c r="AY200" s="151" t="s">
        <v>166</v>
      </c>
    </row>
    <row r="201" spans="2:65" s="13" customFormat="1" ht="10.199999999999999">
      <c r="B201" s="156"/>
      <c r="D201" s="150" t="s">
        <v>177</v>
      </c>
      <c r="E201" s="157" t="s">
        <v>19</v>
      </c>
      <c r="F201" s="158" t="s">
        <v>1888</v>
      </c>
      <c r="H201" s="159">
        <v>332.5</v>
      </c>
      <c r="I201" s="160"/>
      <c r="L201" s="156"/>
      <c r="M201" s="161"/>
      <c r="T201" s="162"/>
      <c r="AT201" s="157" t="s">
        <v>177</v>
      </c>
      <c r="AU201" s="157" t="s">
        <v>83</v>
      </c>
      <c r="AV201" s="13" t="s">
        <v>83</v>
      </c>
      <c r="AW201" s="13" t="s">
        <v>34</v>
      </c>
      <c r="AX201" s="13" t="s">
        <v>74</v>
      </c>
      <c r="AY201" s="157" t="s">
        <v>166</v>
      </c>
    </row>
    <row r="202" spans="2:65" s="13" customFormat="1" ht="10.199999999999999">
      <c r="B202" s="156"/>
      <c r="D202" s="150" t="s">
        <v>177</v>
      </c>
      <c r="E202" s="157" t="s">
        <v>19</v>
      </c>
      <c r="F202" s="158" t="s">
        <v>1889</v>
      </c>
      <c r="H202" s="159">
        <v>65</v>
      </c>
      <c r="I202" s="160"/>
      <c r="L202" s="156"/>
      <c r="M202" s="161"/>
      <c r="T202" s="162"/>
      <c r="AT202" s="157" t="s">
        <v>177</v>
      </c>
      <c r="AU202" s="157" t="s">
        <v>83</v>
      </c>
      <c r="AV202" s="13" t="s">
        <v>83</v>
      </c>
      <c r="AW202" s="13" t="s">
        <v>34</v>
      </c>
      <c r="AX202" s="13" t="s">
        <v>74</v>
      </c>
      <c r="AY202" s="157" t="s">
        <v>166</v>
      </c>
    </row>
    <row r="203" spans="2:65" s="14" customFormat="1" ht="10.199999999999999">
      <c r="B203" s="163"/>
      <c r="D203" s="150" t="s">
        <v>177</v>
      </c>
      <c r="E203" s="164" t="s">
        <v>19</v>
      </c>
      <c r="F203" s="165" t="s">
        <v>181</v>
      </c>
      <c r="H203" s="166">
        <v>397.5</v>
      </c>
      <c r="I203" s="167"/>
      <c r="L203" s="163"/>
      <c r="M203" s="168"/>
      <c r="T203" s="169"/>
      <c r="AT203" s="164" t="s">
        <v>177</v>
      </c>
      <c r="AU203" s="164" t="s">
        <v>83</v>
      </c>
      <c r="AV203" s="14" t="s">
        <v>173</v>
      </c>
      <c r="AW203" s="14" t="s">
        <v>34</v>
      </c>
      <c r="AX203" s="14" t="s">
        <v>81</v>
      </c>
      <c r="AY203" s="164" t="s">
        <v>166</v>
      </c>
    </row>
    <row r="204" spans="2:65" s="1" customFormat="1" ht="16.5" customHeight="1">
      <c r="B204" s="33"/>
      <c r="C204" s="175" t="s">
        <v>273</v>
      </c>
      <c r="D204" s="175" t="s">
        <v>561</v>
      </c>
      <c r="E204" s="176" t="s">
        <v>607</v>
      </c>
      <c r="F204" s="177" t="s">
        <v>608</v>
      </c>
      <c r="G204" s="178" t="s">
        <v>244</v>
      </c>
      <c r="H204" s="179">
        <v>470.839</v>
      </c>
      <c r="I204" s="180"/>
      <c r="J204" s="181">
        <f>ROUND(I204*H204,2)</f>
        <v>0</v>
      </c>
      <c r="K204" s="177" t="s">
        <v>172</v>
      </c>
      <c r="L204" s="182"/>
      <c r="M204" s="183" t="s">
        <v>19</v>
      </c>
      <c r="N204" s="184" t="s">
        <v>45</v>
      </c>
      <c r="P204" s="141">
        <f>O204*H204</f>
        <v>0</v>
      </c>
      <c r="Q204" s="141">
        <v>2.9999999999999997E-4</v>
      </c>
      <c r="R204" s="141">
        <f>Q204*H204</f>
        <v>0.14125169999999998</v>
      </c>
      <c r="S204" s="141">
        <v>0</v>
      </c>
      <c r="T204" s="142">
        <f>S204*H204</f>
        <v>0</v>
      </c>
      <c r="AR204" s="143" t="s">
        <v>229</v>
      </c>
      <c r="AT204" s="143" t="s">
        <v>561</v>
      </c>
      <c r="AU204" s="143" t="s">
        <v>83</v>
      </c>
      <c r="AY204" s="18" t="s">
        <v>166</v>
      </c>
      <c r="BE204" s="144">
        <f>IF(N204="základní",J204,0)</f>
        <v>0</v>
      </c>
      <c r="BF204" s="144">
        <f>IF(N204="snížená",J204,0)</f>
        <v>0</v>
      </c>
      <c r="BG204" s="144">
        <f>IF(N204="zákl. přenesená",J204,0)</f>
        <v>0</v>
      </c>
      <c r="BH204" s="144">
        <f>IF(N204="sníž. přenesená",J204,0)</f>
        <v>0</v>
      </c>
      <c r="BI204" s="144">
        <f>IF(N204="nulová",J204,0)</f>
        <v>0</v>
      </c>
      <c r="BJ204" s="18" t="s">
        <v>81</v>
      </c>
      <c r="BK204" s="144">
        <f>ROUND(I204*H204,2)</f>
        <v>0</v>
      </c>
      <c r="BL204" s="18" t="s">
        <v>173</v>
      </c>
      <c r="BM204" s="143" t="s">
        <v>1890</v>
      </c>
    </row>
    <row r="205" spans="2:65" s="12" customFormat="1" ht="10.199999999999999">
      <c r="B205" s="149"/>
      <c r="D205" s="150" t="s">
        <v>177</v>
      </c>
      <c r="E205" s="151" t="s">
        <v>19</v>
      </c>
      <c r="F205" s="152" t="s">
        <v>1883</v>
      </c>
      <c r="H205" s="151" t="s">
        <v>19</v>
      </c>
      <c r="I205" s="153"/>
      <c r="L205" s="149"/>
      <c r="M205" s="154"/>
      <c r="T205" s="155"/>
      <c r="AT205" s="151" t="s">
        <v>177</v>
      </c>
      <c r="AU205" s="151" t="s">
        <v>83</v>
      </c>
      <c r="AV205" s="12" t="s">
        <v>81</v>
      </c>
      <c r="AW205" s="12" t="s">
        <v>34</v>
      </c>
      <c r="AX205" s="12" t="s">
        <v>74</v>
      </c>
      <c r="AY205" s="151" t="s">
        <v>166</v>
      </c>
    </row>
    <row r="206" spans="2:65" s="13" customFormat="1" ht="10.199999999999999">
      <c r="B206" s="156"/>
      <c r="D206" s="150" t="s">
        <v>177</v>
      </c>
      <c r="E206" s="157" t="s">
        <v>19</v>
      </c>
      <c r="F206" s="158" t="s">
        <v>1888</v>
      </c>
      <c r="H206" s="159">
        <v>332.5</v>
      </c>
      <c r="I206" s="160"/>
      <c r="L206" s="156"/>
      <c r="M206" s="161"/>
      <c r="T206" s="162"/>
      <c r="AT206" s="157" t="s">
        <v>177</v>
      </c>
      <c r="AU206" s="157" t="s">
        <v>83</v>
      </c>
      <c r="AV206" s="13" t="s">
        <v>83</v>
      </c>
      <c r="AW206" s="13" t="s">
        <v>34</v>
      </c>
      <c r="AX206" s="13" t="s">
        <v>74</v>
      </c>
      <c r="AY206" s="157" t="s">
        <v>166</v>
      </c>
    </row>
    <row r="207" spans="2:65" s="13" customFormat="1" ht="10.199999999999999">
      <c r="B207" s="156"/>
      <c r="D207" s="150" t="s">
        <v>177</v>
      </c>
      <c r="E207" s="157" t="s">
        <v>19</v>
      </c>
      <c r="F207" s="158" t="s">
        <v>1889</v>
      </c>
      <c r="H207" s="159">
        <v>65</v>
      </c>
      <c r="I207" s="160"/>
      <c r="L207" s="156"/>
      <c r="M207" s="161"/>
      <c r="T207" s="162"/>
      <c r="AT207" s="157" t="s">
        <v>177</v>
      </c>
      <c r="AU207" s="157" t="s">
        <v>83</v>
      </c>
      <c r="AV207" s="13" t="s">
        <v>83</v>
      </c>
      <c r="AW207" s="13" t="s">
        <v>34</v>
      </c>
      <c r="AX207" s="13" t="s">
        <v>74</v>
      </c>
      <c r="AY207" s="157" t="s">
        <v>166</v>
      </c>
    </row>
    <row r="208" spans="2:65" s="14" customFormat="1" ht="10.199999999999999">
      <c r="B208" s="163"/>
      <c r="D208" s="150" t="s">
        <v>177</v>
      </c>
      <c r="E208" s="164" t="s">
        <v>19</v>
      </c>
      <c r="F208" s="165" t="s">
        <v>181</v>
      </c>
      <c r="H208" s="166">
        <v>397.5</v>
      </c>
      <c r="I208" s="167"/>
      <c r="L208" s="163"/>
      <c r="M208" s="168"/>
      <c r="T208" s="169"/>
      <c r="AT208" s="164" t="s">
        <v>177</v>
      </c>
      <c r="AU208" s="164" t="s">
        <v>83</v>
      </c>
      <c r="AV208" s="14" t="s">
        <v>173</v>
      </c>
      <c r="AW208" s="14" t="s">
        <v>34</v>
      </c>
      <c r="AX208" s="14" t="s">
        <v>81</v>
      </c>
      <c r="AY208" s="164" t="s">
        <v>166</v>
      </c>
    </row>
    <row r="209" spans="2:65" s="13" customFormat="1" ht="10.199999999999999">
      <c r="B209" s="156"/>
      <c r="D209" s="150" t="s">
        <v>177</v>
      </c>
      <c r="F209" s="158" t="s">
        <v>1891</v>
      </c>
      <c r="H209" s="159">
        <v>470.839</v>
      </c>
      <c r="I209" s="160"/>
      <c r="L209" s="156"/>
      <c r="M209" s="161"/>
      <c r="T209" s="162"/>
      <c r="AT209" s="157" t="s">
        <v>177</v>
      </c>
      <c r="AU209" s="157" t="s">
        <v>83</v>
      </c>
      <c r="AV209" s="13" t="s">
        <v>83</v>
      </c>
      <c r="AW209" s="13" t="s">
        <v>4</v>
      </c>
      <c r="AX209" s="13" t="s">
        <v>81</v>
      </c>
      <c r="AY209" s="157" t="s">
        <v>166</v>
      </c>
    </row>
    <row r="210" spans="2:65" s="1" customFormat="1" ht="21.75" customHeight="1">
      <c r="B210" s="33"/>
      <c r="C210" s="132" t="s">
        <v>282</v>
      </c>
      <c r="D210" s="132" t="s">
        <v>168</v>
      </c>
      <c r="E210" s="133" t="s">
        <v>1892</v>
      </c>
      <c r="F210" s="134" t="s">
        <v>1893</v>
      </c>
      <c r="G210" s="135" t="s">
        <v>171</v>
      </c>
      <c r="H210" s="136">
        <v>0.3</v>
      </c>
      <c r="I210" s="137"/>
      <c r="J210" s="138">
        <f>ROUND(I210*H210,2)</f>
        <v>0</v>
      </c>
      <c r="K210" s="134" t="s">
        <v>19</v>
      </c>
      <c r="L210" s="33"/>
      <c r="M210" s="139" t="s">
        <v>19</v>
      </c>
      <c r="N210" s="140" t="s">
        <v>45</v>
      </c>
      <c r="P210" s="141">
        <f>O210*H210</f>
        <v>0</v>
      </c>
      <c r="Q210" s="141">
        <v>2.16</v>
      </c>
      <c r="R210" s="141">
        <f>Q210*H210</f>
        <v>0.64800000000000002</v>
      </c>
      <c r="S210" s="141">
        <v>0</v>
      </c>
      <c r="T210" s="142">
        <f>S210*H210</f>
        <v>0</v>
      </c>
      <c r="AR210" s="143" t="s">
        <v>173</v>
      </c>
      <c r="AT210" s="143" t="s">
        <v>168</v>
      </c>
      <c r="AU210" s="143" t="s">
        <v>83</v>
      </c>
      <c r="AY210" s="18" t="s">
        <v>166</v>
      </c>
      <c r="BE210" s="144">
        <f>IF(N210="základní",J210,0)</f>
        <v>0</v>
      </c>
      <c r="BF210" s="144">
        <f>IF(N210="snížená",J210,0)</f>
        <v>0</v>
      </c>
      <c r="BG210" s="144">
        <f>IF(N210="zákl. přenesená",J210,0)</f>
        <v>0</v>
      </c>
      <c r="BH210" s="144">
        <f>IF(N210="sníž. přenesená",J210,0)</f>
        <v>0</v>
      </c>
      <c r="BI210" s="144">
        <f>IF(N210="nulová",J210,0)</f>
        <v>0</v>
      </c>
      <c r="BJ210" s="18" t="s">
        <v>81</v>
      </c>
      <c r="BK210" s="144">
        <f>ROUND(I210*H210,2)</f>
        <v>0</v>
      </c>
      <c r="BL210" s="18" t="s">
        <v>173</v>
      </c>
      <c r="BM210" s="143" t="s">
        <v>1894</v>
      </c>
    </row>
    <row r="211" spans="2:65" s="12" customFormat="1" ht="10.199999999999999">
      <c r="B211" s="149"/>
      <c r="D211" s="150" t="s">
        <v>177</v>
      </c>
      <c r="E211" s="151" t="s">
        <v>19</v>
      </c>
      <c r="F211" s="152" t="s">
        <v>1895</v>
      </c>
      <c r="H211" s="151" t="s">
        <v>19</v>
      </c>
      <c r="I211" s="153"/>
      <c r="L211" s="149"/>
      <c r="M211" s="154"/>
      <c r="T211" s="155"/>
      <c r="AT211" s="151" t="s">
        <v>177</v>
      </c>
      <c r="AU211" s="151" t="s">
        <v>83</v>
      </c>
      <c r="AV211" s="12" t="s">
        <v>81</v>
      </c>
      <c r="AW211" s="12" t="s">
        <v>34</v>
      </c>
      <c r="AX211" s="12" t="s">
        <v>74</v>
      </c>
      <c r="AY211" s="151" t="s">
        <v>166</v>
      </c>
    </row>
    <row r="212" spans="2:65" s="13" customFormat="1" ht="10.199999999999999">
      <c r="B212" s="156"/>
      <c r="D212" s="150" t="s">
        <v>177</v>
      </c>
      <c r="E212" s="157" t="s">
        <v>19</v>
      </c>
      <c r="F212" s="158" t="s">
        <v>1896</v>
      </c>
      <c r="H212" s="159">
        <v>0.28599999999999998</v>
      </c>
      <c r="I212" s="160"/>
      <c r="L212" s="156"/>
      <c r="M212" s="161"/>
      <c r="T212" s="162"/>
      <c r="AT212" s="157" t="s">
        <v>177</v>
      </c>
      <c r="AU212" s="157" t="s">
        <v>83</v>
      </c>
      <c r="AV212" s="13" t="s">
        <v>83</v>
      </c>
      <c r="AW212" s="13" t="s">
        <v>34</v>
      </c>
      <c r="AX212" s="13" t="s">
        <v>74</v>
      </c>
      <c r="AY212" s="157" t="s">
        <v>166</v>
      </c>
    </row>
    <row r="213" spans="2:65" s="14" customFormat="1" ht="10.199999999999999">
      <c r="B213" s="163"/>
      <c r="D213" s="150" t="s">
        <v>177</v>
      </c>
      <c r="E213" s="164" t="s">
        <v>19</v>
      </c>
      <c r="F213" s="165" t="s">
        <v>181</v>
      </c>
      <c r="H213" s="166">
        <v>0.28599999999999998</v>
      </c>
      <c r="I213" s="167"/>
      <c r="L213" s="163"/>
      <c r="M213" s="168"/>
      <c r="T213" s="169"/>
      <c r="AT213" s="164" t="s">
        <v>177</v>
      </c>
      <c r="AU213" s="164" t="s">
        <v>83</v>
      </c>
      <c r="AV213" s="14" t="s">
        <v>173</v>
      </c>
      <c r="AW213" s="14" t="s">
        <v>34</v>
      </c>
      <c r="AX213" s="14" t="s">
        <v>81</v>
      </c>
      <c r="AY213" s="164" t="s">
        <v>166</v>
      </c>
    </row>
    <row r="214" spans="2:65" s="13" customFormat="1" ht="10.199999999999999">
      <c r="B214" s="156"/>
      <c r="D214" s="150" t="s">
        <v>177</v>
      </c>
      <c r="F214" s="158" t="s">
        <v>1897</v>
      </c>
      <c r="H214" s="159">
        <v>0.3</v>
      </c>
      <c r="I214" s="160"/>
      <c r="L214" s="156"/>
      <c r="M214" s="161"/>
      <c r="T214" s="162"/>
      <c r="AT214" s="157" t="s">
        <v>177</v>
      </c>
      <c r="AU214" s="157" t="s">
        <v>83</v>
      </c>
      <c r="AV214" s="13" t="s">
        <v>83</v>
      </c>
      <c r="AW214" s="13" t="s">
        <v>4</v>
      </c>
      <c r="AX214" s="13" t="s">
        <v>81</v>
      </c>
      <c r="AY214" s="157" t="s">
        <v>166</v>
      </c>
    </row>
    <row r="215" spans="2:65" s="1" customFormat="1" ht="16.5" customHeight="1">
      <c r="B215" s="33"/>
      <c r="C215" s="132" t="s">
        <v>290</v>
      </c>
      <c r="D215" s="132" t="s">
        <v>168</v>
      </c>
      <c r="E215" s="133" t="s">
        <v>1898</v>
      </c>
      <c r="F215" s="134" t="s">
        <v>1899</v>
      </c>
      <c r="G215" s="135" t="s">
        <v>171</v>
      </c>
      <c r="H215" s="136">
        <v>0.24199999999999999</v>
      </c>
      <c r="I215" s="137"/>
      <c r="J215" s="138">
        <f>ROUND(I215*H215,2)</f>
        <v>0</v>
      </c>
      <c r="K215" s="134" t="s">
        <v>172</v>
      </c>
      <c r="L215" s="33"/>
      <c r="M215" s="139" t="s">
        <v>19</v>
      </c>
      <c r="N215" s="140" t="s">
        <v>45</v>
      </c>
      <c r="P215" s="141">
        <f>O215*H215</f>
        <v>0</v>
      </c>
      <c r="Q215" s="141">
        <v>2.3010199999999998</v>
      </c>
      <c r="R215" s="141">
        <f>Q215*H215</f>
        <v>0.55684683999999995</v>
      </c>
      <c r="S215" s="141">
        <v>0</v>
      </c>
      <c r="T215" s="142">
        <f>S215*H215</f>
        <v>0</v>
      </c>
      <c r="AR215" s="143" t="s">
        <v>173</v>
      </c>
      <c r="AT215" s="143" t="s">
        <v>168</v>
      </c>
      <c r="AU215" s="143" t="s">
        <v>83</v>
      </c>
      <c r="AY215" s="18" t="s">
        <v>166</v>
      </c>
      <c r="BE215" s="144">
        <f>IF(N215="základní",J215,0)</f>
        <v>0</v>
      </c>
      <c r="BF215" s="144">
        <f>IF(N215="snížená",J215,0)</f>
        <v>0</v>
      </c>
      <c r="BG215" s="144">
        <f>IF(N215="zákl. přenesená",J215,0)</f>
        <v>0</v>
      </c>
      <c r="BH215" s="144">
        <f>IF(N215="sníž. přenesená",J215,0)</f>
        <v>0</v>
      </c>
      <c r="BI215" s="144">
        <f>IF(N215="nulová",J215,0)</f>
        <v>0</v>
      </c>
      <c r="BJ215" s="18" t="s">
        <v>81</v>
      </c>
      <c r="BK215" s="144">
        <f>ROUND(I215*H215,2)</f>
        <v>0</v>
      </c>
      <c r="BL215" s="18" t="s">
        <v>173</v>
      </c>
      <c r="BM215" s="143" t="s">
        <v>1900</v>
      </c>
    </row>
    <row r="216" spans="2:65" s="1" customFormat="1" ht="10.199999999999999">
      <c r="B216" s="33"/>
      <c r="D216" s="145" t="s">
        <v>175</v>
      </c>
      <c r="F216" s="146" t="s">
        <v>1901</v>
      </c>
      <c r="I216" s="147"/>
      <c r="L216" s="33"/>
      <c r="M216" s="148"/>
      <c r="T216" s="54"/>
      <c r="AT216" s="18" t="s">
        <v>175</v>
      </c>
      <c r="AU216" s="18" t="s">
        <v>83</v>
      </c>
    </row>
    <row r="217" spans="2:65" s="12" customFormat="1" ht="10.199999999999999">
      <c r="B217" s="149"/>
      <c r="D217" s="150" t="s">
        <v>177</v>
      </c>
      <c r="E217" s="151" t="s">
        <v>19</v>
      </c>
      <c r="F217" s="152" t="s">
        <v>1902</v>
      </c>
      <c r="H217" s="151" t="s">
        <v>19</v>
      </c>
      <c r="I217" s="153"/>
      <c r="L217" s="149"/>
      <c r="M217" s="154"/>
      <c r="T217" s="155"/>
      <c r="AT217" s="151" t="s">
        <v>177</v>
      </c>
      <c r="AU217" s="151" t="s">
        <v>83</v>
      </c>
      <c r="AV217" s="12" t="s">
        <v>81</v>
      </c>
      <c r="AW217" s="12" t="s">
        <v>34</v>
      </c>
      <c r="AX217" s="12" t="s">
        <v>74</v>
      </c>
      <c r="AY217" s="151" t="s">
        <v>166</v>
      </c>
    </row>
    <row r="218" spans="2:65" s="13" customFormat="1" ht="10.199999999999999">
      <c r="B218" s="156"/>
      <c r="D218" s="150" t="s">
        <v>177</v>
      </c>
      <c r="E218" s="157" t="s">
        <v>19</v>
      </c>
      <c r="F218" s="158" t="s">
        <v>1903</v>
      </c>
      <c r="H218" s="159">
        <v>0.23699999999999999</v>
      </c>
      <c r="I218" s="160"/>
      <c r="L218" s="156"/>
      <c r="M218" s="161"/>
      <c r="T218" s="162"/>
      <c r="AT218" s="157" t="s">
        <v>177</v>
      </c>
      <c r="AU218" s="157" t="s">
        <v>83</v>
      </c>
      <c r="AV218" s="13" t="s">
        <v>83</v>
      </c>
      <c r="AW218" s="13" t="s">
        <v>34</v>
      </c>
      <c r="AX218" s="13" t="s">
        <v>74</v>
      </c>
      <c r="AY218" s="157" t="s">
        <v>166</v>
      </c>
    </row>
    <row r="219" spans="2:65" s="14" customFormat="1" ht="10.199999999999999">
      <c r="B219" s="163"/>
      <c r="D219" s="150" t="s">
        <v>177</v>
      </c>
      <c r="E219" s="164" t="s">
        <v>19</v>
      </c>
      <c r="F219" s="165" t="s">
        <v>181</v>
      </c>
      <c r="H219" s="166">
        <v>0.23699999999999999</v>
      </c>
      <c r="I219" s="167"/>
      <c r="L219" s="163"/>
      <c r="M219" s="168"/>
      <c r="T219" s="169"/>
      <c r="AT219" s="164" t="s">
        <v>177</v>
      </c>
      <c r="AU219" s="164" t="s">
        <v>83</v>
      </c>
      <c r="AV219" s="14" t="s">
        <v>173</v>
      </c>
      <c r="AW219" s="14" t="s">
        <v>34</v>
      </c>
      <c r="AX219" s="14" t="s">
        <v>81</v>
      </c>
      <c r="AY219" s="164" t="s">
        <v>166</v>
      </c>
    </row>
    <row r="220" spans="2:65" s="13" customFormat="1" ht="10.199999999999999">
      <c r="B220" s="156"/>
      <c r="D220" s="150" t="s">
        <v>177</v>
      </c>
      <c r="F220" s="158" t="s">
        <v>1904</v>
      </c>
      <c r="H220" s="159">
        <v>0.24199999999999999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4</v>
      </c>
      <c r="AX220" s="13" t="s">
        <v>81</v>
      </c>
      <c r="AY220" s="157" t="s">
        <v>166</v>
      </c>
    </row>
    <row r="221" spans="2:65" s="1" customFormat="1" ht="21.75" customHeight="1">
      <c r="B221" s="33"/>
      <c r="C221" s="132" t="s">
        <v>299</v>
      </c>
      <c r="D221" s="132" t="s">
        <v>168</v>
      </c>
      <c r="E221" s="133" t="s">
        <v>1905</v>
      </c>
      <c r="F221" s="134" t="s">
        <v>1906</v>
      </c>
      <c r="G221" s="135" t="s">
        <v>171</v>
      </c>
      <c r="H221" s="136">
        <v>1.45</v>
      </c>
      <c r="I221" s="137"/>
      <c r="J221" s="138">
        <f>ROUND(I221*H221,2)</f>
        <v>0</v>
      </c>
      <c r="K221" s="134" t="s">
        <v>172</v>
      </c>
      <c r="L221" s="33"/>
      <c r="M221" s="139" t="s">
        <v>19</v>
      </c>
      <c r="N221" s="140" t="s">
        <v>45</v>
      </c>
      <c r="P221" s="141">
        <f>O221*H221</f>
        <v>0</v>
      </c>
      <c r="Q221" s="141">
        <v>2.5018699999999998</v>
      </c>
      <c r="R221" s="141">
        <f>Q221*H221</f>
        <v>3.6277114999999998</v>
      </c>
      <c r="S221" s="141">
        <v>0</v>
      </c>
      <c r="T221" s="142">
        <f>S221*H221</f>
        <v>0</v>
      </c>
      <c r="AR221" s="143" t="s">
        <v>173</v>
      </c>
      <c r="AT221" s="143" t="s">
        <v>168</v>
      </c>
      <c r="AU221" s="143" t="s">
        <v>83</v>
      </c>
      <c r="AY221" s="18" t="s">
        <v>166</v>
      </c>
      <c r="BE221" s="144">
        <f>IF(N221="základní",J221,0)</f>
        <v>0</v>
      </c>
      <c r="BF221" s="144">
        <f>IF(N221="snížená",J221,0)</f>
        <v>0</v>
      </c>
      <c r="BG221" s="144">
        <f>IF(N221="zákl. přenesená",J221,0)</f>
        <v>0</v>
      </c>
      <c r="BH221" s="144">
        <f>IF(N221="sníž. přenesená",J221,0)</f>
        <v>0</v>
      </c>
      <c r="BI221" s="144">
        <f>IF(N221="nulová",J221,0)</f>
        <v>0</v>
      </c>
      <c r="BJ221" s="18" t="s">
        <v>81</v>
      </c>
      <c r="BK221" s="144">
        <f>ROUND(I221*H221,2)</f>
        <v>0</v>
      </c>
      <c r="BL221" s="18" t="s">
        <v>173</v>
      </c>
      <c r="BM221" s="143" t="s">
        <v>1907</v>
      </c>
    </row>
    <row r="222" spans="2:65" s="1" customFormat="1" ht="10.199999999999999">
      <c r="B222" s="33"/>
      <c r="D222" s="145" t="s">
        <v>175</v>
      </c>
      <c r="F222" s="146" t="s">
        <v>1908</v>
      </c>
      <c r="I222" s="147"/>
      <c r="L222" s="33"/>
      <c r="M222" s="148"/>
      <c r="T222" s="54"/>
      <c r="AT222" s="18" t="s">
        <v>175</v>
      </c>
      <c r="AU222" s="18" t="s">
        <v>83</v>
      </c>
    </row>
    <row r="223" spans="2:65" s="12" customFormat="1" ht="10.199999999999999">
      <c r="B223" s="149"/>
      <c r="D223" s="150" t="s">
        <v>177</v>
      </c>
      <c r="E223" s="151" t="s">
        <v>19</v>
      </c>
      <c r="F223" s="152" t="s">
        <v>1902</v>
      </c>
      <c r="H223" s="151" t="s">
        <v>19</v>
      </c>
      <c r="I223" s="153"/>
      <c r="L223" s="149"/>
      <c r="M223" s="154"/>
      <c r="T223" s="155"/>
      <c r="AT223" s="151" t="s">
        <v>177</v>
      </c>
      <c r="AU223" s="151" t="s">
        <v>83</v>
      </c>
      <c r="AV223" s="12" t="s">
        <v>81</v>
      </c>
      <c r="AW223" s="12" t="s">
        <v>34</v>
      </c>
      <c r="AX223" s="12" t="s">
        <v>74</v>
      </c>
      <c r="AY223" s="151" t="s">
        <v>166</v>
      </c>
    </row>
    <row r="224" spans="2:65" s="13" customFormat="1" ht="10.199999999999999">
      <c r="B224" s="156"/>
      <c r="D224" s="150" t="s">
        <v>177</v>
      </c>
      <c r="E224" s="157" t="s">
        <v>19</v>
      </c>
      <c r="F224" s="158" t="s">
        <v>1909</v>
      </c>
      <c r="H224" s="159">
        <v>1.4219999999999999</v>
      </c>
      <c r="I224" s="160"/>
      <c r="L224" s="156"/>
      <c r="M224" s="161"/>
      <c r="T224" s="162"/>
      <c r="AT224" s="157" t="s">
        <v>177</v>
      </c>
      <c r="AU224" s="157" t="s">
        <v>83</v>
      </c>
      <c r="AV224" s="13" t="s">
        <v>83</v>
      </c>
      <c r="AW224" s="13" t="s">
        <v>34</v>
      </c>
      <c r="AX224" s="13" t="s">
        <v>74</v>
      </c>
      <c r="AY224" s="157" t="s">
        <v>166</v>
      </c>
    </row>
    <row r="225" spans="2:65" s="14" customFormat="1" ht="10.199999999999999">
      <c r="B225" s="163"/>
      <c r="D225" s="150" t="s">
        <v>177</v>
      </c>
      <c r="E225" s="164" t="s">
        <v>19</v>
      </c>
      <c r="F225" s="165" t="s">
        <v>181</v>
      </c>
      <c r="H225" s="166">
        <v>1.4219999999999999</v>
      </c>
      <c r="I225" s="167"/>
      <c r="L225" s="163"/>
      <c r="M225" s="168"/>
      <c r="T225" s="169"/>
      <c r="AT225" s="164" t="s">
        <v>177</v>
      </c>
      <c r="AU225" s="164" t="s">
        <v>83</v>
      </c>
      <c r="AV225" s="14" t="s">
        <v>173</v>
      </c>
      <c r="AW225" s="14" t="s">
        <v>34</v>
      </c>
      <c r="AX225" s="14" t="s">
        <v>81</v>
      </c>
      <c r="AY225" s="164" t="s">
        <v>166</v>
      </c>
    </row>
    <row r="226" spans="2:65" s="13" customFormat="1" ht="10.199999999999999">
      <c r="B226" s="156"/>
      <c r="D226" s="150" t="s">
        <v>177</v>
      </c>
      <c r="F226" s="158" t="s">
        <v>1910</v>
      </c>
      <c r="H226" s="159">
        <v>1.45</v>
      </c>
      <c r="I226" s="160"/>
      <c r="L226" s="156"/>
      <c r="M226" s="161"/>
      <c r="T226" s="162"/>
      <c r="AT226" s="157" t="s">
        <v>177</v>
      </c>
      <c r="AU226" s="157" t="s">
        <v>83</v>
      </c>
      <c r="AV226" s="13" t="s">
        <v>83</v>
      </c>
      <c r="AW226" s="13" t="s">
        <v>4</v>
      </c>
      <c r="AX226" s="13" t="s">
        <v>81</v>
      </c>
      <c r="AY226" s="157" t="s">
        <v>166</v>
      </c>
    </row>
    <row r="227" spans="2:65" s="1" customFormat="1" ht="16.5" customHeight="1">
      <c r="B227" s="33"/>
      <c r="C227" s="132" t="s">
        <v>307</v>
      </c>
      <c r="D227" s="132" t="s">
        <v>168</v>
      </c>
      <c r="E227" s="133" t="s">
        <v>1911</v>
      </c>
      <c r="F227" s="134" t="s">
        <v>1912</v>
      </c>
      <c r="G227" s="135" t="s">
        <v>244</v>
      </c>
      <c r="H227" s="136">
        <v>1.867</v>
      </c>
      <c r="I227" s="137"/>
      <c r="J227" s="138">
        <f>ROUND(I227*H227,2)</f>
        <v>0</v>
      </c>
      <c r="K227" s="134" t="s">
        <v>172</v>
      </c>
      <c r="L227" s="33"/>
      <c r="M227" s="139" t="s">
        <v>19</v>
      </c>
      <c r="N227" s="140" t="s">
        <v>45</v>
      </c>
      <c r="P227" s="141">
        <f>O227*H227</f>
        <v>0</v>
      </c>
      <c r="Q227" s="141">
        <v>2.6900000000000001E-3</v>
      </c>
      <c r="R227" s="141">
        <f>Q227*H227</f>
        <v>5.0222299999999999E-3</v>
      </c>
      <c r="S227" s="141">
        <v>0</v>
      </c>
      <c r="T227" s="142">
        <f>S227*H227</f>
        <v>0</v>
      </c>
      <c r="AR227" s="143" t="s">
        <v>173</v>
      </c>
      <c r="AT227" s="143" t="s">
        <v>168</v>
      </c>
      <c r="AU227" s="143" t="s">
        <v>83</v>
      </c>
      <c r="AY227" s="18" t="s">
        <v>166</v>
      </c>
      <c r="BE227" s="144">
        <f>IF(N227="základní",J227,0)</f>
        <v>0</v>
      </c>
      <c r="BF227" s="144">
        <f>IF(N227="snížená",J227,0)</f>
        <v>0</v>
      </c>
      <c r="BG227" s="144">
        <f>IF(N227="zákl. přenesená",J227,0)</f>
        <v>0</v>
      </c>
      <c r="BH227" s="144">
        <f>IF(N227="sníž. přenesená",J227,0)</f>
        <v>0</v>
      </c>
      <c r="BI227" s="144">
        <f>IF(N227="nulová",J227,0)</f>
        <v>0</v>
      </c>
      <c r="BJ227" s="18" t="s">
        <v>81</v>
      </c>
      <c r="BK227" s="144">
        <f>ROUND(I227*H227,2)</f>
        <v>0</v>
      </c>
      <c r="BL227" s="18" t="s">
        <v>173</v>
      </c>
      <c r="BM227" s="143" t="s">
        <v>1913</v>
      </c>
    </row>
    <row r="228" spans="2:65" s="1" customFormat="1" ht="10.199999999999999">
      <c r="B228" s="33"/>
      <c r="D228" s="145" t="s">
        <v>175</v>
      </c>
      <c r="F228" s="146" t="s">
        <v>1914</v>
      </c>
      <c r="I228" s="147"/>
      <c r="L228" s="33"/>
      <c r="M228" s="148"/>
      <c r="T228" s="54"/>
      <c r="AT228" s="18" t="s">
        <v>175</v>
      </c>
      <c r="AU228" s="18" t="s">
        <v>83</v>
      </c>
    </row>
    <row r="229" spans="2:65" s="12" customFormat="1" ht="10.199999999999999">
      <c r="B229" s="149"/>
      <c r="D229" s="150" t="s">
        <v>177</v>
      </c>
      <c r="E229" s="151" t="s">
        <v>19</v>
      </c>
      <c r="F229" s="152" t="s">
        <v>1902</v>
      </c>
      <c r="H229" s="151" t="s">
        <v>19</v>
      </c>
      <c r="I229" s="153"/>
      <c r="L229" s="149"/>
      <c r="M229" s="154"/>
      <c r="T229" s="155"/>
      <c r="AT229" s="151" t="s">
        <v>177</v>
      </c>
      <c r="AU229" s="151" t="s">
        <v>83</v>
      </c>
      <c r="AV229" s="12" t="s">
        <v>81</v>
      </c>
      <c r="AW229" s="12" t="s">
        <v>34</v>
      </c>
      <c r="AX229" s="12" t="s">
        <v>74</v>
      </c>
      <c r="AY229" s="151" t="s">
        <v>166</v>
      </c>
    </row>
    <row r="230" spans="2:65" s="13" customFormat="1" ht="10.199999999999999">
      <c r="B230" s="156"/>
      <c r="D230" s="150" t="s">
        <v>177</v>
      </c>
      <c r="E230" s="157" t="s">
        <v>19</v>
      </c>
      <c r="F230" s="158" t="s">
        <v>1915</v>
      </c>
      <c r="H230" s="159">
        <v>1.83</v>
      </c>
      <c r="I230" s="160"/>
      <c r="L230" s="156"/>
      <c r="M230" s="161"/>
      <c r="T230" s="162"/>
      <c r="AT230" s="157" t="s">
        <v>177</v>
      </c>
      <c r="AU230" s="157" t="s">
        <v>83</v>
      </c>
      <c r="AV230" s="13" t="s">
        <v>83</v>
      </c>
      <c r="AW230" s="13" t="s">
        <v>34</v>
      </c>
      <c r="AX230" s="13" t="s">
        <v>74</v>
      </c>
      <c r="AY230" s="157" t="s">
        <v>166</v>
      </c>
    </row>
    <row r="231" spans="2:65" s="14" customFormat="1" ht="10.199999999999999">
      <c r="B231" s="163"/>
      <c r="D231" s="150" t="s">
        <v>177</v>
      </c>
      <c r="E231" s="164" t="s">
        <v>19</v>
      </c>
      <c r="F231" s="165" t="s">
        <v>181</v>
      </c>
      <c r="H231" s="166">
        <v>1.83</v>
      </c>
      <c r="I231" s="167"/>
      <c r="L231" s="163"/>
      <c r="M231" s="168"/>
      <c r="T231" s="169"/>
      <c r="AT231" s="164" t="s">
        <v>177</v>
      </c>
      <c r="AU231" s="164" t="s">
        <v>83</v>
      </c>
      <c r="AV231" s="14" t="s">
        <v>173</v>
      </c>
      <c r="AW231" s="14" t="s">
        <v>34</v>
      </c>
      <c r="AX231" s="14" t="s">
        <v>81</v>
      </c>
      <c r="AY231" s="164" t="s">
        <v>166</v>
      </c>
    </row>
    <row r="232" spans="2:65" s="13" customFormat="1" ht="10.199999999999999">
      <c r="B232" s="156"/>
      <c r="D232" s="150" t="s">
        <v>177</v>
      </c>
      <c r="F232" s="158" t="s">
        <v>1916</v>
      </c>
      <c r="H232" s="159">
        <v>1.867</v>
      </c>
      <c r="I232" s="160"/>
      <c r="L232" s="156"/>
      <c r="M232" s="161"/>
      <c r="T232" s="162"/>
      <c r="AT232" s="157" t="s">
        <v>177</v>
      </c>
      <c r="AU232" s="157" t="s">
        <v>83</v>
      </c>
      <c r="AV232" s="13" t="s">
        <v>83</v>
      </c>
      <c r="AW232" s="13" t="s">
        <v>4</v>
      </c>
      <c r="AX232" s="13" t="s">
        <v>81</v>
      </c>
      <c r="AY232" s="157" t="s">
        <v>166</v>
      </c>
    </row>
    <row r="233" spans="2:65" s="1" customFormat="1" ht="16.5" customHeight="1">
      <c r="B233" s="33"/>
      <c r="C233" s="132" t="s">
        <v>315</v>
      </c>
      <c r="D233" s="132" t="s">
        <v>168</v>
      </c>
      <c r="E233" s="133" t="s">
        <v>1917</v>
      </c>
      <c r="F233" s="134" t="s">
        <v>1918</v>
      </c>
      <c r="G233" s="135" t="s">
        <v>244</v>
      </c>
      <c r="H233" s="136">
        <v>1.867</v>
      </c>
      <c r="I233" s="137"/>
      <c r="J233" s="138">
        <f>ROUND(I233*H233,2)</f>
        <v>0</v>
      </c>
      <c r="K233" s="134" t="s">
        <v>172</v>
      </c>
      <c r="L233" s="33"/>
      <c r="M233" s="139" t="s">
        <v>19</v>
      </c>
      <c r="N233" s="140" t="s">
        <v>45</v>
      </c>
      <c r="P233" s="141">
        <f>O233*H233</f>
        <v>0</v>
      </c>
      <c r="Q233" s="141">
        <v>0</v>
      </c>
      <c r="R233" s="141">
        <f>Q233*H233</f>
        <v>0</v>
      </c>
      <c r="S233" s="141">
        <v>0</v>
      </c>
      <c r="T233" s="142">
        <f>S233*H233</f>
        <v>0</v>
      </c>
      <c r="AR233" s="143" t="s">
        <v>173</v>
      </c>
      <c r="AT233" s="143" t="s">
        <v>168</v>
      </c>
      <c r="AU233" s="143" t="s">
        <v>83</v>
      </c>
      <c r="AY233" s="18" t="s">
        <v>166</v>
      </c>
      <c r="BE233" s="144">
        <f>IF(N233="základní",J233,0)</f>
        <v>0</v>
      </c>
      <c r="BF233" s="144">
        <f>IF(N233="snížená",J233,0)</f>
        <v>0</v>
      </c>
      <c r="BG233" s="144">
        <f>IF(N233="zákl. přenesená",J233,0)</f>
        <v>0</v>
      </c>
      <c r="BH233" s="144">
        <f>IF(N233="sníž. přenesená",J233,0)</f>
        <v>0</v>
      </c>
      <c r="BI233" s="144">
        <f>IF(N233="nulová",J233,0)</f>
        <v>0</v>
      </c>
      <c r="BJ233" s="18" t="s">
        <v>81</v>
      </c>
      <c r="BK233" s="144">
        <f>ROUND(I233*H233,2)</f>
        <v>0</v>
      </c>
      <c r="BL233" s="18" t="s">
        <v>173</v>
      </c>
      <c r="BM233" s="143" t="s">
        <v>1919</v>
      </c>
    </row>
    <row r="234" spans="2:65" s="1" customFormat="1" ht="10.199999999999999">
      <c r="B234" s="33"/>
      <c r="D234" s="145" t="s">
        <v>175</v>
      </c>
      <c r="F234" s="146" t="s">
        <v>1920</v>
      </c>
      <c r="I234" s="147"/>
      <c r="L234" s="33"/>
      <c r="M234" s="148"/>
      <c r="T234" s="54"/>
      <c r="AT234" s="18" t="s">
        <v>175</v>
      </c>
      <c r="AU234" s="18" t="s">
        <v>83</v>
      </c>
    </row>
    <row r="235" spans="2:65" s="12" customFormat="1" ht="10.199999999999999">
      <c r="B235" s="149"/>
      <c r="D235" s="150" t="s">
        <v>177</v>
      </c>
      <c r="E235" s="151" t="s">
        <v>19</v>
      </c>
      <c r="F235" s="152" t="s">
        <v>1902</v>
      </c>
      <c r="H235" s="151" t="s">
        <v>19</v>
      </c>
      <c r="I235" s="153"/>
      <c r="L235" s="149"/>
      <c r="M235" s="154"/>
      <c r="T235" s="155"/>
      <c r="AT235" s="151" t="s">
        <v>177</v>
      </c>
      <c r="AU235" s="151" t="s">
        <v>83</v>
      </c>
      <c r="AV235" s="12" t="s">
        <v>81</v>
      </c>
      <c r="AW235" s="12" t="s">
        <v>34</v>
      </c>
      <c r="AX235" s="12" t="s">
        <v>74</v>
      </c>
      <c r="AY235" s="151" t="s">
        <v>166</v>
      </c>
    </row>
    <row r="236" spans="2:65" s="13" customFormat="1" ht="10.199999999999999">
      <c r="B236" s="156"/>
      <c r="D236" s="150" t="s">
        <v>177</v>
      </c>
      <c r="E236" s="157" t="s">
        <v>19</v>
      </c>
      <c r="F236" s="158" t="s">
        <v>1915</v>
      </c>
      <c r="H236" s="159">
        <v>1.83</v>
      </c>
      <c r="I236" s="160"/>
      <c r="L236" s="156"/>
      <c r="M236" s="161"/>
      <c r="T236" s="162"/>
      <c r="AT236" s="157" t="s">
        <v>177</v>
      </c>
      <c r="AU236" s="157" t="s">
        <v>83</v>
      </c>
      <c r="AV236" s="13" t="s">
        <v>83</v>
      </c>
      <c r="AW236" s="13" t="s">
        <v>34</v>
      </c>
      <c r="AX236" s="13" t="s">
        <v>74</v>
      </c>
      <c r="AY236" s="157" t="s">
        <v>166</v>
      </c>
    </row>
    <row r="237" spans="2:65" s="14" customFormat="1" ht="10.199999999999999">
      <c r="B237" s="163"/>
      <c r="D237" s="150" t="s">
        <v>177</v>
      </c>
      <c r="E237" s="164" t="s">
        <v>19</v>
      </c>
      <c r="F237" s="165" t="s">
        <v>181</v>
      </c>
      <c r="H237" s="166">
        <v>1.83</v>
      </c>
      <c r="I237" s="167"/>
      <c r="L237" s="163"/>
      <c r="M237" s="168"/>
      <c r="T237" s="169"/>
      <c r="AT237" s="164" t="s">
        <v>177</v>
      </c>
      <c r="AU237" s="164" t="s">
        <v>83</v>
      </c>
      <c r="AV237" s="14" t="s">
        <v>173</v>
      </c>
      <c r="AW237" s="14" t="s">
        <v>34</v>
      </c>
      <c r="AX237" s="14" t="s">
        <v>81</v>
      </c>
      <c r="AY237" s="164" t="s">
        <v>166</v>
      </c>
    </row>
    <row r="238" spans="2:65" s="13" customFormat="1" ht="10.199999999999999">
      <c r="B238" s="156"/>
      <c r="D238" s="150" t="s">
        <v>177</v>
      </c>
      <c r="F238" s="158" t="s">
        <v>1916</v>
      </c>
      <c r="H238" s="159">
        <v>1.867</v>
      </c>
      <c r="I238" s="160"/>
      <c r="L238" s="156"/>
      <c r="M238" s="161"/>
      <c r="T238" s="162"/>
      <c r="AT238" s="157" t="s">
        <v>177</v>
      </c>
      <c r="AU238" s="157" t="s">
        <v>83</v>
      </c>
      <c r="AV238" s="13" t="s">
        <v>83</v>
      </c>
      <c r="AW238" s="13" t="s">
        <v>4</v>
      </c>
      <c r="AX238" s="13" t="s">
        <v>81</v>
      </c>
      <c r="AY238" s="157" t="s">
        <v>166</v>
      </c>
    </row>
    <row r="239" spans="2:65" s="1" customFormat="1" ht="16.5" customHeight="1">
      <c r="B239" s="33"/>
      <c r="C239" s="132" t="s">
        <v>324</v>
      </c>
      <c r="D239" s="132" t="s">
        <v>168</v>
      </c>
      <c r="E239" s="133" t="s">
        <v>1921</v>
      </c>
      <c r="F239" s="134" t="s">
        <v>1922</v>
      </c>
      <c r="G239" s="135" t="s">
        <v>293</v>
      </c>
      <c r="H239" s="136">
        <v>0.105</v>
      </c>
      <c r="I239" s="137"/>
      <c r="J239" s="138">
        <f>ROUND(I239*H239,2)</f>
        <v>0</v>
      </c>
      <c r="K239" s="134" t="s">
        <v>172</v>
      </c>
      <c r="L239" s="33"/>
      <c r="M239" s="139" t="s">
        <v>19</v>
      </c>
      <c r="N239" s="140" t="s">
        <v>45</v>
      </c>
      <c r="P239" s="141">
        <f>O239*H239</f>
        <v>0</v>
      </c>
      <c r="Q239" s="141">
        <v>1.0606199999999999</v>
      </c>
      <c r="R239" s="141">
        <f>Q239*H239</f>
        <v>0.11136509999999998</v>
      </c>
      <c r="S239" s="141">
        <v>0</v>
      </c>
      <c r="T239" s="142">
        <f>S239*H239</f>
        <v>0</v>
      </c>
      <c r="AR239" s="143" t="s">
        <v>173</v>
      </c>
      <c r="AT239" s="143" t="s">
        <v>168</v>
      </c>
      <c r="AU239" s="143" t="s">
        <v>83</v>
      </c>
      <c r="AY239" s="18" t="s">
        <v>166</v>
      </c>
      <c r="BE239" s="144">
        <f>IF(N239="základní",J239,0)</f>
        <v>0</v>
      </c>
      <c r="BF239" s="144">
        <f>IF(N239="snížená",J239,0)</f>
        <v>0</v>
      </c>
      <c r="BG239" s="144">
        <f>IF(N239="zákl. přenesená",J239,0)</f>
        <v>0</v>
      </c>
      <c r="BH239" s="144">
        <f>IF(N239="sníž. přenesená",J239,0)</f>
        <v>0</v>
      </c>
      <c r="BI239" s="144">
        <f>IF(N239="nulová",J239,0)</f>
        <v>0</v>
      </c>
      <c r="BJ239" s="18" t="s">
        <v>81</v>
      </c>
      <c r="BK239" s="144">
        <f>ROUND(I239*H239,2)</f>
        <v>0</v>
      </c>
      <c r="BL239" s="18" t="s">
        <v>173</v>
      </c>
      <c r="BM239" s="143" t="s">
        <v>1923</v>
      </c>
    </row>
    <row r="240" spans="2:65" s="1" customFormat="1" ht="10.199999999999999">
      <c r="B240" s="33"/>
      <c r="D240" s="145" t="s">
        <v>175</v>
      </c>
      <c r="F240" s="146" t="s">
        <v>1924</v>
      </c>
      <c r="I240" s="147"/>
      <c r="L240" s="33"/>
      <c r="M240" s="148"/>
      <c r="T240" s="54"/>
      <c r="AT240" s="18" t="s">
        <v>175</v>
      </c>
      <c r="AU240" s="18" t="s">
        <v>83</v>
      </c>
    </row>
    <row r="241" spans="2:65" s="12" customFormat="1" ht="10.199999999999999">
      <c r="B241" s="149"/>
      <c r="D241" s="150" t="s">
        <v>177</v>
      </c>
      <c r="E241" s="151" t="s">
        <v>19</v>
      </c>
      <c r="F241" s="152" t="s">
        <v>1925</v>
      </c>
      <c r="H241" s="151" t="s">
        <v>19</v>
      </c>
      <c r="I241" s="153"/>
      <c r="L241" s="149"/>
      <c r="M241" s="154"/>
      <c r="T241" s="155"/>
      <c r="AT241" s="151" t="s">
        <v>177</v>
      </c>
      <c r="AU241" s="151" t="s">
        <v>83</v>
      </c>
      <c r="AV241" s="12" t="s">
        <v>81</v>
      </c>
      <c r="AW241" s="12" t="s">
        <v>34</v>
      </c>
      <c r="AX241" s="12" t="s">
        <v>74</v>
      </c>
      <c r="AY241" s="151" t="s">
        <v>166</v>
      </c>
    </row>
    <row r="242" spans="2:65" s="13" customFormat="1" ht="10.199999999999999">
      <c r="B242" s="156"/>
      <c r="D242" s="150" t="s">
        <v>177</v>
      </c>
      <c r="E242" s="157" t="s">
        <v>19</v>
      </c>
      <c r="F242" s="158" t="s">
        <v>1926</v>
      </c>
      <c r="H242" s="159">
        <v>0.1</v>
      </c>
      <c r="I242" s="160"/>
      <c r="L242" s="156"/>
      <c r="M242" s="161"/>
      <c r="T242" s="162"/>
      <c r="AT242" s="157" t="s">
        <v>177</v>
      </c>
      <c r="AU242" s="157" t="s">
        <v>83</v>
      </c>
      <c r="AV242" s="13" t="s">
        <v>83</v>
      </c>
      <c r="AW242" s="13" t="s">
        <v>34</v>
      </c>
      <c r="AX242" s="13" t="s">
        <v>74</v>
      </c>
      <c r="AY242" s="157" t="s">
        <v>166</v>
      </c>
    </row>
    <row r="243" spans="2:65" s="14" customFormat="1" ht="10.199999999999999">
      <c r="B243" s="163"/>
      <c r="D243" s="150" t="s">
        <v>177</v>
      </c>
      <c r="E243" s="164" t="s">
        <v>19</v>
      </c>
      <c r="F243" s="165" t="s">
        <v>181</v>
      </c>
      <c r="H243" s="166">
        <v>0.1</v>
      </c>
      <c r="I243" s="167"/>
      <c r="L243" s="163"/>
      <c r="M243" s="168"/>
      <c r="T243" s="169"/>
      <c r="AT243" s="164" t="s">
        <v>177</v>
      </c>
      <c r="AU243" s="164" t="s">
        <v>83</v>
      </c>
      <c r="AV243" s="14" t="s">
        <v>173</v>
      </c>
      <c r="AW243" s="14" t="s">
        <v>34</v>
      </c>
      <c r="AX243" s="14" t="s">
        <v>81</v>
      </c>
      <c r="AY243" s="164" t="s">
        <v>166</v>
      </c>
    </row>
    <row r="244" spans="2:65" s="13" customFormat="1" ht="10.199999999999999">
      <c r="B244" s="156"/>
      <c r="D244" s="150" t="s">
        <v>177</v>
      </c>
      <c r="F244" s="158" t="s">
        <v>1927</v>
      </c>
      <c r="H244" s="159">
        <v>0.105</v>
      </c>
      <c r="I244" s="160"/>
      <c r="L244" s="156"/>
      <c r="M244" s="161"/>
      <c r="T244" s="162"/>
      <c r="AT244" s="157" t="s">
        <v>177</v>
      </c>
      <c r="AU244" s="157" t="s">
        <v>83</v>
      </c>
      <c r="AV244" s="13" t="s">
        <v>83</v>
      </c>
      <c r="AW244" s="13" t="s">
        <v>4</v>
      </c>
      <c r="AX244" s="13" t="s">
        <v>81</v>
      </c>
      <c r="AY244" s="157" t="s">
        <v>166</v>
      </c>
    </row>
    <row r="245" spans="2:65" s="1" customFormat="1" ht="16.5" customHeight="1">
      <c r="B245" s="33"/>
      <c r="C245" s="132" t="s">
        <v>7</v>
      </c>
      <c r="D245" s="132" t="s">
        <v>168</v>
      </c>
      <c r="E245" s="133" t="s">
        <v>1928</v>
      </c>
      <c r="F245" s="134" t="s">
        <v>1929</v>
      </c>
      <c r="G245" s="135" t="s">
        <v>171</v>
      </c>
      <c r="H245" s="136">
        <v>0.22800000000000001</v>
      </c>
      <c r="I245" s="137"/>
      <c r="J245" s="138">
        <f>ROUND(I245*H245,2)</f>
        <v>0</v>
      </c>
      <c r="K245" s="134" t="s">
        <v>172</v>
      </c>
      <c r="L245" s="33"/>
      <c r="M245" s="139" t="s">
        <v>19</v>
      </c>
      <c r="N245" s="140" t="s">
        <v>45</v>
      </c>
      <c r="P245" s="141">
        <f>O245*H245</f>
        <v>0</v>
      </c>
      <c r="Q245" s="141">
        <v>2.5018699999999998</v>
      </c>
      <c r="R245" s="141">
        <f>Q245*H245</f>
        <v>0.57042636000000002</v>
      </c>
      <c r="S245" s="141">
        <v>0</v>
      </c>
      <c r="T245" s="142">
        <f>S245*H245</f>
        <v>0</v>
      </c>
      <c r="AR245" s="143" t="s">
        <v>173</v>
      </c>
      <c r="AT245" s="143" t="s">
        <v>168</v>
      </c>
      <c r="AU245" s="143" t="s">
        <v>83</v>
      </c>
      <c r="AY245" s="18" t="s">
        <v>166</v>
      </c>
      <c r="BE245" s="144">
        <f>IF(N245="základní",J245,0)</f>
        <v>0</v>
      </c>
      <c r="BF245" s="144">
        <f>IF(N245="snížená",J245,0)</f>
        <v>0</v>
      </c>
      <c r="BG245" s="144">
        <f>IF(N245="zákl. přenesená",J245,0)</f>
        <v>0</v>
      </c>
      <c r="BH245" s="144">
        <f>IF(N245="sníž. přenesená",J245,0)</f>
        <v>0</v>
      </c>
      <c r="BI245" s="144">
        <f>IF(N245="nulová",J245,0)</f>
        <v>0</v>
      </c>
      <c r="BJ245" s="18" t="s">
        <v>81</v>
      </c>
      <c r="BK245" s="144">
        <f>ROUND(I245*H245,2)</f>
        <v>0</v>
      </c>
      <c r="BL245" s="18" t="s">
        <v>173</v>
      </c>
      <c r="BM245" s="143" t="s">
        <v>1930</v>
      </c>
    </row>
    <row r="246" spans="2:65" s="1" customFormat="1" ht="10.199999999999999">
      <c r="B246" s="33"/>
      <c r="D246" s="145" t="s">
        <v>175</v>
      </c>
      <c r="F246" s="146" t="s">
        <v>1931</v>
      </c>
      <c r="I246" s="147"/>
      <c r="L246" s="33"/>
      <c r="M246" s="148"/>
      <c r="T246" s="54"/>
      <c r="AT246" s="18" t="s">
        <v>175</v>
      </c>
      <c r="AU246" s="18" t="s">
        <v>83</v>
      </c>
    </row>
    <row r="247" spans="2:65" s="12" customFormat="1" ht="10.199999999999999">
      <c r="B247" s="149"/>
      <c r="D247" s="150" t="s">
        <v>177</v>
      </c>
      <c r="E247" s="151" t="s">
        <v>19</v>
      </c>
      <c r="F247" s="152" t="s">
        <v>1932</v>
      </c>
      <c r="H247" s="151" t="s">
        <v>19</v>
      </c>
      <c r="I247" s="153"/>
      <c r="L247" s="149"/>
      <c r="M247" s="154"/>
      <c r="T247" s="155"/>
      <c r="AT247" s="151" t="s">
        <v>177</v>
      </c>
      <c r="AU247" s="151" t="s">
        <v>83</v>
      </c>
      <c r="AV247" s="12" t="s">
        <v>81</v>
      </c>
      <c r="AW247" s="12" t="s">
        <v>34</v>
      </c>
      <c r="AX247" s="12" t="s">
        <v>74</v>
      </c>
      <c r="AY247" s="151" t="s">
        <v>166</v>
      </c>
    </row>
    <row r="248" spans="2:65" s="13" customFormat="1" ht="10.199999999999999">
      <c r="B248" s="156"/>
      <c r="D248" s="150" t="s">
        <v>177</v>
      </c>
      <c r="E248" s="157" t="s">
        <v>19</v>
      </c>
      <c r="F248" s="158" t="s">
        <v>1933</v>
      </c>
      <c r="H248" s="159">
        <v>0.224</v>
      </c>
      <c r="I248" s="160"/>
      <c r="L248" s="156"/>
      <c r="M248" s="161"/>
      <c r="T248" s="162"/>
      <c r="AT248" s="157" t="s">
        <v>177</v>
      </c>
      <c r="AU248" s="157" t="s">
        <v>83</v>
      </c>
      <c r="AV248" s="13" t="s">
        <v>83</v>
      </c>
      <c r="AW248" s="13" t="s">
        <v>34</v>
      </c>
      <c r="AX248" s="13" t="s">
        <v>74</v>
      </c>
      <c r="AY248" s="157" t="s">
        <v>166</v>
      </c>
    </row>
    <row r="249" spans="2:65" s="14" customFormat="1" ht="10.199999999999999">
      <c r="B249" s="163"/>
      <c r="D249" s="150" t="s">
        <v>177</v>
      </c>
      <c r="E249" s="164" t="s">
        <v>19</v>
      </c>
      <c r="F249" s="165" t="s">
        <v>181</v>
      </c>
      <c r="H249" s="166">
        <v>0.224</v>
      </c>
      <c r="I249" s="167"/>
      <c r="L249" s="163"/>
      <c r="M249" s="168"/>
      <c r="T249" s="169"/>
      <c r="AT249" s="164" t="s">
        <v>177</v>
      </c>
      <c r="AU249" s="164" t="s">
        <v>83</v>
      </c>
      <c r="AV249" s="14" t="s">
        <v>173</v>
      </c>
      <c r="AW249" s="14" t="s">
        <v>34</v>
      </c>
      <c r="AX249" s="14" t="s">
        <v>81</v>
      </c>
      <c r="AY249" s="164" t="s">
        <v>166</v>
      </c>
    </row>
    <row r="250" spans="2:65" s="13" customFormat="1" ht="10.199999999999999">
      <c r="B250" s="156"/>
      <c r="D250" s="150" t="s">
        <v>177</v>
      </c>
      <c r="F250" s="158" t="s">
        <v>1934</v>
      </c>
      <c r="H250" s="159">
        <v>0.22800000000000001</v>
      </c>
      <c r="I250" s="160"/>
      <c r="L250" s="156"/>
      <c r="M250" s="161"/>
      <c r="T250" s="162"/>
      <c r="AT250" s="157" t="s">
        <v>177</v>
      </c>
      <c r="AU250" s="157" t="s">
        <v>83</v>
      </c>
      <c r="AV250" s="13" t="s">
        <v>83</v>
      </c>
      <c r="AW250" s="13" t="s">
        <v>4</v>
      </c>
      <c r="AX250" s="13" t="s">
        <v>81</v>
      </c>
      <c r="AY250" s="157" t="s">
        <v>166</v>
      </c>
    </row>
    <row r="251" spans="2:65" s="1" customFormat="1" ht="16.5" customHeight="1">
      <c r="B251" s="33"/>
      <c r="C251" s="132" t="s">
        <v>334</v>
      </c>
      <c r="D251" s="132" t="s">
        <v>168</v>
      </c>
      <c r="E251" s="133" t="s">
        <v>1935</v>
      </c>
      <c r="F251" s="134" t="s">
        <v>1936</v>
      </c>
      <c r="G251" s="135" t="s">
        <v>244</v>
      </c>
      <c r="H251" s="136">
        <v>2.2850000000000001</v>
      </c>
      <c r="I251" s="137"/>
      <c r="J251" s="138">
        <f>ROUND(I251*H251,2)</f>
        <v>0</v>
      </c>
      <c r="K251" s="134" t="s">
        <v>172</v>
      </c>
      <c r="L251" s="33"/>
      <c r="M251" s="139" t="s">
        <v>19</v>
      </c>
      <c r="N251" s="140" t="s">
        <v>45</v>
      </c>
      <c r="P251" s="141">
        <f>O251*H251</f>
        <v>0</v>
      </c>
      <c r="Q251" s="141">
        <v>2.64E-3</v>
      </c>
      <c r="R251" s="141">
        <f>Q251*H251</f>
        <v>6.0324000000000003E-3</v>
      </c>
      <c r="S251" s="141">
        <v>0</v>
      </c>
      <c r="T251" s="142">
        <f>S251*H251</f>
        <v>0</v>
      </c>
      <c r="AR251" s="143" t="s">
        <v>173</v>
      </c>
      <c r="AT251" s="143" t="s">
        <v>168</v>
      </c>
      <c r="AU251" s="143" t="s">
        <v>83</v>
      </c>
      <c r="AY251" s="18" t="s">
        <v>166</v>
      </c>
      <c r="BE251" s="144">
        <f>IF(N251="základní",J251,0)</f>
        <v>0</v>
      </c>
      <c r="BF251" s="144">
        <f>IF(N251="snížená",J251,0)</f>
        <v>0</v>
      </c>
      <c r="BG251" s="144">
        <f>IF(N251="zákl. přenesená",J251,0)</f>
        <v>0</v>
      </c>
      <c r="BH251" s="144">
        <f>IF(N251="sníž. přenesená",J251,0)</f>
        <v>0</v>
      </c>
      <c r="BI251" s="144">
        <f>IF(N251="nulová",J251,0)</f>
        <v>0</v>
      </c>
      <c r="BJ251" s="18" t="s">
        <v>81</v>
      </c>
      <c r="BK251" s="144">
        <f>ROUND(I251*H251,2)</f>
        <v>0</v>
      </c>
      <c r="BL251" s="18" t="s">
        <v>173</v>
      </c>
      <c r="BM251" s="143" t="s">
        <v>1937</v>
      </c>
    </row>
    <row r="252" spans="2:65" s="1" customFormat="1" ht="10.199999999999999">
      <c r="B252" s="33"/>
      <c r="D252" s="145" t="s">
        <v>175</v>
      </c>
      <c r="F252" s="146" t="s">
        <v>1938</v>
      </c>
      <c r="I252" s="147"/>
      <c r="L252" s="33"/>
      <c r="M252" s="148"/>
      <c r="T252" s="54"/>
      <c r="AT252" s="18" t="s">
        <v>175</v>
      </c>
      <c r="AU252" s="18" t="s">
        <v>83</v>
      </c>
    </row>
    <row r="253" spans="2:65" s="12" customFormat="1" ht="10.199999999999999">
      <c r="B253" s="149"/>
      <c r="D253" s="150" t="s">
        <v>177</v>
      </c>
      <c r="E253" s="151" t="s">
        <v>19</v>
      </c>
      <c r="F253" s="152" t="s">
        <v>1932</v>
      </c>
      <c r="H253" s="151" t="s">
        <v>19</v>
      </c>
      <c r="I253" s="153"/>
      <c r="L253" s="149"/>
      <c r="M253" s="154"/>
      <c r="T253" s="155"/>
      <c r="AT253" s="151" t="s">
        <v>177</v>
      </c>
      <c r="AU253" s="151" t="s">
        <v>83</v>
      </c>
      <c r="AV253" s="12" t="s">
        <v>81</v>
      </c>
      <c r="AW253" s="12" t="s">
        <v>34</v>
      </c>
      <c r="AX253" s="12" t="s">
        <v>74</v>
      </c>
      <c r="AY253" s="151" t="s">
        <v>166</v>
      </c>
    </row>
    <row r="254" spans="2:65" s="13" customFormat="1" ht="10.199999999999999">
      <c r="B254" s="156"/>
      <c r="D254" s="150" t="s">
        <v>177</v>
      </c>
      <c r="E254" s="157" t="s">
        <v>19</v>
      </c>
      <c r="F254" s="158" t="s">
        <v>1939</v>
      </c>
      <c r="H254" s="159">
        <v>2.2400000000000002</v>
      </c>
      <c r="I254" s="160"/>
      <c r="L254" s="156"/>
      <c r="M254" s="161"/>
      <c r="T254" s="162"/>
      <c r="AT254" s="157" t="s">
        <v>177</v>
      </c>
      <c r="AU254" s="157" t="s">
        <v>83</v>
      </c>
      <c r="AV254" s="13" t="s">
        <v>83</v>
      </c>
      <c r="AW254" s="13" t="s">
        <v>34</v>
      </c>
      <c r="AX254" s="13" t="s">
        <v>74</v>
      </c>
      <c r="AY254" s="157" t="s">
        <v>166</v>
      </c>
    </row>
    <row r="255" spans="2:65" s="14" customFormat="1" ht="10.199999999999999">
      <c r="B255" s="163"/>
      <c r="D255" s="150" t="s">
        <v>177</v>
      </c>
      <c r="E255" s="164" t="s">
        <v>19</v>
      </c>
      <c r="F255" s="165" t="s">
        <v>181</v>
      </c>
      <c r="H255" s="166">
        <v>2.2400000000000002</v>
      </c>
      <c r="I255" s="167"/>
      <c r="L255" s="163"/>
      <c r="M255" s="168"/>
      <c r="T255" s="169"/>
      <c r="AT255" s="164" t="s">
        <v>177</v>
      </c>
      <c r="AU255" s="164" t="s">
        <v>83</v>
      </c>
      <c r="AV255" s="14" t="s">
        <v>173</v>
      </c>
      <c r="AW255" s="14" t="s">
        <v>34</v>
      </c>
      <c r="AX255" s="14" t="s">
        <v>81</v>
      </c>
      <c r="AY255" s="164" t="s">
        <v>166</v>
      </c>
    </row>
    <row r="256" spans="2:65" s="13" customFormat="1" ht="10.199999999999999">
      <c r="B256" s="156"/>
      <c r="D256" s="150" t="s">
        <v>177</v>
      </c>
      <c r="F256" s="158" t="s">
        <v>1940</v>
      </c>
      <c r="H256" s="159">
        <v>2.2850000000000001</v>
      </c>
      <c r="I256" s="160"/>
      <c r="L256" s="156"/>
      <c r="M256" s="161"/>
      <c r="T256" s="162"/>
      <c r="AT256" s="157" t="s">
        <v>177</v>
      </c>
      <c r="AU256" s="157" t="s">
        <v>83</v>
      </c>
      <c r="AV256" s="13" t="s">
        <v>83</v>
      </c>
      <c r="AW256" s="13" t="s">
        <v>4</v>
      </c>
      <c r="AX256" s="13" t="s">
        <v>81</v>
      </c>
      <c r="AY256" s="157" t="s">
        <v>166</v>
      </c>
    </row>
    <row r="257" spans="2:65" s="1" customFormat="1" ht="16.5" customHeight="1">
      <c r="B257" s="33"/>
      <c r="C257" s="132" t="s">
        <v>342</v>
      </c>
      <c r="D257" s="132" t="s">
        <v>168</v>
      </c>
      <c r="E257" s="133" t="s">
        <v>1941</v>
      </c>
      <c r="F257" s="134" t="s">
        <v>1942</v>
      </c>
      <c r="G257" s="135" t="s">
        <v>244</v>
      </c>
      <c r="H257" s="136">
        <v>2.2850000000000001</v>
      </c>
      <c r="I257" s="137"/>
      <c r="J257" s="138">
        <f>ROUND(I257*H257,2)</f>
        <v>0</v>
      </c>
      <c r="K257" s="134" t="s">
        <v>172</v>
      </c>
      <c r="L257" s="33"/>
      <c r="M257" s="139" t="s">
        <v>19</v>
      </c>
      <c r="N257" s="140" t="s">
        <v>45</v>
      </c>
      <c r="P257" s="141">
        <f>O257*H257</f>
        <v>0</v>
      </c>
      <c r="Q257" s="141">
        <v>0</v>
      </c>
      <c r="R257" s="141">
        <f>Q257*H257</f>
        <v>0</v>
      </c>
      <c r="S257" s="141">
        <v>0</v>
      </c>
      <c r="T257" s="142">
        <f>S257*H257</f>
        <v>0</v>
      </c>
      <c r="AR257" s="143" t="s">
        <v>173</v>
      </c>
      <c r="AT257" s="143" t="s">
        <v>168</v>
      </c>
      <c r="AU257" s="143" t="s">
        <v>83</v>
      </c>
      <c r="AY257" s="18" t="s">
        <v>166</v>
      </c>
      <c r="BE257" s="144">
        <f>IF(N257="základní",J257,0)</f>
        <v>0</v>
      </c>
      <c r="BF257" s="144">
        <f>IF(N257="snížená",J257,0)</f>
        <v>0</v>
      </c>
      <c r="BG257" s="144">
        <f>IF(N257="zákl. přenesená",J257,0)</f>
        <v>0</v>
      </c>
      <c r="BH257" s="144">
        <f>IF(N257="sníž. přenesená",J257,0)</f>
        <v>0</v>
      </c>
      <c r="BI257" s="144">
        <f>IF(N257="nulová",J257,0)</f>
        <v>0</v>
      </c>
      <c r="BJ257" s="18" t="s">
        <v>81</v>
      </c>
      <c r="BK257" s="144">
        <f>ROUND(I257*H257,2)</f>
        <v>0</v>
      </c>
      <c r="BL257" s="18" t="s">
        <v>173</v>
      </c>
      <c r="BM257" s="143" t="s">
        <v>1943</v>
      </c>
    </row>
    <row r="258" spans="2:65" s="1" customFormat="1" ht="10.199999999999999">
      <c r="B258" s="33"/>
      <c r="D258" s="145" t="s">
        <v>175</v>
      </c>
      <c r="F258" s="146" t="s">
        <v>1944</v>
      </c>
      <c r="I258" s="147"/>
      <c r="L258" s="33"/>
      <c r="M258" s="148"/>
      <c r="T258" s="54"/>
      <c r="AT258" s="18" t="s">
        <v>175</v>
      </c>
      <c r="AU258" s="18" t="s">
        <v>83</v>
      </c>
    </row>
    <row r="259" spans="2:65" s="12" customFormat="1" ht="10.199999999999999">
      <c r="B259" s="149"/>
      <c r="D259" s="150" t="s">
        <v>177</v>
      </c>
      <c r="E259" s="151" t="s">
        <v>19</v>
      </c>
      <c r="F259" s="152" t="s">
        <v>1932</v>
      </c>
      <c r="H259" s="151" t="s">
        <v>19</v>
      </c>
      <c r="I259" s="153"/>
      <c r="L259" s="149"/>
      <c r="M259" s="154"/>
      <c r="T259" s="155"/>
      <c r="AT259" s="151" t="s">
        <v>177</v>
      </c>
      <c r="AU259" s="151" t="s">
        <v>83</v>
      </c>
      <c r="AV259" s="12" t="s">
        <v>81</v>
      </c>
      <c r="AW259" s="12" t="s">
        <v>34</v>
      </c>
      <c r="AX259" s="12" t="s">
        <v>74</v>
      </c>
      <c r="AY259" s="151" t="s">
        <v>166</v>
      </c>
    </row>
    <row r="260" spans="2:65" s="13" customFormat="1" ht="10.199999999999999">
      <c r="B260" s="156"/>
      <c r="D260" s="150" t="s">
        <v>177</v>
      </c>
      <c r="E260" s="157" t="s">
        <v>19</v>
      </c>
      <c r="F260" s="158" t="s">
        <v>1939</v>
      </c>
      <c r="H260" s="159">
        <v>2.2400000000000002</v>
      </c>
      <c r="I260" s="160"/>
      <c r="L260" s="156"/>
      <c r="M260" s="161"/>
      <c r="T260" s="162"/>
      <c r="AT260" s="157" t="s">
        <v>177</v>
      </c>
      <c r="AU260" s="157" t="s">
        <v>83</v>
      </c>
      <c r="AV260" s="13" t="s">
        <v>83</v>
      </c>
      <c r="AW260" s="13" t="s">
        <v>34</v>
      </c>
      <c r="AX260" s="13" t="s">
        <v>74</v>
      </c>
      <c r="AY260" s="157" t="s">
        <v>166</v>
      </c>
    </row>
    <row r="261" spans="2:65" s="14" customFormat="1" ht="10.199999999999999">
      <c r="B261" s="163"/>
      <c r="D261" s="150" t="s">
        <v>177</v>
      </c>
      <c r="E261" s="164" t="s">
        <v>19</v>
      </c>
      <c r="F261" s="165" t="s">
        <v>181</v>
      </c>
      <c r="H261" s="166">
        <v>2.2400000000000002</v>
      </c>
      <c r="I261" s="167"/>
      <c r="L261" s="163"/>
      <c r="M261" s="168"/>
      <c r="T261" s="169"/>
      <c r="AT261" s="164" t="s">
        <v>177</v>
      </c>
      <c r="AU261" s="164" t="s">
        <v>83</v>
      </c>
      <c r="AV261" s="14" t="s">
        <v>173</v>
      </c>
      <c r="AW261" s="14" t="s">
        <v>34</v>
      </c>
      <c r="AX261" s="14" t="s">
        <v>81</v>
      </c>
      <c r="AY261" s="164" t="s">
        <v>166</v>
      </c>
    </row>
    <row r="262" spans="2:65" s="13" customFormat="1" ht="10.199999999999999">
      <c r="B262" s="156"/>
      <c r="D262" s="150" t="s">
        <v>177</v>
      </c>
      <c r="F262" s="158" t="s">
        <v>1940</v>
      </c>
      <c r="H262" s="159">
        <v>2.2850000000000001</v>
      </c>
      <c r="I262" s="160"/>
      <c r="L262" s="156"/>
      <c r="M262" s="161"/>
      <c r="T262" s="162"/>
      <c r="AT262" s="157" t="s">
        <v>177</v>
      </c>
      <c r="AU262" s="157" t="s">
        <v>83</v>
      </c>
      <c r="AV262" s="13" t="s">
        <v>83</v>
      </c>
      <c r="AW262" s="13" t="s">
        <v>4</v>
      </c>
      <c r="AX262" s="13" t="s">
        <v>81</v>
      </c>
      <c r="AY262" s="157" t="s">
        <v>166</v>
      </c>
    </row>
    <row r="263" spans="2:65" s="11" customFormat="1" ht="22.8" customHeight="1">
      <c r="B263" s="120"/>
      <c r="D263" s="121" t="s">
        <v>73</v>
      </c>
      <c r="E263" s="130" t="s">
        <v>190</v>
      </c>
      <c r="F263" s="130" t="s">
        <v>611</v>
      </c>
      <c r="I263" s="123"/>
      <c r="J263" s="131">
        <f>BK263</f>
        <v>0</v>
      </c>
      <c r="L263" s="120"/>
      <c r="M263" s="125"/>
      <c r="P263" s="126">
        <f>SUM(P264:P417)</f>
        <v>0</v>
      </c>
      <c r="R263" s="126">
        <f>SUM(R264:R417)</f>
        <v>38.764384459999995</v>
      </c>
      <c r="T263" s="127">
        <f>SUM(T264:T417)</f>
        <v>0</v>
      </c>
      <c r="AR263" s="121" t="s">
        <v>81</v>
      </c>
      <c r="AT263" s="128" t="s">
        <v>73</v>
      </c>
      <c r="AU263" s="128" t="s">
        <v>81</v>
      </c>
      <c r="AY263" s="121" t="s">
        <v>166</v>
      </c>
      <c r="BK263" s="129">
        <f>SUM(BK264:BK417)</f>
        <v>0</v>
      </c>
    </row>
    <row r="264" spans="2:65" s="1" customFormat="1" ht="33" customHeight="1">
      <c r="B264" s="33"/>
      <c r="C264" s="132" t="s">
        <v>349</v>
      </c>
      <c r="D264" s="132" t="s">
        <v>168</v>
      </c>
      <c r="E264" s="133" t="s">
        <v>1945</v>
      </c>
      <c r="F264" s="134" t="s">
        <v>1946</v>
      </c>
      <c r="G264" s="135" t="s">
        <v>318</v>
      </c>
      <c r="H264" s="136">
        <v>1</v>
      </c>
      <c r="I264" s="137"/>
      <c r="J264" s="138">
        <f>ROUND(I264*H264,2)</f>
        <v>0</v>
      </c>
      <c r="K264" s="134" t="s">
        <v>172</v>
      </c>
      <c r="L264" s="33"/>
      <c r="M264" s="139" t="s">
        <v>19</v>
      </c>
      <c r="N264" s="140" t="s">
        <v>45</v>
      </c>
      <c r="P264" s="141">
        <f>O264*H264</f>
        <v>0</v>
      </c>
      <c r="Q264" s="141">
        <v>0</v>
      </c>
      <c r="R264" s="141">
        <f>Q264*H264</f>
        <v>0</v>
      </c>
      <c r="S264" s="141">
        <v>0</v>
      </c>
      <c r="T264" s="142">
        <f>S264*H264</f>
        <v>0</v>
      </c>
      <c r="AR264" s="143" t="s">
        <v>173</v>
      </c>
      <c r="AT264" s="143" t="s">
        <v>168</v>
      </c>
      <c r="AU264" s="143" t="s">
        <v>83</v>
      </c>
      <c r="AY264" s="18" t="s">
        <v>166</v>
      </c>
      <c r="BE264" s="144">
        <f>IF(N264="základní",J264,0)</f>
        <v>0</v>
      </c>
      <c r="BF264" s="144">
        <f>IF(N264="snížená",J264,0)</f>
        <v>0</v>
      </c>
      <c r="BG264" s="144">
        <f>IF(N264="zákl. přenesená",J264,0)</f>
        <v>0</v>
      </c>
      <c r="BH264" s="144">
        <f>IF(N264="sníž. přenesená",J264,0)</f>
        <v>0</v>
      </c>
      <c r="BI264" s="144">
        <f>IF(N264="nulová",J264,0)</f>
        <v>0</v>
      </c>
      <c r="BJ264" s="18" t="s">
        <v>81</v>
      </c>
      <c r="BK264" s="144">
        <f>ROUND(I264*H264,2)</f>
        <v>0</v>
      </c>
      <c r="BL264" s="18" t="s">
        <v>173</v>
      </c>
      <c r="BM264" s="143" t="s">
        <v>1947</v>
      </c>
    </row>
    <row r="265" spans="2:65" s="1" customFormat="1" ht="10.199999999999999">
      <c r="B265" s="33"/>
      <c r="D265" s="145" t="s">
        <v>175</v>
      </c>
      <c r="F265" s="146" t="s">
        <v>1948</v>
      </c>
      <c r="I265" s="147"/>
      <c r="L265" s="33"/>
      <c r="M265" s="148"/>
      <c r="T265" s="54"/>
      <c r="AT265" s="18" t="s">
        <v>175</v>
      </c>
      <c r="AU265" s="18" t="s">
        <v>83</v>
      </c>
    </row>
    <row r="266" spans="2:65" s="12" customFormat="1" ht="10.199999999999999">
      <c r="B266" s="149"/>
      <c r="D266" s="150" t="s">
        <v>177</v>
      </c>
      <c r="E266" s="151" t="s">
        <v>19</v>
      </c>
      <c r="F266" s="152" t="s">
        <v>1949</v>
      </c>
      <c r="H266" s="151" t="s">
        <v>19</v>
      </c>
      <c r="I266" s="153"/>
      <c r="L266" s="149"/>
      <c r="M266" s="154"/>
      <c r="T266" s="155"/>
      <c r="AT266" s="151" t="s">
        <v>177</v>
      </c>
      <c r="AU266" s="151" t="s">
        <v>83</v>
      </c>
      <c r="AV266" s="12" t="s">
        <v>81</v>
      </c>
      <c r="AW266" s="12" t="s">
        <v>34</v>
      </c>
      <c r="AX266" s="12" t="s">
        <v>74</v>
      </c>
      <c r="AY266" s="151" t="s">
        <v>166</v>
      </c>
    </row>
    <row r="267" spans="2:65" s="13" customFormat="1" ht="10.199999999999999">
      <c r="B267" s="156"/>
      <c r="D267" s="150" t="s">
        <v>177</v>
      </c>
      <c r="E267" s="157" t="s">
        <v>19</v>
      </c>
      <c r="F267" s="158" t="s">
        <v>81</v>
      </c>
      <c r="H267" s="159">
        <v>1</v>
      </c>
      <c r="I267" s="160"/>
      <c r="L267" s="156"/>
      <c r="M267" s="161"/>
      <c r="T267" s="162"/>
      <c r="AT267" s="157" t="s">
        <v>177</v>
      </c>
      <c r="AU267" s="157" t="s">
        <v>83</v>
      </c>
      <c r="AV267" s="13" t="s">
        <v>83</v>
      </c>
      <c r="AW267" s="13" t="s">
        <v>34</v>
      </c>
      <c r="AX267" s="13" t="s">
        <v>74</v>
      </c>
      <c r="AY267" s="157" t="s">
        <v>166</v>
      </c>
    </row>
    <row r="268" spans="2:65" s="14" customFormat="1" ht="10.199999999999999">
      <c r="B268" s="163"/>
      <c r="D268" s="150" t="s">
        <v>177</v>
      </c>
      <c r="E268" s="164" t="s">
        <v>19</v>
      </c>
      <c r="F268" s="165" t="s">
        <v>181</v>
      </c>
      <c r="H268" s="166">
        <v>1</v>
      </c>
      <c r="I268" s="167"/>
      <c r="L268" s="163"/>
      <c r="M268" s="168"/>
      <c r="T268" s="169"/>
      <c r="AT268" s="164" t="s">
        <v>177</v>
      </c>
      <c r="AU268" s="164" t="s">
        <v>83</v>
      </c>
      <c r="AV268" s="14" t="s">
        <v>173</v>
      </c>
      <c r="AW268" s="14" t="s">
        <v>34</v>
      </c>
      <c r="AX268" s="14" t="s">
        <v>81</v>
      </c>
      <c r="AY268" s="164" t="s">
        <v>166</v>
      </c>
    </row>
    <row r="269" spans="2:65" s="1" customFormat="1" ht="24.15" customHeight="1">
      <c r="B269" s="33"/>
      <c r="C269" s="132" t="s">
        <v>361</v>
      </c>
      <c r="D269" s="132" t="s">
        <v>168</v>
      </c>
      <c r="E269" s="133" t="s">
        <v>1950</v>
      </c>
      <c r="F269" s="134" t="s">
        <v>1951</v>
      </c>
      <c r="G269" s="135" t="s">
        <v>318</v>
      </c>
      <c r="H269" s="136">
        <v>6</v>
      </c>
      <c r="I269" s="137"/>
      <c r="J269" s="138">
        <f>ROUND(I269*H269,2)</f>
        <v>0</v>
      </c>
      <c r="K269" s="134" t="s">
        <v>172</v>
      </c>
      <c r="L269" s="33"/>
      <c r="M269" s="139" t="s">
        <v>19</v>
      </c>
      <c r="N269" s="140" t="s">
        <v>45</v>
      </c>
      <c r="P269" s="141">
        <f>O269*H269</f>
        <v>0</v>
      </c>
      <c r="Q269" s="141">
        <v>6.0000000000000002E-5</v>
      </c>
      <c r="R269" s="141">
        <f>Q269*H269</f>
        <v>3.6000000000000002E-4</v>
      </c>
      <c r="S269" s="141">
        <v>0</v>
      </c>
      <c r="T269" s="142">
        <f>S269*H269</f>
        <v>0</v>
      </c>
      <c r="AR269" s="143" t="s">
        <v>173</v>
      </c>
      <c r="AT269" s="143" t="s">
        <v>168</v>
      </c>
      <c r="AU269" s="143" t="s">
        <v>83</v>
      </c>
      <c r="AY269" s="18" t="s">
        <v>166</v>
      </c>
      <c r="BE269" s="144">
        <f>IF(N269="základní",J269,0)</f>
        <v>0</v>
      </c>
      <c r="BF269" s="144">
        <f>IF(N269="snížená",J269,0)</f>
        <v>0</v>
      </c>
      <c r="BG269" s="144">
        <f>IF(N269="zákl. přenesená",J269,0)</f>
        <v>0</v>
      </c>
      <c r="BH269" s="144">
        <f>IF(N269="sníž. přenesená",J269,0)</f>
        <v>0</v>
      </c>
      <c r="BI269" s="144">
        <f>IF(N269="nulová",J269,0)</f>
        <v>0</v>
      </c>
      <c r="BJ269" s="18" t="s">
        <v>81</v>
      </c>
      <c r="BK269" s="144">
        <f>ROUND(I269*H269,2)</f>
        <v>0</v>
      </c>
      <c r="BL269" s="18" t="s">
        <v>173</v>
      </c>
      <c r="BM269" s="143" t="s">
        <v>1952</v>
      </c>
    </row>
    <row r="270" spans="2:65" s="1" customFormat="1" ht="10.199999999999999">
      <c r="B270" s="33"/>
      <c r="D270" s="145" t="s">
        <v>175</v>
      </c>
      <c r="F270" s="146" t="s">
        <v>1953</v>
      </c>
      <c r="I270" s="147"/>
      <c r="L270" s="33"/>
      <c r="M270" s="148"/>
      <c r="T270" s="54"/>
      <c r="AT270" s="18" t="s">
        <v>175</v>
      </c>
      <c r="AU270" s="18" t="s">
        <v>83</v>
      </c>
    </row>
    <row r="271" spans="2:65" s="12" customFormat="1" ht="10.199999999999999">
      <c r="B271" s="149"/>
      <c r="D271" s="150" t="s">
        <v>177</v>
      </c>
      <c r="E271" s="151" t="s">
        <v>19</v>
      </c>
      <c r="F271" s="152" t="s">
        <v>1954</v>
      </c>
      <c r="H271" s="151" t="s">
        <v>19</v>
      </c>
      <c r="I271" s="153"/>
      <c r="L271" s="149"/>
      <c r="M271" s="154"/>
      <c r="T271" s="155"/>
      <c r="AT271" s="151" t="s">
        <v>177</v>
      </c>
      <c r="AU271" s="151" t="s">
        <v>83</v>
      </c>
      <c r="AV271" s="12" t="s">
        <v>81</v>
      </c>
      <c r="AW271" s="12" t="s">
        <v>34</v>
      </c>
      <c r="AX271" s="12" t="s">
        <v>74</v>
      </c>
      <c r="AY271" s="151" t="s">
        <v>166</v>
      </c>
    </row>
    <row r="272" spans="2:65" s="13" customFormat="1" ht="10.199999999999999">
      <c r="B272" s="156"/>
      <c r="D272" s="150" t="s">
        <v>177</v>
      </c>
      <c r="E272" s="157" t="s">
        <v>19</v>
      </c>
      <c r="F272" s="158" t="s">
        <v>1955</v>
      </c>
      <c r="H272" s="159">
        <v>6</v>
      </c>
      <c r="I272" s="160"/>
      <c r="L272" s="156"/>
      <c r="M272" s="161"/>
      <c r="T272" s="162"/>
      <c r="AT272" s="157" t="s">
        <v>177</v>
      </c>
      <c r="AU272" s="157" t="s">
        <v>83</v>
      </c>
      <c r="AV272" s="13" t="s">
        <v>83</v>
      </c>
      <c r="AW272" s="13" t="s">
        <v>34</v>
      </c>
      <c r="AX272" s="13" t="s">
        <v>74</v>
      </c>
      <c r="AY272" s="157" t="s">
        <v>166</v>
      </c>
    </row>
    <row r="273" spans="2:65" s="14" customFormat="1" ht="10.199999999999999">
      <c r="B273" s="163"/>
      <c r="D273" s="150" t="s">
        <v>177</v>
      </c>
      <c r="E273" s="164" t="s">
        <v>19</v>
      </c>
      <c r="F273" s="165" t="s">
        <v>181</v>
      </c>
      <c r="H273" s="166">
        <v>6</v>
      </c>
      <c r="I273" s="167"/>
      <c r="L273" s="163"/>
      <c r="M273" s="168"/>
      <c r="T273" s="169"/>
      <c r="AT273" s="164" t="s">
        <v>177</v>
      </c>
      <c r="AU273" s="164" t="s">
        <v>83</v>
      </c>
      <c r="AV273" s="14" t="s">
        <v>173</v>
      </c>
      <c r="AW273" s="14" t="s">
        <v>34</v>
      </c>
      <c r="AX273" s="14" t="s">
        <v>81</v>
      </c>
      <c r="AY273" s="164" t="s">
        <v>166</v>
      </c>
    </row>
    <row r="274" spans="2:65" s="1" customFormat="1" ht="16.5" customHeight="1">
      <c r="B274" s="33"/>
      <c r="C274" s="175" t="s">
        <v>371</v>
      </c>
      <c r="D274" s="175" t="s">
        <v>561</v>
      </c>
      <c r="E274" s="176" t="s">
        <v>1956</v>
      </c>
      <c r="F274" s="177" t="s">
        <v>1957</v>
      </c>
      <c r="G274" s="178" t="s">
        <v>276</v>
      </c>
      <c r="H274" s="179">
        <v>0.4</v>
      </c>
      <c r="I274" s="180"/>
      <c r="J274" s="181">
        <f>ROUND(I274*H274,2)</f>
        <v>0</v>
      </c>
      <c r="K274" s="177" t="s">
        <v>172</v>
      </c>
      <c r="L274" s="182"/>
      <c r="M274" s="183" t="s">
        <v>19</v>
      </c>
      <c r="N274" s="184" t="s">
        <v>45</v>
      </c>
      <c r="P274" s="141">
        <f>O274*H274</f>
        <v>0</v>
      </c>
      <c r="Q274" s="141">
        <v>1.9000000000000001E-4</v>
      </c>
      <c r="R274" s="141">
        <f>Q274*H274</f>
        <v>7.6000000000000004E-5</v>
      </c>
      <c r="S274" s="141">
        <v>0</v>
      </c>
      <c r="T274" s="142">
        <f>S274*H274</f>
        <v>0</v>
      </c>
      <c r="AR274" s="143" t="s">
        <v>229</v>
      </c>
      <c r="AT274" s="143" t="s">
        <v>561</v>
      </c>
      <c r="AU274" s="143" t="s">
        <v>83</v>
      </c>
      <c r="AY274" s="18" t="s">
        <v>166</v>
      </c>
      <c r="BE274" s="144">
        <f>IF(N274="základní",J274,0)</f>
        <v>0</v>
      </c>
      <c r="BF274" s="144">
        <f>IF(N274="snížená",J274,0)</f>
        <v>0</v>
      </c>
      <c r="BG274" s="144">
        <f>IF(N274="zákl. přenesená",J274,0)</f>
        <v>0</v>
      </c>
      <c r="BH274" s="144">
        <f>IF(N274="sníž. přenesená",J274,0)</f>
        <v>0</v>
      </c>
      <c r="BI274" s="144">
        <f>IF(N274="nulová",J274,0)</f>
        <v>0</v>
      </c>
      <c r="BJ274" s="18" t="s">
        <v>81</v>
      </c>
      <c r="BK274" s="144">
        <f>ROUND(I274*H274,2)</f>
        <v>0</v>
      </c>
      <c r="BL274" s="18" t="s">
        <v>173</v>
      </c>
      <c r="BM274" s="143" t="s">
        <v>1958</v>
      </c>
    </row>
    <row r="275" spans="2:65" s="12" customFormat="1" ht="10.199999999999999">
      <c r="B275" s="149"/>
      <c r="D275" s="150" t="s">
        <v>177</v>
      </c>
      <c r="E275" s="151" t="s">
        <v>19</v>
      </c>
      <c r="F275" s="152" t="s">
        <v>1954</v>
      </c>
      <c r="H275" s="151" t="s">
        <v>19</v>
      </c>
      <c r="I275" s="153"/>
      <c r="L275" s="149"/>
      <c r="M275" s="154"/>
      <c r="T275" s="155"/>
      <c r="AT275" s="151" t="s">
        <v>177</v>
      </c>
      <c r="AU275" s="151" t="s">
        <v>83</v>
      </c>
      <c r="AV275" s="12" t="s">
        <v>81</v>
      </c>
      <c r="AW275" s="12" t="s">
        <v>34</v>
      </c>
      <c r="AX275" s="12" t="s">
        <v>74</v>
      </c>
      <c r="AY275" s="151" t="s">
        <v>166</v>
      </c>
    </row>
    <row r="276" spans="2:65" s="13" customFormat="1" ht="10.199999999999999">
      <c r="B276" s="156"/>
      <c r="D276" s="150" t="s">
        <v>177</v>
      </c>
      <c r="E276" s="157" t="s">
        <v>19</v>
      </c>
      <c r="F276" s="158" t="s">
        <v>1959</v>
      </c>
      <c r="H276" s="159">
        <v>0.4</v>
      </c>
      <c r="I276" s="160"/>
      <c r="L276" s="156"/>
      <c r="M276" s="161"/>
      <c r="T276" s="162"/>
      <c r="AT276" s="157" t="s">
        <v>177</v>
      </c>
      <c r="AU276" s="157" t="s">
        <v>83</v>
      </c>
      <c r="AV276" s="13" t="s">
        <v>83</v>
      </c>
      <c r="AW276" s="13" t="s">
        <v>34</v>
      </c>
      <c r="AX276" s="13" t="s">
        <v>74</v>
      </c>
      <c r="AY276" s="157" t="s">
        <v>166</v>
      </c>
    </row>
    <row r="277" spans="2:65" s="14" customFormat="1" ht="10.199999999999999">
      <c r="B277" s="163"/>
      <c r="D277" s="150" t="s">
        <v>177</v>
      </c>
      <c r="E277" s="164" t="s">
        <v>19</v>
      </c>
      <c r="F277" s="165" t="s">
        <v>181</v>
      </c>
      <c r="H277" s="166">
        <v>0.4</v>
      </c>
      <c r="I277" s="167"/>
      <c r="L277" s="163"/>
      <c r="M277" s="168"/>
      <c r="T277" s="169"/>
      <c r="AT277" s="164" t="s">
        <v>177</v>
      </c>
      <c r="AU277" s="164" t="s">
        <v>83</v>
      </c>
      <c r="AV277" s="14" t="s">
        <v>173</v>
      </c>
      <c r="AW277" s="14" t="s">
        <v>34</v>
      </c>
      <c r="AX277" s="14" t="s">
        <v>81</v>
      </c>
      <c r="AY277" s="164" t="s">
        <v>166</v>
      </c>
    </row>
    <row r="278" spans="2:65" s="1" customFormat="1" ht="16.5" customHeight="1">
      <c r="B278" s="33"/>
      <c r="C278" s="175" t="s">
        <v>384</v>
      </c>
      <c r="D278" s="175" t="s">
        <v>561</v>
      </c>
      <c r="E278" s="176" t="s">
        <v>1960</v>
      </c>
      <c r="F278" s="177" t="s">
        <v>1961</v>
      </c>
      <c r="G278" s="178" t="s">
        <v>276</v>
      </c>
      <c r="H278" s="179">
        <v>2</v>
      </c>
      <c r="I278" s="180"/>
      <c r="J278" s="181">
        <f>ROUND(I278*H278,2)</f>
        <v>0</v>
      </c>
      <c r="K278" s="177" t="s">
        <v>172</v>
      </c>
      <c r="L278" s="182"/>
      <c r="M278" s="183" t="s">
        <v>19</v>
      </c>
      <c r="N278" s="184" t="s">
        <v>45</v>
      </c>
      <c r="P278" s="141">
        <f>O278*H278</f>
        <v>0</v>
      </c>
      <c r="Q278" s="141">
        <v>1.4499999999999999E-3</v>
      </c>
      <c r="R278" s="141">
        <f>Q278*H278</f>
        <v>2.8999999999999998E-3</v>
      </c>
      <c r="S278" s="141">
        <v>0</v>
      </c>
      <c r="T278" s="142">
        <f>S278*H278</f>
        <v>0</v>
      </c>
      <c r="AR278" s="143" t="s">
        <v>229</v>
      </c>
      <c r="AT278" s="143" t="s">
        <v>561</v>
      </c>
      <c r="AU278" s="143" t="s">
        <v>83</v>
      </c>
      <c r="AY278" s="18" t="s">
        <v>166</v>
      </c>
      <c r="BE278" s="144">
        <f>IF(N278="základní",J278,0)</f>
        <v>0</v>
      </c>
      <c r="BF278" s="144">
        <f>IF(N278="snížená",J278,0)</f>
        <v>0</v>
      </c>
      <c r="BG278" s="144">
        <f>IF(N278="zákl. přenesená",J278,0)</f>
        <v>0</v>
      </c>
      <c r="BH278" s="144">
        <f>IF(N278="sníž. přenesená",J278,0)</f>
        <v>0</v>
      </c>
      <c r="BI278" s="144">
        <f>IF(N278="nulová",J278,0)</f>
        <v>0</v>
      </c>
      <c r="BJ278" s="18" t="s">
        <v>81</v>
      </c>
      <c r="BK278" s="144">
        <f>ROUND(I278*H278,2)</f>
        <v>0</v>
      </c>
      <c r="BL278" s="18" t="s">
        <v>173</v>
      </c>
      <c r="BM278" s="143" t="s">
        <v>1962</v>
      </c>
    </row>
    <row r="279" spans="2:65" s="12" customFormat="1" ht="10.199999999999999">
      <c r="B279" s="149"/>
      <c r="D279" s="150" t="s">
        <v>177</v>
      </c>
      <c r="E279" s="151" t="s">
        <v>19</v>
      </c>
      <c r="F279" s="152" t="s">
        <v>1954</v>
      </c>
      <c r="H279" s="151" t="s">
        <v>19</v>
      </c>
      <c r="I279" s="153"/>
      <c r="L279" s="149"/>
      <c r="M279" s="154"/>
      <c r="T279" s="155"/>
      <c r="AT279" s="151" t="s">
        <v>177</v>
      </c>
      <c r="AU279" s="151" t="s">
        <v>83</v>
      </c>
      <c r="AV279" s="12" t="s">
        <v>81</v>
      </c>
      <c r="AW279" s="12" t="s">
        <v>34</v>
      </c>
      <c r="AX279" s="12" t="s">
        <v>74</v>
      </c>
      <c r="AY279" s="151" t="s">
        <v>166</v>
      </c>
    </row>
    <row r="280" spans="2:65" s="13" customFormat="1" ht="10.199999999999999">
      <c r="B280" s="156"/>
      <c r="D280" s="150" t="s">
        <v>177</v>
      </c>
      <c r="E280" s="157" t="s">
        <v>19</v>
      </c>
      <c r="F280" s="158" t="s">
        <v>1963</v>
      </c>
      <c r="H280" s="159">
        <v>2</v>
      </c>
      <c r="I280" s="160"/>
      <c r="L280" s="156"/>
      <c r="M280" s="161"/>
      <c r="T280" s="162"/>
      <c r="AT280" s="157" t="s">
        <v>177</v>
      </c>
      <c r="AU280" s="157" t="s">
        <v>83</v>
      </c>
      <c r="AV280" s="13" t="s">
        <v>83</v>
      </c>
      <c r="AW280" s="13" t="s">
        <v>34</v>
      </c>
      <c r="AX280" s="13" t="s">
        <v>74</v>
      </c>
      <c r="AY280" s="157" t="s">
        <v>166</v>
      </c>
    </row>
    <row r="281" spans="2:65" s="14" customFormat="1" ht="10.199999999999999">
      <c r="B281" s="163"/>
      <c r="D281" s="150" t="s">
        <v>177</v>
      </c>
      <c r="E281" s="164" t="s">
        <v>19</v>
      </c>
      <c r="F281" s="165" t="s">
        <v>181</v>
      </c>
      <c r="H281" s="166">
        <v>2</v>
      </c>
      <c r="I281" s="167"/>
      <c r="L281" s="163"/>
      <c r="M281" s="168"/>
      <c r="T281" s="169"/>
      <c r="AT281" s="164" t="s">
        <v>177</v>
      </c>
      <c r="AU281" s="164" t="s">
        <v>83</v>
      </c>
      <c r="AV281" s="14" t="s">
        <v>173</v>
      </c>
      <c r="AW281" s="14" t="s">
        <v>34</v>
      </c>
      <c r="AX281" s="14" t="s">
        <v>81</v>
      </c>
      <c r="AY281" s="164" t="s">
        <v>166</v>
      </c>
    </row>
    <row r="282" spans="2:65" s="1" customFormat="1" ht="21.75" customHeight="1">
      <c r="B282" s="33"/>
      <c r="C282" s="132" t="s">
        <v>390</v>
      </c>
      <c r="D282" s="132" t="s">
        <v>168</v>
      </c>
      <c r="E282" s="133" t="s">
        <v>1964</v>
      </c>
      <c r="F282" s="134" t="s">
        <v>1965</v>
      </c>
      <c r="G282" s="135" t="s">
        <v>318</v>
      </c>
      <c r="H282" s="136">
        <v>5</v>
      </c>
      <c r="I282" s="137"/>
      <c r="J282" s="138">
        <f>ROUND(I282*H282,2)</f>
        <v>0</v>
      </c>
      <c r="K282" s="134" t="s">
        <v>172</v>
      </c>
      <c r="L282" s="33"/>
      <c r="M282" s="139" t="s">
        <v>19</v>
      </c>
      <c r="N282" s="140" t="s">
        <v>45</v>
      </c>
      <c r="P282" s="141">
        <f>O282*H282</f>
        <v>0</v>
      </c>
      <c r="Q282" s="141">
        <v>1.8929999999999999E-2</v>
      </c>
      <c r="R282" s="141">
        <f>Q282*H282</f>
        <v>9.4649999999999998E-2</v>
      </c>
      <c r="S282" s="141">
        <v>0</v>
      </c>
      <c r="T282" s="142">
        <f>S282*H282</f>
        <v>0</v>
      </c>
      <c r="AR282" s="143" t="s">
        <v>173</v>
      </c>
      <c r="AT282" s="143" t="s">
        <v>168</v>
      </c>
      <c r="AU282" s="143" t="s">
        <v>83</v>
      </c>
      <c r="AY282" s="18" t="s">
        <v>166</v>
      </c>
      <c r="BE282" s="144">
        <f>IF(N282="základní",J282,0)</f>
        <v>0</v>
      </c>
      <c r="BF282" s="144">
        <f>IF(N282="snížená",J282,0)</f>
        <v>0</v>
      </c>
      <c r="BG282" s="144">
        <f>IF(N282="zákl. přenesená",J282,0)</f>
        <v>0</v>
      </c>
      <c r="BH282" s="144">
        <f>IF(N282="sníž. přenesená",J282,0)</f>
        <v>0</v>
      </c>
      <c r="BI282" s="144">
        <f>IF(N282="nulová",J282,0)</f>
        <v>0</v>
      </c>
      <c r="BJ282" s="18" t="s">
        <v>81</v>
      </c>
      <c r="BK282" s="144">
        <f>ROUND(I282*H282,2)</f>
        <v>0</v>
      </c>
      <c r="BL282" s="18" t="s">
        <v>173</v>
      </c>
      <c r="BM282" s="143" t="s">
        <v>1966</v>
      </c>
    </row>
    <row r="283" spans="2:65" s="1" customFormat="1" ht="10.199999999999999">
      <c r="B283" s="33"/>
      <c r="D283" s="145" t="s">
        <v>175</v>
      </c>
      <c r="F283" s="146" t="s">
        <v>1967</v>
      </c>
      <c r="I283" s="147"/>
      <c r="L283" s="33"/>
      <c r="M283" s="148"/>
      <c r="T283" s="54"/>
      <c r="AT283" s="18" t="s">
        <v>175</v>
      </c>
      <c r="AU283" s="18" t="s">
        <v>83</v>
      </c>
    </row>
    <row r="284" spans="2:65" s="12" customFormat="1" ht="10.199999999999999">
      <c r="B284" s="149"/>
      <c r="D284" s="150" t="s">
        <v>177</v>
      </c>
      <c r="E284" s="151" t="s">
        <v>19</v>
      </c>
      <c r="F284" s="152" t="s">
        <v>1968</v>
      </c>
      <c r="H284" s="151" t="s">
        <v>19</v>
      </c>
      <c r="I284" s="153"/>
      <c r="L284" s="149"/>
      <c r="M284" s="154"/>
      <c r="T284" s="155"/>
      <c r="AT284" s="151" t="s">
        <v>177</v>
      </c>
      <c r="AU284" s="151" t="s">
        <v>83</v>
      </c>
      <c r="AV284" s="12" t="s">
        <v>81</v>
      </c>
      <c r="AW284" s="12" t="s">
        <v>34</v>
      </c>
      <c r="AX284" s="12" t="s">
        <v>74</v>
      </c>
      <c r="AY284" s="151" t="s">
        <v>166</v>
      </c>
    </row>
    <row r="285" spans="2:65" s="13" customFormat="1" ht="10.199999999999999">
      <c r="B285" s="156"/>
      <c r="D285" s="150" t="s">
        <v>177</v>
      </c>
      <c r="E285" s="157" t="s">
        <v>19</v>
      </c>
      <c r="F285" s="158" t="s">
        <v>206</v>
      </c>
      <c r="H285" s="159">
        <v>5</v>
      </c>
      <c r="I285" s="160"/>
      <c r="L285" s="156"/>
      <c r="M285" s="161"/>
      <c r="T285" s="162"/>
      <c r="AT285" s="157" t="s">
        <v>177</v>
      </c>
      <c r="AU285" s="157" t="s">
        <v>83</v>
      </c>
      <c r="AV285" s="13" t="s">
        <v>83</v>
      </c>
      <c r="AW285" s="13" t="s">
        <v>34</v>
      </c>
      <c r="AX285" s="13" t="s">
        <v>74</v>
      </c>
      <c r="AY285" s="157" t="s">
        <v>166</v>
      </c>
    </row>
    <row r="286" spans="2:65" s="14" customFormat="1" ht="10.199999999999999">
      <c r="B286" s="163"/>
      <c r="D286" s="150" t="s">
        <v>177</v>
      </c>
      <c r="E286" s="164" t="s">
        <v>19</v>
      </c>
      <c r="F286" s="165" t="s">
        <v>181</v>
      </c>
      <c r="H286" s="166">
        <v>5</v>
      </c>
      <c r="I286" s="167"/>
      <c r="L286" s="163"/>
      <c r="M286" s="168"/>
      <c r="T286" s="169"/>
      <c r="AT286" s="164" t="s">
        <v>177</v>
      </c>
      <c r="AU286" s="164" t="s">
        <v>83</v>
      </c>
      <c r="AV286" s="14" t="s">
        <v>173</v>
      </c>
      <c r="AW286" s="14" t="s">
        <v>34</v>
      </c>
      <c r="AX286" s="14" t="s">
        <v>81</v>
      </c>
      <c r="AY286" s="164" t="s">
        <v>166</v>
      </c>
    </row>
    <row r="287" spans="2:65" s="1" customFormat="1" ht="24.15" customHeight="1">
      <c r="B287" s="33"/>
      <c r="C287" s="132" t="s">
        <v>397</v>
      </c>
      <c r="D287" s="132" t="s">
        <v>168</v>
      </c>
      <c r="E287" s="133" t="s">
        <v>1969</v>
      </c>
      <c r="F287" s="134" t="s">
        <v>1970</v>
      </c>
      <c r="G287" s="135" t="s">
        <v>171</v>
      </c>
      <c r="H287" s="136">
        <v>7.8E-2</v>
      </c>
      <c r="I287" s="137"/>
      <c r="J287" s="138">
        <f>ROUND(I287*H287,2)</f>
        <v>0</v>
      </c>
      <c r="K287" s="134" t="s">
        <v>172</v>
      </c>
      <c r="L287" s="33"/>
      <c r="M287" s="139" t="s">
        <v>19</v>
      </c>
      <c r="N287" s="140" t="s">
        <v>45</v>
      </c>
      <c r="P287" s="141">
        <f>O287*H287</f>
        <v>0</v>
      </c>
      <c r="Q287" s="141">
        <v>2.39757</v>
      </c>
      <c r="R287" s="141">
        <f>Q287*H287</f>
        <v>0.18701045999999999</v>
      </c>
      <c r="S287" s="141">
        <v>0</v>
      </c>
      <c r="T287" s="142">
        <f>S287*H287</f>
        <v>0</v>
      </c>
      <c r="AR287" s="143" t="s">
        <v>173</v>
      </c>
      <c r="AT287" s="143" t="s">
        <v>168</v>
      </c>
      <c r="AU287" s="143" t="s">
        <v>83</v>
      </c>
      <c r="AY287" s="18" t="s">
        <v>166</v>
      </c>
      <c r="BE287" s="144">
        <f>IF(N287="základní",J287,0)</f>
        <v>0</v>
      </c>
      <c r="BF287" s="144">
        <f>IF(N287="snížená",J287,0)</f>
        <v>0</v>
      </c>
      <c r="BG287" s="144">
        <f>IF(N287="zákl. přenesená",J287,0)</f>
        <v>0</v>
      </c>
      <c r="BH287" s="144">
        <f>IF(N287="sníž. přenesená",J287,0)</f>
        <v>0</v>
      </c>
      <c r="BI287" s="144">
        <f>IF(N287="nulová",J287,0)</f>
        <v>0</v>
      </c>
      <c r="BJ287" s="18" t="s">
        <v>81</v>
      </c>
      <c r="BK287" s="144">
        <f>ROUND(I287*H287,2)</f>
        <v>0</v>
      </c>
      <c r="BL287" s="18" t="s">
        <v>173</v>
      </c>
      <c r="BM287" s="143" t="s">
        <v>1971</v>
      </c>
    </row>
    <row r="288" spans="2:65" s="1" customFormat="1" ht="10.199999999999999">
      <c r="B288" s="33"/>
      <c r="D288" s="145" t="s">
        <v>175</v>
      </c>
      <c r="F288" s="146" t="s">
        <v>1972</v>
      </c>
      <c r="I288" s="147"/>
      <c r="L288" s="33"/>
      <c r="M288" s="148"/>
      <c r="T288" s="54"/>
      <c r="AT288" s="18" t="s">
        <v>175</v>
      </c>
      <c r="AU288" s="18" t="s">
        <v>83</v>
      </c>
    </row>
    <row r="289" spans="2:65" s="12" customFormat="1" ht="10.199999999999999">
      <c r="B289" s="149"/>
      <c r="D289" s="150" t="s">
        <v>177</v>
      </c>
      <c r="E289" s="151" t="s">
        <v>19</v>
      </c>
      <c r="F289" s="152" t="s">
        <v>817</v>
      </c>
      <c r="H289" s="151" t="s">
        <v>19</v>
      </c>
      <c r="I289" s="153"/>
      <c r="L289" s="149"/>
      <c r="M289" s="154"/>
      <c r="T289" s="155"/>
      <c r="AT289" s="151" t="s">
        <v>177</v>
      </c>
      <c r="AU289" s="151" t="s">
        <v>83</v>
      </c>
      <c r="AV289" s="12" t="s">
        <v>81</v>
      </c>
      <c r="AW289" s="12" t="s">
        <v>34</v>
      </c>
      <c r="AX289" s="12" t="s">
        <v>74</v>
      </c>
      <c r="AY289" s="151" t="s">
        <v>166</v>
      </c>
    </row>
    <row r="290" spans="2:65" s="13" customFormat="1" ht="10.199999999999999">
      <c r="B290" s="156"/>
      <c r="D290" s="150" t="s">
        <v>177</v>
      </c>
      <c r="E290" s="157" t="s">
        <v>19</v>
      </c>
      <c r="F290" s="158" t="s">
        <v>1973</v>
      </c>
      <c r="H290" s="159">
        <v>4.0000000000000001E-3</v>
      </c>
      <c r="I290" s="160"/>
      <c r="L290" s="156"/>
      <c r="M290" s="161"/>
      <c r="T290" s="162"/>
      <c r="AT290" s="157" t="s">
        <v>177</v>
      </c>
      <c r="AU290" s="157" t="s">
        <v>83</v>
      </c>
      <c r="AV290" s="13" t="s">
        <v>83</v>
      </c>
      <c r="AW290" s="13" t="s">
        <v>34</v>
      </c>
      <c r="AX290" s="13" t="s">
        <v>74</v>
      </c>
      <c r="AY290" s="157" t="s">
        <v>166</v>
      </c>
    </row>
    <row r="291" spans="2:65" s="13" customFormat="1" ht="10.199999999999999">
      <c r="B291" s="156"/>
      <c r="D291" s="150" t="s">
        <v>177</v>
      </c>
      <c r="E291" s="157" t="s">
        <v>19</v>
      </c>
      <c r="F291" s="158" t="s">
        <v>1974</v>
      </c>
      <c r="H291" s="159">
        <v>7.1999999999999995E-2</v>
      </c>
      <c r="I291" s="160"/>
      <c r="L291" s="156"/>
      <c r="M291" s="161"/>
      <c r="T291" s="162"/>
      <c r="AT291" s="157" t="s">
        <v>177</v>
      </c>
      <c r="AU291" s="157" t="s">
        <v>83</v>
      </c>
      <c r="AV291" s="13" t="s">
        <v>83</v>
      </c>
      <c r="AW291" s="13" t="s">
        <v>34</v>
      </c>
      <c r="AX291" s="13" t="s">
        <v>74</v>
      </c>
      <c r="AY291" s="157" t="s">
        <v>166</v>
      </c>
    </row>
    <row r="292" spans="2:65" s="14" customFormat="1" ht="10.199999999999999">
      <c r="B292" s="163"/>
      <c r="D292" s="150" t="s">
        <v>177</v>
      </c>
      <c r="E292" s="164" t="s">
        <v>19</v>
      </c>
      <c r="F292" s="165" t="s">
        <v>181</v>
      </c>
      <c r="H292" s="166">
        <v>7.5999999999999998E-2</v>
      </c>
      <c r="I292" s="167"/>
      <c r="L292" s="163"/>
      <c r="M292" s="168"/>
      <c r="T292" s="169"/>
      <c r="AT292" s="164" t="s">
        <v>177</v>
      </c>
      <c r="AU292" s="164" t="s">
        <v>83</v>
      </c>
      <c r="AV292" s="14" t="s">
        <v>173</v>
      </c>
      <c r="AW292" s="14" t="s">
        <v>34</v>
      </c>
      <c r="AX292" s="14" t="s">
        <v>81</v>
      </c>
      <c r="AY292" s="164" t="s">
        <v>166</v>
      </c>
    </row>
    <row r="293" spans="2:65" s="13" customFormat="1" ht="10.199999999999999">
      <c r="B293" s="156"/>
      <c r="D293" s="150" t="s">
        <v>177</v>
      </c>
      <c r="F293" s="158" t="s">
        <v>1975</v>
      </c>
      <c r="H293" s="159">
        <v>7.8E-2</v>
      </c>
      <c r="I293" s="160"/>
      <c r="L293" s="156"/>
      <c r="M293" s="161"/>
      <c r="T293" s="162"/>
      <c r="AT293" s="157" t="s">
        <v>177</v>
      </c>
      <c r="AU293" s="157" t="s">
        <v>83</v>
      </c>
      <c r="AV293" s="13" t="s">
        <v>83</v>
      </c>
      <c r="AW293" s="13" t="s">
        <v>4</v>
      </c>
      <c r="AX293" s="13" t="s">
        <v>81</v>
      </c>
      <c r="AY293" s="157" t="s">
        <v>166</v>
      </c>
    </row>
    <row r="294" spans="2:65" s="1" customFormat="1" ht="24.15" customHeight="1">
      <c r="B294" s="33"/>
      <c r="C294" s="132" t="s">
        <v>404</v>
      </c>
      <c r="D294" s="132" t="s">
        <v>168</v>
      </c>
      <c r="E294" s="133" t="s">
        <v>1976</v>
      </c>
      <c r="F294" s="134" t="s">
        <v>1977</v>
      </c>
      <c r="G294" s="135" t="s">
        <v>244</v>
      </c>
      <c r="H294" s="136">
        <v>20.349</v>
      </c>
      <c r="I294" s="137"/>
      <c r="J294" s="138">
        <f>ROUND(I294*H294,2)</f>
        <v>0</v>
      </c>
      <c r="K294" s="134" t="s">
        <v>172</v>
      </c>
      <c r="L294" s="33"/>
      <c r="M294" s="139" t="s">
        <v>19</v>
      </c>
      <c r="N294" s="140" t="s">
        <v>45</v>
      </c>
      <c r="P294" s="141">
        <f>O294*H294</f>
        <v>0</v>
      </c>
      <c r="Q294" s="141">
        <v>0.50100999999999996</v>
      </c>
      <c r="R294" s="141">
        <f>Q294*H294</f>
        <v>10.195052489999998</v>
      </c>
      <c r="S294" s="141">
        <v>0</v>
      </c>
      <c r="T294" s="142">
        <f>S294*H294</f>
        <v>0</v>
      </c>
      <c r="AR294" s="143" t="s">
        <v>173</v>
      </c>
      <c r="AT294" s="143" t="s">
        <v>168</v>
      </c>
      <c r="AU294" s="143" t="s">
        <v>83</v>
      </c>
      <c r="AY294" s="18" t="s">
        <v>166</v>
      </c>
      <c r="BE294" s="144">
        <f>IF(N294="základní",J294,0)</f>
        <v>0</v>
      </c>
      <c r="BF294" s="144">
        <f>IF(N294="snížená",J294,0)</f>
        <v>0</v>
      </c>
      <c r="BG294" s="144">
        <f>IF(N294="zákl. přenesená",J294,0)</f>
        <v>0</v>
      </c>
      <c r="BH294" s="144">
        <f>IF(N294="sníž. přenesená",J294,0)</f>
        <v>0</v>
      </c>
      <c r="BI294" s="144">
        <f>IF(N294="nulová",J294,0)</f>
        <v>0</v>
      </c>
      <c r="BJ294" s="18" t="s">
        <v>81</v>
      </c>
      <c r="BK294" s="144">
        <f>ROUND(I294*H294,2)</f>
        <v>0</v>
      </c>
      <c r="BL294" s="18" t="s">
        <v>173</v>
      </c>
      <c r="BM294" s="143" t="s">
        <v>1978</v>
      </c>
    </row>
    <row r="295" spans="2:65" s="1" customFormat="1" ht="10.199999999999999">
      <c r="B295" s="33"/>
      <c r="D295" s="145" t="s">
        <v>175</v>
      </c>
      <c r="F295" s="146" t="s">
        <v>1979</v>
      </c>
      <c r="I295" s="147"/>
      <c r="L295" s="33"/>
      <c r="M295" s="148"/>
      <c r="T295" s="54"/>
      <c r="AT295" s="18" t="s">
        <v>175</v>
      </c>
      <c r="AU295" s="18" t="s">
        <v>83</v>
      </c>
    </row>
    <row r="296" spans="2:65" s="12" customFormat="1" ht="10.199999999999999">
      <c r="B296" s="149"/>
      <c r="D296" s="150" t="s">
        <v>177</v>
      </c>
      <c r="E296" s="151" t="s">
        <v>19</v>
      </c>
      <c r="F296" s="152" t="s">
        <v>1668</v>
      </c>
      <c r="H296" s="151" t="s">
        <v>19</v>
      </c>
      <c r="I296" s="153"/>
      <c r="L296" s="149"/>
      <c r="M296" s="154"/>
      <c r="T296" s="155"/>
      <c r="AT296" s="151" t="s">
        <v>177</v>
      </c>
      <c r="AU296" s="151" t="s">
        <v>83</v>
      </c>
      <c r="AV296" s="12" t="s">
        <v>81</v>
      </c>
      <c r="AW296" s="12" t="s">
        <v>34</v>
      </c>
      <c r="AX296" s="12" t="s">
        <v>74</v>
      </c>
      <c r="AY296" s="151" t="s">
        <v>166</v>
      </c>
    </row>
    <row r="297" spans="2:65" s="13" customFormat="1" ht="10.199999999999999">
      <c r="B297" s="156"/>
      <c r="D297" s="150" t="s">
        <v>177</v>
      </c>
      <c r="E297" s="157" t="s">
        <v>19</v>
      </c>
      <c r="F297" s="158" t="s">
        <v>1980</v>
      </c>
      <c r="H297" s="159">
        <v>17.850000000000001</v>
      </c>
      <c r="I297" s="160"/>
      <c r="L297" s="156"/>
      <c r="M297" s="161"/>
      <c r="T297" s="162"/>
      <c r="AT297" s="157" t="s">
        <v>177</v>
      </c>
      <c r="AU297" s="157" t="s">
        <v>83</v>
      </c>
      <c r="AV297" s="13" t="s">
        <v>83</v>
      </c>
      <c r="AW297" s="13" t="s">
        <v>34</v>
      </c>
      <c r="AX297" s="13" t="s">
        <v>74</v>
      </c>
      <c r="AY297" s="157" t="s">
        <v>166</v>
      </c>
    </row>
    <row r="298" spans="2:65" s="13" customFormat="1" ht="10.199999999999999">
      <c r="B298" s="156"/>
      <c r="D298" s="150" t="s">
        <v>177</v>
      </c>
      <c r="E298" s="157" t="s">
        <v>19</v>
      </c>
      <c r="F298" s="158" t="s">
        <v>1981</v>
      </c>
      <c r="H298" s="159">
        <v>2.1</v>
      </c>
      <c r="I298" s="160"/>
      <c r="L298" s="156"/>
      <c r="M298" s="161"/>
      <c r="T298" s="162"/>
      <c r="AT298" s="157" t="s">
        <v>177</v>
      </c>
      <c r="AU298" s="157" t="s">
        <v>83</v>
      </c>
      <c r="AV298" s="13" t="s">
        <v>83</v>
      </c>
      <c r="AW298" s="13" t="s">
        <v>34</v>
      </c>
      <c r="AX298" s="13" t="s">
        <v>74</v>
      </c>
      <c r="AY298" s="157" t="s">
        <v>166</v>
      </c>
    </row>
    <row r="299" spans="2:65" s="14" customFormat="1" ht="10.199999999999999">
      <c r="B299" s="163"/>
      <c r="D299" s="150" t="s">
        <v>177</v>
      </c>
      <c r="E299" s="164" t="s">
        <v>19</v>
      </c>
      <c r="F299" s="165" t="s">
        <v>181</v>
      </c>
      <c r="H299" s="166">
        <v>19.95</v>
      </c>
      <c r="I299" s="167"/>
      <c r="L299" s="163"/>
      <c r="M299" s="168"/>
      <c r="T299" s="169"/>
      <c r="AT299" s="164" t="s">
        <v>177</v>
      </c>
      <c r="AU299" s="164" t="s">
        <v>83</v>
      </c>
      <c r="AV299" s="14" t="s">
        <v>173</v>
      </c>
      <c r="AW299" s="14" t="s">
        <v>34</v>
      </c>
      <c r="AX299" s="14" t="s">
        <v>81</v>
      </c>
      <c r="AY299" s="164" t="s">
        <v>166</v>
      </c>
    </row>
    <row r="300" spans="2:65" s="13" customFormat="1" ht="10.199999999999999">
      <c r="B300" s="156"/>
      <c r="D300" s="150" t="s">
        <v>177</v>
      </c>
      <c r="F300" s="158" t="s">
        <v>1982</v>
      </c>
      <c r="H300" s="159">
        <v>20.349</v>
      </c>
      <c r="I300" s="160"/>
      <c r="L300" s="156"/>
      <c r="M300" s="161"/>
      <c r="T300" s="162"/>
      <c r="AT300" s="157" t="s">
        <v>177</v>
      </c>
      <c r="AU300" s="157" t="s">
        <v>83</v>
      </c>
      <c r="AV300" s="13" t="s">
        <v>83</v>
      </c>
      <c r="AW300" s="13" t="s">
        <v>4</v>
      </c>
      <c r="AX300" s="13" t="s">
        <v>81</v>
      </c>
      <c r="AY300" s="157" t="s">
        <v>166</v>
      </c>
    </row>
    <row r="301" spans="2:65" s="1" customFormat="1" ht="24.15" customHeight="1">
      <c r="B301" s="33"/>
      <c r="C301" s="132" t="s">
        <v>409</v>
      </c>
      <c r="D301" s="132" t="s">
        <v>168</v>
      </c>
      <c r="E301" s="133" t="s">
        <v>1983</v>
      </c>
      <c r="F301" s="134" t="s">
        <v>1984</v>
      </c>
      <c r="G301" s="135" t="s">
        <v>244</v>
      </c>
      <c r="H301" s="136">
        <v>19.492000000000001</v>
      </c>
      <c r="I301" s="137"/>
      <c r="J301" s="138">
        <f>ROUND(I301*H301,2)</f>
        <v>0</v>
      </c>
      <c r="K301" s="134" t="s">
        <v>172</v>
      </c>
      <c r="L301" s="33"/>
      <c r="M301" s="139" t="s">
        <v>19</v>
      </c>
      <c r="N301" s="140" t="s">
        <v>45</v>
      </c>
      <c r="P301" s="141">
        <f>O301*H301</f>
        <v>0</v>
      </c>
      <c r="Q301" s="141">
        <v>0.73558000000000001</v>
      </c>
      <c r="R301" s="141">
        <f>Q301*H301</f>
        <v>14.337925360000002</v>
      </c>
      <c r="S301" s="141">
        <v>0</v>
      </c>
      <c r="T301" s="142">
        <f>S301*H301</f>
        <v>0</v>
      </c>
      <c r="AR301" s="143" t="s">
        <v>173</v>
      </c>
      <c r="AT301" s="143" t="s">
        <v>168</v>
      </c>
      <c r="AU301" s="143" t="s">
        <v>83</v>
      </c>
      <c r="AY301" s="18" t="s">
        <v>166</v>
      </c>
      <c r="BE301" s="144">
        <f>IF(N301="základní",J301,0)</f>
        <v>0</v>
      </c>
      <c r="BF301" s="144">
        <f>IF(N301="snížená",J301,0)</f>
        <v>0</v>
      </c>
      <c r="BG301" s="144">
        <f>IF(N301="zákl. přenesená",J301,0)</f>
        <v>0</v>
      </c>
      <c r="BH301" s="144">
        <f>IF(N301="sníž. přenesená",J301,0)</f>
        <v>0</v>
      </c>
      <c r="BI301" s="144">
        <f>IF(N301="nulová",J301,0)</f>
        <v>0</v>
      </c>
      <c r="BJ301" s="18" t="s">
        <v>81</v>
      </c>
      <c r="BK301" s="144">
        <f>ROUND(I301*H301,2)</f>
        <v>0</v>
      </c>
      <c r="BL301" s="18" t="s">
        <v>173</v>
      </c>
      <c r="BM301" s="143" t="s">
        <v>1985</v>
      </c>
    </row>
    <row r="302" spans="2:65" s="1" customFormat="1" ht="10.199999999999999">
      <c r="B302" s="33"/>
      <c r="D302" s="145" t="s">
        <v>175</v>
      </c>
      <c r="F302" s="146" t="s">
        <v>1986</v>
      </c>
      <c r="I302" s="147"/>
      <c r="L302" s="33"/>
      <c r="M302" s="148"/>
      <c r="T302" s="54"/>
      <c r="AT302" s="18" t="s">
        <v>175</v>
      </c>
      <c r="AU302" s="18" t="s">
        <v>83</v>
      </c>
    </row>
    <row r="303" spans="2:65" s="12" customFormat="1" ht="10.199999999999999">
      <c r="B303" s="149"/>
      <c r="D303" s="150" t="s">
        <v>177</v>
      </c>
      <c r="E303" s="151" t="s">
        <v>19</v>
      </c>
      <c r="F303" s="152" t="s">
        <v>1987</v>
      </c>
      <c r="H303" s="151" t="s">
        <v>19</v>
      </c>
      <c r="I303" s="153"/>
      <c r="L303" s="149"/>
      <c r="M303" s="154"/>
      <c r="T303" s="155"/>
      <c r="AT303" s="151" t="s">
        <v>177</v>
      </c>
      <c r="AU303" s="151" t="s">
        <v>83</v>
      </c>
      <c r="AV303" s="12" t="s">
        <v>81</v>
      </c>
      <c r="AW303" s="12" t="s">
        <v>34</v>
      </c>
      <c r="AX303" s="12" t="s">
        <v>74</v>
      </c>
      <c r="AY303" s="151" t="s">
        <v>166</v>
      </c>
    </row>
    <row r="304" spans="2:65" s="13" customFormat="1" ht="10.199999999999999">
      <c r="B304" s="156"/>
      <c r="D304" s="150" t="s">
        <v>177</v>
      </c>
      <c r="E304" s="157" t="s">
        <v>19</v>
      </c>
      <c r="F304" s="158" t="s">
        <v>1988</v>
      </c>
      <c r="H304" s="159">
        <v>19.11</v>
      </c>
      <c r="I304" s="160"/>
      <c r="L304" s="156"/>
      <c r="M304" s="161"/>
      <c r="T304" s="162"/>
      <c r="AT304" s="157" t="s">
        <v>177</v>
      </c>
      <c r="AU304" s="157" t="s">
        <v>83</v>
      </c>
      <c r="AV304" s="13" t="s">
        <v>83</v>
      </c>
      <c r="AW304" s="13" t="s">
        <v>34</v>
      </c>
      <c r="AX304" s="13" t="s">
        <v>74</v>
      </c>
      <c r="AY304" s="157" t="s">
        <v>166</v>
      </c>
    </row>
    <row r="305" spans="2:65" s="14" customFormat="1" ht="10.199999999999999">
      <c r="B305" s="163"/>
      <c r="D305" s="150" t="s">
        <v>177</v>
      </c>
      <c r="E305" s="164" t="s">
        <v>19</v>
      </c>
      <c r="F305" s="165" t="s">
        <v>181</v>
      </c>
      <c r="H305" s="166">
        <v>19.11</v>
      </c>
      <c r="I305" s="167"/>
      <c r="L305" s="163"/>
      <c r="M305" s="168"/>
      <c r="T305" s="169"/>
      <c r="AT305" s="164" t="s">
        <v>177</v>
      </c>
      <c r="AU305" s="164" t="s">
        <v>83</v>
      </c>
      <c r="AV305" s="14" t="s">
        <v>173</v>
      </c>
      <c r="AW305" s="14" t="s">
        <v>34</v>
      </c>
      <c r="AX305" s="14" t="s">
        <v>81</v>
      </c>
      <c r="AY305" s="164" t="s">
        <v>166</v>
      </c>
    </row>
    <row r="306" spans="2:65" s="13" customFormat="1" ht="10.199999999999999">
      <c r="B306" s="156"/>
      <c r="D306" s="150" t="s">
        <v>177</v>
      </c>
      <c r="F306" s="158" t="s">
        <v>1989</v>
      </c>
      <c r="H306" s="159">
        <v>19.492000000000001</v>
      </c>
      <c r="I306" s="160"/>
      <c r="L306" s="156"/>
      <c r="M306" s="161"/>
      <c r="T306" s="162"/>
      <c r="AT306" s="157" t="s">
        <v>177</v>
      </c>
      <c r="AU306" s="157" t="s">
        <v>83</v>
      </c>
      <c r="AV306" s="13" t="s">
        <v>83</v>
      </c>
      <c r="AW306" s="13" t="s">
        <v>4</v>
      </c>
      <c r="AX306" s="13" t="s">
        <v>81</v>
      </c>
      <c r="AY306" s="157" t="s">
        <v>166</v>
      </c>
    </row>
    <row r="307" spans="2:65" s="1" customFormat="1" ht="24.15" customHeight="1">
      <c r="B307" s="33"/>
      <c r="C307" s="132" t="s">
        <v>414</v>
      </c>
      <c r="D307" s="132" t="s">
        <v>168</v>
      </c>
      <c r="E307" s="133" t="s">
        <v>1990</v>
      </c>
      <c r="F307" s="134" t="s">
        <v>1991</v>
      </c>
      <c r="G307" s="135" t="s">
        <v>244</v>
      </c>
      <c r="H307" s="136">
        <v>3.4729999999999999</v>
      </c>
      <c r="I307" s="137"/>
      <c r="J307" s="138">
        <f>ROUND(I307*H307,2)</f>
        <v>0</v>
      </c>
      <c r="K307" s="134" t="s">
        <v>172</v>
      </c>
      <c r="L307" s="33"/>
      <c r="M307" s="139" t="s">
        <v>19</v>
      </c>
      <c r="N307" s="140" t="s">
        <v>45</v>
      </c>
      <c r="P307" s="141">
        <f>O307*H307</f>
        <v>0</v>
      </c>
      <c r="Q307" s="141">
        <v>0.99007999999999996</v>
      </c>
      <c r="R307" s="141">
        <f>Q307*H307</f>
        <v>3.4385478399999996</v>
      </c>
      <c r="S307" s="141">
        <v>0</v>
      </c>
      <c r="T307" s="142">
        <f>S307*H307</f>
        <v>0</v>
      </c>
      <c r="AR307" s="143" t="s">
        <v>173</v>
      </c>
      <c r="AT307" s="143" t="s">
        <v>168</v>
      </c>
      <c r="AU307" s="143" t="s">
        <v>83</v>
      </c>
      <c r="AY307" s="18" t="s">
        <v>166</v>
      </c>
      <c r="BE307" s="144">
        <f>IF(N307="základní",J307,0)</f>
        <v>0</v>
      </c>
      <c r="BF307" s="144">
        <f>IF(N307="snížená",J307,0)</f>
        <v>0</v>
      </c>
      <c r="BG307" s="144">
        <f>IF(N307="zákl. přenesená",J307,0)</f>
        <v>0</v>
      </c>
      <c r="BH307" s="144">
        <f>IF(N307="sníž. přenesená",J307,0)</f>
        <v>0</v>
      </c>
      <c r="BI307" s="144">
        <f>IF(N307="nulová",J307,0)</f>
        <v>0</v>
      </c>
      <c r="BJ307" s="18" t="s">
        <v>81</v>
      </c>
      <c r="BK307" s="144">
        <f>ROUND(I307*H307,2)</f>
        <v>0</v>
      </c>
      <c r="BL307" s="18" t="s">
        <v>173</v>
      </c>
      <c r="BM307" s="143" t="s">
        <v>1992</v>
      </c>
    </row>
    <row r="308" spans="2:65" s="1" customFormat="1" ht="10.199999999999999">
      <c r="B308" s="33"/>
      <c r="D308" s="145" t="s">
        <v>175</v>
      </c>
      <c r="F308" s="146" t="s">
        <v>1993</v>
      </c>
      <c r="I308" s="147"/>
      <c r="L308" s="33"/>
      <c r="M308" s="148"/>
      <c r="T308" s="54"/>
      <c r="AT308" s="18" t="s">
        <v>175</v>
      </c>
      <c r="AU308" s="18" t="s">
        <v>83</v>
      </c>
    </row>
    <row r="309" spans="2:65" s="12" customFormat="1" ht="10.199999999999999">
      <c r="B309" s="149"/>
      <c r="D309" s="150" t="s">
        <v>177</v>
      </c>
      <c r="E309" s="151" t="s">
        <v>19</v>
      </c>
      <c r="F309" s="152" t="s">
        <v>1987</v>
      </c>
      <c r="H309" s="151" t="s">
        <v>19</v>
      </c>
      <c r="I309" s="153"/>
      <c r="L309" s="149"/>
      <c r="M309" s="154"/>
      <c r="T309" s="155"/>
      <c r="AT309" s="151" t="s">
        <v>177</v>
      </c>
      <c r="AU309" s="151" t="s">
        <v>83</v>
      </c>
      <c r="AV309" s="12" t="s">
        <v>81</v>
      </c>
      <c r="AW309" s="12" t="s">
        <v>34</v>
      </c>
      <c r="AX309" s="12" t="s">
        <v>74</v>
      </c>
      <c r="AY309" s="151" t="s">
        <v>166</v>
      </c>
    </row>
    <row r="310" spans="2:65" s="13" customFormat="1" ht="10.199999999999999">
      <c r="B310" s="156"/>
      <c r="D310" s="150" t="s">
        <v>177</v>
      </c>
      <c r="E310" s="157" t="s">
        <v>19</v>
      </c>
      <c r="F310" s="158" t="s">
        <v>1994</v>
      </c>
      <c r="H310" s="159">
        <v>3.4049999999999998</v>
      </c>
      <c r="I310" s="160"/>
      <c r="L310" s="156"/>
      <c r="M310" s="161"/>
      <c r="T310" s="162"/>
      <c r="AT310" s="157" t="s">
        <v>177</v>
      </c>
      <c r="AU310" s="157" t="s">
        <v>83</v>
      </c>
      <c r="AV310" s="13" t="s">
        <v>83</v>
      </c>
      <c r="AW310" s="13" t="s">
        <v>34</v>
      </c>
      <c r="AX310" s="13" t="s">
        <v>74</v>
      </c>
      <c r="AY310" s="157" t="s">
        <v>166</v>
      </c>
    </row>
    <row r="311" spans="2:65" s="14" customFormat="1" ht="10.199999999999999">
      <c r="B311" s="163"/>
      <c r="D311" s="150" t="s">
        <v>177</v>
      </c>
      <c r="E311" s="164" t="s">
        <v>19</v>
      </c>
      <c r="F311" s="165" t="s">
        <v>181</v>
      </c>
      <c r="H311" s="166">
        <v>3.4049999999999998</v>
      </c>
      <c r="I311" s="167"/>
      <c r="L311" s="163"/>
      <c r="M311" s="168"/>
      <c r="T311" s="169"/>
      <c r="AT311" s="164" t="s">
        <v>177</v>
      </c>
      <c r="AU311" s="164" t="s">
        <v>83</v>
      </c>
      <c r="AV311" s="14" t="s">
        <v>173</v>
      </c>
      <c r="AW311" s="14" t="s">
        <v>34</v>
      </c>
      <c r="AX311" s="14" t="s">
        <v>81</v>
      </c>
      <c r="AY311" s="164" t="s">
        <v>166</v>
      </c>
    </row>
    <row r="312" spans="2:65" s="13" customFormat="1" ht="10.199999999999999">
      <c r="B312" s="156"/>
      <c r="D312" s="150" t="s">
        <v>177</v>
      </c>
      <c r="F312" s="158" t="s">
        <v>1995</v>
      </c>
      <c r="H312" s="159">
        <v>3.4729999999999999</v>
      </c>
      <c r="I312" s="160"/>
      <c r="L312" s="156"/>
      <c r="M312" s="161"/>
      <c r="T312" s="162"/>
      <c r="AT312" s="157" t="s">
        <v>177</v>
      </c>
      <c r="AU312" s="157" t="s">
        <v>83</v>
      </c>
      <c r="AV312" s="13" t="s">
        <v>83</v>
      </c>
      <c r="AW312" s="13" t="s">
        <v>4</v>
      </c>
      <c r="AX312" s="13" t="s">
        <v>81</v>
      </c>
      <c r="AY312" s="157" t="s">
        <v>166</v>
      </c>
    </row>
    <row r="313" spans="2:65" s="1" customFormat="1" ht="21.75" customHeight="1">
      <c r="B313" s="33"/>
      <c r="C313" s="132" t="s">
        <v>420</v>
      </c>
      <c r="D313" s="132" t="s">
        <v>168</v>
      </c>
      <c r="E313" s="133" t="s">
        <v>1996</v>
      </c>
      <c r="F313" s="134" t="s">
        <v>1997</v>
      </c>
      <c r="G313" s="135" t="s">
        <v>171</v>
      </c>
      <c r="H313" s="136">
        <v>1.4279999999999999</v>
      </c>
      <c r="I313" s="137"/>
      <c r="J313" s="138">
        <f>ROUND(I313*H313,2)</f>
        <v>0</v>
      </c>
      <c r="K313" s="134" t="s">
        <v>172</v>
      </c>
      <c r="L313" s="33"/>
      <c r="M313" s="139" t="s">
        <v>19</v>
      </c>
      <c r="N313" s="140" t="s">
        <v>45</v>
      </c>
      <c r="P313" s="141">
        <f>O313*H313</f>
        <v>0</v>
      </c>
      <c r="Q313" s="141">
        <v>2.5018699999999998</v>
      </c>
      <c r="R313" s="141">
        <f>Q313*H313</f>
        <v>3.5726703599999996</v>
      </c>
      <c r="S313" s="141">
        <v>0</v>
      </c>
      <c r="T313" s="142">
        <f>S313*H313</f>
        <v>0</v>
      </c>
      <c r="AR313" s="143" t="s">
        <v>173</v>
      </c>
      <c r="AT313" s="143" t="s">
        <v>168</v>
      </c>
      <c r="AU313" s="143" t="s">
        <v>83</v>
      </c>
      <c r="AY313" s="18" t="s">
        <v>166</v>
      </c>
      <c r="BE313" s="144">
        <f>IF(N313="základní",J313,0)</f>
        <v>0</v>
      </c>
      <c r="BF313" s="144">
        <f>IF(N313="snížená",J313,0)</f>
        <v>0</v>
      </c>
      <c r="BG313" s="144">
        <f>IF(N313="zákl. přenesená",J313,0)</f>
        <v>0</v>
      </c>
      <c r="BH313" s="144">
        <f>IF(N313="sníž. přenesená",J313,0)</f>
        <v>0</v>
      </c>
      <c r="BI313" s="144">
        <f>IF(N313="nulová",J313,0)</f>
        <v>0</v>
      </c>
      <c r="BJ313" s="18" t="s">
        <v>81</v>
      </c>
      <c r="BK313" s="144">
        <f>ROUND(I313*H313,2)</f>
        <v>0</v>
      </c>
      <c r="BL313" s="18" t="s">
        <v>173</v>
      </c>
      <c r="BM313" s="143" t="s">
        <v>1998</v>
      </c>
    </row>
    <row r="314" spans="2:65" s="1" customFormat="1" ht="10.199999999999999">
      <c r="B314" s="33"/>
      <c r="D314" s="145" t="s">
        <v>175</v>
      </c>
      <c r="F314" s="146" t="s">
        <v>1999</v>
      </c>
      <c r="I314" s="147"/>
      <c r="L314" s="33"/>
      <c r="M314" s="148"/>
      <c r="T314" s="54"/>
      <c r="AT314" s="18" t="s">
        <v>175</v>
      </c>
      <c r="AU314" s="18" t="s">
        <v>83</v>
      </c>
    </row>
    <row r="315" spans="2:65" s="12" customFormat="1" ht="10.199999999999999">
      <c r="B315" s="149"/>
      <c r="D315" s="150" t="s">
        <v>177</v>
      </c>
      <c r="E315" s="151" t="s">
        <v>19</v>
      </c>
      <c r="F315" s="152" t="s">
        <v>2000</v>
      </c>
      <c r="H315" s="151" t="s">
        <v>19</v>
      </c>
      <c r="I315" s="153"/>
      <c r="L315" s="149"/>
      <c r="M315" s="154"/>
      <c r="T315" s="155"/>
      <c r="AT315" s="151" t="s">
        <v>177</v>
      </c>
      <c r="AU315" s="151" t="s">
        <v>83</v>
      </c>
      <c r="AV315" s="12" t="s">
        <v>81</v>
      </c>
      <c r="AW315" s="12" t="s">
        <v>34</v>
      </c>
      <c r="AX315" s="12" t="s">
        <v>74</v>
      </c>
      <c r="AY315" s="151" t="s">
        <v>166</v>
      </c>
    </row>
    <row r="316" spans="2:65" s="13" customFormat="1" ht="10.199999999999999">
      <c r="B316" s="156"/>
      <c r="D316" s="150" t="s">
        <v>177</v>
      </c>
      <c r="E316" s="157" t="s">
        <v>19</v>
      </c>
      <c r="F316" s="158" t="s">
        <v>2001</v>
      </c>
      <c r="H316" s="159">
        <v>1.4</v>
      </c>
      <c r="I316" s="160"/>
      <c r="L316" s="156"/>
      <c r="M316" s="161"/>
      <c r="T316" s="162"/>
      <c r="AT316" s="157" t="s">
        <v>177</v>
      </c>
      <c r="AU316" s="157" t="s">
        <v>83</v>
      </c>
      <c r="AV316" s="13" t="s">
        <v>83</v>
      </c>
      <c r="AW316" s="13" t="s">
        <v>34</v>
      </c>
      <c r="AX316" s="13" t="s">
        <v>74</v>
      </c>
      <c r="AY316" s="157" t="s">
        <v>166</v>
      </c>
    </row>
    <row r="317" spans="2:65" s="14" customFormat="1" ht="10.199999999999999">
      <c r="B317" s="163"/>
      <c r="D317" s="150" t="s">
        <v>177</v>
      </c>
      <c r="E317" s="164" t="s">
        <v>19</v>
      </c>
      <c r="F317" s="165" t="s">
        <v>181</v>
      </c>
      <c r="H317" s="166">
        <v>1.4</v>
      </c>
      <c r="I317" s="167"/>
      <c r="L317" s="163"/>
      <c r="M317" s="168"/>
      <c r="T317" s="169"/>
      <c r="AT317" s="164" t="s">
        <v>177</v>
      </c>
      <c r="AU317" s="164" t="s">
        <v>83</v>
      </c>
      <c r="AV317" s="14" t="s">
        <v>173</v>
      </c>
      <c r="AW317" s="14" t="s">
        <v>34</v>
      </c>
      <c r="AX317" s="14" t="s">
        <v>81</v>
      </c>
      <c r="AY317" s="164" t="s">
        <v>166</v>
      </c>
    </row>
    <row r="318" spans="2:65" s="13" customFormat="1" ht="10.199999999999999">
      <c r="B318" s="156"/>
      <c r="D318" s="150" t="s">
        <v>177</v>
      </c>
      <c r="F318" s="158" t="s">
        <v>2002</v>
      </c>
      <c r="H318" s="159">
        <v>1.4279999999999999</v>
      </c>
      <c r="I318" s="160"/>
      <c r="L318" s="156"/>
      <c r="M318" s="161"/>
      <c r="T318" s="162"/>
      <c r="AT318" s="157" t="s">
        <v>177</v>
      </c>
      <c r="AU318" s="157" t="s">
        <v>83</v>
      </c>
      <c r="AV318" s="13" t="s">
        <v>83</v>
      </c>
      <c r="AW318" s="13" t="s">
        <v>4</v>
      </c>
      <c r="AX318" s="13" t="s">
        <v>81</v>
      </c>
      <c r="AY318" s="157" t="s">
        <v>166</v>
      </c>
    </row>
    <row r="319" spans="2:65" s="1" customFormat="1" ht="24.15" customHeight="1">
      <c r="B319" s="33"/>
      <c r="C319" s="132" t="s">
        <v>426</v>
      </c>
      <c r="D319" s="132" t="s">
        <v>168</v>
      </c>
      <c r="E319" s="133" t="s">
        <v>2003</v>
      </c>
      <c r="F319" s="134" t="s">
        <v>2004</v>
      </c>
      <c r="G319" s="135" t="s">
        <v>171</v>
      </c>
      <c r="H319" s="136">
        <v>1.5669999999999999</v>
      </c>
      <c r="I319" s="137"/>
      <c r="J319" s="138">
        <f>ROUND(I319*H319,2)</f>
        <v>0</v>
      </c>
      <c r="K319" s="134" t="s">
        <v>172</v>
      </c>
      <c r="L319" s="33"/>
      <c r="M319" s="139" t="s">
        <v>19</v>
      </c>
      <c r="N319" s="140" t="s">
        <v>45</v>
      </c>
      <c r="P319" s="141">
        <f>O319*H319</f>
        <v>0</v>
      </c>
      <c r="Q319" s="141">
        <v>2.5018699999999998</v>
      </c>
      <c r="R319" s="141">
        <f>Q319*H319</f>
        <v>3.9204302899999997</v>
      </c>
      <c r="S319" s="141">
        <v>0</v>
      </c>
      <c r="T319" s="142">
        <f>S319*H319</f>
        <v>0</v>
      </c>
      <c r="AR319" s="143" t="s">
        <v>173</v>
      </c>
      <c r="AT319" s="143" t="s">
        <v>168</v>
      </c>
      <c r="AU319" s="143" t="s">
        <v>83</v>
      </c>
      <c r="AY319" s="18" t="s">
        <v>166</v>
      </c>
      <c r="BE319" s="144">
        <f>IF(N319="základní",J319,0)</f>
        <v>0</v>
      </c>
      <c r="BF319" s="144">
        <f>IF(N319="snížená",J319,0)</f>
        <v>0</v>
      </c>
      <c r="BG319" s="144">
        <f>IF(N319="zákl. přenesená",J319,0)</f>
        <v>0</v>
      </c>
      <c r="BH319" s="144">
        <f>IF(N319="sníž. přenesená",J319,0)</f>
        <v>0</v>
      </c>
      <c r="BI319" s="144">
        <f>IF(N319="nulová",J319,0)</f>
        <v>0</v>
      </c>
      <c r="BJ319" s="18" t="s">
        <v>81</v>
      </c>
      <c r="BK319" s="144">
        <f>ROUND(I319*H319,2)</f>
        <v>0</v>
      </c>
      <c r="BL319" s="18" t="s">
        <v>173</v>
      </c>
      <c r="BM319" s="143" t="s">
        <v>2005</v>
      </c>
    </row>
    <row r="320" spans="2:65" s="1" customFormat="1" ht="10.199999999999999">
      <c r="B320" s="33"/>
      <c r="D320" s="145" t="s">
        <v>175</v>
      </c>
      <c r="F320" s="146" t="s">
        <v>2006</v>
      </c>
      <c r="I320" s="147"/>
      <c r="L320" s="33"/>
      <c r="M320" s="148"/>
      <c r="T320" s="54"/>
      <c r="AT320" s="18" t="s">
        <v>175</v>
      </c>
      <c r="AU320" s="18" t="s">
        <v>83</v>
      </c>
    </row>
    <row r="321" spans="2:65" s="12" customFormat="1" ht="10.199999999999999">
      <c r="B321" s="149"/>
      <c r="D321" s="150" t="s">
        <v>177</v>
      </c>
      <c r="E321" s="151" t="s">
        <v>19</v>
      </c>
      <c r="F321" s="152" t="s">
        <v>1902</v>
      </c>
      <c r="H321" s="151" t="s">
        <v>19</v>
      </c>
      <c r="I321" s="153"/>
      <c r="L321" s="149"/>
      <c r="M321" s="154"/>
      <c r="T321" s="155"/>
      <c r="AT321" s="151" t="s">
        <v>177</v>
      </c>
      <c r="AU321" s="151" t="s">
        <v>83</v>
      </c>
      <c r="AV321" s="12" t="s">
        <v>81</v>
      </c>
      <c r="AW321" s="12" t="s">
        <v>34</v>
      </c>
      <c r="AX321" s="12" t="s">
        <v>74</v>
      </c>
      <c r="AY321" s="151" t="s">
        <v>166</v>
      </c>
    </row>
    <row r="322" spans="2:65" s="13" customFormat="1" ht="10.199999999999999">
      <c r="B322" s="156"/>
      <c r="D322" s="150" t="s">
        <v>177</v>
      </c>
      <c r="E322" s="157" t="s">
        <v>19</v>
      </c>
      <c r="F322" s="158" t="s">
        <v>2007</v>
      </c>
      <c r="H322" s="159">
        <v>1.536</v>
      </c>
      <c r="I322" s="160"/>
      <c r="L322" s="156"/>
      <c r="M322" s="161"/>
      <c r="T322" s="162"/>
      <c r="AT322" s="157" t="s">
        <v>177</v>
      </c>
      <c r="AU322" s="157" t="s">
        <v>83</v>
      </c>
      <c r="AV322" s="13" t="s">
        <v>83</v>
      </c>
      <c r="AW322" s="13" t="s">
        <v>34</v>
      </c>
      <c r="AX322" s="13" t="s">
        <v>74</v>
      </c>
      <c r="AY322" s="157" t="s">
        <v>166</v>
      </c>
    </row>
    <row r="323" spans="2:65" s="14" customFormat="1" ht="10.199999999999999">
      <c r="B323" s="163"/>
      <c r="D323" s="150" t="s">
        <v>177</v>
      </c>
      <c r="E323" s="164" t="s">
        <v>19</v>
      </c>
      <c r="F323" s="165" t="s">
        <v>181</v>
      </c>
      <c r="H323" s="166">
        <v>1.536</v>
      </c>
      <c r="I323" s="167"/>
      <c r="L323" s="163"/>
      <c r="M323" s="168"/>
      <c r="T323" s="169"/>
      <c r="AT323" s="164" t="s">
        <v>177</v>
      </c>
      <c r="AU323" s="164" t="s">
        <v>83</v>
      </c>
      <c r="AV323" s="14" t="s">
        <v>173</v>
      </c>
      <c r="AW323" s="14" t="s">
        <v>34</v>
      </c>
      <c r="AX323" s="14" t="s">
        <v>81</v>
      </c>
      <c r="AY323" s="164" t="s">
        <v>166</v>
      </c>
    </row>
    <row r="324" spans="2:65" s="13" customFormat="1" ht="10.199999999999999">
      <c r="B324" s="156"/>
      <c r="D324" s="150" t="s">
        <v>177</v>
      </c>
      <c r="F324" s="158" t="s">
        <v>2008</v>
      </c>
      <c r="H324" s="159">
        <v>1.5669999999999999</v>
      </c>
      <c r="I324" s="160"/>
      <c r="L324" s="156"/>
      <c r="M324" s="161"/>
      <c r="T324" s="162"/>
      <c r="AT324" s="157" t="s">
        <v>177</v>
      </c>
      <c r="AU324" s="157" t="s">
        <v>83</v>
      </c>
      <c r="AV324" s="13" t="s">
        <v>83</v>
      </c>
      <c r="AW324" s="13" t="s">
        <v>4</v>
      </c>
      <c r="AX324" s="13" t="s">
        <v>81</v>
      </c>
      <c r="AY324" s="157" t="s">
        <v>166</v>
      </c>
    </row>
    <row r="325" spans="2:65" s="1" customFormat="1" ht="16.5" customHeight="1">
      <c r="B325" s="33"/>
      <c r="C325" s="132" t="s">
        <v>340</v>
      </c>
      <c r="D325" s="132" t="s">
        <v>168</v>
      </c>
      <c r="E325" s="133" t="s">
        <v>2009</v>
      </c>
      <c r="F325" s="134" t="s">
        <v>2010</v>
      </c>
      <c r="G325" s="135" t="s">
        <v>244</v>
      </c>
      <c r="H325" s="136">
        <v>33.252000000000002</v>
      </c>
      <c r="I325" s="137"/>
      <c r="J325" s="138">
        <f>ROUND(I325*H325,2)</f>
        <v>0</v>
      </c>
      <c r="K325" s="134" t="s">
        <v>172</v>
      </c>
      <c r="L325" s="33"/>
      <c r="M325" s="139" t="s">
        <v>19</v>
      </c>
      <c r="N325" s="140" t="s">
        <v>45</v>
      </c>
      <c r="P325" s="141">
        <f>O325*H325</f>
        <v>0</v>
      </c>
      <c r="Q325" s="141">
        <v>2.7499999999999998E-3</v>
      </c>
      <c r="R325" s="141">
        <f>Q325*H325</f>
        <v>9.1442999999999997E-2</v>
      </c>
      <c r="S325" s="141">
        <v>0</v>
      </c>
      <c r="T325" s="142">
        <f>S325*H325</f>
        <v>0</v>
      </c>
      <c r="AR325" s="143" t="s">
        <v>173</v>
      </c>
      <c r="AT325" s="143" t="s">
        <v>168</v>
      </c>
      <c r="AU325" s="143" t="s">
        <v>83</v>
      </c>
      <c r="AY325" s="18" t="s">
        <v>166</v>
      </c>
      <c r="BE325" s="144">
        <f>IF(N325="základní",J325,0)</f>
        <v>0</v>
      </c>
      <c r="BF325" s="144">
        <f>IF(N325="snížená",J325,0)</f>
        <v>0</v>
      </c>
      <c r="BG325" s="144">
        <f>IF(N325="zákl. přenesená",J325,0)</f>
        <v>0</v>
      </c>
      <c r="BH325" s="144">
        <f>IF(N325="sníž. přenesená",J325,0)</f>
        <v>0</v>
      </c>
      <c r="BI325" s="144">
        <f>IF(N325="nulová",J325,0)</f>
        <v>0</v>
      </c>
      <c r="BJ325" s="18" t="s">
        <v>81</v>
      </c>
      <c r="BK325" s="144">
        <f>ROUND(I325*H325,2)</f>
        <v>0</v>
      </c>
      <c r="BL325" s="18" t="s">
        <v>173</v>
      </c>
      <c r="BM325" s="143" t="s">
        <v>2011</v>
      </c>
    </row>
    <row r="326" spans="2:65" s="1" customFormat="1" ht="10.199999999999999">
      <c r="B326" s="33"/>
      <c r="D326" s="145" t="s">
        <v>175</v>
      </c>
      <c r="F326" s="146" t="s">
        <v>2012</v>
      </c>
      <c r="I326" s="147"/>
      <c r="L326" s="33"/>
      <c r="M326" s="148"/>
      <c r="T326" s="54"/>
      <c r="AT326" s="18" t="s">
        <v>175</v>
      </c>
      <c r="AU326" s="18" t="s">
        <v>83</v>
      </c>
    </row>
    <row r="327" spans="2:65" s="12" customFormat="1" ht="10.199999999999999">
      <c r="B327" s="149"/>
      <c r="D327" s="150" t="s">
        <v>177</v>
      </c>
      <c r="E327" s="151" t="s">
        <v>19</v>
      </c>
      <c r="F327" s="152" t="s">
        <v>2000</v>
      </c>
      <c r="H327" s="151" t="s">
        <v>19</v>
      </c>
      <c r="I327" s="153"/>
      <c r="L327" s="149"/>
      <c r="M327" s="154"/>
      <c r="T327" s="155"/>
      <c r="AT327" s="151" t="s">
        <v>177</v>
      </c>
      <c r="AU327" s="151" t="s">
        <v>83</v>
      </c>
      <c r="AV327" s="12" t="s">
        <v>81</v>
      </c>
      <c r="AW327" s="12" t="s">
        <v>34</v>
      </c>
      <c r="AX327" s="12" t="s">
        <v>74</v>
      </c>
      <c r="AY327" s="151" t="s">
        <v>166</v>
      </c>
    </row>
    <row r="328" spans="2:65" s="13" customFormat="1" ht="10.199999999999999">
      <c r="B328" s="156"/>
      <c r="D328" s="150" t="s">
        <v>177</v>
      </c>
      <c r="E328" s="157" t="s">
        <v>19</v>
      </c>
      <c r="F328" s="158" t="s">
        <v>2013</v>
      </c>
      <c r="H328" s="159">
        <v>14.68</v>
      </c>
      <c r="I328" s="160"/>
      <c r="L328" s="156"/>
      <c r="M328" s="161"/>
      <c r="T328" s="162"/>
      <c r="AT328" s="157" t="s">
        <v>177</v>
      </c>
      <c r="AU328" s="157" t="s">
        <v>83</v>
      </c>
      <c r="AV328" s="13" t="s">
        <v>83</v>
      </c>
      <c r="AW328" s="13" t="s">
        <v>34</v>
      </c>
      <c r="AX328" s="13" t="s">
        <v>74</v>
      </c>
      <c r="AY328" s="157" t="s">
        <v>166</v>
      </c>
    </row>
    <row r="329" spans="2:65" s="12" customFormat="1" ht="10.199999999999999">
      <c r="B329" s="149"/>
      <c r="D329" s="150" t="s">
        <v>177</v>
      </c>
      <c r="E329" s="151" t="s">
        <v>19</v>
      </c>
      <c r="F329" s="152" t="s">
        <v>1902</v>
      </c>
      <c r="H329" s="151" t="s">
        <v>19</v>
      </c>
      <c r="I329" s="153"/>
      <c r="L329" s="149"/>
      <c r="M329" s="154"/>
      <c r="T329" s="155"/>
      <c r="AT329" s="151" t="s">
        <v>177</v>
      </c>
      <c r="AU329" s="151" t="s">
        <v>83</v>
      </c>
      <c r="AV329" s="12" t="s">
        <v>81</v>
      </c>
      <c r="AW329" s="12" t="s">
        <v>34</v>
      </c>
      <c r="AX329" s="12" t="s">
        <v>74</v>
      </c>
      <c r="AY329" s="151" t="s">
        <v>166</v>
      </c>
    </row>
    <row r="330" spans="2:65" s="13" customFormat="1" ht="10.199999999999999">
      <c r="B330" s="156"/>
      <c r="D330" s="150" t="s">
        <v>177</v>
      </c>
      <c r="E330" s="157" t="s">
        <v>19</v>
      </c>
      <c r="F330" s="158" t="s">
        <v>2014</v>
      </c>
      <c r="H330" s="159">
        <v>17.920000000000002</v>
      </c>
      <c r="I330" s="160"/>
      <c r="L330" s="156"/>
      <c r="M330" s="161"/>
      <c r="T330" s="162"/>
      <c r="AT330" s="157" t="s">
        <v>177</v>
      </c>
      <c r="AU330" s="157" t="s">
        <v>83</v>
      </c>
      <c r="AV330" s="13" t="s">
        <v>83</v>
      </c>
      <c r="AW330" s="13" t="s">
        <v>34</v>
      </c>
      <c r="AX330" s="13" t="s">
        <v>74</v>
      </c>
      <c r="AY330" s="157" t="s">
        <v>166</v>
      </c>
    </row>
    <row r="331" spans="2:65" s="14" customFormat="1" ht="10.199999999999999">
      <c r="B331" s="163"/>
      <c r="D331" s="150" t="s">
        <v>177</v>
      </c>
      <c r="E331" s="164" t="s">
        <v>19</v>
      </c>
      <c r="F331" s="165" t="s">
        <v>181</v>
      </c>
      <c r="H331" s="166">
        <v>32.6</v>
      </c>
      <c r="I331" s="167"/>
      <c r="L331" s="163"/>
      <c r="M331" s="168"/>
      <c r="T331" s="169"/>
      <c r="AT331" s="164" t="s">
        <v>177</v>
      </c>
      <c r="AU331" s="164" t="s">
        <v>83</v>
      </c>
      <c r="AV331" s="14" t="s">
        <v>173</v>
      </c>
      <c r="AW331" s="14" t="s">
        <v>34</v>
      </c>
      <c r="AX331" s="14" t="s">
        <v>81</v>
      </c>
      <c r="AY331" s="164" t="s">
        <v>166</v>
      </c>
    </row>
    <row r="332" spans="2:65" s="13" customFormat="1" ht="10.199999999999999">
      <c r="B332" s="156"/>
      <c r="D332" s="150" t="s">
        <v>177</v>
      </c>
      <c r="F332" s="158" t="s">
        <v>2015</v>
      </c>
      <c r="H332" s="159">
        <v>33.252000000000002</v>
      </c>
      <c r="I332" s="160"/>
      <c r="L332" s="156"/>
      <c r="M332" s="161"/>
      <c r="T332" s="162"/>
      <c r="AT332" s="157" t="s">
        <v>177</v>
      </c>
      <c r="AU332" s="157" t="s">
        <v>83</v>
      </c>
      <c r="AV332" s="13" t="s">
        <v>83</v>
      </c>
      <c r="AW332" s="13" t="s">
        <v>4</v>
      </c>
      <c r="AX332" s="13" t="s">
        <v>81</v>
      </c>
      <c r="AY332" s="157" t="s">
        <v>166</v>
      </c>
    </row>
    <row r="333" spans="2:65" s="1" customFormat="1" ht="16.5" customHeight="1">
      <c r="B333" s="33"/>
      <c r="C333" s="132" t="s">
        <v>437</v>
      </c>
      <c r="D333" s="132" t="s">
        <v>168</v>
      </c>
      <c r="E333" s="133" t="s">
        <v>2016</v>
      </c>
      <c r="F333" s="134" t="s">
        <v>2017</v>
      </c>
      <c r="G333" s="135" t="s">
        <v>244</v>
      </c>
      <c r="H333" s="136">
        <v>33.252000000000002</v>
      </c>
      <c r="I333" s="137"/>
      <c r="J333" s="138">
        <f>ROUND(I333*H333,2)</f>
        <v>0</v>
      </c>
      <c r="K333" s="134" t="s">
        <v>172</v>
      </c>
      <c r="L333" s="33"/>
      <c r="M333" s="139" t="s">
        <v>19</v>
      </c>
      <c r="N333" s="140" t="s">
        <v>45</v>
      </c>
      <c r="P333" s="141">
        <f>O333*H333</f>
        <v>0</v>
      </c>
      <c r="Q333" s="141">
        <v>0</v>
      </c>
      <c r="R333" s="141">
        <f>Q333*H333</f>
        <v>0</v>
      </c>
      <c r="S333" s="141">
        <v>0</v>
      </c>
      <c r="T333" s="142">
        <f>S333*H333</f>
        <v>0</v>
      </c>
      <c r="AR333" s="143" t="s">
        <v>173</v>
      </c>
      <c r="AT333" s="143" t="s">
        <v>168</v>
      </c>
      <c r="AU333" s="143" t="s">
        <v>83</v>
      </c>
      <c r="AY333" s="18" t="s">
        <v>166</v>
      </c>
      <c r="BE333" s="144">
        <f>IF(N333="základní",J333,0)</f>
        <v>0</v>
      </c>
      <c r="BF333" s="144">
        <f>IF(N333="snížená",J333,0)</f>
        <v>0</v>
      </c>
      <c r="BG333" s="144">
        <f>IF(N333="zákl. přenesená",J333,0)</f>
        <v>0</v>
      </c>
      <c r="BH333" s="144">
        <f>IF(N333="sníž. přenesená",J333,0)</f>
        <v>0</v>
      </c>
      <c r="BI333" s="144">
        <f>IF(N333="nulová",J333,0)</f>
        <v>0</v>
      </c>
      <c r="BJ333" s="18" t="s">
        <v>81</v>
      </c>
      <c r="BK333" s="144">
        <f>ROUND(I333*H333,2)</f>
        <v>0</v>
      </c>
      <c r="BL333" s="18" t="s">
        <v>173</v>
      </c>
      <c r="BM333" s="143" t="s">
        <v>2018</v>
      </c>
    </row>
    <row r="334" spans="2:65" s="1" customFormat="1" ht="10.199999999999999">
      <c r="B334" s="33"/>
      <c r="D334" s="145" t="s">
        <v>175</v>
      </c>
      <c r="F334" s="146" t="s">
        <v>2019</v>
      </c>
      <c r="I334" s="147"/>
      <c r="L334" s="33"/>
      <c r="M334" s="148"/>
      <c r="T334" s="54"/>
      <c r="AT334" s="18" t="s">
        <v>175</v>
      </c>
      <c r="AU334" s="18" t="s">
        <v>83</v>
      </c>
    </row>
    <row r="335" spans="2:65" s="12" customFormat="1" ht="10.199999999999999">
      <c r="B335" s="149"/>
      <c r="D335" s="150" t="s">
        <v>177</v>
      </c>
      <c r="E335" s="151" t="s">
        <v>19</v>
      </c>
      <c r="F335" s="152" t="s">
        <v>2000</v>
      </c>
      <c r="H335" s="151" t="s">
        <v>19</v>
      </c>
      <c r="I335" s="153"/>
      <c r="L335" s="149"/>
      <c r="M335" s="154"/>
      <c r="T335" s="155"/>
      <c r="AT335" s="151" t="s">
        <v>177</v>
      </c>
      <c r="AU335" s="151" t="s">
        <v>83</v>
      </c>
      <c r="AV335" s="12" t="s">
        <v>81</v>
      </c>
      <c r="AW335" s="12" t="s">
        <v>34</v>
      </c>
      <c r="AX335" s="12" t="s">
        <v>74</v>
      </c>
      <c r="AY335" s="151" t="s">
        <v>166</v>
      </c>
    </row>
    <row r="336" spans="2:65" s="13" customFormat="1" ht="10.199999999999999">
      <c r="B336" s="156"/>
      <c r="D336" s="150" t="s">
        <v>177</v>
      </c>
      <c r="E336" s="157" t="s">
        <v>19</v>
      </c>
      <c r="F336" s="158" t="s">
        <v>2013</v>
      </c>
      <c r="H336" s="159">
        <v>14.68</v>
      </c>
      <c r="I336" s="160"/>
      <c r="L336" s="156"/>
      <c r="M336" s="161"/>
      <c r="T336" s="162"/>
      <c r="AT336" s="157" t="s">
        <v>177</v>
      </c>
      <c r="AU336" s="157" t="s">
        <v>83</v>
      </c>
      <c r="AV336" s="13" t="s">
        <v>83</v>
      </c>
      <c r="AW336" s="13" t="s">
        <v>34</v>
      </c>
      <c r="AX336" s="13" t="s">
        <v>74</v>
      </c>
      <c r="AY336" s="157" t="s">
        <v>166</v>
      </c>
    </row>
    <row r="337" spans="2:65" s="12" customFormat="1" ht="10.199999999999999">
      <c r="B337" s="149"/>
      <c r="D337" s="150" t="s">
        <v>177</v>
      </c>
      <c r="E337" s="151" t="s">
        <v>19</v>
      </c>
      <c r="F337" s="152" t="s">
        <v>1902</v>
      </c>
      <c r="H337" s="151" t="s">
        <v>19</v>
      </c>
      <c r="I337" s="153"/>
      <c r="L337" s="149"/>
      <c r="M337" s="154"/>
      <c r="T337" s="155"/>
      <c r="AT337" s="151" t="s">
        <v>177</v>
      </c>
      <c r="AU337" s="151" t="s">
        <v>83</v>
      </c>
      <c r="AV337" s="12" t="s">
        <v>81</v>
      </c>
      <c r="AW337" s="12" t="s">
        <v>34</v>
      </c>
      <c r="AX337" s="12" t="s">
        <v>74</v>
      </c>
      <c r="AY337" s="151" t="s">
        <v>166</v>
      </c>
    </row>
    <row r="338" spans="2:65" s="13" customFormat="1" ht="10.199999999999999">
      <c r="B338" s="156"/>
      <c r="D338" s="150" t="s">
        <v>177</v>
      </c>
      <c r="E338" s="157" t="s">
        <v>19</v>
      </c>
      <c r="F338" s="158" t="s">
        <v>2014</v>
      </c>
      <c r="H338" s="159">
        <v>17.920000000000002</v>
      </c>
      <c r="I338" s="160"/>
      <c r="L338" s="156"/>
      <c r="M338" s="161"/>
      <c r="T338" s="162"/>
      <c r="AT338" s="157" t="s">
        <v>177</v>
      </c>
      <c r="AU338" s="157" t="s">
        <v>83</v>
      </c>
      <c r="AV338" s="13" t="s">
        <v>83</v>
      </c>
      <c r="AW338" s="13" t="s">
        <v>34</v>
      </c>
      <c r="AX338" s="13" t="s">
        <v>74</v>
      </c>
      <c r="AY338" s="157" t="s">
        <v>166</v>
      </c>
    </row>
    <row r="339" spans="2:65" s="14" customFormat="1" ht="10.199999999999999">
      <c r="B339" s="163"/>
      <c r="D339" s="150" t="s">
        <v>177</v>
      </c>
      <c r="E339" s="164" t="s">
        <v>19</v>
      </c>
      <c r="F339" s="165" t="s">
        <v>181</v>
      </c>
      <c r="H339" s="166">
        <v>32.6</v>
      </c>
      <c r="I339" s="167"/>
      <c r="L339" s="163"/>
      <c r="M339" s="168"/>
      <c r="T339" s="169"/>
      <c r="AT339" s="164" t="s">
        <v>177</v>
      </c>
      <c r="AU339" s="164" t="s">
        <v>83</v>
      </c>
      <c r="AV339" s="14" t="s">
        <v>173</v>
      </c>
      <c r="AW339" s="14" t="s">
        <v>34</v>
      </c>
      <c r="AX339" s="14" t="s">
        <v>81</v>
      </c>
      <c r="AY339" s="164" t="s">
        <v>166</v>
      </c>
    </row>
    <row r="340" spans="2:65" s="13" customFormat="1" ht="10.199999999999999">
      <c r="B340" s="156"/>
      <c r="D340" s="150" t="s">
        <v>177</v>
      </c>
      <c r="F340" s="158" t="s">
        <v>2015</v>
      </c>
      <c r="H340" s="159">
        <v>33.252000000000002</v>
      </c>
      <c r="I340" s="160"/>
      <c r="L340" s="156"/>
      <c r="M340" s="161"/>
      <c r="T340" s="162"/>
      <c r="AT340" s="157" t="s">
        <v>177</v>
      </c>
      <c r="AU340" s="157" t="s">
        <v>83</v>
      </c>
      <c r="AV340" s="13" t="s">
        <v>83</v>
      </c>
      <c r="AW340" s="13" t="s">
        <v>4</v>
      </c>
      <c r="AX340" s="13" t="s">
        <v>81</v>
      </c>
      <c r="AY340" s="157" t="s">
        <v>166</v>
      </c>
    </row>
    <row r="341" spans="2:65" s="1" customFormat="1" ht="16.5" customHeight="1">
      <c r="B341" s="33"/>
      <c r="C341" s="132" t="s">
        <v>444</v>
      </c>
      <c r="D341" s="132" t="s">
        <v>168</v>
      </c>
      <c r="E341" s="133" t="s">
        <v>2020</v>
      </c>
      <c r="F341" s="134" t="s">
        <v>2021</v>
      </c>
      <c r="G341" s="135" t="s">
        <v>244</v>
      </c>
      <c r="H341" s="136">
        <v>18.277999999999999</v>
      </c>
      <c r="I341" s="137"/>
      <c r="J341" s="138">
        <f>ROUND(I341*H341,2)</f>
        <v>0</v>
      </c>
      <c r="K341" s="134" t="s">
        <v>172</v>
      </c>
      <c r="L341" s="33"/>
      <c r="M341" s="139" t="s">
        <v>19</v>
      </c>
      <c r="N341" s="140" t="s">
        <v>45</v>
      </c>
      <c r="P341" s="141">
        <f>O341*H341</f>
        <v>0</v>
      </c>
      <c r="Q341" s="141">
        <v>2.5000000000000001E-3</v>
      </c>
      <c r="R341" s="141">
        <f>Q341*H341</f>
        <v>4.5695E-2</v>
      </c>
      <c r="S341" s="141">
        <v>0</v>
      </c>
      <c r="T341" s="142">
        <f>S341*H341</f>
        <v>0</v>
      </c>
      <c r="AR341" s="143" t="s">
        <v>173</v>
      </c>
      <c r="AT341" s="143" t="s">
        <v>168</v>
      </c>
      <c r="AU341" s="143" t="s">
        <v>83</v>
      </c>
      <c r="AY341" s="18" t="s">
        <v>166</v>
      </c>
      <c r="BE341" s="144">
        <f>IF(N341="základní",J341,0)</f>
        <v>0</v>
      </c>
      <c r="BF341" s="144">
        <f>IF(N341="snížená",J341,0)</f>
        <v>0</v>
      </c>
      <c r="BG341" s="144">
        <f>IF(N341="zákl. přenesená",J341,0)</f>
        <v>0</v>
      </c>
      <c r="BH341" s="144">
        <f>IF(N341="sníž. přenesená",J341,0)</f>
        <v>0</v>
      </c>
      <c r="BI341" s="144">
        <f>IF(N341="nulová",J341,0)</f>
        <v>0</v>
      </c>
      <c r="BJ341" s="18" t="s">
        <v>81</v>
      </c>
      <c r="BK341" s="144">
        <f>ROUND(I341*H341,2)</f>
        <v>0</v>
      </c>
      <c r="BL341" s="18" t="s">
        <v>173</v>
      </c>
      <c r="BM341" s="143" t="s">
        <v>2022</v>
      </c>
    </row>
    <row r="342" spans="2:65" s="1" customFormat="1" ht="10.199999999999999">
      <c r="B342" s="33"/>
      <c r="D342" s="145" t="s">
        <v>175</v>
      </c>
      <c r="F342" s="146" t="s">
        <v>2023</v>
      </c>
      <c r="I342" s="147"/>
      <c r="L342" s="33"/>
      <c r="M342" s="148"/>
      <c r="T342" s="54"/>
      <c r="AT342" s="18" t="s">
        <v>175</v>
      </c>
      <c r="AU342" s="18" t="s">
        <v>83</v>
      </c>
    </row>
    <row r="343" spans="2:65" s="12" customFormat="1" ht="10.199999999999999">
      <c r="B343" s="149"/>
      <c r="D343" s="150" t="s">
        <v>177</v>
      </c>
      <c r="E343" s="151" t="s">
        <v>19</v>
      </c>
      <c r="F343" s="152" t="s">
        <v>1902</v>
      </c>
      <c r="H343" s="151" t="s">
        <v>19</v>
      </c>
      <c r="I343" s="153"/>
      <c r="L343" s="149"/>
      <c r="M343" s="154"/>
      <c r="T343" s="155"/>
      <c r="AT343" s="151" t="s">
        <v>177</v>
      </c>
      <c r="AU343" s="151" t="s">
        <v>83</v>
      </c>
      <c r="AV343" s="12" t="s">
        <v>81</v>
      </c>
      <c r="AW343" s="12" t="s">
        <v>34</v>
      </c>
      <c r="AX343" s="12" t="s">
        <v>74</v>
      </c>
      <c r="AY343" s="151" t="s">
        <v>166</v>
      </c>
    </row>
    <row r="344" spans="2:65" s="13" customFormat="1" ht="10.199999999999999">
      <c r="B344" s="156"/>
      <c r="D344" s="150" t="s">
        <v>177</v>
      </c>
      <c r="E344" s="157" t="s">
        <v>19</v>
      </c>
      <c r="F344" s="158" t="s">
        <v>2014</v>
      </c>
      <c r="H344" s="159">
        <v>17.920000000000002</v>
      </c>
      <c r="I344" s="160"/>
      <c r="L344" s="156"/>
      <c r="M344" s="161"/>
      <c r="T344" s="162"/>
      <c r="AT344" s="157" t="s">
        <v>177</v>
      </c>
      <c r="AU344" s="157" t="s">
        <v>83</v>
      </c>
      <c r="AV344" s="13" t="s">
        <v>83</v>
      </c>
      <c r="AW344" s="13" t="s">
        <v>34</v>
      </c>
      <c r="AX344" s="13" t="s">
        <v>74</v>
      </c>
      <c r="AY344" s="157" t="s">
        <v>166</v>
      </c>
    </row>
    <row r="345" spans="2:65" s="14" customFormat="1" ht="10.199999999999999">
      <c r="B345" s="163"/>
      <c r="D345" s="150" t="s">
        <v>177</v>
      </c>
      <c r="E345" s="164" t="s">
        <v>19</v>
      </c>
      <c r="F345" s="165" t="s">
        <v>181</v>
      </c>
      <c r="H345" s="166">
        <v>17.920000000000002</v>
      </c>
      <c r="I345" s="167"/>
      <c r="L345" s="163"/>
      <c r="M345" s="168"/>
      <c r="T345" s="169"/>
      <c r="AT345" s="164" t="s">
        <v>177</v>
      </c>
      <c r="AU345" s="164" t="s">
        <v>83</v>
      </c>
      <c r="AV345" s="14" t="s">
        <v>173</v>
      </c>
      <c r="AW345" s="14" t="s">
        <v>34</v>
      </c>
      <c r="AX345" s="14" t="s">
        <v>81</v>
      </c>
      <c r="AY345" s="164" t="s">
        <v>166</v>
      </c>
    </row>
    <row r="346" spans="2:65" s="13" customFormat="1" ht="10.199999999999999">
      <c r="B346" s="156"/>
      <c r="D346" s="150" t="s">
        <v>177</v>
      </c>
      <c r="F346" s="158" t="s">
        <v>2024</v>
      </c>
      <c r="H346" s="159">
        <v>18.277999999999999</v>
      </c>
      <c r="I346" s="160"/>
      <c r="L346" s="156"/>
      <c r="M346" s="161"/>
      <c r="T346" s="162"/>
      <c r="AT346" s="157" t="s">
        <v>177</v>
      </c>
      <c r="AU346" s="157" t="s">
        <v>83</v>
      </c>
      <c r="AV346" s="13" t="s">
        <v>83</v>
      </c>
      <c r="AW346" s="13" t="s">
        <v>4</v>
      </c>
      <c r="AX346" s="13" t="s">
        <v>81</v>
      </c>
      <c r="AY346" s="157" t="s">
        <v>166</v>
      </c>
    </row>
    <row r="347" spans="2:65" s="1" customFormat="1" ht="24.15" customHeight="1">
      <c r="B347" s="33"/>
      <c r="C347" s="132" t="s">
        <v>454</v>
      </c>
      <c r="D347" s="132" t="s">
        <v>168</v>
      </c>
      <c r="E347" s="133" t="s">
        <v>2025</v>
      </c>
      <c r="F347" s="134" t="s">
        <v>2026</v>
      </c>
      <c r="G347" s="135" t="s">
        <v>293</v>
      </c>
      <c r="H347" s="136">
        <v>0.54400000000000004</v>
      </c>
      <c r="I347" s="137"/>
      <c r="J347" s="138">
        <f>ROUND(I347*H347,2)</f>
        <v>0</v>
      </c>
      <c r="K347" s="134" t="s">
        <v>172</v>
      </c>
      <c r="L347" s="33"/>
      <c r="M347" s="139" t="s">
        <v>19</v>
      </c>
      <c r="N347" s="140" t="s">
        <v>45</v>
      </c>
      <c r="P347" s="141">
        <f>O347*H347</f>
        <v>0</v>
      </c>
      <c r="Q347" s="141">
        <v>1.04922</v>
      </c>
      <c r="R347" s="141">
        <f>Q347*H347</f>
        <v>0.57077568000000012</v>
      </c>
      <c r="S347" s="141">
        <v>0</v>
      </c>
      <c r="T347" s="142">
        <f>S347*H347</f>
        <v>0</v>
      </c>
      <c r="AR347" s="143" t="s">
        <v>173</v>
      </c>
      <c r="AT347" s="143" t="s">
        <v>168</v>
      </c>
      <c r="AU347" s="143" t="s">
        <v>83</v>
      </c>
      <c r="AY347" s="18" t="s">
        <v>166</v>
      </c>
      <c r="BE347" s="144">
        <f>IF(N347="základní",J347,0)</f>
        <v>0</v>
      </c>
      <c r="BF347" s="144">
        <f>IF(N347="snížená",J347,0)</f>
        <v>0</v>
      </c>
      <c r="BG347" s="144">
        <f>IF(N347="zákl. přenesená",J347,0)</f>
        <v>0</v>
      </c>
      <c r="BH347" s="144">
        <f>IF(N347="sníž. přenesená",J347,0)</f>
        <v>0</v>
      </c>
      <c r="BI347" s="144">
        <f>IF(N347="nulová",J347,0)</f>
        <v>0</v>
      </c>
      <c r="BJ347" s="18" t="s">
        <v>81</v>
      </c>
      <c r="BK347" s="144">
        <f>ROUND(I347*H347,2)</f>
        <v>0</v>
      </c>
      <c r="BL347" s="18" t="s">
        <v>173</v>
      </c>
      <c r="BM347" s="143" t="s">
        <v>2027</v>
      </c>
    </row>
    <row r="348" spans="2:65" s="1" customFormat="1" ht="10.199999999999999">
      <c r="B348" s="33"/>
      <c r="D348" s="145" t="s">
        <v>175</v>
      </c>
      <c r="F348" s="146" t="s">
        <v>2028</v>
      </c>
      <c r="I348" s="147"/>
      <c r="L348" s="33"/>
      <c r="M348" s="148"/>
      <c r="T348" s="54"/>
      <c r="AT348" s="18" t="s">
        <v>175</v>
      </c>
      <c r="AU348" s="18" t="s">
        <v>83</v>
      </c>
    </row>
    <row r="349" spans="2:65" s="12" customFormat="1" ht="10.199999999999999">
      <c r="B349" s="149"/>
      <c r="D349" s="150" t="s">
        <v>177</v>
      </c>
      <c r="E349" s="151" t="s">
        <v>19</v>
      </c>
      <c r="F349" s="152" t="s">
        <v>2029</v>
      </c>
      <c r="H349" s="151" t="s">
        <v>19</v>
      </c>
      <c r="I349" s="153"/>
      <c r="L349" s="149"/>
      <c r="M349" s="154"/>
      <c r="T349" s="155"/>
      <c r="AT349" s="151" t="s">
        <v>177</v>
      </c>
      <c r="AU349" s="151" t="s">
        <v>83</v>
      </c>
      <c r="AV349" s="12" t="s">
        <v>81</v>
      </c>
      <c r="AW349" s="12" t="s">
        <v>34</v>
      </c>
      <c r="AX349" s="12" t="s">
        <v>74</v>
      </c>
      <c r="AY349" s="151" t="s">
        <v>166</v>
      </c>
    </row>
    <row r="350" spans="2:65" s="13" customFormat="1" ht="10.199999999999999">
      <c r="B350" s="156"/>
      <c r="D350" s="150" t="s">
        <v>177</v>
      </c>
      <c r="E350" s="157" t="s">
        <v>19</v>
      </c>
      <c r="F350" s="158" t="s">
        <v>2030</v>
      </c>
      <c r="H350" s="159">
        <v>0.111</v>
      </c>
      <c r="I350" s="160"/>
      <c r="L350" s="156"/>
      <c r="M350" s="161"/>
      <c r="T350" s="162"/>
      <c r="AT350" s="157" t="s">
        <v>177</v>
      </c>
      <c r="AU350" s="157" t="s">
        <v>83</v>
      </c>
      <c r="AV350" s="13" t="s">
        <v>83</v>
      </c>
      <c r="AW350" s="13" t="s">
        <v>34</v>
      </c>
      <c r="AX350" s="13" t="s">
        <v>74</v>
      </c>
      <c r="AY350" s="157" t="s">
        <v>166</v>
      </c>
    </row>
    <row r="351" spans="2:65" s="12" customFormat="1" ht="10.199999999999999">
      <c r="B351" s="149"/>
      <c r="D351" s="150" t="s">
        <v>177</v>
      </c>
      <c r="E351" s="151" t="s">
        <v>19</v>
      </c>
      <c r="F351" s="152" t="s">
        <v>1987</v>
      </c>
      <c r="H351" s="151" t="s">
        <v>19</v>
      </c>
      <c r="I351" s="153"/>
      <c r="L351" s="149"/>
      <c r="M351" s="154"/>
      <c r="T351" s="155"/>
      <c r="AT351" s="151" t="s">
        <v>177</v>
      </c>
      <c r="AU351" s="151" t="s">
        <v>83</v>
      </c>
      <c r="AV351" s="12" t="s">
        <v>81</v>
      </c>
      <c r="AW351" s="12" t="s">
        <v>34</v>
      </c>
      <c r="AX351" s="12" t="s">
        <v>74</v>
      </c>
      <c r="AY351" s="151" t="s">
        <v>166</v>
      </c>
    </row>
    <row r="352" spans="2:65" s="13" customFormat="1" ht="10.199999999999999">
      <c r="B352" s="156"/>
      <c r="D352" s="150" t="s">
        <v>177</v>
      </c>
      <c r="E352" s="157" t="s">
        <v>19</v>
      </c>
      <c r="F352" s="158" t="s">
        <v>2031</v>
      </c>
      <c r="H352" s="159">
        <v>0.40699999999999997</v>
      </c>
      <c r="I352" s="160"/>
      <c r="L352" s="156"/>
      <c r="M352" s="161"/>
      <c r="T352" s="162"/>
      <c r="AT352" s="157" t="s">
        <v>177</v>
      </c>
      <c r="AU352" s="157" t="s">
        <v>83</v>
      </c>
      <c r="AV352" s="13" t="s">
        <v>83</v>
      </c>
      <c r="AW352" s="13" t="s">
        <v>34</v>
      </c>
      <c r="AX352" s="13" t="s">
        <v>74</v>
      </c>
      <c r="AY352" s="157" t="s">
        <v>166</v>
      </c>
    </row>
    <row r="353" spans="2:65" s="14" customFormat="1" ht="10.199999999999999">
      <c r="B353" s="163"/>
      <c r="D353" s="150" t="s">
        <v>177</v>
      </c>
      <c r="E353" s="164" t="s">
        <v>19</v>
      </c>
      <c r="F353" s="165" t="s">
        <v>181</v>
      </c>
      <c r="H353" s="166">
        <v>0.51800000000000002</v>
      </c>
      <c r="I353" s="167"/>
      <c r="L353" s="163"/>
      <c r="M353" s="168"/>
      <c r="T353" s="169"/>
      <c r="AT353" s="164" t="s">
        <v>177</v>
      </c>
      <c r="AU353" s="164" t="s">
        <v>83</v>
      </c>
      <c r="AV353" s="14" t="s">
        <v>173</v>
      </c>
      <c r="AW353" s="14" t="s">
        <v>34</v>
      </c>
      <c r="AX353" s="14" t="s">
        <v>81</v>
      </c>
      <c r="AY353" s="164" t="s">
        <v>166</v>
      </c>
    </row>
    <row r="354" spans="2:65" s="13" customFormat="1" ht="10.199999999999999">
      <c r="B354" s="156"/>
      <c r="D354" s="150" t="s">
        <v>177</v>
      </c>
      <c r="F354" s="158" t="s">
        <v>2032</v>
      </c>
      <c r="H354" s="159">
        <v>0.54400000000000004</v>
      </c>
      <c r="I354" s="160"/>
      <c r="L354" s="156"/>
      <c r="M354" s="161"/>
      <c r="T354" s="162"/>
      <c r="AT354" s="157" t="s">
        <v>177</v>
      </c>
      <c r="AU354" s="157" t="s">
        <v>83</v>
      </c>
      <c r="AV354" s="13" t="s">
        <v>83</v>
      </c>
      <c r="AW354" s="13" t="s">
        <v>4</v>
      </c>
      <c r="AX354" s="13" t="s">
        <v>81</v>
      </c>
      <c r="AY354" s="157" t="s">
        <v>166</v>
      </c>
    </row>
    <row r="355" spans="2:65" s="1" customFormat="1" ht="21.75" customHeight="1">
      <c r="B355" s="33"/>
      <c r="C355" s="132" t="s">
        <v>464</v>
      </c>
      <c r="D355" s="132" t="s">
        <v>168</v>
      </c>
      <c r="E355" s="133" t="s">
        <v>2033</v>
      </c>
      <c r="F355" s="134" t="s">
        <v>2034</v>
      </c>
      <c r="G355" s="135" t="s">
        <v>318</v>
      </c>
      <c r="H355" s="136">
        <v>3</v>
      </c>
      <c r="I355" s="137"/>
      <c r="J355" s="138">
        <f>ROUND(I355*H355,2)</f>
        <v>0</v>
      </c>
      <c r="K355" s="134" t="s">
        <v>172</v>
      </c>
      <c r="L355" s="33"/>
      <c r="M355" s="139" t="s">
        <v>19</v>
      </c>
      <c r="N355" s="140" t="s">
        <v>45</v>
      </c>
      <c r="P355" s="141">
        <f>O355*H355</f>
        <v>0</v>
      </c>
      <c r="Q355" s="141">
        <v>0.10005</v>
      </c>
      <c r="R355" s="141">
        <f>Q355*H355</f>
        <v>0.30015000000000003</v>
      </c>
      <c r="S355" s="141">
        <v>0</v>
      </c>
      <c r="T355" s="142">
        <f>S355*H355</f>
        <v>0</v>
      </c>
      <c r="AR355" s="143" t="s">
        <v>173</v>
      </c>
      <c r="AT355" s="143" t="s">
        <v>168</v>
      </c>
      <c r="AU355" s="143" t="s">
        <v>83</v>
      </c>
      <c r="AY355" s="18" t="s">
        <v>166</v>
      </c>
      <c r="BE355" s="144">
        <f>IF(N355="základní",J355,0)</f>
        <v>0</v>
      </c>
      <c r="BF355" s="144">
        <f>IF(N355="snížená",J355,0)</f>
        <v>0</v>
      </c>
      <c r="BG355" s="144">
        <f>IF(N355="zákl. přenesená",J355,0)</f>
        <v>0</v>
      </c>
      <c r="BH355" s="144">
        <f>IF(N355="sníž. přenesená",J355,0)</f>
        <v>0</v>
      </c>
      <c r="BI355" s="144">
        <f>IF(N355="nulová",J355,0)</f>
        <v>0</v>
      </c>
      <c r="BJ355" s="18" t="s">
        <v>81</v>
      </c>
      <c r="BK355" s="144">
        <f>ROUND(I355*H355,2)</f>
        <v>0</v>
      </c>
      <c r="BL355" s="18" t="s">
        <v>173</v>
      </c>
      <c r="BM355" s="143" t="s">
        <v>2035</v>
      </c>
    </row>
    <row r="356" spans="2:65" s="1" customFormat="1" ht="10.199999999999999">
      <c r="B356" s="33"/>
      <c r="D356" s="145" t="s">
        <v>175</v>
      </c>
      <c r="F356" s="146" t="s">
        <v>2036</v>
      </c>
      <c r="I356" s="147"/>
      <c r="L356" s="33"/>
      <c r="M356" s="148"/>
      <c r="T356" s="54"/>
      <c r="AT356" s="18" t="s">
        <v>175</v>
      </c>
      <c r="AU356" s="18" t="s">
        <v>83</v>
      </c>
    </row>
    <row r="357" spans="2:65" s="12" customFormat="1" ht="10.199999999999999">
      <c r="B357" s="149"/>
      <c r="D357" s="150" t="s">
        <v>177</v>
      </c>
      <c r="E357" s="151" t="s">
        <v>19</v>
      </c>
      <c r="F357" s="152" t="s">
        <v>2037</v>
      </c>
      <c r="H357" s="151" t="s">
        <v>19</v>
      </c>
      <c r="I357" s="153"/>
      <c r="L357" s="149"/>
      <c r="M357" s="154"/>
      <c r="T357" s="155"/>
      <c r="AT357" s="151" t="s">
        <v>177</v>
      </c>
      <c r="AU357" s="151" t="s">
        <v>83</v>
      </c>
      <c r="AV357" s="12" t="s">
        <v>81</v>
      </c>
      <c r="AW357" s="12" t="s">
        <v>34</v>
      </c>
      <c r="AX357" s="12" t="s">
        <v>74</v>
      </c>
      <c r="AY357" s="151" t="s">
        <v>166</v>
      </c>
    </row>
    <row r="358" spans="2:65" s="13" customFormat="1" ht="10.199999999999999">
      <c r="B358" s="156"/>
      <c r="D358" s="150" t="s">
        <v>177</v>
      </c>
      <c r="E358" s="157" t="s">
        <v>19</v>
      </c>
      <c r="F358" s="158" t="s">
        <v>190</v>
      </c>
      <c r="H358" s="159">
        <v>3</v>
      </c>
      <c r="I358" s="160"/>
      <c r="L358" s="156"/>
      <c r="M358" s="161"/>
      <c r="T358" s="162"/>
      <c r="AT358" s="157" t="s">
        <v>177</v>
      </c>
      <c r="AU358" s="157" t="s">
        <v>83</v>
      </c>
      <c r="AV358" s="13" t="s">
        <v>83</v>
      </c>
      <c r="AW358" s="13" t="s">
        <v>34</v>
      </c>
      <c r="AX358" s="13" t="s">
        <v>74</v>
      </c>
      <c r="AY358" s="157" t="s">
        <v>166</v>
      </c>
    </row>
    <row r="359" spans="2:65" s="14" customFormat="1" ht="10.199999999999999">
      <c r="B359" s="163"/>
      <c r="D359" s="150" t="s">
        <v>177</v>
      </c>
      <c r="E359" s="164" t="s">
        <v>19</v>
      </c>
      <c r="F359" s="165" t="s">
        <v>181</v>
      </c>
      <c r="H359" s="166">
        <v>3</v>
      </c>
      <c r="I359" s="167"/>
      <c r="L359" s="163"/>
      <c r="M359" s="168"/>
      <c r="T359" s="169"/>
      <c r="AT359" s="164" t="s">
        <v>177</v>
      </c>
      <c r="AU359" s="164" t="s">
        <v>83</v>
      </c>
      <c r="AV359" s="14" t="s">
        <v>173</v>
      </c>
      <c r="AW359" s="14" t="s">
        <v>34</v>
      </c>
      <c r="AX359" s="14" t="s">
        <v>81</v>
      </c>
      <c r="AY359" s="164" t="s">
        <v>166</v>
      </c>
    </row>
    <row r="360" spans="2:65" s="1" customFormat="1" ht="24.15" customHeight="1">
      <c r="B360" s="33"/>
      <c r="C360" s="132" t="s">
        <v>473</v>
      </c>
      <c r="D360" s="132" t="s">
        <v>168</v>
      </c>
      <c r="E360" s="133" t="s">
        <v>2038</v>
      </c>
      <c r="F360" s="134" t="s">
        <v>2039</v>
      </c>
      <c r="G360" s="135" t="s">
        <v>293</v>
      </c>
      <c r="H360" s="136">
        <v>0.217</v>
      </c>
      <c r="I360" s="137"/>
      <c r="J360" s="138">
        <f>ROUND(I360*H360,2)</f>
        <v>0</v>
      </c>
      <c r="K360" s="134" t="s">
        <v>172</v>
      </c>
      <c r="L360" s="33"/>
      <c r="M360" s="139" t="s">
        <v>19</v>
      </c>
      <c r="N360" s="140" t="s">
        <v>45</v>
      </c>
      <c r="P360" s="141">
        <f>O360*H360</f>
        <v>0</v>
      </c>
      <c r="Q360" s="141">
        <v>1.7090000000000001E-2</v>
      </c>
      <c r="R360" s="141">
        <f>Q360*H360</f>
        <v>3.7085300000000002E-3</v>
      </c>
      <c r="S360" s="141">
        <v>0</v>
      </c>
      <c r="T360" s="142">
        <f>S360*H360</f>
        <v>0</v>
      </c>
      <c r="AR360" s="143" t="s">
        <v>173</v>
      </c>
      <c r="AT360" s="143" t="s">
        <v>168</v>
      </c>
      <c r="AU360" s="143" t="s">
        <v>83</v>
      </c>
      <c r="AY360" s="18" t="s">
        <v>166</v>
      </c>
      <c r="BE360" s="144">
        <f>IF(N360="základní",J360,0)</f>
        <v>0</v>
      </c>
      <c r="BF360" s="144">
        <f>IF(N360="snížená",J360,0)</f>
        <v>0</v>
      </c>
      <c r="BG360" s="144">
        <f>IF(N360="zákl. přenesená",J360,0)</f>
        <v>0</v>
      </c>
      <c r="BH360" s="144">
        <f>IF(N360="sníž. přenesená",J360,0)</f>
        <v>0</v>
      </c>
      <c r="BI360" s="144">
        <f>IF(N360="nulová",J360,0)</f>
        <v>0</v>
      </c>
      <c r="BJ360" s="18" t="s">
        <v>81</v>
      </c>
      <c r="BK360" s="144">
        <f>ROUND(I360*H360,2)</f>
        <v>0</v>
      </c>
      <c r="BL360" s="18" t="s">
        <v>173</v>
      </c>
      <c r="BM360" s="143" t="s">
        <v>2040</v>
      </c>
    </row>
    <row r="361" spans="2:65" s="1" customFormat="1" ht="10.199999999999999">
      <c r="B361" s="33"/>
      <c r="D361" s="145" t="s">
        <v>175</v>
      </c>
      <c r="F361" s="146" t="s">
        <v>2041</v>
      </c>
      <c r="I361" s="147"/>
      <c r="L361" s="33"/>
      <c r="M361" s="148"/>
      <c r="T361" s="54"/>
      <c r="AT361" s="18" t="s">
        <v>175</v>
      </c>
      <c r="AU361" s="18" t="s">
        <v>83</v>
      </c>
    </row>
    <row r="362" spans="2:65" s="12" customFormat="1" ht="10.199999999999999">
      <c r="B362" s="149"/>
      <c r="D362" s="150" t="s">
        <v>177</v>
      </c>
      <c r="E362" s="151" t="s">
        <v>19</v>
      </c>
      <c r="F362" s="152" t="s">
        <v>2042</v>
      </c>
      <c r="H362" s="151" t="s">
        <v>19</v>
      </c>
      <c r="I362" s="153"/>
      <c r="L362" s="149"/>
      <c r="M362" s="154"/>
      <c r="T362" s="155"/>
      <c r="AT362" s="151" t="s">
        <v>177</v>
      </c>
      <c r="AU362" s="151" t="s">
        <v>83</v>
      </c>
      <c r="AV362" s="12" t="s">
        <v>81</v>
      </c>
      <c r="AW362" s="12" t="s">
        <v>34</v>
      </c>
      <c r="AX362" s="12" t="s">
        <v>74</v>
      </c>
      <c r="AY362" s="151" t="s">
        <v>166</v>
      </c>
    </row>
    <row r="363" spans="2:65" s="13" customFormat="1" ht="10.199999999999999">
      <c r="B363" s="156"/>
      <c r="D363" s="150" t="s">
        <v>177</v>
      </c>
      <c r="E363" s="157" t="s">
        <v>19</v>
      </c>
      <c r="F363" s="158" t="s">
        <v>2043</v>
      </c>
      <c r="H363" s="159">
        <v>0.217</v>
      </c>
      <c r="I363" s="160"/>
      <c r="L363" s="156"/>
      <c r="M363" s="161"/>
      <c r="T363" s="162"/>
      <c r="AT363" s="157" t="s">
        <v>177</v>
      </c>
      <c r="AU363" s="157" t="s">
        <v>83</v>
      </c>
      <c r="AV363" s="13" t="s">
        <v>83</v>
      </c>
      <c r="AW363" s="13" t="s">
        <v>34</v>
      </c>
      <c r="AX363" s="13" t="s">
        <v>74</v>
      </c>
      <c r="AY363" s="157" t="s">
        <v>166</v>
      </c>
    </row>
    <row r="364" spans="2:65" s="14" customFormat="1" ht="10.199999999999999">
      <c r="B364" s="163"/>
      <c r="D364" s="150" t="s">
        <v>177</v>
      </c>
      <c r="E364" s="164" t="s">
        <v>19</v>
      </c>
      <c r="F364" s="165" t="s">
        <v>181</v>
      </c>
      <c r="H364" s="166">
        <v>0.217</v>
      </c>
      <c r="I364" s="167"/>
      <c r="L364" s="163"/>
      <c r="M364" s="168"/>
      <c r="T364" s="169"/>
      <c r="AT364" s="164" t="s">
        <v>177</v>
      </c>
      <c r="AU364" s="164" t="s">
        <v>83</v>
      </c>
      <c r="AV364" s="14" t="s">
        <v>173</v>
      </c>
      <c r="AW364" s="14" t="s">
        <v>34</v>
      </c>
      <c r="AX364" s="14" t="s">
        <v>81</v>
      </c>
      <c r="AY364" s="164" t="s">
        <v>166</v>
      </c>
    </row>
    <row r="365" spans="2:65" s="1" customFormat="1" ht="16.5" customHeight="1">
      <c r="B365" s="33"/>
      <c r="C365" s="175" t="s">
        <v>481</v>
      </c>
      <c r="D365" s="175" t="s">
        <v>561</v>
      </c>
      <c r="E365" s="176" t="s">
        <v>2044</v>
      </c>
      <c r="F365" s="177" t="s">
        <v>2045</v>
      </c>
      <c r="G365" s="178" t="s">
        <v>293</v>
      </c>
      <c r="H365" s="179">
        <v>0.22800000000000001</v>
      </c>
      <c r="I365" s="180"/>
      <c r="J365" s="181">
        <f>ROUND(I365*H365,2)</f>
        <v>0</v>
      </c>
      <c r="K365" s="177" t="s">
        <v>172</v>
      </c>
      <c r="L365" s="182"/>
      <c r="M365" s="183" t="s">
        <v>19</v>
      </c>
      <c r="N365" s="184" t="s">
        <v>45</v>
      </c>
      <c r="P365" s="141">
        <f>O365*H365</f>
        <v>0</v>
      </c>
      <c r="Q365" s="141">
        <v>1</v>
      </c>
      <c r="R365" s="141">
        <f>Q365*H365</f>
        <v>0.22800000000000001</v>
      </c>
      <c r="S365" s="141">
        <v>0</v>
      </c>
      <c r="T365" s="142">
        <f>S365*H365</f>
        <v>0</v>
      </c>
      <c r="AR365" s="143" t="s">
        <v>229</v>
      </c>
      <c r="AT365" s="143" t="s">
        <v>561</v>
      </c>
      <c r="AU365" s="143" t="s">
        <v>83</v>
      </c>
      <c r="AY365" s="18" t="s">
        <v>166</v>
      </c>
      <c r="BE365" s="144">
        <f>IF(N365="základní",J365,0)</f>
        <v>0</v>
      </c>
      <c r="BF365" s="144">
        <f>IF(N365="snížená",J365,0)</f>
        <v>0</v>
      </c>
      <c r="BG365" s="144">
        <f>IF(N365="zákl. přenesená",J365,0)</f>
        <v>0</v>
      </c>
      <c r="BH365" s="144">
        <f>IF(N365="sníž. přenesená",J365,0)</f>
        <v>0</v>
      </c>
      <c r="BI365" s="144">
        <f>IF(N365="nulová",J365,0)</f>
        <v>0</v>
      </c>
      <c r="BJ365" s="18" t="s">
        <v>81</v>
      </c>
      <c r="BK365" s="144">
        <f>ROUND(I365*H365,2)</f>
        <v>0</v>
      </c>
      <c r="BL365" s="18" t="s">
        <v>173</v>
      </c>
      <c r="BM365" s="143" t="s">
        <v>2046</v>
      </c>
    </row>
    <row r="366" spans="2:65" s="12" customFormat="1" ht="10.199999999999999">
      <c r="B366" s="149"/>
      <c r="D366" s="150" t="s">
        <v>177</v>
      </c>
      <c r="E366" s="151" t="s">
        <v>19</v>
      </c>
      <c r="F366" s="152" t="s">
        <v>2042</v>
      </c>
      <c r="H366" s="151" t="s">
        <v>19</v>
      </c>
      <c r="I366" s="153"/>
      <c r="L366" s="149"/>
      <c r="M366" s="154"/>
      <c r="T366" s="155"/>
      <c r="AT366" s="151" t="s">
        <v>177</v>
      </c>
      <c r="AU366" s="151" t="s">
        <v>83</v>
      </c>
      <c r="AV366" s="12" t="s">
        <v>81</v>
      </c>
      <c r="AW366" s="12" t="s">
        <v>34</v>
      </c>
      <c r="AX366" s="12" t="s">
        <v>74</v>
      </c>
      <c r="AY366" s="151" t="s">
        <v>166</v>
      </c>
    </row>
    <row r="367" spans="2:65" s="13" customFormat="1" ht="10.199999999999999">
      <c r="B367" s="156"/>
      <c r="D367" s="150" t="s">
        <v>177</v>
      </c>
      <c r="E367" s="157" t="s">
        <v>19</v>
      </c>
      <c r="F367" s="158" t="s">
        <v>2043</v>
      </c>
      <c r="H367" s="159">
        <v>0.217</v>
      </c>
      <c r="I367" s="160"/>
      <c r="L367" s="156"/>
      <c r="M367" s="161"/>
      <c r="T367" s="162"/>
      <c r="AT367" s="157" t="s">
        <v>177</v>
      </c>
      <c r="AU367" s="157" t="s">
        <v>83</v>
      </c>
      <c r="AV367" s="13" t="s">
        <v>83</v>
      </c>
      <c r="AW367" s="13" t="s">
        <v>34</v>
      </c>
      <c r="AX367" s="13" t="s">
        <v>74</v>
      </c>
      <c r="AY367" s="157" t="s">
        <v>166</v>
      </c>
    </row>
    <row r="368" spans="2:65" s="14" customFormat="1" ht="10.199999999999999">
      <c r="B368" s="163"/>
      <c r="D368" s="150" t="s">
        <v>177</v>
      </c>
      <c r="E368" s="164" t="s">
        <v>19</v>
      </c>
      <c r="F368" s="165" t="s">
        <v>181</v>
      </c>
      <c r="H368" s="166">
        <v>0.217</v>
      </c>
      <c r="I368" s="167"/>
      <c r="L368" s="163"/>
      <c r="M368" s="168"/>
      <c r="T368" s="169"/>
      <c r="AT368" s="164" t="s">
        <v>177</v>
      </c>
      <c r="AU368" s="164" t="s">
        <v>83</v>
      </c>
      <c r="AV368" s="14" t="s">
        <v>173</v>
      </c>
      <c r="AW368" s="14" t="s">
        <v>34</v>
      </c>
      <c r="AX368" s="14" t="s">
        <v>81</v>
      </c>
      <c r="AY368" s="164" t="s">
        <v>166</v>
      </c>
    </row>
    <row r="369" spans="2:65" s="13" customFormat="1" ht="10.199999999999999">
      <c r="B369" s="156"/>
      <c r="D369" s="150" t="s">
        <v>177</v>
      </c>
      <c r="F369" s="158" t="s">
        <v>2047</v>
      </c>
      <c r="H369" s="159">
        <v>0.22800000000000001</v>
      </c>
      <c r="I369" s="160"/>
      <c r="L369" s="156"/>
      <c r="M369" s="161"/>
      <c r="T369" s="162"/>
      <c r="AT369" s="157" t="s">
        <v>177</v>
      </c>
      <c r="AU369" s="157" t="s">
        <v>83</v>
      </c>
      <c r="AV369" s="13" t="s">
        <v>83</v>
      </c>
      <c r="AW369" s="13" t="s">
        <v>4</v>
      </c>
      <c r="AX369" s="13" t="s">
        <v>81</v>
      </c>
      <c r="AY369" s="157" t="s">
        <v>166</v>
      </c>
    </row>
    <row r="370" spans="2:65" s="1" customFormat="1" ht="24.15" customHeight="1">
      <c r="B370" s="33"/>
      <c r="C370" s="132" t="s">
        <v>489</v>
      </c>
      <c r="D370" s="132" t="s">
        <v>168</v>
      </c>
      <c r="E370" s="133" t="s">
        <v>2048</v>
      </c>
      <c r="F370" s="134" t="s">
        <v>2049</v>
      </c>
      <c r="G370" s="135" t="s">
        <v>171</v>
      </c>
      <c r="H370" s="136">
        <v>0.13100000000000001</v>
      </c>
      <c r="I370" s="137"/>
      <c r="J370" s="138">
        <f>ROUND(I370*H370,2)</f>
        <v>0</v>
      </c>
      <c r="K370" s="134" t="s">
        <v>172</v>
      </c>
      <c r="L370" s="33"/>
      <c r="M370" s="139" t="s">
        <v>19</v>
      </c>
      <c r="N370" s="140" t="s">
        <v>45</v>
      </c>
      <c r="P370" s="141">
        <f>O370*H370</f>
        <v>0</v>
      </c>
      <c r="Q370" s="141">
        <v>2.5018699999999998</v>
      </c>
      <c r="R370" s="141">
        <f>Q370*H370</f>
        <v>0.32774496999999997</v>
      </c>
      <c r="S370" s="141">
        <v>0</v>
      </c>
      <c r="T370" s="142">
        <f>S370*H370</f>
        <v>0</v>
      </c>
      <c r="AR370" s="143" t="s">
        <v>173</v>
      </c>
      <c r="AT370" s="143" t="s">
        <v>168</v>
      </c>
      <c r="AU370" s="143" t="s">
        <v>83</v>
      </c>
      <c r="AY370" s="18" t="s">
        <v>166</v>
      </c>
      <c r="BE370" s="144">
        <f>IF(N370="základní",J370,0)</f>
        <v>0</v>
      </c>
      <c r="BF370" s="144">
        <f>IF(N370="snížená",J370,0)</f>
        <v>0</v>
      </c>
      <c r="BG370" s="144">
        <f>IF(N370="zákl. přenesená",J370,0)</f>
        <v>0</v>
      </c>
      <c r="BH370" s="144">
        <f>IF(N370="sníž. přenesená",J370,0)</f>
        <v>0</v>
      </c>
      <c r="BI370" s="144">
        <f>IF(N370="nulová",J370,0)</f>
        <v>0</v>
      </c>
      <c r="BJ370" s="18" t="s">
        <v>81</v>
      </c>
      <c r="BK370" s="144">
        <f>ROUND(I370*H370,2)</f>
        <v>0</v>
      </c>
      <c r="BL370" s="18" t="s">
        <v>173</v>
      </c>
      <c r="BM370" s="143" t="s">
        <v>2050</v>
      </c>
    </row>
    <row r="371" spans="2:65" s="1" customFormat="1" ht="10.199999999999999">
      <c r="B371" s="33"/>
      <c r="D371" s="145" t="s">
        <v>175</v>
      </c>
      <c r="F371" s="146" t="s">
        <v>2051</v>
      </c>
      <c r="I371" s="147"/>
      <c r="L371" s="33"/>
      <c r="M371" s="148"/>
      <c r="T371" s="54"/>
      <c r="AT371" s="18" t="s">
        <v>175</v>
      </c>
      <c r="AU371" s="18" t="s">
        <v>83</v>
      </c>
    </row>
    <row r="372" spans="2:65" s="12" customFormat="1" ht="10.199999999999999">
      <c r="B372" s="149"/>
      <c r="D372" s="150" t="s">
        <v>177</v>
      </c>
      <c r="E372" s="151" t="s">
        <v>19</v>
      </c>
      <c r="F372" s="152" t="s">
        <v>2052</v>
      </c>
      <c r="H372" s="151" t="s">
        <v>19</v>
      </c>
      <c r="I372" s="153"/>
      <c r="L372" s="149"/>
      <c r="M372" s="154"/>
      <c r="T372" s="155"/>
      <c r="AT372" s="151" t="s">
        <v>177</v>
      </c>
      <c r="AU372" s="151" t="s">
        <v>83</v>
      </c>
      <c r="AV372" s="12" t="s">
        <v>81</v>
      </c>
      <c r="AW372" s="12" t="s">
        <v>34</v>
      </c>
      <c r="AX372" s="12" t="s">
        <v>74</v>
      </c>
      <c r="AY372" s="151" t="s">
        <v>166</v>
      </c>
    </row>
    <row r="373" spans="2:65" s="13" customFormat="1" ht="10.199999999999999">
      <c r="B373" s="156"/>
      <c r="D373" s="150" t="s">
        <v>177</v>
      </c>
      <c r="E373" s="157" t="s">
        <v>19</v>
      </c>
      <c r="F373" s="158" t="s">
        <v>2053</v>
      </c>
      <c r="H373" s="159">
        <v>0.128</v>
      </c>
      <c r="I373" s="160"/>
      <c r="L373" s="156"/>
      <c r="M373" s="161"/>
      <c r="T373" s="162"/>
      <c r="AT373" s="157" t="s">
        <v>177</v>
      </c>
      <c r="AU373" s="157" t="s">
        <v>83</v>
      </c>
      <c r="AV373" s="13" t="s">
        <v>83</v>
      </c>
      <c r="AW373" s="13" t="s">
        <v>34</v>
      </c>
      <c r="AX373" s="13" t="s">
        <v>74</v>
      </c>
      <c r="AY373" s="157" t="s">
        <v>166</v>
      </c>
    </row>
    <row r="374" spans="2:65" s="14" customFormat="1" ht="10.199999999999999">
      <c r="B374" s="163"/>
      <c r="D374" s="150" t="s">
        <v>177</v>
      </c>
      <c r="E374" s="164" t="s">
        <v>19</v>
      </c>
      <c r="F374" s="165" t="s">
        <v>181</v>
      </c>
      <c r="H374" s="166">
        <v>0.128</v>
      </c>
      <c r="I374" s="167"/>
      <c r="L374" s="163"/>
      <c r="M374" s="168"/>
      <c r="T374" s="169"/>
      <c r="AT374" s="164" t="s">
        <v>177</v>
      </c>
      <c r="AU374" s="164" t="s">
        <v>83</v>
      </c>
      <c r="AV374" s="14" t="s">
        <v>173</v>
      </c>
      <c r="AW374" s="14" t="s">
        <v>34</v>
      </c>
      <c r="AX374" s="14" t="s">
        <v>81</v>
      </c>
      <c r="AY374" s="164" t="s">
        <v>166</v>
      </c>
    </row>
    <row r="375" spans="2:65" s="13" customFormat="1" ht="10.199999999999999">
      <c r="B375" s="156"/>
      <c r="D375" s="150" t="s">
        <v>177</v>
      </c>
      <c r="F375" s="158" t="s">
        <v>2054</v>
      </c>
      <c r="H375" s="159">
        <v>0.13100000000000001</v>
      </c>
      <c r="I375" s="160"/>
      <c r="L375" s="156"/>
      <c r="M375" s="161"/>
      <c r="T375" s="162"/>
      <c r="AT375" s="157" t="s">
        <v>177</v>
      </c>
      <c r="AU375" s="157" t="s">
        <v>83</v>
      </c>
      <c r="AV375" s="13" t="s">
        <v>83</v>
      </c>
      <c r="AW375" s="13" t="s">
        <v>4</v>
      </c>
      <c r="AX375" s="13" t="s">
        <v>81</v>
      </c>
      <c r="AY375" s="157" t="s">
        <v>166</v>
      </c>
    </row>
    <row r="376" spans="2:65" s="1" customFormat="1" ht="24.15" customHeight="1">
      <c r="B376" s="33"/>
      <c r="C376" s="132" t="s">
        <v>496</v>
      </c>
      <c r="D376" s="132" t="s">
        <v>168</v>
      </c>
      <c r="E376" s="133" t="s">
        <v>2055</v>
      </c>
      <c r="F376" s="134" t="s">
        <v>2056</v>
      </c>
      <c r="G376" s="135" t="s">
        <v>244</v>
      </c>
      <c r="H376" s="136">
        <v>1.306</v>
      </c>
      <c r="I376" s="137"/>
      <c r="J376" s="138">
        <f>ROUND(I376*H376,2)</f>
        <v>0</v>
      </c>
      <c r="K376" s="134" t="s">
        <v>172</v>
      </c>
      <c r="L376" s="33"/>
      <c r="M376" s="139" t="s">
        <v>19</v>
      </c>
      <c r="N376" s="140" t="s">
        <v>45</v>
      </c>
      <c r="P376" s="141">
        <f>O376*H376</f>
        <v>0</v>
      </c>
      <c r="Q376" s="141">
        <v>2.4399999999999999E-3</v>
      </c>
      <c r="R376" s="141">
        <f>Q376*H376</f>
        <v>3.1866400000000001E-3</v>
      </c>
      <c r="S376" s="141">
        <v>0</v>
      </c>
      <c r="T376" s="142">
        <f>S376*H376</f>
        <v>0</v>
      </c>
      <c r="AR376" s="143" t="s">
        <v>173</v>
      </c>
      <c r="AT376" s="143" t="s">
        <v>168</v>
      </c>
      <c r="AU376" s="143" t="s">
        <v>83</v>
      </c>
      <c r="AY376" s="18" t="s">
        <v>166</v>
      </c>
      <c r="BE376" s="144">
        <f>IF(N376="základní",J376,0)</f>
        <v>0</v>
      </c>
      <c r="BF376" s="144">
        <f>IF(N376="snížená",J376,0)</f>
        <v>0</v>
      </c>
      <c r="BG376" s="144">
        <f>IF(N376="zákl. přenesená",J376,0)</f>
        <v>0</v>
      </c>
      <c r="BH376" s="144">
        <f>IF(N376="sníž. přenesená",J376,0)</f>
        <v>0</v>
      </c>
      <c r="BI376" s="144">
        <f>IF(N376="nulová",J376,0)</f>
        <v>0</v>
      </c>
      <c r="BJ376" s="18" t="s">
        <v>81</v>
      </c>
      <c r="BK376" s="144">
        <f>ROUND(I376*H376,2)</f>
        <v>0</v>
      </c>
      <c r="BL376" s="18" t="s">
        <v>173</v>
      </c>
      <c r="BM376" s="143" t="s">
        <v>2057</v>
      </c>
    </row>
    <row r="377" spans="2:65" s="1" customFormat="1" ht="10.199999999999999">
      <c r="B377" s="33"/>
      <c r="D377" s="145" t="s">
        <v>175</v>
      </c>
      <c r="F377" s="146" t="s">
        <v>2058</v>
      </c>
      <c r="I377" s="147"/>
      <c r="L377" s="33"/>
      <c r="M377" s="148"/>
      <c r="T377" s="54"/>
      <c r="AT377" s="18" t="s">
        <v>175</v>
      </c>
      <c r="AU377" s="18" t="s">
        <v>83</v>
      </c>
    </row>
    <row r="378" spans="2:65" s="12" customFormat="1" ht="10.199999999999999">
      <c r="B378" s="149"/>
      <c r="D378" s="150" t="s">
        <v>177</v>
      </c>
      <c r="E378" s="151" t="s">
        <v>19</v>
      </c>
      <c r="F378" s="152" t="s">
        <v>2052</v>
      </c>
      <c r="H378" s="151" t="s">
        <v>19</v>
      </c>
      <c r="I378" s="153"/>
      <c r="L378" s="149"/>
      <c r="M378" s="154"/>
      <c r="T378" s="155"/>
      <c r="AT378" s="151" t="s">
        <v>177</v>
      </c>
      <c r="AU378" s="151" t="s">
        <v>83</v>
      </c>
      <c r="AV378" s="12" t="s">
        <v>81</v>
      </c>
      <c r="AW378" s="12" t="s">
        <v>34</v>
      </c>
      <c r="AX378" s="12" t="s">
        <v>74</v>
      </c>
      <c r="AY378" s="151" t="s">
        <v>166</v>
      </c>
    </row>
    <row r="379" spans="2:65" s="13" customFormat="1" ht="10.199999999999999">
      <c r="B379" s="156"/>
      <c r="D379" s="150" t="s">
        <v>177</v>
      </c>
      <c r="E379" s="157" t="s">
        <v>19</v>
      </c>
      <c r="F379" s="158" t="s">
        <v>2059</v>
      </c>
      <c r="H379" s="159">
        <v>1.28</v>
      </c>
      <c r="I379" s="160"/>
      <c r="L379" s="156"/>
      <c r="M379" s="161"/>
      <c r="T379" s="162"/>
      <c r="AT379" s="157" t="s">
        <v>177</v>
      </c>
      <c r="AU379" s="157" t="s">
        <v>83</v>
      </c>
      <c r="AV379" s="13" t="s">
        <v>83</v>
      </c>
      <c r="AW379" s="13" t="s">
        <v>34</v>
      </c>
      <c r="AX379" s="13" t="s">
        <v>74</v>
      </c>
      <c r="AY379" s="157" t="s">
        <v>166</v>
      </c>
    </row>
    <row r="380" spans="2:65" s="14" customFormat="1" ht="10.199999999999999">
      <c r="B380" s="163"/>
      <c r="D380" s="150" t="s">
        <v>177</v>
      </c>
      <c r="E380" s="164" t="s">
        <v>19</v>
      </c>
      <c r="F380" s="165" t="s">
        <v>181</v>
      </c>
      <c r="H380" s="166">
        <v>1.28</v>
      </c>
      <c r="I380" s="167"/>
      <c r="L380" s="163"/>
      <c r="M380" s="168"/>
      <c r="T380" s="169"/>
      <c r="AT380" s="164" t="s">
        <v>177</v>
      </c>
      <c r="AU380" s="164" t="s">
        <v>83</v>
      </c>
      <c r="AV380" s="14" t="s">
        <v>173</v>
      </c>
      <c r="AW380" s="14" t="s">
        <v>34</v>
      </c>
      <c r="AX380" s="14" t="s">
        <v>81</v>
      </c>
      <c r="AY380" s="164" t="s">
        <v>166</v>
      </c>
    </row>
    <row r="381" spans="2:65" s="13" customFormat="1" ht="10.199999999999999">
      <c r="B381" s="156"/>
      <c r="D381" s="150" t="s">
        <v>177</v>
      </c>
      <c r="F381" s="158" t="s">
        <v>2060</v>
      </c>
      <c r="H381" s="159">
        <v>1.306</v>
      </c>
      <c r="I381" s="160"/>
      <c r="L381" s="156"/>
      <c r="M381" s="161"/>
      <c r="T381" s="162"/>
      <c r="AT381" s="157" t="s">
        <v>177</v>
      </c>
      <c r="AU381" s="157" t="s">
        <v>83</v>
      </c>
      <c r="AV381" s="13" t="s">
        <v>83</v>
      </c>
      <c r="AW381" s="13" t="s">
        <v>4</v>
      </c>
      <c r="AX381" s="13" t="s">
        <v>81</v>
      </c>
      <c r="AY381" s="157" t="s">
        <v>166</v>
      </c>
    </row>
    <row r="382" spans="2:65" s="1" customFormat="1" ht="24.15" customHeight="1">
      <c r="B382" s="33"/>
      <c r="C382" s="132" t="s">
        <v>502</v>
      </c>
      <c r="D382" s="132" t="s">
        <v>168</v>
      </c>
      <c r="E382" s="133" t="s">
        <v>2061</v>
      </c>
      <c r="F382" s="134" t="s">
        <v>2062</v>
      </c>
      <c r="G382" s="135" t="s">
        <v>244</v>
      </c>
      <c r="H382" s="136">
        <v>1.306</v>
      </c>
      <c r="I382" s="137"/>
      <c r="J382" s="138">
        <f>ROUND(I382*H382,2)</f>
        <v>0</v>
      </c>
      <c r="K382" s="134" t="s">
        <v>172</v>
      </c>
      <c r="L382" s="33"/>
      <c r="M382" s="139" t="s">
        <v>19</v>
      </c>
      <c r="N382" s="140" t="s">
        <v>45</v>
      </c>
      <c r="P382" s="141">
        <f>O382*H382</f>
        <v>0</v>
      </c>
      <c r="Q382" s="141">
        <v>0</v>
      </c>
      <c r="R382" s="141">
        <f>Q382*H382</f>
        <v>0</v>
      </c>
      <c r="S382" s="141">
        <v>0</v>
      </c>
      <c r="T382" s="142">
        <f>S382*H382</f>
        <v>0</v>
      </c>
      <c r="AR382" s="143" t="s">
        <v>173</v>
      </c>
      <c r="AT382" s="143" t="s">
        <v>168</v>
      </c>
      <c r="AU382" s="143" t="s">
        <v>83</v>
      </c>
      <c r="AY382" s="18" t="s">
        <v>166</v>
      </c>
      <c r="BE382" s="144">
        <f>IF(N382="základní",J382,0)</f>
        <v>0</v>
      </c>
      <c r="BF382" s="144">
        <f>IF(N382="snížená",J382,0)</f>
        <v>0</v>
      </c>
      <c r="BG382" s="144">
        <f>IF(N382="zákl. přenesená",J382,0)</f>
        <v>0</v>
      </c>
      <c r="BH382" s="144">
        <f>IF(N382="sníž. přenesená",J382,0)</f>
        <v>0</v>
      </c>
      <c r="BI382" s="144">
        <f>IF(N382="nulová",J382,0)</f>
        <v>0</v>
      </c>
      <c r="BJ382" s="18" t="s">
        <v>81</v>
      </c>
      <c r="BK382" s="144">
        <f>ROUND(I382*H382,2)</f>
        <v>0</v>
      </c>
      <c r="BL382" s="18" t="s">
        <v>173</v>
      </c>
      <c r="BM382" s="143" t="s">
        <v>2063</v>
      </c>
    </row>
    <row r="383" spans="2:65" s="1" customFormat="1" ht="10.199999999999999">
      <c r="B383" s="33"/>
      <c r="D383" s="145" t="s">
        <v>175</v>
      </c>
      <c r="F383" s="146" t="s">
        <v>2064</v>
      </c>
      <c r="I383" s="147"/>
      <c r="L383" s="33"/>
      <c r="M383" s="148"/>
      <c r="T383" s="54"/>
      <c r="AT383" s="18" t="s">
        <v>175</v>
      </c>
      <c r="AU383" s="18" t="s">
        <v>83</v>
      </c>
    </row>
    <row r="384" spans="2:65" s="12" customFormat="1" ht="10.199999999999999">
      <c r="B384" s="149"/>
      <c r="D384" s="150" t="s">
        <v>177</v>
      </c>
      <c r="E384" s="151" t="s">
        <v>19</v>
      </c>
      <c r="F384" s="152" t="s">
        <v>2052</v>
      </c>
      <c r="H384" s="151" t="s">
        <v>19</v>
      </c>
      <c r="I384" s="153"/>
      <c r="L384" s="149"/>
      <c r="M384" s="154"/>
      <c r="T384" s="155"/>
      <c r="AT384" s="151" t="s">
        <v>177</v>
      </c>
      <c r="AU384" s="151" t="s">
        <v>83</v>
      </c>
      <c r="AV384" s="12" t="s">
        <v>81</v>
      </c>
      <c r="AW384" s="12" t="s">
        <v>34</v>
      </c>
      <c r="AX384" s="12" t="s">
        <v>74</v>
      </c>
      <c r="AY384" s="151" t="s">
        <v>166</v>
      </c>
    </row>
    <row r="385" spans="2:65" s="13" customFormat="1" ht="10.199999999999999">
      <c r="B385" s="156"/>
      <c r="D385" s="150" t="s">
        <v>177</v>
      </c>
      <c r="E385" s="157" t="s">
        <v>19</v>
      </c>
      <c r="F385" s="158" t="s">
        <v>2059</v>
      </c>
      <c r="H385" s="159">
        <v>1.28</v>
      </c>
      <c r="I385" s="160"/>
      <c r="L385" s="156"/>
      <c r="M385" s="161"/>
      <c r="T385" s="162"/>
      <c r="AT385" s="157" t="s">
        <v>177</v>
      </c>
      <c r="AU385" s="157" t="s">
        <v>83</v>
      </c>
      <c r="AV385" s="13" t="s">
        <v>83</v>
      </c>
      <c r="AW385" s="13" t="s">
        <v>34</v>
      </c>
      <c r="AX385" s="13" t="s">
        <v>74</v>
      </c>
      <c r="AY385" s="157" t="s">
        <v>166</v>
      </c>
    </row>
    <row r="386" spans="2:65" s="14" customFormat="1" ht="10.199999999999999">
      <c r="B386" s="163"/>
      <c r="D386" s="150" t="s">
        <v>177</v>
      </c>
      <c r="E386" s="164" t="s">
        <v>19</v>
      </c>
      <c r="F386" s="165" t="s">
        <v>181</v>
      </c>
      <c r="H386" s="166">
        <v>1.28</v>
      </c>
      <c r="I386" s="167"/>
      <c r="L386" s="163"/>
      <c r="M386" s="168"/>
      <c r="T386" s="169"/>
      <c r="AT386" s="164" t="s">
        <v>177</v>
      </c>
      <c r="AU386" s="164" t="s">
        <v>83</v>
      </c>
      <c r="AV386" s="14" t="s">
        <v>173</v>
      </c>
      <c r="AW386" s="14" t="s">
        <v>34</v>
      </c>
      <c r="AX386" s="14" t="s">
        <v>81</v>
      </c>
      <c r="AY386" s="164" t="s">
        <v>166</v>
      </c>
    </row>
    <row r="387" spans="2:65" s="13" customFormat="1" ht="10.199999999999999">
      <c r="B387" s="156"/>
      <c r="D387" s="150" t="s">
        <v>177</v>
      </c>
      <c r="F387" s="158" t="s">
        <v>2060</v>
      </c>
      <c r="H387" s="159">
        <v>1.306</v>
      </c>
      <c r="I387" s="160"/>
      <c r="L387" s="156"/>
      <c r="M387" s="161"/>
      <c r="T387" s="162"/>
      <c r="AT387" s="157" t="s">
        <v>177</v>
      </c>
      <c r="AU387" s="157" t="s">
        <v>83</v>
      </c>
      <c r="AV387" s="13" t="s">
        <v>83</v>
      </c>
      <c r="AW387" s="13" t="s">
        <v>4</v>
      </c>
      <c r="AX387" s="13" t="s">
        <v>81</v>
      </c>
      <c r="AY387" s="157" t="s">
        <v>166</v>
      </c>
    </row>
    <row r="388" spans="2:65" s="1" customFormat="1" ht="24.15" customHeight="1">
      <c r="B388" s="33"/>
      <c r="C388" s="132" t="s">
        <v>511</v>
      </c>
      <c r="D388" s="132" t="s">
        <v>168</v>
      </c>
      <c r="E388" s="133" t="s">
        <v>2065</v>
      </c>
      <c r="F388" s="134" t="s">
        <v>2066</v>
      </c>
      <c r="G388" s="135" t="s">
        <v>244</v>
      </c>
      <c r="H388" s="136">
        <v>6.0659999999999998</v>
      </c>
      <c r="I388" s="137"/>
      <c r="J388" s="138">
        <f>ROUND(I388*H388,2)</f>
        <v>0</v>
      </c>
      <c r="K388" s="134" t="s">
        <v>172</v>
      </c>
      <c r="L388" s="33"/>
      <c r="M388" s="139" t="s">
        <v>19</v>
      </c>
      <c r="N388" s="140" t="s">
        <v>45</v>
      </c>
      <c r="P388" s="141">
        <f>O388*H388</f>
        <v>0</v>
      </c>
      <c r="Q388" s="141">
        <v>0.11396000000000001</v>
      </c>
      <c r="R388" s="141">
        <f>Q388*H388</f>
        <v>0.69128136000000007</v>
      </c>
      <c r="S388" s="141">
        <v>0</v>
      </c>
      <c r="T388" s="142">
        <f>S388*H388</f>
        <v>0</v>
      </c>
      <c r="AR388" s="143" t="s">
        <v>173</v>
      </c>
      <c r="AT388" s="143" t="s">
        <v>168</v>
      </c>
      <c r="AU388" s="143" t="s">
        <v>83</v>
      </c>
      <c r="AY388" s="18" t="s">
        <v>166</v>
      </c>
      <c r="BE388" s="144">
        <f>IF(N388="základní",J388,0)</f>
        <v>0</v>
      </c>
      <c r="BF388" s="144">
        <f>IF(N388="snížená",J388,0)</f>
        <v>0</v>
      </c>
      <c r="BG388" s="144">
        <f>IF(N388="zákl. přenesená",J388,0)</f>
        <v>0</v>
      </c>
      <c r="BH388" s="144">
        <f>IF(N388="sníž. přenesená",J388,0)</f>
        <v>0</v>
      </c>
      <c r="BI388" s="144">
        <f>IF(N388="nulová",J388,0)</f>
        <v>0</v>
      </c>
      <c r="BJ388" s="18" t="s">
        <v>81</v>
      </c>
      <c r="BK388" s="144">
        <f>ROUND(I388*H388,2)</f>
        <v>0</v>
      </c>
      <c r="BL388" s="18" t="s">
        <v>173</v>
      </c>
      <c r="BM388" s="143" t="s">
        <v>2067</v>
      </c>
    </row>
    <row r="389" spans="2:65" s="1" customFormat="1" ht="10.199999999999999">
      <c r="B389" s="33"/>
      <c r="D389" s="145" t="s">
        <v>175</v>
      </c>
      <c r="F389" s="146" t="s">
        <v>2068</v>
      </c>
      <c r="I389" s="147"/>
      <c r="L389" s="33"/>
      <c r="M389" s="148"/>
      <c r="T389" s="54"/>
      <c r="AT389" s="18" t="s">
        <v>175</v>
      </c>
      <c r="AU389" s="18" t="s">
        <v>83</v>
      </c>
    </row>
    <row r="390" spans="2:65" s="12" customFormat="1" ht="10.199999999999999">
      <c r="B390" s="149"/>
      <c r="D390" s="150" t="s">
        <v>177</v>
      </c>
      <c r="E390" s="151" t="s">
        <v>19</v>
      </c>
      <c r="F390" s="152" t="s">
        <v>2069</v>
      </c>
      <c r="H390" s="151" t="s">
        <v>19</v>
      </c>
      <c r="I390" s="153"/>
      <c r="L390" s="149"/>
      <c r="M390" s="154"/>
      <c r="T390" s="155"/>
      <c r="AT390" s="151" t="s">
        <v>177</v>
      </c>
      <c r="AU390" s="151" t="s">
        <v>83</v>
      </c>
      <c r="AV390" s="12" t="s">
        <v>81</v>
      </c>
      <c r="AW390" s="12" t="s">
        <v>34</v>
      </c>
      <c r="AX390" s="12" t="s">
        <v>74</v>
      </c>
      <c r="AY390" s="151" t="s">
        <v>166</v>
      </c>
    </row>
    <row r="391" spans="2:65" s="13" customFormat="1" ht="10.199999999999999">
      <c r="B391" s="156"/>
      <c r="D391" s="150" t="s">
        <v>177</v>
      </c>
      <c r="E391" s="157" t="s">
        <v>19</v>
      </c>
      <c r="F391" s="158" t="s">
        <v>2070</v>
      </c>
      <c r="H391" s="159">
        <v>5.9470000000000001</v>
      </c>
      <c r="I391" s="160"/>
      <c r="L391" s="156"/>
      <c r="M391" s="161"/>
      <c r="T391" s="162"/>
      <c r="AT391" s="157" t="s">
        <v>177</v>
      </c>
      <c r="AU391" s="157" t="s">
        <v>83</v>
      </c>
      <c r="AV391" s="13" t="s">
        <v>83</v>
      </c>
      <c r="AW391" s="13" t="s">
        <v>34</v>
      </c>
      <c r="AX391" s="13" t="s">
        <v>74</v>
      </c>
      <c r="AY391" s="157" t="s">
        <v>166</v>
      </c>
    </row>
    <row r="392" spans="2:65" s="14" customFormat="1" ht="10.199999999999999">
      <c r="B392" s="163"/>
      <c r="D392" s="150" t="s">
        <v>177</v>
      </c>
      <c r="E392" s="164" t="s">
        <v>19</v>
      </c>
      <c r="F392" s="165" t="s">
        <v>181</v>
      </c>
      <c r="H392" s="166">
        <v>5.9470000000000001</v>
      </c>
      <c r="I392" s="167"/>
      <c r="L392" s="163"/>
      <c r="M392" s="168"/>
      <c r="T392" s="169"/>
      <c r="AT392" s="164" t="s">
        <v>177</v>
      </c>
      <c r="AU392" s="164" t="s">
        <v>83</v>
      </c>
      <c r="AV392" s="14" t="s">
        <v>173</v>
      </c>
      <c r="AW392" s="14" t="s">
        <v>34</v>
      </c>
      <c r="AX392" s="14" t="s">
        <v>81</v>
      </c>
      <c r="AY392" s="164" t="s">
        <v>166</v>
      </c>
    </row>
    <row r="393" spans="2:65" s="13" customFormat="1" ht="10.199999999999999">
      <c r="B393" s="156"/>
      <c r="D393" s="150" t="s">
        <v>177</v>
      </c>
      <c r="F393" s="158" t="s">
        <v>2071</v>
      </c>
      <c r="H393" s="159">
        <v>6.0659999999999998</v>
      </c>
      <c r="I393" s="160"/>
      <c r="L393" s="156"/>
      <c r="M393" s="161"/>
      <c r="T393" s="162"/>
      <c r="AT393" s="157" t="s">
        <v>177</v>
      </c>
      <c r="AU393" s="157" t="s">
        <v>83</v>
      </c>
      <c r="AV393" s="13" t="s">
        <v>83</v>
      </c>
      <c r="AW393" s="13" t="s">
        <v>4</v>
      </c>
      <c r="AX393" s="13" t="s">
        <v>81</v>
      </c>
      <c r="AY393" s="157" t="s">
        <v>166</v>
      </c>
    </row>
    <row r="394" spans="2:65" s="1" customFormat="1" ht="16.5" customHeight="1">
      <c r="B394" s="33"/>
      <c r="C394" s="132" t="s">
        <v>518</v>
      </c>
      <c r="D394" s="132" t="s">
        <v>168</v>
      </c>
      <c r="E394" s="133" t="s">
        <v>2072</v>
      </c>
      <c r="F394" s="134" t="s">
        <v>2073</v>
      </c>
      <c r="G394" s="135" t="s">
        <v>293</v>
      </c>
      <c r="H394" s="136">
        <v>2.1999999999999999E-2</v>
      </c>
      <c r="I394" s="137"/>
      <c r="J394" s="138">
        <f>ROUND(I394*H394,2)</f>
        <v>0</v>
      </c>
      <c r="K394" s="134" t="s">
        <v>172</v>
      </c>
      <c r="L394" s="33"/>
      <c r="M394" s="139" t="s">
        <v>19</v>
      </c>
      <c r="N394" s="140" t="s">
        <v>45</v>
      </c>
      <c r="P394" s="141">
        <f>O394*H394</f>
        <v>0</v>
      </c>
      <c r="Q394" s="141">
        <v>1.0384</v>
      </c>
      <c r="R394" s="141">
        <f>Q394*H394</f>
        <v>2.2844799999999998E-2</v>
      </c>
      <c r="S394" s="141">
        <v>0</v>
      </c>
      <c r="T394" s="142">
        <f>S394*H394</f>
        <v>0</v>
      </c>
      <c r="AR394" s="143" t="s">
        <v>173</v>
      </c>
      <c r="AT394" s="143" t="s">
        <v>168</v>
      </c>
      <c r="AU394" s="143" t="s">
        <v>83</v>
      </c>
      <c r="AY394" s="18" t="s">
        <v>166</v>
      </c>
      <c r="BE394" s="144">
        <f>IF(N394="základní",J394,0)</f>
        <v>0</v>
      </c>
      <c r="BF394" s="144">
        <f>IF(N394="snížená",J394,0)</f>
        <v>0</v>
      </c>
      <c r="BG394" s="144">
        <f>IF(N394="zákl. přenesená",J394,0)</f>
        <v>0</v>
      </c>
      <c r="BH394" s="144">
        <f>IF(N394="sníž. přenesená",J394,0)</f>
        <v>0</v>
      </c>
      <c r="BI394" s="144">
        <f>IF(N394="nulová",J394,0)</f>
        <v>0</v>
      </c>
      <c r="BJ394" s="18" t="s">
        <v>81</v>
      </c>
      <c r="BK394" s="144">
        <f>ROUND(I394*H394,2)</f>
        <v>0</v>
      </c>
      <c r="BL394" s="18" t="s">
        <v>173</v>
      </c>
      <c r="BM394" s="143" t="s">
        <v>2074</v>
      </c>
    </row>
    <row r="395" spans="2:65" s="1" customFormat="1" ht="10.199999999999999">
      <c r="B395" s="33"/>
      <c r="D395" s="145" t="s">
        <v>175</v>
      </c>
      <c r="F395" s="146" t="s">
        <v>2075</v>
      </c>
      <c r="I395" s="147"/>
      <c r="L395" s="33"/>
      <c r="M395" s="148"/>
      <c r="T395" s="54"/>
      <c r="AT395" s="18" t="s">
        <v>175</v>
      </c>
      <c r="AU395" s="18" t="s">
        <v>83</v>
      </c>
    </row>
    <row r="396" spans="2:65" s="12" customFormat="1" ht="10.199999999999999">
      <c r="B396" s="149"/>
      <c r="D396" s="150" t="s">
        <v>177</v>
      </c>
      <c r="E396" s="151" t="s">
        <v>19</v>
      </c>
      <c r="F396" s="152" t="s">
        <v>2076</v>
      </c>
      <c r="H396" s="151" t="s">
        <v>19</v>
      </c>
      <c r="I396" s="153"/>
      <c r="L396" s="149"/>
      <c r="M396" s="154"/>
      <c r="T396" s="155"/>
      <c r="AT396" s="151" t="s">
        <v>177</v>
      </c>
      <c r="AU396" s="151" t="s">
        <v>83</v>
      </c>
      <c r="AV396" s="12" t="s">
        <v>81</v>
      </c>
      <c r="AW396" s="12" t="s">
        <v>34</v>
      </c>
      <c r="AX396" s="12" t="s">
        <v>74</v>
      </c>
      <c r="AY396" s="151" t="s">
        <v>166</v>
      </c>
    </row>
    <row r="397" spans="2:65" s="13" customFormat="1" ht="10.199999999999999">
      <c r="B397" s="156"/>
      <c r="D397" s="150" t="s">
        <v>177</v>
      </c>
      <c r="E397" s="157" t="s">
        <v>19</v>
      </c>
      <c r="F397" s="158" t="s">
        <v>2077</v>
      </c>
      <c r="H397" s="159">
        <v>2.1999999999999999E-2</v>
      </c>
      <c r="I397" s="160"/>
      <c r="L397" s="156"/>
      <c r="M397" s="161"/>
      <c r="T397" s="162"/>
      <c r="AT397" s="157" t="s">
        <v>177</v>
      </c>
      <c r="AU397" s="157" t="s">
        <v>83</v>
      </c>
      <c r="AV397" s="13" t="s">
        <v>83</v>
      </c>
      <c r="AW397" s="13" t="s">
        <v>34</v>
      </c>
      <c r="AX397" s="13" t="s">
        <v>74</v>
      </c>
      <c r="AY397" s="157" t="s">
        <v>166</v>
      </c>
    </row>
    <row r="398" spans="2:65" s="14" customFormat="1" ht="10.199999999999999">
      <c r="B398" s="163"/>
      <c r="D398" s="150" t="s">
        <v>177</v>
      </c>
      <c r="E398" s="164" t="s">
        <v>19</v>
      </c>
      <c r="F398" s="165" t="s">
        <v>181</v>
      </c>
      <c r="H398" s="166">
        <v>2.1999999999999999E-2</v>
      </c>
      <c r="I398" s="167"/>
      <c r="L398" s="163"/>
      <c r="M398" s="168"/>
      <c r="T398" s="169"/>
      <c r="AT398" s="164" t="s">
        <v>177</v>
      </c>
      <c r="AU398" s="164" t="s">
        <v>83</v>
      </c>
      <c r="AV398" s="14" t="s">
        <v>173</v>
      </c>
      <c r="AW398" s="14" t="s">
        <v>34</v>
      </c>
      <c r="AX398" s="14" t="s">
        <v>81</v>
      </c>
      <c r="AY398" s="164" t="s">
        <v>166</v>
      </c>
    </row>
    <row r="399" spans="2:65" s="13" customFormat="1" ht="10.199999999999999">
      <c r="B399" s="156"/>
      <c r="D399" s="150" t="s">
        <v>177</v>
      </c>
      <c r="F399" s="158" t="s">
        <v>2078</v>
      </c>
      <c r="H399" s="159">
        <v>2.1999999999999999E-2</v>
      </c>
      <c r="I399" s="160"/>
      <c r="L399" s="156"/>
      <c r="M399" s="161"/>
      <c r="T399" s="162"/>
      <c r="AT399" s="157" t="s">
        <v>177</v>
      </c>
      <c r="AU399" s="157" t="s">
        <v>83</v>
      </c>
      <c r="AV399" s="13" t="s">
        <v>83</v>
      </c>
      <c r="AW399" s="13" t="s">
        <v>4</v>
      </c>
      <c r="AX399" s="13" t="s">
        <v>81</v>
      </c>
      <c r="AY399" s="157" t="s">
        <v>166</v>
      </c>
    </row>
    <row r="400" spans="2:65" s="1" customFormat="1" ht="16.5" customHeight="1">
      <c r="B400" s="33"/>
      <c r="C400" s="132" t="s">
        <v>526</v>
      </c>
      <c r="D400" s="132" t="s">
        <v>168</v>
      </c>
      <c r="E400" s="133" t="s">
        <v>2079</v>
      </c>
      <c r="F400" s="134" t="s">
        <v>2080</v>
      </c>
      <c r="G400" s="135" t="s">
        <v>171</v>
      </c>
      <c r="H400" s="136">
        <v>0.27600000000000002</v>
      </c>
      <c r="I400" s="137"/>
      <c r="J400" s="138">
        <f>ROUND(I400*H400,2)</f>
        <v>0</v>
      </c>
      <c r="K400" s="134" t="s">
        <v>172</v>
      </c>
      <c r="L400" s="33"/>
      <c r="M400" s="139" t="s">
        <v>19</v>
      </c>
      <c r="N400" s="140" t="s">
        <v>45</v>
      </c>
      <c r="P400" s="141">
        <f>O400*H400</f>
        <v>0</v>
      </c>
      <c r="Q400" s="141">
        <v>2.6446800000000001</v>
      </c>
      <c r="R400" s="141">
        <f>Q400*H400</f>
        <v>0.72993168000000008</v>
      </c>
      <c r="S400" s="141">
        <v>0</v>
      </c>
      <c r="T400" s="142">
        <f>S400*H400</f>
        <v>0</v>
      </c>
      <c r="AR400" s="143" t="s">
        <v>173</v>
      </c>
      <c r="AT400" s="143" t="s">
        <v>168</v>
      </c>
      <c r="AU400" s="143" t="s">
        <v>83</v>
      </c>
      <c r="AY400" s="18" t="s">
        <v>166</v>
      </c>
      <c r="BE400" s="144">
        <f>IF(N400="základní",J400,0)</f>
        <v>0</v>
      </c>
      <c r="BF400" s="144">
        <f>IF(N400="snížená",J400,0)</f>
        <v>0</v>
      </c>
      <c r="BG400" s="144">
        <f>IF(N400="zákl. přenesená",J400,0)</f>
        <v>0</v>
      </c>
      <c r="BH400" s="144">
        <f>IF(N400="sníž. přenesená",J400,0)</f>
        <v>0</v>
      </c>
      <c r="BI400" s="144">
        <f>IF(N400="nulová",J400,0)</f>
        <v>0</v>
      </c>
      <c r="BJ400" s="18" t="s">
        <v>81</v>
      </c>
      <c r="BK400" s="144">
        <f>ROUND(I400*H400,2)</f>
        <v>0</v>
      </c>
      <c r="BL400" s="18" t="s">
        <v>173</v>
      </c>
      <c r="BM400" s="143" t="s">
        <v>2081</v>
      </c>
    </row>
    <row r="401" spans="2:51" s="1" customFormat="1" ht="10.199999999999999">
      <c r="B401" s="33"/>
      <c r="D401" s="145" t="s">
        <v>175</v>
      </c>
      <c r="F401" s="146" t="s">
        <v>2082</v>
      </c>
      <c r="I401" s="147"/>
      <c r="L401" s="33"/>
      <c r="M401" s="148"/>
      <c r="T401" s="54"/>
      <c r="AT401" s="18" t="s">
        <v>175</v>
      </c>
      <c r="AU401" s="18" t="s">
        <v>83</v>
      </c>
    </row>
    <row r="402" spans="2:51" s="12" customFormat="1" ht="10.199999999999999">
      <c r="B402" s="149"/>
      <c r="D402" s="150" t="s">
        <v>177</v>
      </c>
      <c r="E402" s="151" t="s">
        <v>19</v>
      </c>
      <c r="F402" s="152" t="s">
        <v>2083</v>
      </c>
      <c r="H402" s="151" t="s">
        <v>19</v>
      </c>
      <c r="I402" s="153"/>
      <c r="L402" s="149"/>
      <c r="M402" s="154"/>
      <c r="T402" s="155"/>
      <c r="AT402" s="151" t="s">
        <v>177</v>
      </c>
      <c r="AU402" s="151" t="s">
        <v>83</v>
      </c>
      <c r="AV402" s="12" t="s">
        <v>81</v>
      </c>
      <c r="AW402" s="12" t="s">
        <v>34</v>
      </c>
      <c r="AX402" s="12" t="s">
        <v>74</v>
      </c>
      <c r="AY402" s="151" t="s">
        <v>166</v>
      </c>
    </row>
    <row r="403" spans="2:51" s="13" customFormat="1" ht="10.199999999999999">
      <c r="B403" s="156"/>
      <c r="D403" s="150" t="s">
        <v>177</v>
      </c>
      <c r="E403" s="157" t="s">
        <v>19</v>
      </c>
      <c r="F403" s="158" t="s">
        <v>2084</v>
      </c>
      <c r="H403" s="159">
        <v>9.5000000000000001E-2</v>
      </c>
      <c r="I403" s="160"/>
      <c r="L403" s="156"/>
      <c r="M403" s="161"/>
      <c r="T403" s="162"/>
      <c r="AT403" s="157" t="s">
        <v>177</v>
      </c>
      <c r="AU403" s="157" t="s">
        <v>83</v>
      </c>
      <c r="AV403" s="13" t="s">
        <v>83</v>
      </c>
      <c r="AW403" s="13" t="s">
        <v>34</v>
      </c>
      <c r="AX403" s="13" t="s">
        <v>74</v>
      </c>
      <c r="AY403" s="157" t="s">
        <v>166</v>
      </c>
    </row>
    <row r="404" spans="2:51" s="12" customFormat="1" ht="10.199999999999999">
      <c r="B404" s="149"/>
      <c r="D404" s="150" t="s">
        <v>177</v>
      </c>
      <c r="E404" s="151" t="s">
        <v>19</v>
      </c>
      <c r="F404" s="152" t="s">
        <v>2085</v>
      </c>
      <c r="H404" s="151" t="s">
        <v>19</v>
      </c>
      <c r="I404" s="153"/>
      <c r="L404" s="149"/>
      <c r="M404" s="154"/>
      <c r="T404" s="155"/>
      <c r="AT404" s="151" t="s">
        <v>177</v>
      </c>
      <c r="AU404" s="151" t="s">
        <v>83</v>
      </c>
      <c r="AV404" s="12" t="s">
        <v>81</v>
      </c>
      <c r="AW404" s="12" t="s">
        <v>34</v>
      </c>
      <c r="AX404" s="12" t="s">
        <v>74</v>
      </c>
      <c r="AY404" s="151" t="s">
        <v>166</v>
      </c>
    </row>
    <row r="405" spans="2:51" s="13" customFormat="1" ht="10.199999999999999">
      <c r="B405" s="156"/>
      <c r="D405" s="150" t="s">
        <v>177</v>
      </c>
      <c r="E405" s="157" t="s">
        <v>19</v>
      </c>
      <c r="F405" s="158" t="s">
        <v>2086</v>
      </c>
      <c r="H405" s="159">
        <v>5.8999999999999997E-2</v>
      </c>
      <c r="I405" s="160"/>
      <c r="L405" s="156"/>
      <c r="M405" s="161"/>
      <c r="T405" s="162"/>
      <c r="AT405" s="157" t="s">
        <v>177</v>
      </c>
      <c r="AU405" s="157" t="s">
        <v>83</v>
      </c>
      <c r="AV405" s="13" t="s">
        <v>83</v>
      </c>
      <c r="AW405" s="13" t="s">
        <v>34</v>
      </c>
      <c r="AX405" s="13" t="s">
        <v>74</v>
      </c>
      <c r="AY405" s="157" t="s">
        <v>166</v>
      </c>
    </row>
    <row r="406" spans="2:51" s="13" customFormat="1" ht="10.199999999999999">
      <c r="B406" s="156"/>
      <c r="D406" s="150" t="s">
        <v>177</v>
      </c>
      <c r="E406" s="157" t="s">
        <v>19</v>
      </c>
      <c r="F406" s="158" t="s">
        <v>2087</v>
      </c>
      <c r="H406" s="159">
        <v>7.3999999999999996E-2</v>
      </c>
      <c r="I406" s="160"/>
      <c r="L406" s="156"/>
      <c r="M406" s="161"/>
      <c r="T406" s="162"/>
      <c r="AT406" s="157" t="s">
        <v>177</v>
      </c>
      <c r="AU406" s="157" t="s">
        <v>83</v>
      </c>
      <c r="AV406" s="13" t="s">
        <v>83</v>
      </c>
      <c r="AW406" s="13" t="s">
        <v>34</v>
      </c>
      <c r="AX406" s="13" t="s">
        <v>74</v>
      </c>
      <c r="AY406" s="157" t="s">
        <v>166</v>
      </c>
    </row>
    <row r="407" spans="2:51" s="13" customFormat="1" ht="10.199999999999999">
      <c r="B407" s="156"/>
      <c r="D407" s="150" t="s">
        <v>177</v>
      </c>
      <c r="E407" s="157" t="s">
        <v>19</v>
      </c>
      <c r="F407" s="158" t="s">
        <v>2088</v>
      </c>
      <c r="H407" s="159">
        <v>0.02</v>
      </c>
      <c r="I407" s="160"/>
      <c r="L407" s="156"/>
      <c r="M407" s="161"/>
      <c r="T407" s="162"/>
      <c r="AT407" s="157" t="s">
        <v>177</v>
      </c>
      <c r="AU407" s="157" t="s">
        <v>83</v>
      </c>
      <c r="AV407" s="13" t="s">
        <v>83</v>
      </c>
      <c r="AW407" s="13" t="s">
        <v>34</v>
      </c>
      <c r="AX407" s="13" t="s">
        <v>74</v>
      </c>
      <c r="AY407" s="157" t="s">
        <v>166</v>
      </c>
    </row>
    <row r="408" spans="2:51" s="12" customFormat="1" ht="10.199999999999999">
      <c r="B408" s="149"/>
      <c r="D408" s="150" t="s">
        <v>177</v>
      </c>
      <c r="E408" s="151" t="s">
        <v>19</v>
      </c>
      <c r="F408" s="152" t="s">
        <v>2089</v>
      </c>
      <c r="H408" s="151" t="s">
        <v>19</v>
      </c>
      <c r="I408" s="153"/>
      <c r="L408" s="149"/>
      <c r="M408" s="154"/>
      <c r="T408" s="155"/>
      <c r="AT408" s="151" t="s">
        <v>177</v>
      </c>
      <c r="AU408" s="151" t="s">
        <v>83</v>
      </c>
      <c r="AV408" s="12" t="s">
        <v>81</v>
      </c>
      <c r="AW408" s="12" t="s">
        <v>34</v>
      </c>
      <c r="AX408" s="12" t="s">
        <v>74</v>
      </c>
      <c r="AY408" s="151" t="s">
        <v>166</v>
      </c>
    </row>
    <row r="409" spans="2:51" s="13" customFormat="1" ht="10.199999999999999">
      <c r="B409" s="156"/>
      <c r="D409" s="150" t="s">
        <v>177</v>
      </c>
      <c r="E409" s="157" t="s">
        <v>19</v>
      </c>
      <c r="F409" s="158" t="s">
        <v>2090</v>
      </c>
      <c r="H409" s="159">
        <v>3.0000000000000001E-3</v>
      </c>
      <c r="I409" s="160"/>
      <c r="L409" s="156"/>
      <c r="M409" s="161"/>
      <c r="T409" s="162"/>
      <c r="AT409" s="157" t="s">
        <v>177</v>
      </c>
      <c r="AU409" s="157" t="s">
        <v>83</v>
      </c>
      <c r="AV409" s="13" t="s">
        <v>83</v>
      </c>
      <c r="AW409" s="13" t="s">
        <v>34</v>
      </c>
      <c r="AX409" s="13" t="s">
        <v>74</v>
      </c>
      <c r="AY409" s="157" t="s">
        <v>166</v>
      </c>
    </row>
    <row r="410" spans="2:51" s="12" customFormat="1" ht="10.199999999999999">
      <c r="B410" s="149"/>
      <c r="D410" s="150" t="s">
        <v>177</v>
      </c>
      <c r="E410" s="151" t="s">
        <v>19</v>
      </c>
      <c r="F410" s="152" t="s">
        <v>2091</v>
      </c>
      <c r="H410" s="151" t="s">
        <v>19</v>
      </c>
      <c r="I410" s="153"/>
      <c r="L410" s="149"/>
      <c r="M410" s="154"/>
      <c r="T410" s="155"/>
      <c r="AT410" s="151" t="s">
        <v>177</v>
      </c>
      <c r="AU410" s="151" t="s">
        <v>83</v>
      </c>
      <c r="AV410" s="12" t="s">
        <v>81</v>
      </c>
      <c r="AW410" s="12" t="s">
        <v>34</v>
      </c>
      <c r="AX410" s="12" t="s">
        <v>74</v>
      </c>
      <c r="AY410" s="151" t="s">
        <v>166</v>
      </c>
    </row>
    <row r="411" spans="2:51" s="13" customFormat="1" ht="10.199999999999999">
      <c r="B411" s="156"/>
      <c r="D411" s="150" t="s">
        <v>177</v>
      </c>
      <c r="E411" s="157" t="s">
        <v>19</v>
      </c>
      <c r="F411" s="158" t="s">
        <v>2090</v>
      </c>
      <c r="H411" s="159">
        <v>3.0000000000000001E-3</v>
      </c>
      <c r="I411" s="160"/>
      <c r="L411" s="156"/>
      <c r="M411" s="161"/>
      <c r="T411" s="162"/>
      <c r="AT411" s="157" t="s">
        <v>177</v>
      </c>
      <c r="AU411" s="157" t="s">
        <v>83</v>
      </c>
      <c r="AV411" s="13" t="s">
        <v>83</v>
      </c>
      <c r="AW411" s="13" t="s">
        <v>34</v>
      </c>
      <c r="AX411" s="13" t="s">
        <v>74</v>
      </c>
      <c r="AY411" s="157" t="s">
        <v>166</v>
      </c>
    </row>
    <row r="412" spans="2:51" s="12" customFormat="1" ht="10.199999999999999">
      <c r="B412" s="149"/>
      <c r="D412" s="150" t="s">
        <v>177</v>
      </c>
      <c r="E412" s="151" t="s">
        <v>19</v>
      </c>
      <c r="F412" s="152" t="s">
        <v>1607</v>
      </c>
      <c r="H412" s="151" t="s">
        <v>19</v>
      </c>
      <c r="I412" s="153"/>
      <c r="L412" s="149"/>
      <c r="M412" s="154"/>
      <c r="T412" s="155"/>
      <c r="AT412" s="151" t="s">
        <v>177</v>
      </c>
      <c r="AU412" s="151" t="s">
        <v>83</v>
      </c>
      <c r="AV412" s="12" t="s">
        <v>81</v>
      </c>
      <c r="AW412" s="12" t="s">
        <v>34</v>
      </c>
      <c r="AX412" s="12" t="s">
        <v>74</v>
      </c>
      <c r="AY412" s="151" t="s">
        <v>166</v>
      </c>
    </row>
    <row r="413" spans="2:51" s="13" customFormat="1" ht="10.199999999999999">
      <c r="B413" s="156"/>
      <c r="D413" s="150" t="s">
        <v>177</v>
      </c>
      <c r="E413" s="157" t="s">
        <v>19</v>
      </c>
      <c r="F413" s="158" t="s">
        <v>2092</v>
      </c>
      <c r="H413" s="159">
        <v>7.0000000000000001E-3</v>
      </c>
      <c r="I413" s="160"/>
      <c r="L413" s="156"/>
      <c r="M413" s="161"/>
      <c r="T413" s="162"/>
      <c r="AT413" s="157" t="s">
        <v>177</v>
      </c>
      <c r="AU413" s="157" t="s">
        <v>83</v>
      </c>
      <c r="AV413" s="13" t="s">
        <v>83</v>
      </c>
      <c r="AW413" s="13" t="s">
        <v>34</v>
      </c>
      <c r="AX413" s="13" t="s">
        <v>74</v>
      </c>
      <c r="AY413" s="157" t="s">
        <v>166</v>
      </c>
    </row>
    <row r="414" spans="2:51" s="12" customFormat="1" ht="10.199999999999999">
      <c r="B414" s="149"/>
      <c r="D414" s="150" t="s">
        <v>177</v>
      </c>
      <c r="E414" s="151" t="s">
        <v>19</v>
      </c>
      <c r="F414" s="152" t="s">
        <v>1949</v>
      </c>
      <c r="H414" s="151" t="s">
        <v>19</v>
      </c>
      <c r="I414" s="153"/>
      <c r="L414" s="149"/>
      <c r="M414" s="154"/>
      <c r="T414" s="155"/>
      <c r="AT414" s="151" t="s">
        <v>177</v>
      </c>
      <c r="AU414" s="151" t="s">
        <v>83</v>
      </c>
      <c r="AV414" s="12" t="s">
        <v>81</v>
      </c>
      <c r="AW414" s="12" t="s">
        <v>34</v>
      </c>
      <c r="AX414" s="12" t="s">
        <v>74</v>
      </c>
      <c r="AY414" s="151" t="s">
        <v>166</v>
      </c>
    </row>
    <row r="415" spans="2:51" s="13" customFormat="1" ht="10.199999999999999">
      <c r="B415" s="156"/>
      <c r="D415" s="150" t="s">
        <v>177</v>
      </c>
      <c r="E415" s="157" t="s">
        <v>19</v>
      </c>
      <c r="F415" s="158" t="s">
        <v>2093</v>
      </c>
      <c r="H415" s="159">
        <v>0.01</v>
      </c>
      <c r="I415" s="160"/>
      <c r="L415" s="156"/>
      <c r="M415" s="161"/>
      <c r="T415" s="162"/>
      <c r="AT415" s="157" t="s">
        <v>177</v>
      </c>
      <c r="AU415" s="157" t="s">
        <v>83</v>
      </c>
      <c r="AV415" s="13" t="s">
        <v>83</v>
      </c>
      <c r="AW415" s="13" t="s">
        <v>34</v>
      </c>
      <c r="AX415" s="13" t="s">
        <v>74</v>
      </c>
      <c r="AY415" s="157" t="s">
        <v>166</v>
      </c>
    </row>
    <row r="416" spans="2:51" s="14" customFormat="1" ht="10.199999999999999">
      <c r="B416" s="163"/>
      <c r="D416" s="150" t="s">
        <v>177</v>
      </c>
      <c r="E416" s="164" t="s">
        <v>19</v>
      </c>
      <c r="F416" s="165" t="s">
        <v>181</v>
      </c>
      <c r="H416" s="166">
        <v>0.27100000000000002</v>
      </c>
      <c r="I416" s="167"/>
      <c r="L416" s="163"/>
      <c r="M416" s="168"/>
      <c r="T416" s="169"/>
      <c r="AT416" s="164" t="s">
        <v>177</v>
      </c>
      <c r="AU416" s="164" t="s">
        <v>83</v>
      </c>
      <c r="AV416" s="14" t="s">
        <v>173</v>
      </c>
      <c r="AW416" s="14" t="s">
        <v>34</v>
      </c>
      <c r="AX416" s="14" t="s">
        <v>81</v>
      </c>
      <c r="AY416" s="164" t="s">
        <v>166</v>
      </c>
    </row>
    <row r="417" spans="2:65" s="13" customFormat="1" ht="10.199999999999999">
      <c r="B417" s="156"/>
      <c r="D417" s="150" t="s">
        <v>177</v>
      </c>
      <c r="F417" s="158" t="s">
        <v>2094</v>
      </c>
      <c r="H417" s="159">
        <v>0.27600000000000002</v>
      </c>
      <c r="I417" s="160"/>
      <c r="L417" s="156"/>
      <c r="M417" s="161"/>
      <c r="T417" s="162"/>
      <c r="AT417" s="157" t="s">
        <v>177</v>
      </c>
      <c r="AU417" s="157" t="s">
        <v>83</v>
      </c>
      <c r="AV417" s="13" t="s">
        <v>83</v>
      </c>
      <c r="AW417" s="13" t="s">
        <v>4</v>
      </c>
      <c r="AX417" s="13" t="s">
        <v>81</v>
      </c>
      <c r="AY417" s="157" t="s">
        <v>166</v>
      </c>
    </row>
    <row r="418" spans="2:65" s="11" customFormat="1" ht="22.8" customHeight="1">
      <c r="B418" s="120"/>
      <c r="D418" s="121" t="s">
        <v>73</v>
      </c>
      <c r="E418" s="130" t="s">
        <v>173</v>
      </c>
      <c r="F418" s="130" t="s">
        <v>619</v>
      </c>
      <c r="I418" s="123"/>
      <c r="J418" s="131">
        <f>BK418</f>
        <v>0</v>
      </c>
      <c r="L418" s="120"/>
      <c r="M418" s="125"/>
      <c r="P418" s="126">
        <f>SUM(P419:P645)</f>
        <v>0</v>
      </c>
      <c r="R418" s="126">
        <f>SUM(R419:R645)</f>
        <v>280.01598761999992</v>
      </c>
      <c r="T418" s="127">
        <f>SUM(T419:T645)</f>
        <v>0</v>
      </c>
      <c r="AR418" s="121" t="s">
        <v>81</v>
      </c>
      <c r="AT418" s="128" t="s">
        <v>73</v>
      </c>
      <c r="AU418" s="128" t="s">
        <v>81</v>
      </c>
      <c r="AY418" s="121" t="s">
        <v>166</v>
      </c>
      <c r="BK418" s="129">
        <f>SUM(BK419:BK645)</f>
        <v>0</v>
      </c>
    </row>
    <row r="419" spans="2:65" s="1" customFormat="1" ht="24.15" customHeight="1">
      <c r="B419" s="33"/>
      <c r="C419" s="132" t="s">
        <v>530</v>
      </c>
      <c r="D419" s="132" t="s">
        <v>168</v>
      </c>
      <c r="E419" s="133" t="s">
        <v>2095</v>
      </c>
      <c r="F419" s="134" t="s">
        <v>2096</v>
      </c>
      <c r="G419" s="135" t="s">
        <v>318</v>
      </c>
      <c r="H419" s="136">
        <v>2</v>
      </c>
      <c r="I419" s="137"/>
      <c r="J419" s="138">
        <f>ROUND(I419*H419,2)</f>
        <v>0</v>
      </c>
      <c r="K419" s="134" t="s">
        <v>172</v>
      </c>
      <c r="L419" s="33"/>
      <c r="M419" s="139" t="s">
        <v>19</v>
      </c>
      <c r="N419" s="140" t="s">
        <v>45</v>
      </c>
      <c r="P419" s="141">
        <f>O419*H419</f>
        <v>0</v>
      </c>
      <c r="Q419" s="141">
        <v>8.7720000000000006E-2</v>
      </c>
      <c r="R419" s="141">
        <f>Q419*H419</f>
        <v>0.17544000000000001</v>
      </c>
      <c r="S419" s="141">
        <v>0</v>
      </c>
      <c r="T419" s="142">
        <f>S419*H419</f>
        <v>0</v>
      </c>
      <c r="AR419" s="143" t="s">
        <v>173</v>
      </c>
      <c r="AT419" s="143" t="s">
        <v>168</v>
      </c>
      <c r="AU419" s="143" t="s">
        <v>83</v>
      </c>
      <c r="AY419" s="18" t="s">
        <v>166</v>
      </c>
      <c r="BE419" s="144">
        <f>IF(N419="základní",J419,0)</f>
        <v>0</v>
      </c>
      <c r="BF419" s="144">
        <f>IF(N419="snížená",J419,0)</f>
        <v>0</v>
      </c>
      <c r="BG419" s="144">
        <f>IF(N419="zákl. přenesená",J419,0)</f>
        <v>0</v>
      </c>
      <c r="BH419" s="144">
        <f>IF(N419="sníž. přenesená",J419,0)</f>
        <v>0</v>
      </c>
      <c r="BI419" s="144">
        <f>IF(N419="nulová",J419,0)</f>
        <v>0</v>
      </c>
      <c r="BJ419" s="18" t="s">
        <v>81</v>
      </c>
      <c r="BK419" s="144">
        <f>ROUND(I419*H419,2)</f>
        <v>0</v>
      </c>
      <c r="BL419" s="18" t="s">
        <v>173</v>
      </c>
      <c r="BM419" s="143" t="s">
        <v>2097</v>
      </c>
    </row>
    <row r="420" spans="2:65" s="1" customFormat="1" ht="10.199999999999999">
      <c r="B420" s="33"/>
      <c r="D420" s="145" t="s">
        <v>175</v>
      </c>
      <c r="F420" s="146" t="s">
        <v>2098</v>
      </c>
      <c r="I420" s="147"/>
      <c r="L420" s="33"/>
      <c r="M420" s="148"/>
      <c r="T420" s="54"/>
      <c r="AT420" s="18" t="s">
        <v>175</v>
      </c>
      <c r="AU420" s="18" t="s">
        <v>83</v>
      </c>
    </row>
    <row r="421" spans="2:65" s="12" customFormat="1" ht="10.199999999999999">
      <c r="B421" s="149"/>
      <c r="D421" s="150" t="s">
        <v>177</v>
      </c>
      <c r="E421" s="151" t="s">
        <v>19</v>
      </c>
      <c r="F421" s="152" t="s">
        <v>2083</v>
      </c>
      <c r="H421" s="151" t="s">
        <v>19</v>
      </c>
      <c r="I421" s="153"/>
      <c r="L421" s="149"/>
      <c r="M421" s="154"/>
      <c r="T421" s="155"/>
      <c r="AT421" s="151" t="s">
        <v>177</v>
      </c>
      <c r="AU421" s="151" t="s">
        <v>83</v>
      </c>
      <c r="AV421" s="12" t="s">
        <v>81</v>
      </c>
      <c r="AW421" s="12" t="s">
        <v>34</v>
      </c>
      <c r="AX421" s="12" t="s">
        <v>74</v>
      </c>
      <c r="AY421" s="151" t="s">
        <v>166</v>
      </c>
    </row>
    <row r="422" spans="2:65" s="13" customFormat="1" ht="10.199999999999999">
      <c r="B422" s="156"/>
      <c r="D422" s="150" t="s">
        <v>177</v>
      </c>
      <c r="E422" s="157" t="s">
        <v>19</v>
      </c>
      <c r="F422" s="158" t="s">
        <v>83</v>
      </c>
      <c r="H422" s="159">
        <v>2</v>
      </c>
      <c r="I422" s="160"/>
      <c r="L422" s="156"/>
      <c r="M422" s="161"/>
      <c r="T422" s="162"/>
      <c r="AT422" s="157" t="s">
        <v>177</v>
      </c>
      <c r="AU422" s="157" t="s">
        <v>83</v>
      </c>
      <c r="AV422" s="13" t="s">
        <v>83</v>
      </c>
      <c r="AW422" s="13" t="s">
        <v>34</v>
      </c>
      <c r="AX422" s="13" t="s">
        <v>74</v>
      </c>
      <c r="AY422" s="157" t="s">
        <v>166</v>
      </c>
    </row>
    <row r="423" spans="2:65" s="14" customFormat="1" ht="10.199999999999999">
      <c r="B423" s="163"/>
      <c r="D423" s="150" t="s">
        <v>177</v>
      </c>
      <c r="E423" s="164" t="s">
        <v>19</v>
      </c>
      <c r="F423" s="165" t="s">
        <v>181</v>
      </c>
      <c r="H423" s="166">
        <v>2</v>
      </c>
      <c r="I423" s="167"/>
      <c r="L423" s="163"/>
      <c r="M423" s="168"/>
      <c r="T423" s="169"/>
      <c r="AT423" s="164" t="s">
        <v>177</v>
      </c>
      <c r="AU423" s="164" t="s">
        <v>83</v>
      </c>
      <c r="AV423" s="14" t="s">
        <v>173</v>
      </c>
      <c r="AW423" s="14" t="s">
        <v>34</v>
      </c>
      <c r="AX423" s="14" t="s">
        <v>81</v>
      </c>
      <c r="AY423" s="164" t="s">
        <v>166</v>
      </c>
    </row>
    <row r="424" spans="2:65" s="1" customFormat="1" ht="24.15" customHeight="1">
      <c r="B424" s="33"/>
      <c r="C424" s="132" t="s">
        <v>539</v>
      </c>
      <c r="D424" s="132" t="s">
        <v>168</v>
      </c>
      <c r="E424" s="133" t="s">
        <v>2099</v>
      </c>
      <c r="F424" s="134" t="s">
        <v>2100</v>
      </c>
      <c r="G424" s="135" t="s">
        <v>318</v>
      </c>
      <c r="H424" s="136">
        <v>4</v>
      </c>
      <c r="I424" s="137"/>
      <c r="J424" s="138">
        <f>ROUND(I424*H424,2)</f>
        <v>0</v>
      </c>
      <c r="K424" s="134" t="s">
        <v>172</v>
      </c>
      <c r="L424" s="33"/>
      <c r="M424" s="139" t="s">
        <v>19</v>
      </c>
      <c r="N424" s="140" t="s">
        <v>45</v>
      </c>
      <c r="P424" s="141">
        <f>O424*H424</f>
        <v>0</v>
      </c>
      <c r="Q424" s="141">
        <v>0.12901000000000001</v>
      </c>
      <c r="R424" s="141">
        <f>Q424*H424</f>
        <v>0.51604000000000005</v>
      </c>
      <c r="S424" s="141">
        <v>0</v>
      </c>
      <c r="T424" s="142">
        <f>S424*H424</f>
        <v>0</v>
      </c>
      <c r="AR424" s="143" t="s">
        <v>173</v>
      </c>
      <c r="AT424" s="143" t="s">
        <v>168</v>
      </c>
      <c r="AU424" s="143" t="s">
        <v>83</v>
      </c>
      <c r="AY424" s="18" t="s">
        <v>166</v>
      </c>
      <c r="BE424" s="144">
        <f>IF(N424="základní",J424,0)</f>
        <v>0</v>
      </c>
      <c r="BF424" s="144">
        <f>IF(N424="snížená",J424,0)</f>
        <v>0</v>
      </c>
      <c r="BG424" s="144">
        <f>IF(N424="zákl. přenesená",J424,0)</f>
        <v>0</v>
      </c>
      <c r="BH424" s="144">
        <f>IF(N424="sníž. přenesená",J424,0)</f>
        <v>0</v>
      </c>
      <c r="BI424" s="144">
        <f>IF(N424="nulová",J424,0)</f>
        <v>0</v>
      </c>
      <c r="BJ424" s="18" t="s">
        <v>81</v>
      </c>
      <c r="BK424" s="144">
        <f>ROUND(I424*H424,2)</f>
        <v>0</v>
      </c>
      <c r="BL424" s="18" t="s">
        <v>173</v>
      </c>
      <c r="BM424" s="143" t="s">
        <v>2101</v>
      </c>
    </row>
    <row r="425" spans="2:65" s="1" customFormat="1" ht="10.199999999999999">
      <c r="B425" s="33"/>
      <c r="D425" s="145" t="s">
        <v>175</v>
      </c>
      <c r="F425" s="146" t="s">
        <v>2102</v>
      </c>
      <c r="I425" s="147"/>
      <c r="L425" s="33"/>
      <c r="M425" s="148"/>
      <c r="T425" s="54"/>
      <c r="AT425" s="18" t="s">
        <v>175</v>
      </c>
      <c r="AU425" s="18" t="s">
        <v>83</v>
      </c>
    </row>
    <row r="426" spans="2:65" s="12" customFormat="1" ht="10.199999999999999">
      <c r="B426" s="149"/>
      <c r="D426" s="150" t="s">
        <v>177</v>
      </c>
      <c r="E426" s="151" t="s">
        <v>19</v>
      </c>
      <c r="F426" s="152" t="s">
        <v>2085</v>
      </c>
      <c r="H426" s="151" t="s">
        <v>19</v>
      </c>
      <c r="I426" s="153"/>
      <c r="L426" s="149"/>
      <c r="M426" s="154"/>
      <c r="T426" s="155"/>
      <c r="AT426" s="151" t="s">
        <v>177</v>
      </c>
      <c r="AU426" s="151" t="s">
        <v>83</v>
      </c>
      <c r="AV426" s="12" t="s">
        <v>81</v>
      </c>
      <c r="AW426" s="12" t="s">
        <v>34</v>
      </c>
      <c r="AX426" s="12" t="s">
        <v>74</v>
      </c>
      <c r="AY426" s="151" t="s">
        <v>166</v>
      </c>
    </row>
    <row r="427" spans="2:65" s="13" customFormat="1" ht="10.199999999999999">
      <c r="B427" s="156"/>
      <c r="D427" s="150" t="s">
        <v>177</v>
      </c>
      <c r="E427" s="157" t="s">
        <v>19</v>
      </c>
      <c r="F427" s="158" t="s">
        <v>173</v>
      </c>
      <c r="H427" s="159">
        <v>4</v>
      </c>
      <c r="I427" s="160"/>
      <c r="L427" s="156"/>
      <c r="M427" s="161"/>
      <c r="T427" s="162"/>
      <c r="AT427" s="157" t="s">
        <v>177</v>
      </c>
      <c r="AU427" s="157" t="s">
        <v>83</v>
      </c>
      <c r="AV427" s="13" t="s">
        <v>83</v>
      </c>
      <c r="AW427" s="13" t="s">
        <v>34</v>
      </c>
      <c r="AX427" s="13" t="s">
        <v>74</v>
      </c>
      <c r="AY427" s="157" t="s">
        <v>166</v>
      </c>
    </row>
    <row r="428" spans="2:65" s="14" customFormat="1" ht="10.199999999999999">
      <c r="B428" s="163"/>
      <c r="D428" s="150" t="s">
        <v>177</v>
      </c>
      <c r="E428" s="164" t="s">
        <v>19</v>
      </c>
      <c r="F428" s="165" t="s">
        <v>181</v>
      </c>
      <c r="H428" s="166">
        <v>4</v>
      </c>
      <c r="I428" s="167"/>
      <c r="L428" s="163"/>
      <c r="M428" s="168"/>
      <c r="T428" s="169"/>
      <c r="AT428" s="164" t="s">
        <v>177</v>
      </c>
      <c r="AU428" s="164" t="s">
        <v>83</v>
      </c>
      <c r="AV428" s="14" t="s">
        <v>173</v>
      </c>
      <c r="AW428" s="14" t="s">
        <v>34</v>
      </c>
      <c r="AX428" s="14" t="s">
        <v>81</v>
      </c>
      <c r="AY428" s="164" t="s">
        <v>166</v>
      </c>
    </row>
    <row r="429" spans="2:65" s="1" customFormat="1" ht="16.5" customHeight="1">
      <c r="B429" s="33"/>
      <c r="C429" s="175" t="s">
        <v>544</v>
      </c>
      <c r="D429" s="175" t="s">
        <v>561</v>
      </c>
      <c r="E429" s="176" t="s">
        <v>2103</v>
      </c>
      <c r="F429" s="177" t="s">
        <v>2104</v>
      </c>
      <c r="G429" s="178" t="s">
        <v>276</v>
      </c>
      <c r="H429" s="179">
        <v>28.4</v>
      </c>
      <c r="I429" s="180"/>
      <c r="J429" s="181">
        <f>ROUND(I429*H429,2)</f>
        <v>0</v>
      </c>
      <c r="K429" s="177" t="s">
        <v>172</v>
      </c>
      <c r="L429" s="182"/>
      <c r="M429" s="183" t="s">
        <v>19</v>
      </c>
      <c r="N429" s="184" t="s">
        <v>45</v>
      </c>
      <c r="P429" s="141">
        <f>O429*H429</f>
        <v>0</v>
      </c>
      <c r="Q429" s="141">
        <v>0.29499999999999998</v>
      </c>
      <c r="R429" s="141">
        <f>Q429*H429</f>
        <v>8.3779999999999983</v>
      </c>
      <c r="S429" s="141">
        <v>0</v>
      </c>
      <c r="T429" s="142">
        <f>S429*H429</f>
        <v>0</v>
      </c>
      <c r="AR429" s="143" t="s">
        <v>229</v>
      </c>
      <c r="AT429" s="143" t="s">
        <v>561</v>
      </c>
      <c r="AU429" s="143" t="s">
        <v>83</v>
      </c>
      <c r="AY429" s="18" t="s">
        <v>166</v>
      </c>
      <c r="BE429" s="144">
        <f>IF(N429="základní",J429,0)</f>
        <v>0</v>
      </c>
      <c r="BF429" s="144">
        <f>IF(N429="snížená",J429,0)</f>
        <v>0</v>
      </c>
      <c r="BG429" s="144">
        <f>IF(N429="zákl. přenesená",J429,0)</f>
        <v>0</v>
      </c>
      <c r="BH429" s="144">
        <f>IF(N429="sníž. přenesená",J429,0)</f>
        <v>0</v>
      </c>
      <c r="BI429" s="144">
        <f>IF(N429="nulová",J429,0)</f>
        <v>0</v>
      </c>
      <c r="BJ429" s="18" t="s">
        <v>81</v>
      </c>
      <c r="BK429" s="144">
        <f>ROUND(I429*H429,2)</f>
        <v>0</v>
      </c>
      <c r="BL429" s="18" t="s">
        <v>173</v>
      </c>
      <c r="BM429" s="143" t="s">
        <v>2105</v>
      </c>
    </row>
    <row r="430" spans="2:65" s="12" customFormat="1" ht="10.199999999999999">
      <c r="B430" s="149"/>
      <c r="D430" s="150" t="s">
        <v>177</v>
      </c>
      <c r="E430" s="151" t="s">
        <v>19</v>
      </c>
      <c r="F430" s="152" t="s">
        <v>2083</v>
      </c>
      <c r="H430" s="151" t="s">
        <v>19</v>
      </c>
      <c r="I430" s="153"/>
      <c r="L430" s="149"/>
      <c r="M430" s="154"/>
      <c r="T430" s="155"/>
      <c r="AT430" s="151" t="s">
        <v>177</v>
      </c>
      <c r="AU430" s="151" t="s">
        <v>83</v>
      </c>
      <c r="AV430" s="12" t="s">
        <v>81</v>
      </c>
      <c r="AW430" s="12" t="s">
        <v>34</v>
      </c>
      <c r="AX430" s="12" t="s">
        <v>74</v>
      </c>
      <c r="AY430" s="151" t="s">
        <v>166</v>
      </c>
    </row>
    <row r="431" spans="2:65" s="13" customFormat="1" ht="10.199999999999999">
      <c r="B431" s="156"/>
      <c r="D431" s="150" t="s">
        <v>177</v>
      </c>
      <c r="E431" s="157" t="s">
        <v>19</v>
      </c>
      <c r="F431" s="158" t="s">
        <v>2106</v>
      </c>
      <c r="H431" s="159">
        <v>4.2</v>
      </c>
      <c r="I431" s="160"/>
      <c r="L431" s="156"/>
      <c r="M431" s="161"/>
      <c r="T431" s="162"/>
      <c r="AT431" s="157" t="s">
        <v>177</v>
      </c>
      <c r="AU431" s="157" t="s">
        <v>83</v>
      </c>
      <c r="AV431" s="13" t="s">
        <v>83</v>
      </c>
      <c r="AW431" s="13" t="s">
        <v>34</v>
      </c>
      <c r="AX431" s="13" t="s">
        <v>74</v>
      </c>
      <c r="AY431" s="157" t="s">
        <v>166</v>
      </c>
    </row>
    <row r="432" spans="2:65" s="12" customFormat="1" ht="10.199999999999999">
      <c r="B432" s="149"/>
      <c r="D432" s="150" t="s">
        <v>177</v>
      </c>
      <c r="E432" s="151" t="s">
        <v>19</v>
      </c>
      <c r="F432" s="152" t="s">
        <v>2085</v>
      </c>
      <c r="H432" s="151" t="s">
        <v>19</v>
      </c>
      <c r="I432" s="153"/>
      <c r="L432" s="149"/>
      <c r="M432" s="154"/>
      <c r="T432" s="155"/>
      <c r="AT432" s="151" t="s">
        <v>177</v>
      </c>
      <c r="AU432" s="151" t="s">
        <v>83</v>
      </c>
      <c r="AV432" s="12" t="s">
        <v>81</v>
      </c>
      <c r="AW432" s="12" t="s">
        <v>34</v>
      </c>
      <c r="AX432" s="12" t="s">
        <v>74</v>
      </c>
      <c r="AY432" s="151" t="s">
        <v>166</v>
      </c>
    </row>
    <row r="433" spans="2:65" s="13" customFormat="1" ht="10.199999999999999">
      <c r="B433" s="156"/>
      <c r="D433" s="150" t="s">
        <v>177</v>
      </c>
      <c r="E433" s="157" t="s">
        <v>19</v>
      </c>
      <c r="F433" s="158" t="s">
        <v>2107</v>
      </c>
      <c r="H433" s="159">
        <v>24.2</v>
      </c>
      <c r="I433" s="160"/>
      <c r="L433" s="156"/>
      <c r="M433" s="161"/>
      <c r="T433" s="162"/>
      <c r="AT433" s="157" t="s">
        <v>177</v>
      </c>
      <c r="AU433" s="157" t="s">
        <v>83</v>
      </c>
      <c r="AV433" s="13" t="s">
        <v>83</v>
      </c>
      <c r="AW433" s="13" t="s">
        <v>34</v>
      </c>
      <c r="AX433" s="13" t="s">
        <v>74</v>
      </c>
      <c r="AY433" s="157" t="s">
        <v>166</v>
      </c>
    </row>
    <row r="434" spans="2:65" s="14" customFormat="1" ht="10.199999999999999">
      <c r="B434" s="163"/>
      <c r="D434" s="150" t="s">
        <v>177</v>
      </c>
      <c r="E434" s="164" t="s">
        <v>19</v>
      </c>
      <c r="F434" s="165" t="s">
        <v>181</v>
      </c>
      <c r="H434" s="166">
        <v>28.4</v>
      </c>
      <c r="I434" s="167"/>
      <c r="L434" s="163"/>
      <c r="M434" s="168"/>
      <c r="T434" s="169"/>
      <c r="AT434" s="164" t="s">
        <v>177</v>
      </c>
      <c r="AU434" s="164" t="s">
        <v>83</v>
      </c>
      <c r="AV434" s="14" t="s">
        <v>173</v>
      </c>
      <c r="AW434" s="14" t="s">
        <v>34</v>
      </c>
      <c r="AX434" s="14" t="s">
        <v>81</v>
      </c>
      <c r="AY434" s="164" t="s">
        <v>166</v>
      </c>
    </row>
    <row r="435" spans="2:65" s="1" customFormat="1" ht="24.15" customHeight="1">
      <c r="B435" s="33"/>
      <c r="C435" s="132" t="s">
        <v>553</v>
      </c>
      <c r="D435" s="132" t="s">
        <v>168</v>
      </c>
      <c r="E435" s="133" t="s">
        <v>2108</v>
      </c>
      <c r="F435" s="134" t="s">
        <v>2109</v>
      </c>
      <c r="G435" s="135" t="s">
        <v>171</v>
      </c>
      <c r="H435" s="136">
        <v>0.34</v>
      </c>
      <c r="I435" s="137"/>
      <c r="J435" s="138">
        <f>ROUND(I435*H435,2)</f>
        <v>0</v>
      </c>
      <c r="K435" s="134" t="s">
        <v>172</v>
      </c>
      <c r="L435" s="33"/>
      <c r="M435" s="139" t="s">
        <v>19</v>
      </c>
      <c r="N435" s="140" t="s">
        <v>45</v>
      </c>
      <c r="P435" s="141">
        <f>O435*H435</f>
        <v>0</v>
      </c>
      <c r="Q435" s="141">
        <v>2.5020099999999998</v>
      </c>
      <c r="R435" s="141">
        <f>Q435*H435</f>
        <v>0.85068339999999998</v>
      </c>
      <c r="S435" s="141">
        <v>0</v>
      </c>
      <c r="T435" s="142">
        <f>S435*H435</f>
        <v>0</v>
      </c>
      <c r="AR435" s="143" t="s">
        <v>173</v>
      </c>
      <c r="AT435" s="143" t="s">
        <v>168</v>
      </c>
      <c r="AU435" s="143" t="s">
        <v>83</v>
      </c>
      <c r="AY435" s="18" t="s">
        <v>166</v>
      </c>
      <c r="BE435" s="144">
        <f>IF(N435="základní",J435,0)</f>
        <v>0</v>
      </c>
      <c r="BF435" s="144">
        <f>IF(N435="snížená",J435,0)</f>
        <v>0</v>
      </c>
      <c r="BG435" s="144">
        <f>IF(N435="zákl. přenesená",J435,0)</f>
        <v>0</v>
      </c>
      <c r="BH435" s="144">
        <f>IF(N435="sníž. přenesená",J435,0)</f>
        <v>0</v>
      </c>
      <c r="BI435" s="144">
        <f>IF(N435="nulová",J435,0)</f>
        <v>0</v>
      </c>
      <c r="BJ435" s="18" t="s">
        <v>81</v>
      </c>
      <c r="BK435" s="144">
        <f>ROUND(I435*H435,2)</f>
        <v>0</v>
      </c>
      <c r="BL435" s="18" t="s">
        <v>173</v>
      </c>
      <c r="BM435" s="143" t="s">
        <v>2110</v>
      </c>
    </row>
    <row r="436" spans="2:65" s="1" customFormat="1" ht="10.199999999999999">
      <c r="B436" s="33"/>
      <c r="D436" s="145" t="s">
        <v>175</v>
      </c>
      <c r="F436" s="146" t="s">
        <v>2111</v>
      </c>
      <c r="I436" s="147"/>
      <c r="L436" s="33"/>
      <c r="M436" s="148"/>
      <c r="T436" s="54"/>
      <c r="AT436" s="18" t="s">
        <v>175</v>
      </c>
      <c r="AU436" s="18" t="s">
        <v>83</v>
      </c>
    </row>
    <row r="437" spans="2:65" s="12" customFormat="1" ht="10.199999999999999">
      <c r="B437" s="149"/>
      <c r="D437" s="150" t="s">
        <v>177</v>
      </c>
      <c r="E437" s="151" t="s">
        <v>19</v>
      </c>
      <c r="F437" s="152" t="s">
        <v>2112</v>
      </c>
      <c r="H437" s="151" t="s">
        <v>19</v>
      </c>
      <c r="I437" s="153"/>
      <c r="L437" s="149"/>
      <c r="M437" s="154"/>
      <c r="T437" s="155"/>
      <c r="AT437" s="151" t="s">
        <v>177</v>
      </c>
      <c r="AU437" s="151" t="s">
        <v>83</v>
      </c>
      <c r="AV437" s="12" t="s">
        <v>81</v>
      </c>
      <c r="AW437" s="12" t="s">
        <v>34</v>
      </c>
      <c r="AX437" s="12" t="s">
        <v>74</v>
      </c>
      <c r="AY437" s="151" t="s">
        <v>166</v>
      </c>
    </row>
    <row r="438" spans="2:65" s="13" customFormat="1" ht="10.199999999999999">
      <c r="B438" s="156"/>
      <c r="D438" s="150" t="s">
        <v>177</v>
      </c>
      <c r="E438" s="157" t="s">
        <v>19</v>
      </c>
      <c r="F438" s="158" t="s">
        <v>2113</v>
      </c>
      <c r="H438" s="159">
        <v>0.26100000000000001</v>
      </c>
      <c r="I438" s="160"/>
      <c r="L438" s="156"/>
      <c r="M438" s="161"/>
      <c r="T438" s="162"/>
      <c r="AT438" s="157" t="s">
        <v>177</v>
      </c>
      <c r="AU438" s="157" t="s">
        <v>83</v>
      </c>
      <c r="AV438" s="13" t="s">
        <v>83</v>
      </c>
      <c r="AW438" s="13" t="s">
        <v>34</v>
      </c>
      <c r="AX438" s="13" t="s">
        <v>74</v>
      </c>
      <c r="AY438" s="157" t="s">
        <v>166</v>
      </c>
    </row>
    <row r="439" spans="2:65" s="13" customFormat="1" ht="10.199999999999999">
      <c r="B439" s="156"/>
      <c r="D439" s="150" t="s">
        <v>177</v>
      </c>
      <c r="E439" s="157" t="s">
        <v>19</v>
      </c>
      <c r="F439" s="158" t="s">
        <v>2114</v>
      </c>
      <c r="H439" s="159">
        <v>7.1999999999999995E-2</v>
      </c>
      <c r="I439" s="160"/>
      <c r="L439" s="156"/>
      <c r="M439" s="161"/>
      <c r="T439" s="162"/>
      <c r="AT439" s="157" t="s">
        <v>177</v>
      </c>
      <c r="AU439" s="157" t="s">
        <v>83</v>
      </c>
      <c r="AV439" s="13" t="s">
        <v>83</v>
      </c>
      <c r="AW439" s="13" t="s">
        <v>34</v>
      </c>
      <c r="AX439" s="13" t="s">
        <v>74</v>
      </c>
      <c r="AY439" s="157" t="s">
        <v>166</v>
      </c>
    </row>
    <row r="440" spans="2:65" s="14" customFormat="1" ht="10.199999999999999">
      <c r="B440" s="163"/>
      <c r="D440" s="150" t="s">
        <v>177</v>
      </c>
      <c r="E440" s="164" t="s">
        <v>19</v>
      </c>
      <c r="F440" s="165" t="s">
        <v>181</v>
      </c>
      <c r="H440" s="166">
        <v>0.33300000000000002</v>
      </c>
      <c r="I440" s="167"/>
      <c r="L440" s="163"/>
      <c r="M440" s="168"/>
      <c r="T440" s="169"/>
      <c r="AT440" s="164" t="s">
        <v>177</v>
      </c>
      <c r="AU440" s="164" t="s">
        <v>83</v>
      </c>
      <c r="AV440" s="14" t="s">
        <v>173</v>
      </c>
      <c r="AW440" s="14" t="s">
        <v>34</v>
      </c>
      <c r="AX440" s="14" t="s">
        <v>81</v>
      </c>
      <c r="AY440" s="164" t="s">
        <v>166</v>
      </c>
    </row>
    <row r="441" spans="2:65" s="13" customFormat="1" ht="10.199999999999999">
      <c r="B441" s="156"/>
      <c r="D441" s="150" t="s">
        <v>177</v>
      </c>
      <c r="F441" s="158" t="s">
        <v>2115</v>
      </c>
      <c r="H441" s="159">
        <v>0.34</v>
      </c>
      <c r="I441" s="160"/>
      <c r="L441" s="156"/>
      <c r="M441" s="161"/>
      <c r="T441" s="162"/>
      <c r="AT441" s="157" t="s">
        <v>177</v>
      </c>
      <c r="AU441" s="157" t="s">
        <v>83</v>
      </c>
      <c r="AV441" s="13" t="s">
        <v>83</v>
      </c>
      <c r="AW441" s="13" t="s">
        <v>4</v>
      </c>
      <c r="AX441" s="13" t="s">
        <v>81</v>
      </c>
      <c r="AY441" s="157" t="s">
        <v>166</v>
      </c>
    </row>
    <row r="442" spans="2:65" s="1" customFormat="1" ht="24.15" customHeight="1">
      <c r="B442" s="33"/>
      <c r="C442" s="132" t="s">
        <v>565</v>
      </c>
      <c r="D442" s="132" t="s">
        <v>168</v>
      </c>
      <c r="E442" s="133" t="s">
        <v>2116</v>
      </c>
      <c r="F442" s="134" t="s">
        <v>2117</v>
      </c>
      <c r="G442" s="135" t="s">
        <v>171</v>
      </c>
      <c r="H442" s="136">
        <v>0.82399999999999995</v>
      </c>
      <c r="I442" s="137"/>
      <c r="J442" s="138">
        <f>ROUND(I442*H442,2)</f>
        <v>0</v>
      </c>
      <c r="K442" s="134" t="s">
        <v>172</v>
      </c>
      <c r="L442" s="33"/>
      <c r="M442" s="139" t="s">
        <v>19</v>
      </c>
      <c r="N442" s="140" t="s">
        <v>45</v>
      </c>
      <c r="P442" s="141">
        <f>O442*H442</f>
        <v>0</v>
      </c>
      <c r="Q442" s="141">
        <v>2.5020099999999998</v>
      </c>
      <c r="R442" s="141">
        <f>Q442*H442</f>
        <v>2.0616562399999996</v>
      </c>
      <c r="S442" s="141">
        <v>0</v>
      </c>
      <c r="T442" s="142">
        <f>S442*H442</f>
        <v>0</v>
      </c>
      <c r="AR442" s="143" t="s">
        <v>173</v>
      </c>
      <c r="AT442" s="143" t="s">
        <v>168</v>
      </c>
      <c r="AU442" s="143" t="s">
        <v>83</v>
      </c>
      <c r="AY442" s="18" t="s">
        <v>166</v>
      </c>
      <c r="BE442" s="144">
        <f>IF(N442="základní",J442,0)</f>
        <v>0</v>
      </c>
      <c r="BF442" s="144">
        <f>IF(N442="snížená",J442,0)</f>
        <v>0</v>
      </c>
      <c r="BG442" s="144">
        <f>IF(N442="zákl. přenesená",J442,0)</f>
        <v>0</v>
      </c>
      <c r="BH442" s="144">
        <f>IF(N442="sníž. přenesená",J442,0)</f>
        <v>0</v>
      </c>
      <c r="BI442" s="144">
        <f>IF(N442="nulová",J442,0)</f>
        <v>0</v>
      </c>
      <c r="BJ442" s="18" t="s">
        <v>81</v>
      </c>
      <c r="BK442" s="144">
        <f>ROUND(I442*H442,2)</f>
        <v>0</v>
      </c>
      <c r="BL442" s="18" t="s">
        <v>173</v>
      </c>
      <c r="BM442" s="143" t="s">
        <v>2118</v>
      </c>
    </row>
    <row r="443" spans="2:65" s="1" customFormat="1" ht="10.199999999999999">
      <c r="B443" s="33"/>
      <c r="D443" s="145" t="s">
        <v>175</v>
      </c>
      <c r="F443" s="146" t="s">
        <v>2119</v>
      </c>
      <c r="I443" s="147"/>
      <c r="L443" s="33"/>
      <c r="M443" s="148"/>
      <c r="T443" s="54"/>
      <c r="AT443" s="18" t="s">
        <v>175</v>
      </c>
      <c r="AU443" s="18" t="s">
        <v>83</v>
      </c>
    </row>
    <row r="444" spans="2:65" s="12" customFormat="1" ht="10.199999999999999">
      <c r="B444" s="149"/>
      <c r="D444" s="150" t="s">
        <v>177</v>
      </c>
      <c r="E444" s="151" t="s">
        <v>19</v>
      </c>
      <c r="F444" s="152" t="s">
        <v>2120</v>
      </c>
      <c r="H444" s="151" t="s">
        <v>19</v>
      </c>
      <c r="I444" s="153"/>
      <c r="L444" s="149"/>
      <c r="M444" s="154"/>
      <c r="T444" s="155"/>
      <c r="AT444" s="151" t="s">
        <v>177</v>
      </c>
      <c r="AU444" s="151" t="s">
        <v>83</v>
      </c>
      <c r="AV444" s="12" t="s">
        <v>81</v>
      </c>
      <c r="AW444" s="12" t="s">
        <v>34</v>
      </c>
      <c r="AX444" s="12" t="s">
        <v>74</v>
      </c>
      <c r="AY444" s="151" t="s">
        <v>166</v>
      </c>
    </row>
    <row r="445" spans="2:65" s="13" customFormat="1" ht="10.199999999999999">
      <c r="B445" s="156"/>
      <c r="D445" s="150" t="s">
        <v>177</v>
      </c>
      <c r="E445" s="157" t="s">
        <v>19</v>
      </c>
      <c r="F445" s="158" t="s">
        <v>2121</v>
      </c>
      <c r="H445" s="159">
        <v>0.76800000000000002</v>
      </c>
      <c r="I445" s="160"/>
      <c r="L445" s="156"/>
      <c r="M445" s="161"/>
      <c r="T445" s="162"/>
      <c r="AT445" s="157" t="s">
        <v>177</v>
      </c>
      <c r="AU445" s="157" t="s">
        <v>83</v>
      </c>
      <c r="AV445" s="13" t="s">
        <v>83</v>
      </c>
      <c r="AW445" s="13" t="s">
        <v>34</v>
      </c>
      <c r="AX445" s="13" t="s">
        <v>74</v>
      </c>
      <c r="AY445" s="157" t="s">
        <v>166</v>
      </c>
    </row>
    <row r="446" spans="2:65" s="13" customFormat="1" ht="10.199999999999999">
      <c r="B446" s="156"/>
      <c r="D446" s="150" t="s">
        <v>177</v>
      </c>
      <c r="E446" s="157" t="s">
        <v>19</v>
      </c>
      <c r="F446" s="158" t="s">
        <v>2122</v>
      </c>
      <c r="H446" s="159">
        <v>0.04</v>
      </c>
      <c r="I446" s="160"/>
      <c r="L446" s="156"/>
      <c r="M446" s="161"/>
      <c r="T446" s="162"/>
      <c r="AT446" s="157" t="s">
        <v>177</v>
      </c>
      <c r="AU446" s="157" t="s">
        <v>83</v>
      </c>
      <c r="AV446" s="13" t="s">
        <v>83</v>
      </c>
      <c r="AW446" s="13" t="s">
        <v>34</v>
      </c>
      <c r="AX446" s="13" t="s">
        <v>74</v>
      </c>
      <c r="AY446" s="157" t="s">
        <v>166</v>
      </c>
    </row>
    <row r="447" spans="2:65" s="14" customFormat="1" ht="10.199999999999999">
      <c r="B447" s="163"/>
      <c r="D447" s="150" t="s">
        <v>177</v>
      </c>
      <c r="E447" s="164" t="s">
        <v>19</v>
      </c>
      <c r="F447" s="165" t="s">
        <v>181</v>
      </c>
      <c r="H447" s="166">
        <v>0.80800000000000005</v>
      </c>
      <c r="I447" s="167"/>
      <c r="L447" s="163"/>
      <c r="M447" s="168"/>
      <c r="T447" s="169"/>
      <c r="AT447" s="164" t="s">
        <v>177</v>
      </c>
      <c r="AU447" s="164" t="s">
        <v>83</v>
      </c>
      <c r="AV447" s="14" t="s">
        <v>173</v>
      </c>
      <c r="AW447" s="14" t="s">
        <v>34</v>
      </c>
      <c r="AX447" s="14" t="s">
        <v>81</v>
      </c>
      <c r="AY447" s="164" t="s">
        <v>166</v>
      </c>
    </row>
    <row r="448" spans="2:65" s="13" customFormat="1" ht="10.199999999999999">
      <c r="B448" s="156"/>
      <c r="D448" s="150" t="s">
        <v>177</v>
      </c>
      <c r="F448" s="158" t="s">
        <v>2123</v>
      </c>
      <c r="H448" s="159">
        <v>0.82399999999999995</v>
      </c>
      <c r="I448" s="160"/>
      <c r="L448" s="156"/>
      <c r="M448" s="161"/>
      <c r="T448" s="162"/>
      <c r="AT448" s="157" t="s">
        <v>177</v>
      </c>
      <c r="AU448" s="157" t="s">
        <v>83</v>
      </c>
      <c r="AV448" s="13" t="s">
        <v>83</v>
      </c>
      <c r="AW448" s="13" t="s">
        <v>4</v>
      </c>
      <c r="AX448" s="13" t="s">
        <v>81</v>
      </c>
      <c r="AY448" s="157" t="s">
        <v>166</v>
      </c>
    </row>
    <row r="449" spans="2:65" s="1" customFormat="1" ht="24.15" customHeight="1">
      <c r="B449" s="33"/>
      <c r="C449" s="132" t="s">
        <v>860</v>
      </c>
      <c r="D449" s="132" t="s">
        <v>168</v>
      </c>
      <c r="E449" s="133" t="s">
        <v>620</v>
      </c>
      <c r="F449" s="134" t="s">
        <v>621</v>
      </c>
      <c r="G449" s="135" t="s">
        <v>171</v>
      </c>
      <c r="H449" s="136">
        <v>91.391999999999996</v>
      </c>
      <c r="I449" s="137"/>
      <c r="J449" s="138">
        <f>ROUND(I449*H449,2)</f>
        <v>0</v>
      </c>
      <c r="K449" s="134" t="s">
        <v>172</v>
      </c>
      <c r="L449" s="33"/>
      <c r="M449" s="139" t="s">
        <v>19</v>
      </c>
      <c r="N449" s="140" t="s">
        <v>45</v>
      </c>
      <c r="P449" s="141">
        <f>O449*H449</f>
        <v>0</v>
      </c>
      <c r="Q449" s="141">
        <v>2.5020099999999998</v>
      </c>
      <c r="R449" s="141">
        <f>Q449*H449</f>
        <v>228.66369791999998</v>
      </c>
      <c r="S449" s="141">
        <v>0</v>
      </c>
      <c r="T449" s="142">
        <f>S449*H449</f>
        <v>0</v>
      </c>
      <c r="AR449" s="143" t="s">
        <v>173</v>
      </c>
      <c r="AT449" s="143" t="s">
        <v>168</v>
      </c>
      <c r="AU449" s="143" t="s">
        <v>83</v>
      </c>
      <c r="AY449" s="18" t="s">
        <v>166</v>
      </c>
      <c r="BE449" s="144">
        <f>IF(N449="základní",J449,0)</f>
        <v>0</v>
      </c>
      <c r="BF449" s="144">
        <f>IF(N449="snížená",J449,0)</f>
        <v>0</v>
      </c>
      <c r="BG449" s="144">
        <f>IF(N449="zákl. přenesená",J449,0)</f>
        <v>0</v>
      </c>
      <c r="BH449" s="144">
        <f>IF(N449="sníž. přenesená",J449,0)</f>
        <v>0</v>
      </c>
      <c r="BI449" s="144">
        <f>IF(N449="nulová",J449,0)</f>
        <v>0</v>
      </c>
      <c r="BJ449" s="18" t="s">
        <v>81</v>
      </c>
      <c r="BK449" s="144">
        <f>ROUND(I449*H449,2)</f>
        <v>0</v>
      </c>
      <c r="BL449" s="18" t="s">
        <v>173</v>
      </c>
      <c r="BM449" s="143" t="s">
        <v>2124</v>
      </c>
    </row>
    <row r="450" spans="2:65" s="1" customFormat="1" ht="10.199999999999999">
      <c r="B450" s="33"/>
      <c r="D450" s="145" t="s">
        <v>175</v>
      </c>
      <c r="F450" s="146" t="s">
        <v>623</v>
      </c>
      <c r="I450" s="147"/>
      <c r="L450" s="33"/>
      <c r="M450" s="148"/>
      <c r="T450" s="54"/>
      <c r="AT450" s="18" t="s">
        <v>175</v>
      </c>
      <c r="AU450" s="18" t="s">
        <v>83</v>
      </c>
    </row>
    <row r="451" spans="2:65" s="12" customFormat="1" ht="10.199999999999999">
      <c r="B451" s="149"/>
      <c r="D451" s="150" t="s">
        <v>177</v>
      </c>
      <c r="E451" s="151" t="s">
        <v>19</v>
      </c>
      <c r="F451" s="152" t="s">
        <v>704</v>
      </c>
      <c r="H451" s="151" t="s">
        <v>19</v>
      </c>
      <c r="I451" s="153"/>
      <c r="L451" s="149"/>
      <c r="M451" s="154"/>
      <c r="T451" s="155"/>
      <c r="AT451" s="151" t="s">
        <v>177</v>
      </c>
      <c r="AU451" s="151" t="s">
        <v>83</v>
      </c>
      <c r="AV451" s="12" t="s">
        <v>81</v>
      </c>
      <c r="AW451" s="12" t="s">
        <v>34</v>
      </c>
      <c r="AX451" s="12" t="s">
        <v>74</v>
      </c>
      <c r="AY451" s="151" t="s">
        <v>166</v>
      </c>
    </row>
    <row r="452" spans="2:65" s="13" customFormat="1" ht="10.199999999999999">
      <c r="B452" s="156"/>
      <c r="D452" s="150" t="s">
        <v>177</v>
      </c>
      <c r="E452" s="157" t="s">
        <v>19</v>
      </c>
      <c r="F452" s="158" t="s">
        <v>2125</v>
      </c>
      <c r="H452" s="159">
        <v>85.37</v>
      </c>
      <c r="I452" s="160"/>
      <c r="L452" s="156"/>
      <c r="M452" s="161"/>
      <c r="T452" s="162"/>
      <c r="AT452" s="157" t="s">
        <v>177</v>
      </c>
      <c r="AU452" s="157" t="s">
        <v>83</v>
      </c>
      <c r="AV452" s="13" t="s">
        <v>83</v>
      </c>
      <c r="AW452" s="13" t="s">
        <v>34</v>
      </c>
      <c r="AX452" s="13" t="s">
        <v>74</v>
      </c>
      <c r="AY452" s="157" t="s">
        <v>166</v>
      </c>
    </row>
    <row r="453" spans="2:65" s="12" customFormat="1" ht="10.199999999999999">
      <c r="B453" s="149"/>
      <c r="D453" s="150" t="s">
        <v>177</v>
      </c>
      <c r="E453" s="151" t="s">
        <v>19</v>
      </c>
      <c r="F453" s="152" t="s">
        <v>2126</v>
      </c>
      <c r="H453" s="151" t="s">
        <v>19</v>
      </c>
      <c r="I453" s="153"/>
      <c r="L453" s="149"/>
      <c r="M453" s="154"/>
      <c r="T453" s="155"/>
      <c r="AT453" s="151" t="s">
        <v>177</v>
      </c>
      <c r="AU453" s="151" t="s">
        <v>83</v>
      </c>
      <c r="AV453" s="12" t="s">
        <v>81</v>
      </c>
      <c r="AW453" s="12" t="s">
        <v>34</v>
      </c>
      <c r="AX453" s="12" t="s">
        <v>74</v>
      </c>
      <c r="AY453" s="151" t="s">
        <v>166</v>
      </c>
    </row>
    <row r="454" spans="2:65" s="13" customFormat="1" ht="10.199999999999999">
      <c r="B454" s="156"/>
      <c r="D454" s="150" t="s">
        <v>177</v>
      </c>
      <c r="E454" s="157" t="s">
        <v>19</v>
      </c>
      <c r="F454" s="158" t="s">
        <v>2127</v>
      </c>
      <c r="H454" s="159">
        <v>2.5</v>
      </c>
      <c r="I454" s="160"/>
      <c r="L454" s="156"/>
      <c r="M454" s="161"/>
      <c r="T454" s="162"/>
      <c r="AT454" s="157" t="s">
        <v>177</v>
      </c>
      <c r="AU454" s="157" t="s">
        <v>83</v>
      </c>
      <c r="AV454" s="13" t="s">
        <v>83</v>
      </c>
      <c r="AW454" s="13" t="s">
        <v>34</v>
      </c>
      <c r="AX454" s="13" t="s">
        <v>74</v>
      </c>
      <c r="AY454" s="157" t="s">
        <v>166</v>
      </c>
    </row>
    <row r="455" spans="2:65" s="13" customFormat="1" ht="10.199999999999999">
      <c r="B455" s="156"/>
      <c r="D455" s="150" t="s">
        <v>177</v>
      </c>
      <c r="E455" s="157" t="s">
        <v>19</v>
      </c>
      <c r="F455" s="158" t="s">
        <v>2128</v>
      </c>
      <c r="H455" s="159">
        <v>1.73</v>
      </c>
      <c r="I455" s="160"/>
      <c r="L455" s="156"/>
      <c r="M455" s="161"/>
      <c r="T455" s="162"/>
      <c r="AT455" s="157" t="s">
        <v>177</v>
      </c>
      <c r="AU455" s="157" t="s">
        <v>83</v>
      </c>
      <c r="AV455" s="13" t="s">
        <v>83</v>
      </c>
      <c r="AW455" s="13" t="s">
        <v>34</v>
      </c>
      <c r="AX455" s="13" t="s">
        <v>74</v>
      </c>
      <c r="AY455" s="157" t="s">
        <v>166</v>
      </c>
    </row>
    <row r="456" spans="2:65" s="14" customFormat="1" ht="10.199999999999999">
      <c r="B456" s="163"/>
      <c r="D456" s="150" t="s">
        <v>177</v>
      </c>
      <c r="E456" s="164" t="s">
        <v>19</v>
      </c>
      <c r="F456" s="165" t="s">
        <v>181</v>
      </c>
      <c r="H456" s="166">
        <v>89.6</v>
      </c>
      <c r="I456" s="167"/>
      <c r="L456" s="163"/>
      <c r="M456" s="168"/>
      <c r="T456" s="169"/>
      <c r="AT456" s="164" t="s">
        <v>177</v>
      </c>
      <c r="AU456" s="164" t="s">
        <v>83</v>
      </c>
      <c r="AV456" s="14" t="s">
        <v>173</v>
      </c>
      <c r="AW456" s="14" t="s">
        <v>34</v>
      </c>
      <c r="AX456" s="14" t="s">
        <v>81</v>
      </c>
      <c r="AY456" s="164" t="s">
        <v>166</v>
      </c>
    </row>
    <row r="457" spans="2:65" s="13" customFormat="1" ht="10.199999999999999">
      <c r="B457" s="156"/>
      <c r="D457" s="150" t="s">
        <v>177</v>
      </c>
      <c r="F457" s="158" t="s">
        <v>2129</v>
      </c>
      <c r="H457" s="159">
        <v>91.391999999999996</v>
      </c>
      <c r="I457" s="160"/>
      <c r="L457" s="156"/>
      <c r="M457" s="161"/>
      <c r="T457" s="162"/>
      <c r="AT457" s="157" t="s">
        <v>177</v>
      </c>
      <c r="AU457" s="157" t="s">
        <v>83</v>
      </c>
      <c r="AV457" s="13" t="s">
        <v>83</v>
      </c>
      <c r="AW457" s="13" t="s">
        <v>4</v>
      </c>
      <c r="AX457" s="13" t="s">
        <v>81</v>
      </c>
      <c r="AY457" s="157" t="s">
        <v>166</v>
      </c>
    </row>
    <row r="458" spans="2:65" s="1" customFormat="1" ht="21.75" customHeight="1">
      <c r="B458" s="33"/>
      <c r="C458" s="132" t="s">
        <v>867</v>
      </c>
      <c r="D458" s="132" t="s">
        <v>168</v>
      </c>
      <c r="E458" s="133" t="s">
        <v>628</v>
      </c>
      <c r="F458" s="134" t="s">
        <v>629</v>
      </c>
      <c r="G458" s="135" t="s">
        <v>244</v>
      </c>
      <c r="H458" s="136">
        <v>316.79000000000002</v>
      </c>
      <c r="I458" s="137"/>
      <c r="J458" s="138">
        <f>ROUND(I458*H458,2)</f>
        <v>0</v>
      </c>
      <c r="K458" s="134" t="s">
        <v>172</v>
      </c>
      <c r="L458" s="33"/>
      <c r="M458" s="139" t="s">
        <v>19</v>
      </c>
      <c r="N458" s="140" t="s">
        <v>45</v>
      </c>
      <c r="P458" s="141">
        <f>O458*H458</f>
        <v>0</v>
      </c>
      <c r="Q458" s="141">
        <v>5.3299999999999997E-3</v>
      </c>
      <c r="R458" s="141">
        <f>Q458*H458</f>
        <v>1.6884907</v>
      </c>
      <c r="S458" s="141">
        <v>0</v>
      </c>
      <c r="T458" s="142">
        <f>S458*H458</f>
        <v>0</v>
      </c>
      <c r="AR458" s="143" t="s">
        <v>173</v>
      </c>
      <c r="AT458" s="143" t="s">
        <v>168</v>
      </c>
      <c r="AU458" s="143" t="s">
        <v>83</v>
      </c>
      <c r="AY458" s="18" t="s">
        <v>166</v>
      </c>
      <c r="BE458" s="144">
        <f>IF(N458="základní",J458,0)</f>
        <v>0</v>
      </c>
      <c r="BF458" s="144">
        <f>IF(N458="snížená",J458,0)</f>
        <v>0</v>
      </c>
      <c r="BG458" s="144">
        <f>IF(N458="zákl. přenesená",J458,0)</f>
        <v>0</v>
      </c>
      <c r="BH458" s="144">
        <f>IF(N458="sníž. přenesená",J458,0)</f>
        <v>0</v>
      </c>
      <c r="BI458" s="144">
        <f>IF(N458="nulová",J458,0)</f>
        <v>0</v>
      </c>
      <c r="BJ458" s="18" t="s">
        <v>81</v>
      </c>
      <c r="BK458" s="144">
        <f>ROUND(I458*H458,2)</f>
        <v>0</v>
      </c>
      <c r="BL458" s="18" t="s">
        <v>173</v>
      </c>
      <c r="BM458" s="143" t="s">
        <v>2130</v>
      </c>
    </row>
    <row r="459" spans="2:65" s="1" customFormat="1" ht="10.199999999999999">
      <c r="B459" s="33"/>
      <c r="D459" s="145" t="s">
        <v>175</v>
      </c>
      <c r="F459" s="146" t="s">
        <v>631</v>
      </c>
      <c r="I459" s="147"/>
      <c r="L459" s="33"/>
      <c r="M459" s="148"/>
      <c r="T459" s="54"/>
      <c r="AT459" s="18" t="s">
        <v>175</v>
      </c>
      <c r="AU459" s="18" t="s">
        <v>83</v>
      </c>
    </row>
    <row r="460" spans="2:65" s="12" customFormat="1" ht="10.199999999999999">
      <c r="B460" s="149"/>
      <c r="D460" s="150" t="s">
        <v>177</v>
      </c>
      <c r="E460" s="151" t="s">
        <v>19</v>
      </c>
      <c r="F460" s="152" t="s">
        <v>2112</v>
      </c>
      <c r="H460" s="151" t="s">
        <v>19</v>
      </c>
      <c r="I460" s="153"/>
      <c r="L460" s="149"/>
      <c r="M460" s="154"/>
      <c r="T460" s="155"/>
      <c r="AT460" s="151" t="s">
        <v>177</v>
      </c>
      <c r="AU460" s="151" t="s">
        <v>83</v>
      </c>
      <c r="AV460" s="12" t="s">
        <v>81</v>
      </c>
      <c r="AW460" s="12" t="s">
        <v>34</v>
      </c>
      <c r="AX460" s="12" t="s">
        <v>74</v>
      </c>
      <c r="AY460" s="151" t="s">
        <v>166</v>
      </c>
    </row>
    <row r="461" spans="2:65" s="13" customFormat="1" ht="10.199999999999999">
      <c r="B461" s="156"/>
      <c r="D461" s="150" t="s">
        <v>177</v>
      </c>
      <c r="E461" s="157" t="s">
        <v>19</v>
      </c>
      <c r="F461" s="158" t="s">
        <v>2131</v>
      </c>
      <c r="H461" s="159">
        <v>1.74</v>
      </c>
      <c r="I461" s="160"/>
      <c r="L461" s="156"/>
      <c r="M461" s="161"/>
      <c r="T461" s="162"/>
      <c r="AT461" s="157" t="s">
        <v>177</v>
      </c>
      <c r="AU461" s="157" t="s">
        <v>83</v>
      </c>
      <c r="AV461" s="13" t="s">
        <v>83</v>
      </c>
      <c r="AW461" s="13" t="s">
        <v>34</v>
      </c>
      <c r="AX461" s="13" t="s">
        <v>74</v>
      </c>
      <c r="AY461" s="157" t="s">
        <v>166</v>
      </c>
    </row>
    <row r="462" spans="2:65" s="13" customFormat="1" ht="10.199999999999999">
      <c r="B462" s="156"/>
      <c r="D462" s="150" t="s">
        <v>177</v>
      </c>
      <c r="E462" s="157" t="s">
        <v>19</v>
      </c>
      <c r="F462" s="158" t="s">
        <v>2132</v>
      </c>
      <c r="H462" s="159">
        <v>1.403</v>
      </c>
      <c r="I462" s="160"/>
      <c r="L462" s="156"/>
      <c r="M462" s="161"/>
      <c r="T462" s="162"/>
      <c r="AT462" s="157" t="s">
        <v>177</v>
      </c>
      <c r="AU462" s="157" t="s">
        <v>83</v>
      </c>
      <c r="AV462" s="13" t="s">
        <v>83</v>
      </c>
      <c r="AW462" s="13" t="s">
        <v>34</v>
      </c>
      <c r="AX462" s="13" t="s">
        <v>74</v>
      </c>
      <c r="AY462" s="157" t="s">
        <v>166</v>
      </c>
    </row>
    <row r="463" spans="2:65" s="12" customFormat="1" ht="10.199999999999999">
      <c r="B463" s="149"/>
      <c r="D463" s="150" t="s">
        <v>177</v>
      </c>
      <c r="E463" s="151" t="s">
        <v>19</v>
      </c>
      <c r="F463" s="152" t="s">
        <v>2120</v>
      </c>
      <c r="H463" s="151" t="s">
        <v>19</v>
      </c>
      <c r="I463" s="153"/>
      <c r="L463" s="149"/>
      <c r="M463" s="154"/>
      <c r="T463" s="155"/>
      <c r="AT463" s="151" t="s">
        <v>177</v>
      </c>
      <c r="AU463" s="151" t="s">
        <v>83</v>
      </c>
      <c r="AV463" s="12" t="s">
        <v>81</v>
      </c>
      <c r="AW463" s="12" t="s">
        <v>34</v>
      </c>
      <c r="AX463" s="12" t="s">
        <v>74</v>
      </c>
      <c r="AY463" s="151" t="s">
        <v>166</v>
      </c>
    </row>
    <row r="464" spans="2:65" s="13" customFormat="1" ht="10.199999999999999">
      <c r="B464" s="156"/>
      <c r="D464" s="150" t="s">
        <v>177</v>
      </c>
      <c r="E464" s="157" t="s">
        <v>19</v>
      </c>
      <c r="F464" s="158" t="s">
        <v>2133</v>
      </c>
      <c r="H464" s="159">
        <v>5.12</v>
      </c>
      <c r="I464" s="160"/>
      <c r="L464" s="156"/>
      <c r="M464" s="161"/>
      <c r="T464" s="162"/>
      <c r="AT464" s="157" t="s">
        <v>177</v>
      </c>
      <c r="AU464" s="157" t="s">
        <v>83</v>
      </c>
      <c r="AV464" s="13" t="s">
        <v>83</v>
      </c>
      <c r="AW464" s="13" t="s">
        <v>34</v>
      </c>
      <c r="AX464" s="13" t="s">
        <v>74</v>
      </c>
      <c r="AY464" s="157" t="s">
        <v>166</v>
      </c>
    </row>
    <row r="465" spans="2:65" s="13" customFormat="1" ht="10.199999999999999">
      <c r="B465" s="156"/>
      <c r="D465" s="150" t="s">
        <v>177</v>
      </c>
      <c r="E465" s="157" t="s">
        <v>19</v>
      </c>
      <c r="F465" s="158" t="s">
        <v>2134</v>
      </c>
      <c r="H465" s="159">
        <v>1.36</v>
      </c>
      <c r="I465" s="160"/>
      <c r="L465" s="156"/>
      <c r="M465" s="161"/>
      <c r="T465" s="162"/>
      <c r="AT465" s="157" t="s">
        <v>177</v>
      </c>
      <c r="AU465" s="157" t="s">
        <v>83</v>
      </c>
      <c r="AV465" s="13" t="s">
        <v>83</v>
      </c>
      <c r="AW465" s="13" t="s">
        <v>34</v>
      </c>
      <c r="AX465" s="13" t="s">
        <v>74</v>
      </c>
      <c r="AY465" s="157" t="s">
        <v>166</v>
      </c>
    </row>
    <row r="466" spans="2:65" s="12" customFormat="1" ht="10.199999999999999">
      <c r="B466" s="149"/>
      <c r="D466" s="150" t="s">
        <v>177</v>
      </c>
      <c r="E466" s="151" t="s">
        <v>19</v>
      </c>
      <c r="F466" s="152" t="s">
        <v>704</v>
      </c>
      <c r="H466" s="151" t="s">
        <v>19</v>
      </c>
      <c r="I466" s="153"/>
      <c r="L466" s="149"/>
      <c r="M466" s="154"/>
      <c r="T466" s="155"/>
      <c r="AT466" s="151" t="s">
        <v>177</v>
      </c>
      <c r="AU466" s="151" t="s">
        <v>83</v>
      </c>
      <c r="AV466" s="12" t="s">
        <v>81</v>
      </c>
      <c r="AW466" s="12" t="s">
        <v>34</v>
      </c>
      <c r="AX466" s="12" t="s">
        <v>74</v>
      </c>
      <c r="AY466" s="151" t="s">
        <v>166</v>
      </c>
    </row>
    <row r="467" spans="2:65" s="13" customFormat="1" ht="10.199999999999999">
      <c r="B467" s="156"/>
      <c r="D467" s="150" t="s">
        <v>177</v>
      </c>
      <c r="E467" s="157" t="s">
        <v>19</v>
      </c>
      <c r="F467" s="158" t="s">
        <v>2135</v>
      </c>
      <c r="H467" s="159">
        <v>323.13</v>
      </c>
      <c r="I467" s="160"/>
      <c r="L467" s="156"/>
      <c r="M467" s="161"/>
      <c r="T467" s="162"/>
      <c r="AT467" s="157" t="s">
        <v>177</v>
      </c>
      <c r="AU467" s="157" t="s">
        <v>83</v>
      </c>
      <c r="AV467" s="13" t="s">
        <v>83</v>
      </c>
      <c r="AW467" s="13" t="s">
        <v>34</v>
      </c>
      <c r="AX467" s="13" t="s">
        <v>74</v>
      </c>
      <c r="AY467" s="157" t="s">
        <v>166</v>
      </c>
    </row>
    <row r="468" spans="2:65" s="13" customFormat="1" ht="10.199999999999999">
      <c r="B468" s="156"/>
      <c r="D468" s="150" t="s">
        <v>177</v>
      </c>
      <c r="E468" s="157" t="s">
        <v>19</v>
      </c>
      <c r="F468" s="158" t="s">
        <v>2136</v>
      </c>
      <c r="H468" s="159">
        <v>20.125</v>
      </c>
      <c r="I468" s="160"/>
      <c r="L468" s="156"/>
      <c r="M468" s="161"/>
      <c r="T468" s="162"/>
      <c r="AT468" s="157" t="s">
        <v>177</v>
      </c>
      <c r="AU468" s="157" t="s">
        <v>83</v>
      </c>
      <c r="AV468" s="13" t="s">
        <v>83</v>
      </c>
      <c r="AW468" s="13" t="s">
        <v>34</v>
      </c>
      <c r="AX468" s="13" t="s">
        <v>74</v>
      </c>
      <c r="AY468" s="157" t="s">
        <v>166</v>
      </c>
    </row>
    <row r="469" spans="2:65" s="13" customFormat="1" ht="10.199999999999999">
      <c r="B469" s="156"/>
      <c r="D469" s="150" t="s">
        <v>177</v>
      </c>
      <c r="E469" s="157" t="s">
        <v>19</v>
      </c>
      <c r="F469" s="158" t="s">
        <v>2137</v>
      </c>
      <c r="H469" s="159">
        <v>-42.3</v>
      </c>
      <c r="I469" s="160"/>
      <c r="L469" s="156"/>
      <c r="M469" s="161"/>
      <c r="T469" s="162"/>
      <c r="AT469" s="157" t="s">
        <v>177</v>
      </c>
      <c r="AU469" s="157" t="s">
        <v>83</v>
      </c>
      <c r="AV469" s="13" t="s">
        <v>83</v>
      </c>
      <c r="AW469" s="13" t="s">
        <v>34</v>
      </c>
      <c r="AX469" s="13" t="s">
        <v>74</v>
      </c>
      <c r="AY469" s="157" t="s">
        <v>166</v>
      </c>
    </row>
    <row r="470" spans="2:65" s="14" customFormat="1" ht="10.199999999999999">
      <c r="B470" s="163"/>
      <c r="D470" s="150" t="s">
        <v>177</v>
      </c>
      <c r="E470" s="164" t="s">
        <v>19</v>
      </c>
      <c r="F470" s="165" t="s">
        <v>181</v>
      </c>
      <c r="H470" s="166">
        <v>310.57799999999997</v>
      </c>
      <c r="I470" s="167"/>
      <c r="L470" s="163"/>
      <c r="M470" s="168"/>
      <c r="T470" s="169"/>
      <c r="AT470" s="164" t="s">
        <v>177</v>
      </c>
      <c r="AU470" s="164" t="s">
        <v>83</v>
      </c>
      <c r="AV470" s="14" t="s">
        <v>173</v>
      </c>
      <c r="AW470" s="14" t="s">
        <v>34</v>
      </c>
      <c r="AX470" s="14" t="s">
        <v>81</v>
      </c>
      <c r="AY470" s="164" t="s">
        <v>166</v>
      </c>
    </row>
    <row r="471" spans="2:65" s="13" customFormat="1" ht="10.199999999999999">
      <c r="B471" s="156"/>
      <c r="D471" s="150" t="s">
        <v>177</v>
      </c>
      <c r="F471" s="158" t="s">
        <v>2138</v>
      </c>
      <c r="H471" s="159">
        <v>316.79000000000002</v>
      </c>
      <c r="I471" s="160"/>
      <c r="L471" s="156"/>
      <c r="M471" s="161"/>
      <c r="T471" s="162"/>
      <c r="AT471" s="157" t="s">
        <v>177</v>
      </c>
      <c r="AU471" s="157" t="s">
        <v>83</v>
      </c>
      <c r="AV471" s="13" t="s">
        <v>83</v>
      </c>
      <c r="AW471" s="13" t="s">
        <v>4</v>
      </c>
      <c r="AX471" s="13" t="s">
        <v>81</v>
      </c>
      <c r="AY471" s="157" t="s">
        <v>166</v>
      </c>
    </row>
    <row r="472" spans="2:65" s="1" customFormat="1" ht="24.15" customHeight="1">
      <c r="B472" s="33"/>
      <c r="C472" s="132" t="s">
        <v>874</v>
      </c>
      <c r="D472" s="132" t="s">
        <v>168</v>
      </c>
      <c r="E472" s="133" t="s">
        <v>635</v>
      </c>
      <c r="F472" s="134" t="s">
        <v>636</v>
      </c>
      <c r="G472" s="135" t="s">
        <v>244</v>
      </c>
      <c r="H472" s="136">
        <v>316.79000000000002</v>
      </c>
      <c r="I472" s="137"/>
      <c r="J472" s="138">
        <f>ROUND(I472*H472,2)</f>
        <v>0</v>
      </c>
      <c r="K472" s="134" t="s">
        <v>172</v>
      </c>
      <c r="L472" s="33"/>
      <c r="M472" s="139" t="s">
        <v>19</v>
      </c>
      <c r="N472" s="140" t="s">
        <v>45</v>
      </c>
      <c r="P472" s="141">
        <f>O472*H472</f>
        <v>0</v>
      </c>
      <c r="Q472" s="141">
        <v>0</v>
      </c>
      <c r="R472" s="141">
        <f>Q472*H472</f>
        <v>0</v>
      </c>
      <c r="S472" s="141">
        <v>0</v>
      </c>
      <c r="T472" s="142">
        <f>S472*H472</f>
        <v>0</v>
      </c>
      <c r="AR472" s="143" t="s">
        <v>173</v>
      </c>
      <c r="AT472" s="143" t="s">
        <v>168</v>
      </c>
      <c r="AU472" s="143" t="s">
        <v>83</v>
      </c>
      <c r="AY472" s="18" t="s">
        <v>166</v>
      </c>
      <c r="BE472" s="144">
        <f>IF(N472="základní",J472,0)</f>
        <v>0</v>
      </c>
      <c r="BF472" s="144">
        <f>IF(N472="snížená",J472,0)</f>
        <v>0</v>
      </c>
      <c r="BG472" s="144">
        <f>IF(N472="zákl. přenesená",J472,0)</f>
        <v>0</v>
      </c>
      <c r="BH472" s="144">
        <f>IF(N472="sníž. přenesená",J472,0)</f>
        <v>0</v>
      </c>
      <c r="BI472" s="144">
        <f>IF(N472="nulová",J472,0)</f>
        <v>0</v>
      </c>
      <c r="BJ472" s="18" t="s">
        <v>81</v>
      </c>
      <c r="BK472" s="144">
        <f>ROUND(I472*H472,2)</f>
        <v>0</v>
      </c>
      <c r="BL472" s="18" t="s">
        <v>173</v>
      </c>
      <c r="BM472" s="143" t="s">
        <v>2139</v>
      </c>
    </row>
    <row r="473" spans="2:65" s="1" customFormat="1" ht="10.199999999999999">
      <c r="B473" s="33"/>
      <c r="D473" s="145" t="s">
        <v>175</v>
      </c>
      <c r="F473" s="146" t="s">
        <v>638</v>
      </c>
      <c r="I473" s="147"/>
      <c r="L473" s="33"/>
      <c r="M473" s="148"/>
      <c r="T473" s="54"/>
      <c r="AT473" s="18" t="s">
        <v>175</v>
      </c>
      <c r="AU473" s="18" t="s">
        <v>83</v>
      </c>
    </row>
    <row r="474" spans="2:65" s="12" customFormat="1" ht="10.199999999999999">
      <c r="B474" s="149"/>
      <c r="D474" s="150" t="s">
        <v>177</v>
      </c>
      <c r="E474" s="151" t="s">
        <v>19</v>
      </c>
      <c r="F474" s="152" t="s">
        <v>2112</v>
      </c>
      <c r="H474" s="151" t="s">
        <v>19</v>
      </c>
      <c r="I474" s="153"/>
      <c r="L474" s="149"/>
      <c r="M474" s="154"/>
      <c r="T474" s="155"/>
      <c r="AT474" s="151" t="s">
        <v>177</v>
      </c>
      <c r="AU474" s="151" t="s">
        <v>83</v>
      </c>
      <c r="AV474" s="12" t="s">
        <v>81</v>
      </c>
      <c r="AW474" s="12" t="s">
        <v>34</v>
      </c>
      <c r="AX474" s="12" t="s">
        <v>74</v>
      </c>
      <c r="AY474" s="151" t="s">
        <v>166</v>
      </c>
    </row>
    <row r="475" spans="2:65" s="13" customFormat="1" ht="10.199999999999999">
      <c r="B475" s="156"/>
      <c r="D475" s="150" t="s">
        <v>177</v>
      </c>
      <c r="E475" s="157" t="s">
        <v>19</v>
      </c>
      <c r="F475" s="158" t="s">
        <v>2131</v>
      </c>
      <c r="H475" s="159">
        <v>1.74</v>
      </c>
      <c r="I475" s="160"/>
      <c r="L475" s="156"/>
      <c r="M475" s="161"/>
      <c r="T475" s="162"/>
      <c r="AT475" s="157" t="s">
        <v>177</v>
      </c>
      <c r="AU475" s="157" t="s">
        <v>83</v>
      </c>
      <c r="AV475" s="13" t="s">
        <v>83</v>
      </c>
      <c r="AW475" s="13" t="s">
        <v>34</v>
      </c>
      <c r="AX475" s="13" t="s">
        <v>74</v>
      </c>
      <c r="AY475" s="157" t="s">
        <v>166</v>
      </c>
    </row>
    <row r="476" spans="2:65" s="13" customFormat="1" ht="10.199999999999999">
      <c r="B476" s="156"/>
      <c r="D476" s="150" t="s">
        <v>177</v>
      </c>
      <c r="E476" s="157" t="s">
        <v>19</v>
      </c>
      <c r="F476" s="158" t="s">
        <v>2132</v>
      </c>
      <c r="H476" s="159">
        <v>1.403</v>
      </c>
      <c r="I476" s="160"/>
      <c r="L476" s="156"/>
      <c r="M476" s="161"/>
      <c r="T476" s="162"/>
      <c r="AT476" s="157" t="s">
        <v>177</v>
      </c>
      <c r="AU476" s="157" t="s">
        <v>83</v>
      </c>
      <c r="AV476" s="13" t="s">
        <v>83</v>
      </c>
      <c r="AW476" s="13" t="s">
        <v>34</v>
      </c>
      <c r="AX476" s="13" t="s">
        <v>74</v>
      </c>
      <c r="AY476" s="157" t="s">
        <v>166</v>
      </c>
    </row>
    <row r="477" spans="2:65" s="12" customFormat="1" ht="10.199999999999999">
      <c r="B477" s="149"/>
      <c r="D477" s="150" t="s">
        <v>177</v>
      </c>
      <c r="E477" s="151" t="s">
        <v>19</v>
      </c>
      <c r="F477" s="152" t="s">
        <v>2120</v>
      </c>
      <c r="H477" s="151" t="s">
        <v>19</v>
      </c>
      <c r="I477" s="153"/>
      <c r="L477" s="149"/>
      <c r="M477" s="154"/>
      <c r="T477" s="155"/>
      <c r="AT477" s="151" t="s">
        <v>177</v>
      </c>
      <c r="AU477" s="151" t="s">
        <v>83</v>
      </c>
      <c r="AV477" s="12" t="s">
        <v>81</v>
      </c>
      <c r="AW477" s="12" t="s">
        <v>34</v>
      </c>
      <c r="AX477" s="12" t="s">
        <v>74</v>
      </c>
      <c r="AY477" s="151" t="s">
        <v>166</v>
      </c>
    </row>
    <row r="478" spans="2:65" s="13" customFormat="1" ht="10.199999999999999">
      <c r="B478" s="156"/>
      <c r="D478" s="150" t="s">
        <v>177</v>
      </c>
      <c r="E478" s="157" t="s">
        <v>19</v>
      </c>
      <c r="F478" s="158" t="s">
        <v>2133</v>
      </c>
      <c r="H478" s="159">
        <v>5.12</v>
      </c>
      <c r="I478" s="160"/>
      <c r="L478" s="156"/>
      <c r="M478" s="161"/>
      <c r="T478" s="162"/>
      <c r="AT478" s="157" t="s">
        <v>177</v>
      </c>
      <c r="AU478" s="157" t="s">
        <v>83</v>
      </c>
      <c r="AV478" s="13" t="s">
        <v>83</v>
      </c>
      <c r="AW478" s="13" t="s">
        <v>34</v>
      </c>
      <c r="AX478" s="13" t="s">
        <v>74</v>
      </c>
      <c r="AY478" s="157" t="s">
        <v>166</v>
      </c>
    </row>
    <row r="479" spans="2:65" s="13" customFormat="1" ht="10.199999999999999">
      <c r="B479" s="156"/>
      <c r="D479" s="150" t="s">
        <v>177</v>
      </c>
      <c r="E479" s="157" t="s">
        <v>19</v>
      </c>
      <c r="F479" s="158" t="s">
        <v>2134</v>
      </c>
      <c r="H479" s="159">
        <v>1.36</v>
      </c>
      <c r="I479" s="160"/>
      <c r="L479" s="156"/>
      <c r="M479" s="161"/>
      <c r="T479" s="162"/>
      <c r="AT479" s="157" t="s">
        <v>177</v>
      </c>
      <c r="AU479" s="157" t="s">
        <v>83</v>
      </c>
      <c r="AV479" s="13" t="s">
        <v>83</v>
      </c>
      <c r="AW479" s="13" t="s">
        <v>34</v>
      </c>
      <c r="AX479" s="13" t="s">
        <v>74</v>
      </c>
      <c r="AY479" s="157" t="s">
        <v>166</v>
      </c>
    </row>
    <row r="480" spans="2:65" s="12" customFormat="1" ht="10.199999999999999">
      <c r="B480" s="149"/>
      <c r="D480" s="150" t="s">
        <v>177</v>
      </c>
      <c r="E480" s="151" t="s">
        <v>19</v>
      </c>
      <c r="F480" s="152" t="s">
        <v>704</v>
      </c>
      <c r="H480" s="151" t="s">
        <v>19</v>
      </c>
      <c r="I480" s="153"/>
      <c r="L480" s="149"/>
      <c r="M480" s="154"/>
      <c r="T480" s="155"/>
      <c r="AT480" s="151" t="s">
        <v>177</v>
      </c>
      <c r="AU480" s="151" t="s">
        <v>83</v>
      </c>
      <c r="AV480" s="12" t="s">
        <v>81</v>
      </c>
      <c r="AW480" s="12" t="s">
        <v>34</v>
      </c>
      <c r="AX480" s="12" t="s">
        <v>74</v>
      </c>
      <c r="AY480" s="151" t="s">
        <v>166</v>
      </c>
    </row>
    <row r="481" spans="2:65" s="13" customFormat="1" ht="10.199999999999999">
      <c r="B481" s="156"/>
      <c r="D481" s="150" t="s">
        <v>177</v>
      </c>
      <c r="E481" s="157" t="s">
        <v>19</v>
      </c>
      <c r="F481" s="158" t="s">
        <v>2135</v>
      </c>
      <c r="H481" s="159">
        <v>323.13</v>
      </c>
      <c r="I481" s="160"/>
      <c r="L481" s="156"/>
      <c r="M481" s="161"/>
      <c r="T481" s="162"/>
      <c r="AT481" s="157" t="s">
        <v>177</v>
      </c>
      <c r="AU481" s="157" t="s">
        <v>83</v>
      </c>
      <c r="AV481" s="13" t="s">
        <v>83</v>
      </c>
      <c r="AW481" s="13" t="s">
        <v>34</v>
      </c>
      <c r="AX481" s="13" t="s">
        <v>74</v>
      </c>
      <c r="AY481" s="157" t="s">
        <v>166</v>
      </c>
    </row>
    <row r="482" spans="2:65" s="13" customFormat="1" ht="10.199999999999999">
      <c r="B482" s="156"/>
      <c r="D482" s="150" t="s">
        <v>177</v>
      </c>
      <c r="E482" s="157" t="s">
        <v>19</v>
      </c>
      <c r="F482" s="158" t="s">
        <v>2136</v>
      </c>
      <c r="H482" s="159">
        <v>20.125</v>
      </c>
      <c r="I482" s="160"/>
      <c r="L482" s="156"/>
      <c r="M482" s="161"/>
      <c r="T482" s="162"/>
      <c r="AT482" s="157" t="s">
        <v>177</v>
      </c>
      <c r="AU482" s="157" t="s">
        <v>83</v>
      </c>
      <c r="AV482" s="13" t="s">
        <v>83</v>
      </c>
      <c r="AW482" s="13" t="s">
        <v>34</v>
      </c>
      <c r="AX482" s="13" t="s">
        <v>74</v>
      </c>
      <c r="AY482" s="157" t="s">
        <v>166</v>
      </c>
    </row>
    <row r="483" spans="2:65" s="13" customFormat="1" ht="10.199999999999999">
      <c r="B483" s="156"/>
      <c r="D483" s="150" t="s">
        <v>177</v>
      </c>
      <c r="E483" s="157" t="s">
        <v>19</v>
      </c>
      <c r="F483" s="158" t="s">
        <v>2137</v>
      </c>
      <c r="H483" s="159">
        <v>-42.3</v>
      </c>
      <c r="I483" s="160"/>
      <c r="L483" s="156"/>
      <c r="M483" s="161"/>
      <c r="T483" s="162"/>
      <c r="AT483" s="157" t="s">
        <v>177</v>
      </c>
      <c r="AU483" s="157" t="s">
        <v>83</v>
      </c>
      <c r="AV483" s="13" t="s">
        <v>83</v>
      </c>
      <c r="AW483" s="13" t="s">
        <v>34</v>
      </c>
      <c r="AX483" s="13" t="s">
        <v>74</v>
      </c>
      <c r="AY483" s="157" t="s">
        <v>166</v>
      </c>
    </row>
    <row r="484" spans="2:65" s="14" customFormat="1" ht="10.199999999999999">
      <c r="B484" s="163"/>
      <c r="D484" s="150" t="s">
        <v>177</v>
      </c>
      <c r="E484" s="164" t="s">
        <v>19</v>
      </c>
      <c r="F484" s="165" t="s">
        <v>181</v>
      </c>
      <c r="H484" s="166">
        <v>310.57799999999997</v>
      </c>
      <c r="I484" s="167"/>
      <c r="L484" s="163"/>
      <c r="M484" s="168"/>
      <c r="T484" s="169"/>
      <c r="AT484" s="164" t="s">
        <v>177</v>
      </c>
      <c r="AU484" s="164" t="s">
        <v>83</v>
      </c>
      <c r="AV484" s="14" t="s">
        <v>173</v>
      </c>
      <c r="AW484" s="14" t="s">
        <v>34</v>
      </c>
      <c r="AX484" s="14" t="s">
        <v>81</v>
      </c>
      <c r="AY484" s="164" t="s">
        <v>166</v>
      </c>
    </row>
    <row r="485" spans="2:65" s="13" customFormat="1" ht="10.199999999999999">
      <c r="B485" s="156"/>
      <c r="D485" s="150" t="s">
        <v>177</v>
      </c>
      <c r="F485" s="158" t="s">
        <v>2138</v>
      </c>
      <c r="H485" s="159">
        <v>316.79000000000002</v>
      </c>
      <c r="I485" s="160"/>
      <c r="L485" s="156"/>
      <c r="M485" s="161"/>
      <c r="T485" s="162"/>
      <c r="AT485" s="157" t="s">
        <v>177</v>
      </c>
      <c r="AU485" s="157" t="s">
        <v>83</v>
      </c>
      <c r="AV485" s="13" t="s">
        <v>83</v>
      </c>
      <c r="AW485" s="13" t="s">
        <v>4</v>
      </c>
      <c r="AX485" s="13" t="s">
        <v>81</v>
      </c>
      <c r="AY485" s="157" t="s">
        <v>166</v>
      </c>
    </row>
    <row r="486" spans="2:65" s="1" customFormat="1" ht="24.15" customHeight="1">
      <c r="B486" s="33"/>
      <c r="C486" s="132" t="s">
        <v>880</v>
      </c>
      <c r="D486" s="132" t="s">
        <v>168</v>
      </c>
      <c r="E486" s="133" t="s">
        <v>2140</v>
      </c>
      <c r="F486" s="134" t="s">
        <v>2141</v>
      </c>
      <c r="G486" s="135" t="s">
        <v>244</v>
      </c>
      <c r="H486" s="136">
        <v>50.677999999999997</v>
      </c>
      <c r="I486" s="137"/>
      <c r="J486" s="138">
        <f>ROUND(I486*H486,2)</f>
        <v>0</v>
      </c>
      <c r="K486" s="134" t="s">
        <v>172</v>
      </c>
      <c r="L486" s="33"/>
      <c r="M486" s="139" t="s">
        <v>19</v>
      </c>
      <c r="N486" s="140" t="s">
        <v>45</v>
      </c>
      <c r="P486" s="141">
        <f>O486*H486</f>
        <v>0</v>
      </c>
      <c r="Q486" s="141">
        <v>6.8900000000000003E-3</v>
      </c>
      <c r="R486" s="141">
        <f>Q486*H486</f>
        <v>0.34917142000000001</v>
      </c>
      <c r="S486" s="141">
        <v>0</v>
      </c>
      <c r="T486" s="142">
        <f>S486*H486</f>
        <v>0</v>
      </c>
      <c r="AR486" s="143" t="s">
        <v>173</v>
      </c>
      <c r="AT486" s="143" t="s">
        <v>168</v>
      </c>
      <c r="AU486" s="143" t="s">
        <v>83</v>
      </c>
      <c r="AY486" s="18" t="s">
        <v>166</v>
      </c>
      <c r="BE486" s="144">
        <f>IF(N486="základní",J486,0)</f>
        <v>0</v>
      </c>
      <c r="BF486" s="144">
        <f>IF(N486="snížená",J486,0)</f>
        <v>0</v>
      </c>
      <c r="BG486" s="144">
        <f>IF(N486="zákl. přenesená",J486,0)</f>
        <v>0</v>
      </c>
      <c r="BH486" s="144">
        <f>IF(N486="sníž. přenesená",J486,0)</f>
        <v>0</v>
      </c>
      <c r="BI486" s="144">
        <f>IF(N486="nulová",J486,0)</f>
        <v>0</v>
      </c>
      <c r="BJ486" s="18" t="s">
        <v>81</v>
      </c>
      <c r="BK486" s="144">
        <f>ROUND(I486*H486,2)</f>
        <v>0</v>
      </c>
      <c r="BL486" s="18" t="s">
        <v>173</v>
      </c>
      <c r="BM486" s="143" t="s">
        <v>2142</v>
      </c>
    </row>
    <row r="487" spans="2:65" s="1" customFormat="1" ht="10.199999999999999">
      <c r="B487" s="33"/>
      <c r="D487" s="145" t="s">
        <v>175</v>
      </c>
      <c r="F487" s="146" t="s">
        <v>2143</v>
      </c>
      <c r="I487" s="147"/>
      <c r="L487" s="33"/>
      <c r="M487" s="148"/>
      <c r="T487" s="54"/>
      <c r="AT487" s="18" t="s">
        <v>175</v>
      </c>
      <c r="AU487" s="18" t="s">
        <v>83</v>
      </c>
    </row>
    <row r="488" spans="2:65" s="12" customFormat="1" ht="10.199999999999999">
      <c r="B488" s="149"/>
      <c r="D488" s="150" t="s">
        <v>177</v>
      </c>
      <c r="E488" s="151" t="s">
        <v>19</v>
      </c>
      <c r="F488" s="152" t="s">
        <v>704</v>
      </c>
      <c r="H488" s="151" t="s">
        <v>19</v>
      </c>
      <c r="I488" s="153"/>
      <c r="L488" s="149"/>
      <c r="M488" s="154"/>
      <c r="T488" s="155"/>
      <c r="AT488" s="151" t="s">
        <v>177</v>
      </c>
      <c r="AU488" s="151" t="s">
        <v>83</v>
      </c>
      <c r="AV488" s="12" t="s">
        <v>81</v>
      </c>
      <c r="AW488" s="12" t="s">
        <v>34</v>
      </c>
      <c r="AX488" s="12" t="s">
        <v>74</v>
      </c>
      <c r="AY488" s="151" t="s">
        <v>166</v>
      </c>
    </row>
    <row r="489" spans="2:65" s="12" customFormat="1" ht="10.199999999999999">
      <c r="B489" s="149"/>
      <c r="D489" s="150" t="s">
        <v>177</v>
      </c>
      <c r="E489" s="151" t="s">
        <v>19</v>
      </c>
      <c r="F489" s="152" t="s">
        <v>2126</v>
      </c>
      <c r="H489" s="151" t="s">
        <v>19</v>
      </c>
      <c r="I489" s="153"/>
      <c r="L489" s="149"/>
      <c r="M489" s="154"/>
      <c r="T489" s="155"/>
      <c r="AT489" s="151" t="s">
        <v>177</v>
      </c>
      <c r="AU489" s="151" t="s">
        <v>83</v>
      </c>
      <c r="AV489" s="12" t="s">
        <v>81</v>
      </c>
      <c r="AW489" s="12" t="s">
        <v>34</v>
      </c>
      <c r="AX489" s="12" t="s">
        <v>74</v>
      </c>
      <c r="AY489" s="151" t="s">
        <v>166</v>
      </c>
    </row>
    <row r="490" spans="2:65" s="13" customFormat="1" ht="10.199999999999999">
      <c r="B490" s="156"/>
      <c r="D490" s="150" t="s">
        <v>177</v>
      </c>
      <c r="E490" s="157" t="s">
        <v>19</v>
      </c>
      <c r="F490" s="158" t="s">
        <v>2144</v>
      </c>
      <c r="H490" s="159">
        <v>29</v>
      </c>
      <c r="I490" s="160"/>
      <c r="L490" s="156"/>
      <c r="M490" s="161"/>
      <c r="T490" s="162"/>
      <c r="AT490" s="157" t="s">
        <v>177</v>
      </c>
      <c r="AU490" s="157" t="s">
        <v>83</v>
      </c>
      <c r="AV490" s="13" t="s">
        <v>83</v>
      </c>
      <c r="AW490" s="13" t="s">
        <v>34</v>
      </c>
      <c r="AX490" s="13" t="s">
        <v>74</v>
      </c>
      <c r="AY490" s="157" t="s">
        <v>166</v>
      </c>
    </row>
    <row r="491" spans="2:65" s="13" customFormat="1" ht="10.199999999999999">
      <c r="B491" s="156"/>
      <c r="D491" s="150" t="s">
        <v>177</v>
      </c>
      <c r="E491" s="157" t="s">
        <v>19</v>
      </c>
      <c r="F491" s="158" t="s">
        <v>2145</v>
      </c>
      <c r="H491" s="159">
        <v>20.684000000000001</v>
      </c>
      <c r="I491" s="160"/>
      <c r="L491" s="156"/>
      <c r="M491" s="161"/>
      <c r="T491" s="162"/>
      <c r="AT491" s="157" t="s">
        <v>177</v>
      </c>
      <c r="AU491" s="157" t="s">
        <v>83</v>
      </c>
      <c r="AV491" s="13" t="s">
        <v>83</v>
      </c>
      <c r="AW491" s="13" t="s">
        <v>34</v>
      </c>
      <c r="AX491" s="13" t="s">
        <v>74</v>
      </c>
      <c r="AY491" s="157" t="s">
        <v>166</v>
      </c>
    </row>
    <row r="492" spans="2:65" s="14" customFormat="1" ht="10.199999999999999">
      <c r="B492" s="163"/>
      <c r="D492" s="150" t="s">
        <v>177</v>
      </c>
      <c r="E492" s="164" t="s">
        <v>19</v>
      </c>
      <c r="F492" s="165" t="s">
        <v>181</v>
      </c>
      <c r="H492" s="166">
        <v>49.683999999999997</v>
      </c>
      <c r="I492" s="167"/>
      <c r="L492" s="163"/>
      <c r="M492" s="168"/>
      <c r="T492" s="169"/>
      <c r="AT492" s="164" t="s">
        <v>177</v>
      </c>
      <c r="AU492" s="164" t="s">
        <v>83</v>
      </c>
      <c r="AV492" s="14" t="s">
        <v>173</v>
      </c>
      <c r="AW492" s="14" t="s">
        <v>34</v>
      </c>
      <c r="AX492" s="14" t="s">
        <v>81</v>
      </c>
      <c r="AY492" s="164" t="s">
        <v>166</v>
      </c>
    </row>
    <row r="493" spans="2:65" s="13" customFormat="1" ht="10.199999999999999">
      <c r="B493" s="156"/>
      <c r="D493" s="150" t="s">
        <v>177</v>
      </c>
      <c r="F493" s="158" t="s">
        <v>2146</v>
      </c>
      <c r="H493" s="159">
        <v>50.677999999999997</v>
      </c>
      <c r="I493" s="160"/>
      <c r="L493" s="156"/>
      <c r="M493" s="161"/>
      <c r="T493" s="162"/>
      <c r="AT493" s="157" t="s">
        <v>177</v>
      </c>
      <c r="AU493" s="157" t="s">
        <v>83</v>
      </c>
      <c r="AV493" s="13" t="s">
        <v>83</v>
      </c>
      <c r="AW493" s="13" t="s">
        <v>4</v>
      </c>
      <c r="AX493" s="13" t="s">
        <v>81</v>
      </c>
      <c r="AY493" s="157" t="s">
        <v>166</v>
      </c>
    </row>
    <row r="494" spans="2:65" s="1" customFormat="1" ht="24.15" customHeight="1">
      <c r="B494" s="33"/>
      <c r="C494" s="132" t="s">
        <v>885</v>
      </c>
      <c r="D494" s="132" t="s">
        <v>168</v>
      </c>
      <c r="E494" s="133" t="s">
        <v>2147</v>
      </c>
      <c r="F494" s="134" t="s">
        <v>2148</v>
      </c>
      <c r="G494" s="135" t="s">
        <v>244</v>
      </c>
      <c r="H494" s="136">
        <v>50.677999999999997</v>
      </c>
      <c r="I494" s="137"/>
      <c r="J494" s="138">
        <f>ROUND(I494*H494,2)</f>
        <v>0</v>
      </c>
      <c r="K494" s="134" t="s">
        <v>172</v>
      </c>
      <c r="L494" s="33"/>
      <c r="M494" s="139" t="s">
        <v>19</v>
      </c>
      <c r="N494" s="140" t="s">
        <v>45</v>
      </c>
      <c r="P494" s="141">
        <f>O494*H494</f>
        <v>0</v>
      </c>
      <c r="Q494" s="141">
        <v>0</v>
      </c>
      <c r="R494" s="141">
        <f>Q494*H494</f>
        <v>0</v>
      </c>
      <c r="S494" s="141">
        <v>0</v>
      </c>
      <c r="T494" s="142">
        <f>S494*H494</f>
        <v>0</v>
      </c>
      <c r="AR494" s="143" t="s">
        <v>173</v>
      </c>
      <c r="AT494" s="143" t="s">
        <v>168</v>
      </c>
      <c r="AU494" s="143" t="s">
        <v>83</v>
      </c>
      <c r="AY494" s="18" t="s">
        <v>166</v>
      </c>
      <c r="BE494" s="144">
        <f>IF(N494="základní",J494,0)</f>
        <v>0</v>
      </c>
      <c r="BF494" s="144">
        <f>IF(N494="snížená",J494,0)</f>
        <v>0</v>
      </c>
      <c r="BG494" s="144">
        <f>IF(N494="zákl. přenesená",J494,0)</f>
        <v>0</v>
      </c>
      <c r="BH494" s="144">
        <f>IF(N494="sníž. přenesená",J494,0)</f>
        <v>0</v>
      </c>
      <c r="BI494" s="144">
        <f>IF(N494="nulová",J494,0)</f>
        <v>0</v>
      </c>
      <c r="BJ494" s="18" t="s">
        <v>81</v>
      </c>
      <c r="BK494" s="144">
        <f>ROUND(I494*H494,2)</f>
        <v>0</v>
      </c>
      <c r="BL494" s="18" t="s">
        <v>173</v>
      </c>
      <c r="BM494" s="143" t="s">
        <v>2149</v>
      </c>
    </row>
    <row r="495" spans="2:65" s="1" customFormat="1" ht="10.199999999999999">
      <c r="B495" s="33"/>
      <c r="D495" s="145" t="s">
        <v>175</v>
      </c>
      <c r="F495" s="146" t="s">
        <v>2150</v>
      </c>
      <c r="I495" s="147"/>
      <c r="L495" s="33"/>
      <c r="M495" s="148"/>
      <c r="T495" s="54"/>
      <c r="AT495" s="18" t="s">
        <v>175</v>
      </c>
      <c r="AU495" s="18" t="s">
        <v>83</v>
      </c>
    </row>
    <row r="496" spans="2:65" s="12" customFormat="1" ht="10.199999999999999">
      <c r="B496" s="149"/>
      <c r="D496" s="150" t="s">
        <v>177</v>
      </c>
      <c r="E496" s="151" t="s">
        <v>19</v>
      </c>
      <c r="F496" s="152" t="s">
        <v>704</v>
      </c>
      <c r="H496" s="151" t="s">
        <v>19</v>
      </c>
      <c r="I496" s="153"/>
      <c r="L496" s="149"/>
      <c r="M496" s="154"/>
      <c r="T496" s="155"/>
      <c r="AT496" s="151" t="s">
        <v>177</v>
      </c>
      <c r="AU496" s="151" t="s">
        <v>83</v>
      </c>
      <c r="AV496" s="12" t="s">
        <v>81</v>
      </c>
      <c r="AW496" s="12" t="s">
        <v>34</v>
      </c>
      <c r="AX496" s="12" t="s">
        <v>74</v>
      </c>
      <c r="AY496" s="151" t="s">
        <v>166</v>
      </c>
    </row>
    <row r="497" spans="2:65" s="12" customFormat="1" ht="10.199999999999999">
      <c r="B497" s="149"/>
      <c r="D497" s="150" t="s">
        <v>177</v>
      </c>
      <c r="E497" s="151" t="s">
        <v>19</v>
      </c>
      <c r="F497" s="152" t="s">
        <v>2126</v>
      </c>
      <c r="H497" s="151" t="s">
        <v>19</v>
      </c>
      <c r="I497" s="153"/>
      <c r="L497" s="149"/>
      <c r="M497" s="154"/>
      <c r="T497" s="155"/>
      <c r="AT497" s="151" t="s">
        <v>177</v>
      </c>
      <c r="AU497" s="151" t="s">
        <v>83</v>
      </c>
      <c r="AV497" s="12" t="s">
        <v>81</v>
      </c>
      <c r="AW497" s="12" t="s">
        <v>34</v>
      </c>
      <c r="AX497" s="12" t="s">
        <v>74</v>
      </c>
      <c r="AY497" s="151" t="s">
        <v>166</v>
      </c>
    </row>
    <row r="498" spans="2:65" s="13" customFormat="1" ht="10.199999999999999">
      <c r="B498" s="156"/>
      <c r="D498" s="150" t="s">
        <v>177</v>
      </c>
      <c r="E498" s="157" t="s">
        <v>19</v>
      </c>
      <c r="F498" s="158" t="s">
        <v>2144</v>
      </c>
      <c r="H498" s="159">
        <v>29</v>
      </c>
      <c r="I498" s="160"/>
      <c r="L498" s="156"/>
      <c r="M498" s="161"/>
      <c r="T498" s="162"/>
      <c r="AT498" s="157" t="s">
        <v>177</v>
      </c>
      <c r="AU498" s="157" t="s">
        <v>83</v>
      </c>
      <c r="AV498" s="13" t="s">
        <v>83</v>
      </c>
      <c r="AW498" s="13" t="s">
        <v>34</v>
      </c>
      <c r="AX498" s="13" t="s">
        <v>74</v>
      </c>
      <c r="AY498" s="157" t="s">
        <v>166</v>
      </c>
    </row>
    <row r="499" spans="2:65" s="13" customFormat="1" ht="10.199999999999999">
      <c r="B499" s="156"/>
      <c r="D499" s="150" t="s">
        <v>177</v>
      </c>
      <c r="E499" s="157" t="s">
        <v>19</v>
      </c>
      <c r="F499" s="158" t="s">
        <v>2145</v>
      </c>
      <c r="H499" s="159">
        <v>20.684000000000001</v>
      </c>
      <c r="I499" s="160"/>
      <c r="L499" s="156"/>
      <c r="M499" s="161"/>
      <c r="T499" s="162"/>
      <c r="AT499" s="157" t="s">
        <v>177</v>
      </c>
      <c r="AU499" s="157" t="s">
        <v>83</v>
      </c>
      <c r="AV499" s="13" t="s">
        <v>83</v>
      </c>
      <c r="AW499" s="13" t="s">
        <v>34</v>
      </c>
      <c r="AX499" s="13" t="s">
        <v>74</v>
      </c>
      <c r="AY499" s="157" t="s">
        <v>166</v>
      </c>
    </row>
    <row r="500" spans="2:65" s="14" customFormat="1" ht="10.199999999999999">
      <c r="B500" s="163"/>
      <c r="D500" s="150" t="s">
        <v>177</v>
      </c>
      <c r="E500" s="164" t="s">
        <v>19</v>
      </c>
      <c r="F500" s="165" t="s">
        <v>181</v>
      </c>
      <c r="H500" s="166">
        <v>49.683999999999997</v>
      </c>
      <c r="I500" s="167"/>
      <c r="L500" s="163"/>
      <c r="M500" s="168"/>
      <c r="T500" s="169"/>
      <c r="AT500" s="164" t="s">
        <v>177</v>
      </c>
      <c r="AU500" s="164" t="s">
        <v>83</v>
      </c>
      <c r="AV500" s="14" t="s">
        <v>173</v>
      </c>
      <c r="AW500" s="14" t="s">
        <v>34</v>
      </c>
      <c r="AX500" s="14" t="s">
        <v>81</v>
      </c>
      <c r="AY500" s="164" t="s">
        <v>166</v>
      </c>
    </row>
    <row r="501" spans="2:65" s="13" customFormat="1" ht="10.199999999999999">
      <c r="B501" s="156"/>
      <c r="D501" s="150" t="s">
        <v>177</v>
      </c>
      <c r="F501" s="158" t="s">
        <v>2146</v>
      </c>
      <c r="H501" s="159">
        <v>50.677999999999997</v>
      </c>
      <c r="I501" s="160"/>
      <c r="L501" s="156"/>
      <c r="M501" s="161"/>
      <c r="T501" s="162"/>
      <c r="AT501" s="157" t="s">
        <v>177</v>
      </c>
      <c r="AU501" s="157" t="s">
        <v>83</v>
      </c>
      <c r="AV501" s="13" t="s">
        <v>83</v>
      </c>
      <c r="AW501" s="13" t="s">
        <v>4</v>
      </c>
      <c r="AX501" s="13" t="s">
        <v>81</v>
      </c>
      <c r="AY501" s="157" t="s">
        <v>166</v>
      </c>
    </row>
    <row r="502" spans="2:65" s="1" customFormat="1" ht="24.15" customHeight="1">
      <c r="B502" s="33"/>
      <c r="C502" s="132" t="s">
        <v>892</v>
      </c>
      <c r="D502" s="132" t="s">
        <v>168</v>
      </c>
      <c r="E502" s="133" t="s">
        <v>639</v>
      </c>
      <c r="F502" s="134" t="s">
        <v>640</v>
      </c>
      <c r="G502" s="135" t="s">
        <v>244</v>
      </c>
      <c r="H502" s="136">
        <v>293.44400000000002</v>
      </c>
      <c r="I502" s="137"/>
      <c r="J502" s="138">
        <f>ROUND(I502*H502,2)</f>
        <v>0</v>
      </c>
      <c r="K502" s="134" t="s">
        <v>172</v>
      </c>
      <c r="L502" s="33"/>
      <c r="M502" s="139" t="s">
        <v>19</v>
      </c>
      <c r="N502" s="140" t="s">
        <v>45</v>
      </c>
      <c r="P502" s="141">
        <f>O502*H502</f>
        <v>0</v>
      </c>
      <c r="Q502" s="141">
        <v>8.8000000000000003E-4</v>
      </c>
      <c r="R502" s="141">
        <f>Q502*H502</f>
        <v>0.25823072000000002</v>
      </c>
      <c r="S502" s="141">
        <v>0</v>
      </c>
      <c r="T502" s="142">
        <f>S502*H502</f>
        <v>0</v>
      </c>
      <c r="AR502" s="143" t="s">
        <v>173</v>
      </c>
      <c r="AT502" s="143" t="s">
        <v>168</v>
      </c>
      <c r="AU502" s="143" t="s">
        <v>83</v>
      </c>
      <c r="AY502" s="18" t="s">
        <v>166</v>
      </c>
      <c r="BE502" s="144">
        <f>IF(N502="základní",J502,0)</f>
        <v>0</v>
      </c>
      <c r="BF502" s="144">
        <f>IF(N502="snížená",J502,0)</f>
        <v>0</v>
      </c>
      <c r="BG502" s="144">
        <f>IF(N502="zákl. přenesená",J502,0)</f>
        <v>0</v>
      </c>
      <c r="BH502" s="144">
        <f>IF(N502="sníž. přenesená",J502,0)</f>
        <v>0</v>
      </c>
      <c r="BI502" s="144">
        <f>IF(N502="nulová",J502,0)</f>
        <v>0</v>
      </c>
      <c r="BJ502" s="18" t="s">
        <v>81</v>
      </c>
      <c r="BK502" s="144">
        <f>ROUND(I502*H502,2)</f>
        <v>0</v>
      </c>
      <c r="BL502" s="18" t="s">
        <v>173</v>
      </c>
      <c r="BM502" s="143" t="s">
        <v>2151</v>
      </c>
    </row>
    <row r="503" spans="2:65" s="1" customFormat="1" ht="10.199999999999999">
      <c r="B503" s="33"/>
      <c r="D503" s="145" t="s">
        <v>175</v>
      </c>
      <c r="F503" s="146" t="s">
        <v>642</v>
      </c>
      <c r="I503" s="147"/>
      <c r="L503" s="33"/>
      <c r="M503" s="148"/>
      <c r="T503" s="54"/>
      <c r="AT503" s="18" t="s">
        <v>175</v>
      </c>
      <c r="AU503" s="18" t="s">
        <v>83</v>
      </c>
    </row>
    <row r="504" spans="2:65" s="12" customFormat="1" ht="10.199999999999999">
      <c r="B504" s="149"/>
      <c r="D504" s="150" t="s">
        <v>177</v>
      </c>
      <c r="E504" s="151" t="s">
        <v>19</v>
      </c>
      <c r="F504" s="152" t="s">
        <v>2112</v>
      </c>
      <c r="H504" s="151" t="s">
        <v>19</v>
      </c>
      <c r="I504" s="153"/>
      <c r="L504" s="149"/>
      <c r="M504" s="154"/>
      <c r="T504" s="155"/>
      <c r="AT504" s="151" t="s">
        <v>177</v>
      </c>
      <c r="AU504" s="151" t="s">
        <v>83</v>
      </c>
      <c r="AV504" s="12" t="s">
        <v>81</v>
      </c>
      <c r="AW504" s="12" t="s">
        <v>34</v>
      </c>
      <c r="AX504" s="12" t="s">
        <v>74</v>
      </c>
      <c r="AY504" s="151" t="s">
        <v>166</v>
      </c>
    </row>
    <row r="505" spans="2:65" s="13" customFormat="1" ht="10.199999999999999">
      <c r="B505" s="156"/>
      <c r="D505" s="150" t="s">
        <v>177</v>
      </c>
      <c r="E505" s="157" t="s">
        <v>19</v>
      </c>
      <c r="F505" s="158" t="s">
        <v>2131</v>
      </c>
      <c r="H505" s="159">
        <v>1.74</v>
      </c>
      <c r="I505" s="160"/>
      <c r="L505" s="156"/>
      <c r="M505" s="161"/>
      <c r="T505" s="162"/>
      <c r="AT505" s="157" t="s">
        <v>177</v>
      </c>
      <c r="AU505" s="157" t="s">
        <v>83</v>
      </c>
      <c r="AV505" s="13" t="s">
        <v>83</v>
      </c>
      <c r="AW505" s="13" t="s">
        <v>34</v>
      </c>
      <c r="AX505" s="13" t="s">
        <v>74</v>
      </c>
      <c r="AY505" s="157" t="s">
        <v>166</v>
      </c>
    </row>
    <row r="506" spans="2:65" s="12" customFormat="1" ht="10.199999999999999">
      <c r="B506" s="149"/>
      <c r="D506" s="150" t="s">
        <v>177</v>
      </c>
      <c r="E506" s="151" t="s">
        <v>19</v>
      </c>
      <c r="F506" s="152" t="s">
        <v>2120</v>
      </c>
      <c r="H506" s="151" t="s">
        <v>19</v>
      </c>
      <c r="I506" s="153"/>
      <c r="L506" s="149"/>
      <c r="M506" s="154"/>
      <c r="T506" s="155"/>
      <c r="AT506" s="151" t="s">
        <v>177</v>
      </c>
      <c r="AU506" s="151" t="s">
        <v>83</v>
      </c>
      <c r="AV506" s="12" t="s">
        <v>81</v>
      </c>
      <c r="AW506" s="12" t="s">
        <v>34</v>
      </c>
      <c r="AX506" s="12" t="s">
        <v>74</v>
      </c>
      <c r="AY506" s="151" t="s">
        <v>166</v>
      </c>
    </row>
    <row r="507" spans="2:65" s="13" customFormat="1" ht="10.199999999999999">
      <c r="B507" s="156"/>
      <c r="D507" s="150" t="s">
        <v>177</v>
      </c>
      <c r="E507" s="157" t="s">
        <v>19</v>
      </c>
      <c r="F507" s="158" t="s">
        <v>2133</v>
      </c>
      <c r="H507" s="159">
        <v>5.12</v>
      </c>
      <c r="I507" s="160"/>
      <c r="L507" s="156"/>
      <c r="M507" s="161"/>
      <c r="T507" s="162"/>
      <c r="AT507" s="157" t="s">
        <v>177</v>
      </c>
      <c r="AU507" s="157" t="s">
        <v>83</v>
      </c>
      <c r="AV507" s="13" t="s">
        <v>83</v>
      </c>
      <c r="AW507" s="13" t="s">
        <v>34</v>
      </c>
      <c r="AX507" s="13" t="s">
        <v>74</v>
      </c>
      <c r="AY507" s="157" t="s">
        <v>166</v>
      </c>
    </row>
    <row r="508" spans="2:65" s="12" customFormat="1" ht="10.199999999999999">
      <c r="B508" s="149"/>
      <c r="D508" s="150" t="s">
        <v>177</v>
      </c>
      <c r="E508" s="151" t="s">
        <v>19</v>
      </c>
      <c r="F508" s="152" t="s">
        <v>704</v>
      </c>
      <c r="H508" s="151" t="s">
        <v>19</v>
      </c>
      <c r="I508" s="153"/>
      <c r="L508" s="149"/>
      <c r="M508" s="154"/>
      <c r="T508" s="155"/>
      <c r="AT508" s="151" t="s">
        <v>177</v>
      </c>
      <c r="AU508" s="151" t="s">
        <v>83</v>
      </c>
      <c r="AV508" s="12" t="s">
        <v>81</v>
      </c>
      <c r="AW508" s="12" t="s">
        <v>34</v>
      </c>
      <c r="AX508" s="12" t="s">
        <v>74</v>
      </c>
      <c r="AY508" s="151" t="s">
        <v>166</v>
      </c>
    </row>
    <row r="509" spans="2:65" s="13" customFormat="1" ht="10.199999999999999">
      <c r="B509" s="156"/>
      <c r="D509" s="150" t="s">
        <v>177</v>
      </c>
      <c r="E509" s="157" t="s">
        <v>19</v>
      </c>
      <c r="F509" s="158" t="s">
        <v>2135</v>
      </c>
      <c r="H509" s="159">
        <v>323.13</v>
      </c>
      <c r="I509" s="160"/>
      <c r="L509" s="156"/>
      <c r="M509" s="161"/>
      <c r="T509" s="162"/>
      <c r="AT509" s="157" t="s">
        <v>177</v>
      </c>
      <c r="AU509" s="157" t="s">
        <v>83</v>
      </c>
      <c r="AV509" s="13" t="s">
        <v>83</v>
      </c>
      <c r="AW509" s="13" t="s">
        <v>34</v>
      </c>
      <c r="AX509" s="13" t="s">
        <v>74</v>
      </c>
      <c r="AY509" s="157" t="s">
        <v>166</v>
      </c>
    </row>
    <row r="510" spans="2:65" s="13" customFormat="1" ht="10.199999999999999">
      <c r="B510" s="156"/>
      <c r="D510" s="150" t="s">
        <v>177</v>
      </c>
      <c r="E510" s="157" t="s">
        <v>19</v>
      </c>
      <c r="F510" s="158" t="s">
        <v>2137</v>
      </c>
      <c r="H510" s="159">
        <v>-42.3</v>
      </c>
      <c r="I510" s="160"/>
      <c r="L510" s="156"/>
      <c r="M510" s="161"/>
      <c r="T510" s="162"/>
      <c r="AT510" s="157" t="s">
        <v>177</v>
      </c>
      <c r="AU510" s="157" t="s">
        <v>83</v>
      </c>
      <c r="AV510" s="13" t="s">
        <v>83</v>
      </c>
      <c r="AW510" s="13" t="s">
        <v>34</v>
      </c>
      <c r="AX510" s="13" t="s">
        <v>74</v>
      </c>
      <c r="AY510" s="157" t="s">
        <v>166</v>
      </c>
    </row>
    <row r="511" spans="2:65" s="14" customFormat="1" ht="10.199999999999999">
      <c r="B511" s="163"/>
      <c r="D511" s="150" t="s">
        <v>177</v>
      </c>
      <c r="E511" s="164" t="s">
        <v>19</v>
      </c>
      <c r="F511" s="165" t="s">
        <v>181</v>
      </c>
      <c r="H511" s="166">
        <v>287.69</v>
      </c>
      <c r="I511" s="167"/>
      <c r="L511" s="163"/>
      <c r="M511" s="168"/>
      <c r="T511" s="169"/>
      <c r="AT511" s="164" t="s">
        <v>177</v>
      </c>
      <c r="AU511" s="164" t="s">
        <v>83</v>
      </c>
      <c r="AV511" s="14" t="s">
        <v>173</v>
      </c>
      <c r="AW511" s="14" t="s">
        <v>34</v>
      </c>
      <c r="AX511" s="14" t="s">
        <v>81</v>
      </c>
      <c r="AY511" s="164" t="s">
        <v>166</v>
      </c>
    </row>
    <row r="512" spans="2:65" s="13" customFormat="1" ht="10.199999999999999">
      <c r="B512" s="156"/>
      <c r="D512" s="150" t="s">
        <v>177</v>
      </c>
      <c r="F512" s="158" t="s">
        <v>2152</v>
      </c>
      <c r="H512" s="159">
        <v>293.44400000000002</v>
      </c>
      <c r="I512" s="160"/>
      <c r="L512" s="156"/>
      <c r="M512" s="161"/>
      <c r="T512" s="162"/>
      <c r="AT512" s="157" t="s">
        <v>177</v>
      </c>
      <c r="AU512" s="157" t="s">
        <v>83</v>
      </c>
      <c r="AV512" s="13" t="s">
        <v>83</v>
      </c>
      <c r="AW512" s="13" t="s">
        <v>4</v>
      </c>
      <c r="AX512" s="13" t="s">
        <v>81</v>
      </c>
      <c r="AY512" s="157" t="s">
        <v>166</v>
      </c>
    </row>
    <row r="513" spans="2:65" s="1" customFormat="1" ht="24.15" customHeight="1">
      <c r="B513" s="33"/>
      <c r="C513" s="132" t="s">
        <v>897</v>
      </c>
      <c r="D513" s="132" t="s">
        <v>168</v>
      </c>
      <c r="E513" s="133" t="s">
        <v>645</v>
      </c>
      <c r="F513" s="134" t="s">
        <v>646</v>
      </c>
      <c r="G513" s="135" t="s">
        <v>244</v>
      </c>
      <c r="H513" s="136">
        <v>293.44400000000002</v>
      </c>
      <c r="I513" s="137"/>
      <c r="J513" s="138">
        <f>ROUND(I513*H513,2)</f>
        <v>0</v>
      </c>
      <c r="K513" s="134" t="s">
        <v>172</v>
      </c>
      <c r="L513" s="33"/>
      <c r="M513" s="139" t="s">
        <v>19</v>
      </c>
      <c r="N513" s="140" t="s">
        <v>45</v>
      </c>
      <c r="P513" s="141">
        <f>O513*H513</f>
        <v>0</v>
      </c>
      <c r="Q513" s="141">
        <v>0</v>
      </c>
      <c r="R513" s="141">
        <f>Q513*H513</f>
        <v>0</v>
      </c>
      <c r="S513" s="141">
        <v>0</v>
      </c>
      <c r="T513" s="142">
        <f>S513*H513</f>
        <v>0</v>
      </c>
      <c r="AR513" s="143" t="s">
        <v>173</v>
      </c>
      <c r="AT513" s="143" t="s">
        <v>168</v>
      </c>
      <c r="AU513" s="143" t="s">
        <v>83</v>
      </c>
      <c r="AY513" s="18" t="s">
        <v>166</v>
      </c>
      <c r="BE513" s="144">
        <f>IF(N513="základní",J513,0)</f>
        <v>0</v>
      </c>
      <c r="BF513" s="144">
        <f>IF(N513="snížená",J513,0)</f>
        <v>0</v>
      </c>
      <c r="BG513" s="144">
        <f>IF(N513="zákl. přenesená",J513,0)</f>
        <v>0</v>
      </c>
      <c r="BH513" s="144">
        <f>IF(N513="sníž. přenesená",J513,0)</f>
        <v>0</v>
      </c>
      <c r="BI513" s="144">
        <f>IF(N513="nulová",J513,0)</f>
        <v>0</v>
      </c>
      <c r="BJ513" s="18" t="s">
        <v>81</v>
      </c>
      <c r="BK513" s="144">
        <f>ROUND(I513*H513,2)</f>
        <v>0</v>
      </c>
      <c r="BL513" s="18" t="s">
        <v>173</v>
      </c>
      <c r="BM513" s="143" t="s">
        <v>2153</v>
      </c>
    </row>
    <row r="514" spans="2:65" s="1" customFormat="1" ht="10.199999999999999">
      <c r="B514" s="33"/>
      <c r="D514" s="145" t="s">
        <v>175</v>
      </c>
      <c r="F514" s="146" t="s">
        <v>648</v>
      </c>
      <c r="I514" s="147"/>
      <c r="L514" s="33"/>
      <c r="M514" s="148"/>
      <c r="T514" s="54"/>
      <c r="AT514" s="18" t="s">
        <v>175</v>
      </c>
      <c r="AU514" s="18" t="s">
        <v>83</v>
      </c>
    </row>
    <row r="515" spans="2:65" s="12" customFormat="1" ht="10.199999999999999">
      <c r="B515" s="149"/>
      <c r="D515" s="150" t="s">
        <v>177</v>
      </c>
      <c r="E515" s="151" t="s">
        <v>19</v>
      </c>
      <c r="F515" s="152" t="s">
        <v>2112</v>
      </c>
      <c r="H515" s="151" t="s">
        <v>19</v>
      </c>
      <c r="I515" s="153"/>
      <c r="L515" s="149"/>
      <c r="M515" s="154"/>
      <c r="T515" s="155"/>
      <c r="AT515" s="151" t="s">
        <v>177</v>
      </c>
      <c r="AU515" s="151" t="s">
        <v>83</v>
      </c>
      <c r="AV515" s="12" t="s">
        <v>81</v>
      </c>
      <c r="AW515" s="12" t="s">
        <v>34</v>
      </c>
      <c r="AX515" s="12" t="s">
        <v>74</v>
      </c>
      <c r="AY515" s="151" t="s">
        <v>166</v>
      </c>
    </row>
    <row r="516" spans="2:65" s="13" customFormat="1" ht="10.199999999999999">
      <c r="B516" s="156"/>
      <c r="D516" s="150" t="s">
        <v>177</v>
      </c>
      <c r="E516" s="157" t="s">
        <v>19</v>
      </c>
      <c r="F516" s="158" t="s">
        <v>2131</v>
      </c>
      <c r="H516" s="159">
        <v>1.74</v>
      </c>
      <c r="I516" s="160"/>
      <c r="L516" s="156"/>
      <c r="M516" s="161"/>
      <c r="T516" s="162"/>
      <c r="AT516" s="157" t="s">
        <v>177</v>
      </c>
      <c r="AU516" s="157" t="s">
        <v>83</v>
      </c>
      <c r="AV516" s="13" t="s">
        <v>83</v>
      </c>
      <c r="AW516" s="13" t="s">
        <v>34</v>
      </c>
      <c r="AX516" s="13" t="s">
        <v>74</v>
      </c>
      <c r="AY516" s="157" t="s">
        <v>166</v>
      </c>
    </row>
    <row r="517" spans="2:65" s="12" customFormat="1" ht="10.199999999999999">
      <c r="B517" s="149"/>
      <c r="D517" s="150" t="s">
        <v>177</v>
      </c>
      <c r="E517" s="151" t="s">
        <v>19</v>
      </c>
      <c r="F517" s="152" t="s">
        <v>2120</v>
      </c>
      <c r="H517" s="151" t="s">
        <v>19</v>
      </c>
      <c r="I517" s="153"/>
      <c r="L517" s="149"/>
      <c r="M517" s="154"/>
      <c r="T517" s="155"/>
      <c r="AT517" s="151" t="s">
        <v>177</v>
      </c>
      <c r="AU517" s="151" t="s">
        <v>83</v>
      </c>
      <c r="AV517" s="12" t="s">
        <v>81</v>
      </c>
      <c r="AW517" s="12" t="s">
        <v>34</v>
      </c>
      <c r="AX517" s="12" t="s">
        <v>74</v>
      </c>
      <c r="AY517" s="151" t="s">
        <v>166</v>
      </c>
    </row>
    <row r="518" spans="2:65" s="13" customFormat="1" ht="10.199999999999999">
      <c r="B518" s="156"/>
      <c r="D518" s="150" t="s">
        <v>177</v>
      </c>
      <c r="E518" s="157" t="s">
        <v>19</v>
      </c>
      <c r="F518" s="158" t="s">
        <v>2133</v>
      </c>
      <c r="H518" s="159">
        <v>5.12</v>
      </c>
      <c r="I518" s="160"/>
      <c r="L518" s="156"/>
      <c r="M518" s="161"/>
      <c r="T518" s="162"/>
      <c r="AT518" s="157" t="s">
        <v>177</v>
      </c>
      <c r="AU518" s="157" t="s">
        <v>83</v>
      </c>
      <c r="AV518" s="13" t="s">
        <v>83</v>
      </c>
      <c r="AW518" s="13" t="s">
        <v>34</v>
      </c>
      <c r="AX518" s="13" t="s">
        <v>74</v>
      </c>
      <c r="AY518" s="157" t="s">
        <v>166</v>
      </c>
    </row>
    <row r="519" spans="2:65" s="12" customFormat="1" ht="10.199999999999999">
      <c r="B519" s="149"/>
      <c r="D519" s="150" t="s">
        <v>177</v>
      </c>
      <c r="E519" s="151" t="s">
        <v>19</v>
      </c>
      <c r="F519" s="152" t="s">
        <v>704</v>
      </c>
      <c r="H519" s="151" t="s">
        <v>19</v>
      </c>
      <c r="I519" s="153"/>
      <c r="L519" s="149"/>
      <c r="M519" s="154"/>
      <c r="T519" s="155"/>
      <c r="AT519" s="151" t="s">
        <v>177</v>
      </c>
      <c r="AU519" s="151" t="s">
        <v>83</v>
      </c>
      <c r="AV519" s="12" t="s">
        <v>81</v>
      </c>
      <c r="AW519" s="12" t="s">
        <v>34</v>
      </c>
      <c r="AX519" s="12" t="s">
        <v>74</v>
      </c>
      <c r="AY519" s="151" t="s">
        <v>166</v>
      </c>
    </row>
    <row r="520" spans="2:65" s="13" customFormat="1" ht="10.199999999999999">
      <c r="B520" s="156"/>
      <c r="D520" s="150" t="s">
        <v>177</v>
      </c>
      <c r="E520" s="157" t="s">
        <v>19</v>
      </c>
      <c r="F520" s="158" t="s">
        <v>2135</v>
      </c>
      <c r="H520" s="159">
        <v>323.13</v>
      </c>
      <c r="I520" s="160"/>
      <c r="L520" s="156"/>
      <c r="M520" s="161"/>
      <c r="T520" s="162"/>
      <c r="AT520" s="157" t="s">
        <v>177</v>
      </c>
      <c r="AU520" s="157" t="s">
        <v>83</v>
      </c>
      <c r="AV520" s="13" t="s">
        <v>83</v>
      </c>
      <c r="AW520" s="13" t="s">
        <v>34</v>
      </c>
      <c r="AX520" s="13" t="s">
        <v>74</v>
      </c>
      <c r="AY520" s="157" t="s">
        <v>166</v>
      </c>
    </row>
    <row r="521" spans="2:65" s="13" customFormat="1" ht="10.199999999999999">
      <c r="B521" s="156"/>
      <c r="D521" s="150" t="s">
        <v>177</v>
      </c>
      <c r="E521" s="157" t="s">
        <v>19</v>
      </c>
      <c r="F521" s="158" t="s">
        <v>2137</v>
      </c>
      <c r="H521" s="159">
        <v>-42.3</v>
      </c>
      <c r="I521" s="160"/>
      <c r="L521" s="156"/>
      <c r="M521" s="161"/>
      <c r="T521" s="162"/>
      <c r="AT521" s="157" t="s">
        <v>177</v>
      </c>
      <c r="AU521" s="157" t="s">
        <v>83</v>
      </c>
      <c r="AV521" s="13" t="s">
        <v>83</v>
      </c>
      <c r="AW521" s="13" t="s">
        <v>34</v>
      </c>
      <c r="AX521" s="13" t="s">
        <v>74</v>
      </c>
      <c r="AY521" s="157" t="s">
        <v>166</v>
      </c>
    </row>
    <row r="522" spans="2:65" s="14" customFormat="1" ht="10.199999999999999">
      <c r="B522" s="163"/>
      <c r="D522" s="150" t="s">
        <v>177</v>
      </c>
      <c r="E522" s="164" t="s">
        <v>19</v>
      </c>
      <c r="F522" s="165" t="s">
        <v>181</v>
      </c>
      <c r="H522" s="166">
        <v>287.69</v>
      </c>
      <c r="I522" s="167"/>
      <c r="L522" s="163"/>
      <c r="M522" s="168"/>
      <c r="T522" s="169"/>
      <c r="AT522" s="164" t="s">
        <v>177</v>
      </c>
      <c r="AU522" s="164" t="s">
        <v>83</v>
      </c>
      <c r="AV522" s="14" t="s">
        <v>173</v>
      </c>
      <c r="AW522" s="14" t="s">
        <v>34</v>
      </c>
      <c r="AX522" s="14" t="s">
        <v>81</v>
      </c>
      <c r="AY522" s="164" t="s">
        <v>166</v>
      </c>
    </row>
    <row r="523" spans="2:65" s="13" customFormat="1" ht="10.199999999999999">
      <c r="B523" s="156"/>
      <c r="D523" s="150" t="s">
        <v>177</v>
      </c>
      <c r="F523" s="158" t="s">
        <v>2152</v>
      </c>
      <c r="H523" s="159">
        <v>293.44400000000002</v>
      </c>
      <c r="I523" s="160"/>
      <c r="L523" s="156"/>
      <c r="M523" s="161"/>
      <c r="T523" s="162"/>
      <c r="AT523" s="157" t="s">
        <v>177</v>
      </c>
      <c r="AU523" s="157" t="s">
        <v>83</v>
      </c>
      <c r="AV523" s="13" t="s">
        <v>83</v>
      </c>
      <c r="AW523" s="13" t="s">
        <v>4</v>
      </c>
      <c r="AX523" s="13" t="s">
        <v>81</v>
      </c>
      <c r="AY523" s="157" t="s">
        <v>166</v>
      </c>
    </row>
    <row r="524" spans="2:65" s="1" customFormat="1" ht="24.15" customHeight="1">
      <c r="B524" s="33"/>
      <c r="C524" s="132" t="s">
        <v>904</v>
      </c>
      <c r="D524" s="132" t="s">
        <v>168</v>
      </c>
      <c r="E524" s="133" t="s">
        <v>2154</v>
      </c>
      <c r="F524" s="134" t="s">
        <v>2155</v>
      </c>
      <c r="G524" s="135" t="s">
        <v>244</v>
      </c>
      <c r="H524" s="136">
        <v>43.146000000000001</v>
      </c>
      <c r="I524" s="137"/>
      <c r="J524" s="138">
        <f>ROUND(I524*H524,2)</f>
        <v>0</v>
      </c>
      <c r="K524" s="134" t="s">
        <v>172</v>
      </c>
      <c r="L524" s="33"/>
      <c r="M524" s="139" t="s">
        <v>19</v>
      </c>
      <c r="N524" s="140" t="s">
        <v>45</v>
      </c>
      <c r="P524" s="141">
        <f>O524*H524</f>
        <v>0</v>
      </c>
      <c r="Q524" s="141">
        <v>1.0399999999999999E-3</v>
      </c>
      <c r="R524" s="141">
        <f>Q524*H524</f>
        <v>4.4871839999999996E-2</v>
      </c>
      <c r="S524" s="141">
        <v>0</v>
      </c>
      <c r="T524" s="142">
        <f>S524*H524</f>
        <v>0</v>
      </c>
      <c r="AR524" s="143" t="s">
        <v>173</v>
      </c>
      <c r="AT524" s="143" t="s">
        <v>168</v>
      </c>
      <c r="AU524" s="143" t="s">
        <v>83</v>
      </c>
      <c r="AY524" s="18" t="s">
        <v>166</v>
      </c>
      <c r="BE524" s="144">
        <f>IF(N524="základní",J524,0)</f>
        <v>0</v>
      </c>
      <c r="BF524" s="144">
        <f>IF(N524="snížená",J524,0)</f>
        <v>0</v>
      </c>
      <c r="BG524" s="144">
        <f>IF(N524="zákl. přenesená",J524,0)</f>
        <v>0</v>
      </c>
      <c r="BH524" s="144">
        <f>IF(N524="sníž. přenesená",J524,0)</f>
        <v>0</v>
      </c>
      <c r="BI524" s="144">
        <f>IF(N524="nulová",J524,0)</f>
        <v>0</v>
      </c>
      <c r="BJ524" s="18" t="s">
        <v>81</v>
      </c>
      <c r="BK524" s="144">
        <f>ROUND(I524*H524,2)</f>
        <v>0</v>
      </c>
      <c r="BL524" s="18" t="s">
        <v>173</v>
      </c>
      <c r="BM524" s="143" t="s">
        <v>2156</v>
      </c>
    </row>
    <row r="525" spans="2:65" s="1" customFormat="1" ht="10.199999999999999">
      <c r="B525" s="33"/>
      <c r="D525" s="145" t="s">
        <v>175</v>
      </c>
      <c r="F525" s="146" t="s">
        <v>2157</v>
      </c>
      <c r="I525" s="147"/>
      <c r="L525" s="33"/>
      <c r="M525" s="148"/>
      <c r="T525" s="54"/>
      <c r="AT525" s="18" t="s">
        <v>175</v>
      </c>
      <c r="AU525" s="18" t="s">
        <v>83</v>
      </c>
    </row>
    <row r="526" spans="2:65" s="12" customFormat="1" ht="10.199999999999999">
      <c r="B526" s="149"/>
      <c r="D526" s="150" t="s">
        <v>177</v>
      </c>
      <c r="E526" s="151" t="s">
        <v>19</v>
      </c>
      <c r="F526" s="152" t="s">
        <v>704</v>
      </c>
      <c r="H526" s="151" t="s">
        <v>19</v>
      </c>
      <c r="I526" s="153"/>
      <c r="L526" s="149"/>
      <c r="M526" s="154"/>
      <c r="T526" s="155"/>
      <c r="AT526" s="151" t="s">
        <v>177</v>
      </c>
      <c r="AU526" s="151" t="s">
        <v>83</v>
      </c>
      <c r="AV526" s="12" t="s">
        <v>81</v>
      </c>
      <c r="AW526" s="12" t="s">
        <v>34</v>
      </c>
      <c r="AX526" s="12" t="s">
        <v>74</v>
      </c>
      <c r="AY526" s="151" t="s">
        <v>166</v>
      </c>
    </row>
    <row r="527" spans="2:65" s="12" customFormat="1" ht="10.199999999999999">
      <c r="B527" s="149"/>
      <c r="D527" s="150" t="s">
        <v>177</v>
      </c>
      <c r="E527" s="151" t="s">
        <v>19</v>
      </c>
      <c r="F527" s="152" t="s">
        <v>2126</v>
      </c>
      <c r="H527" s="151" t="s">
        <v>19</v>
      </c>
      <c r="I527" s="153"/>
      <c r="L527" s="149"/>
      <c r="M527" s="154"/>
      <c r="T527" s="155"/>
      <c r="AT527" s="151" t="s">
        <v>177</v>
      </c>
      <c r="AU527" s="151" t="s">
        <v>83</v>
      </c>
      <c r="AV527" s="12" t="s">
        <v>81</v>
      </c>
      <c r="AW527" s="12" t="s">
        <v>34</v>
      </c>
      <c r="AX527" s="12" t="s">
        <v>74</v>
      </c>
      <c r="AY527" s="151" t="s">
        <v>166</v>
      </c>
    </row>
    <row r="528" spans="2:65" s="13" customFormat="1" ht="10.199999999999999">
      <c r="B528" s="156"/>
      <c r="D528" s="150" t="s">
        <v>177</v>
      </c>
      <c r="E528" s="157" t="s">
        <v>19</v>
      </c>
      <c r="F528" s="158" t="s">
        <v>2158</v>
      </c>
      <c r="H528" s="159">
        <v>25</v>
      </c>
      <c r="I528" s="160"/>
      <c r="L528" s="156"/>
      <c r="M528" s="161"/>
      <c r="T528" s="162"/>
      <c r="AT528" s="157" t="s">
        <v>177</v>
      </c>
      <c r="AU528" s="157" t="s">
        <v>83</v>
      </c>
      <c r="AV528" s="13" t="s">
        <v>83</v>
      </c>
      <c r="AW528" s="13" t="s">
        <v>34</v>
      </c>
      <c r="AX528" s="13" t="s">
        <v>74</v>
      </c>
      <c r="AY528" s="157" t="s">
        <v>166</v>
      </c>
    </row>
    <row r="529" spans="2:65" s="13" customFormat="1" ht="10.199999999999999">
      <c r="B529" s="156"/>
      <c r="D529" s="150" t="s">
        <v>177</v>
      </c>
      <c r="E529" s="157" t="s">
        <v>19</v>
      </c>
      <c r="F529" s="158" t="s">
        <v>2159</v>
      </c>
      <c r="H529" s="159">
        <v>17.3</v>
      </c>
      <c r="I529" s="160"/>
      <c r="L529" s="156"/>
      <c r="M529" s="161"/>
      <c r="T529" s="162"/>
      <c r="AT529" s="157" t="s">
        <v>177</v>
      </c>
      <c r="AU529" s="157" t="s">
        <v>83</v>
      </c>
      <c r="AV529" s="13" t="s">
        <v>83</v>
      </c>
      <c r="AW529" s="13" t="s">
        <v>34</v>
      </c>
      <c r="AX529" s="13" t="s">
        <v>74</v>
      </c>
      <c r="AY529" s="157" t="s">
        <v>166</v>
      </c>
    </row>
    <row r="530" spans="2:65" s="14" customFormat="1" ht="10.199999999999999">
      <c r="B530" s="163"/>
      <c r="D530" s="150" t="s">
        <v>177</v>
      </c>
      <c r="E530" s="164" t="s">
        <v>19</v>
      </c>
      <c r="F530" s="165" t="s">
        <v>181</v>
      </c>
      <c r="H530" s="166">
        <v>42.3</v>
      </c>
      <c r="I530" s="167"/>
      <c r="L530" s="163"/>
      <c r="M530" s="168"/>
      <c r="T530" s="169"/>
      <c r="AT530" s="164" t="s">
        <v>177</v>
      </c>
      <c r="AU530" s="164" t="s">
        <v>83</v>
      </c>
      <c r="AV530" s="14" t="s">
        <v>173</v>
      </c>
      <c r="AW530" s="14" t="s">
        <v>34</v>
      </c>
      <c r="AX530" s="14" t="s">
        <v>81</v>
      </c>
      <c r="AY530" s="164" t="s">
        <v>166</v>
      </c>
    </row>
    <row r="531" spans="2:65" s="13" customFormat="1" ht="10.199999999999999">
      <c r="B531" s="156"/>
      <c r="D531" s="150" t="s">
        <v>177</v>
      </c>
      <c r="F531" s="158" t="s">
        <v>2160</v>
      </c>
      <c r="H531" s="159">
        <v>43.146000000000001</v>
      </c>
      <c r="I531" s="160"/>
      <c r="L531" s="156"/>
      <c r="M531" s="161"/>
      <c r="T531" s="162"/>
      <c r="AT531" s="157" t="s">
        <v>177</v>
      </c>
      <c r="AU531" s="157" t="s">
        <v>83</v>
      </c>
      <c r="AV531" s="13" t="s">
        <v>83</v>
      </c>
      <c r="AW531" s="13" t="s">
        <v>4</v>
      </c>
      <c r="AX531" s="13" t="s">
        <v>81</v>
      </c>
      <c r="AY531" s="157" t="s">
        <v>166</v>
      </c>
    </row>
    <row r="532" spans="2:65" s="1" customFormat="1" ht="24.15" customHeight="1">
      <c r="B532" s="33"/>
      <c r="C532" s="132" t="s">
        <v>912</v>
      </c>
      <c r="D532" s="132" t="s">
        <v>168</v>
      </c>
      <c r="E532" s="133" t="s">
        <v>2161</v>
      </c>
      <c r="F532" s="134" t="s">
        <v>2162</v>
      </c>
      <c r="G532" s="135" t="s">
        <v>244</v>
      </c>
      <c r="H532" s="136">
        <v>43.146000000000001</v>
      </c>
      <c r="I532" s="137"/>
      <c r="J532" s="138">
        <f>ROUND(I532*H532,2)</f>
        <v>0</v>
      </c>
      <c r="K532" s="134" t="s">
        <v>172</v>
      </c>
      <c r="L532" s="33"/>
      <c r="M532" s="139" t="s">
        <v>19</v>
      </c>
      <c r="N532" s="140" t="s">
        <v>45</v>
      </c>
      <c r="P532" s="141">
        <f>O532*H532</f>
        <v>0</v>
      </c>
      <c r="Q532" s="141">
        <v>0</v>
      </c>
      <c r="R532" s="141">
        <f>Q532*H532</f>
        <v>0</v>
      </c>
      <c r="S532" s="141">
        <v>0</v>
      </c>
      <c r="T532" s="142">
        <f>S532*H532</f>
        <v>0</v>
      </c>
      <c r="AR532" s="143" t="s">
        <v>173</v>
      </c>
      <c r="AT532" s="143" t="s">
        <v>168</v>
      </c>
      <c r="AU532" s="143" t="s">
        <v>83</v>
      </c>
      <c r="AY532" s="18" t="s">
        <v>166</v>
      </c>
      <c r="BE532" s="144">
        <f>IF(N532="základní",J532,0)</f>
        <v>0</v>
      </c>
      <c r="BF532" s="144">
        <f>IF(N532="snížená",J532,0)</f>
        <v>0</v>
      </c>
      <c r="BG532" s="144">
        <f>IF(N532="zákl. přenesená",J532,0)</f>
        <v>0</v>
      </c>
      <c r="BH532" s="144">
        <f>IF(N532="sníž. přenesená",J532,0)</f>
        <v>0</v>
      </c>
      <c r="BI532" s="144">
        <f>IF(N532="nulová",J532,0)</f>
        <v>0</v>
      </c>
      <c r="BJ532" s="18" t="s">
        <v>81</v>
      </c>
      <c r="BK532" s="144">
        <f>ROUND(I532*H532,2)</f>
        <v>0</v>
      </c>
      <c r="BL532" s="18" t="s">
        <v>173</v>
      </c>
      <c r="BM532" s="143" t="s">
        <v>2163</v>
      </c>
    </row>
    <row r="533" spans="2:65" s="1" customFormat="1" ht="10.199999999999999">
      <c r="B533" s="33"/>
      <c r="D533" s="145" t="s">
        <v>175</v>
      </c>
      <c r="F533" s="146" t="s">
        <v>2164</v>
      </c>
      <c r="I533" s="147"/>
      <c r="L533" s="33"/>
      <c r="M533" s="148"/>
      <c r="T533" s="54"/>
      <c r="AT533" s="18" t="s">
        <v>175</v>
      </c>
      <c r="AU533" s="18" t="s">
        <v>83</v>
      </c>
    </row>
    <row r="534" spans="2:65" s="12" customFormat="1" ht="10.199999999999999">
      <c r="B534" s="149"/>
      <c r="D534" s="150" t="s">
        <v>177</v>
      </c>
      <c r="E534" s="151" t="s">
        <v>19</v>
      </c>
      <c r="F534" s="152" t="s">
        <v>704</v>
      </c>
      <c r="H534" s="151" t="s">
        <v>19</v>
      </c>
      <c r="I534" s="153"/>
      <c r="L534" s="149"/>
      <c r="M534" s="154"/>
      <c r="T534" s="155"/>
      <c r="AT534" s="151" t="s">
        <v>177</v>
      </c>
      <c r="AU534" s="151" t="s">
        <v>83</v>
      </c>
      <c r="AV534" s="12" t="s">
        <v>81</v>
      </c>
      <c r="AW534" s="12" t="s">
        <v>34</v>
      </c>
      <c r="AX534" s="12" t="s">
        <v>74</v>
      </c>
      <c r="AY534" s="151" t="s">
        <v>166</v>
      </c>
    </row>
    <row r="535" spans="2:65" s="12" customFormat="1" ht="10.199999999999999">
      <c r="B535" s="149"/>
      <c r="D535" s="150" t="s">
        <v>177</v>
      </c>
      <c r="E535" s="151" t="s">
        <v>19</v>
      </c>
      <c r="F535" s="152" t="s">
        <v>2126</v>
      </c>
      <c r="H535" s="151" t="s">
        <v>19</v>
      </c>
      <c r="I535" s="153"/>
      <c r="L535" s="149"/>
      <c r="M535" s="154"/>
      <c r="T535" s="155"/>
      <c r="AT535" s="151" t="s">
        <v>177</v>
      </c>
      <c r="AU535" s="151" t="s">
        <v>83</v>
      </c>
      <c r="AV535" s="12" t="s">
        <v>81</v>
      </c>
      <c r="AW535" s="12" t="s">
        <v>34</v>
      </c>
      <c r="AX535" s="12" t="s">
        <v>74</v>
      </c>
      <c r="AY535" s="151" t="s">
        <v>166</v>
      </c>
    </row>
    <row r="536" spans="2:65" s="13" customFormat="1" ht="10.199999999999999">
      <c r="B536" s="156"/>
      <c r="D536" s="150" t="s">
        <v>177</v>
      </c>
      <c r="E536" s="157" t="s">
        <v>19</v>
      </c>
      <c r="F536" s="158" t="s">
        <v>2158</v>
      </c>
      <c r="H536" s="159">
        <v>25</v>
      </c>
      <c r="I536" s="160"/>
      <c r="L536" s="156"/>
      <c r="M536" s="161"/>
      <c r="T536" s="162"/>
      <c r="AT536" s="157" t="s">
        <v>177</v>
      </c>
      <c r="AU536" s="157" t="s">
        <v>83</v>
      </c>
      <c r="AV536" s="13" t="s">
        <v>83</v>
      </c>
      <c r="AW536" s="13" t="s">
        <v>34</v>
      </c>
      <c r="AX536" s="13" t="s">
        <v>74</v>
      </c>
      <c r="AY536" s="157" t="s">
        <v>166</v>
      </c>
    </row>
    <row r="537" spans="2:65" s="13" customFormat="1" ht="10.199999999999999">
      <c r="B537" s="156"/>
      <c r="D537" s="150" t="s">
        <v>177</v>
      </c>
      <c r="E537" s="157" t="s">
        <v>19</v>
      </c>
      <c r="F537" s="158" t="s">
        <v>2159</v>
      </c>
      <c r="H537" s="159">
        <v>17.3</v>
      </c>
      <c r="I537" s="160"/>
      <c r="L537" s="156"/>
      <c r="M537" s="161"/>
      <c r="T537" s="162"/>
      <c r="AT537" s="157" t="s">
        <v>177</v>
      </c>
      <c r="AU537" s="157" t="s">
        <v>83</v>
      </c>
      <c r="AV537" s="13" t="s">
        <v>83</v>
      </c>
      <c r="AW537" s="13" t="s">
        <v>34</v>
      </c>
      <c r="AX537" s="13" t="s">
        <v>74</v>
      </c>
      <c r="AY537" s="157" t="s">
        <v>166</v>
      </c>
    </row>
    <row r="538" spans="2:65" s="14" customFormat="1" ht="10.199999999999999">
      <c r="B538" s="163"/>
      <c r="D538" s="150" t="s">
        <v>177</v>
      </c>
      <c r="E538" s="164" t="s">
        <v>19</v>
      </c>
      <c r="F538" s="165" t="s">
        <v>181</v>
      </c>
      <c r="H538" s="166">
        <v>42.3</v>
      </c>
      <c r="I538" s="167"/>
      <c r="L538" s="163"/>
      <c r="M538" s="168"/>
      <c r="T538" s="169"/>
      <c r="AT538" s="164" t="s">
        <v>177</v>
      </c>
      <c r="AU538" s="164" t="s">
        <v>83</v>
      </c>
      <c r="AV538" s="14" t="s">
        <v>173</v>
      </c>
      <c r="AW538" s="14" t="s">
        <v>34</v>
      </c>
      <c r="AX538" s="14" t="s">
        <v>81</v>
      </c>
      <c r="AY538" s="164" t="s">
        <v>166</v>
      </c>
    </row>
    <row r="539" spans="2:65" s="13" customFormat="1" ht="10.199999999999999">
      <c r="B539" s="156"/>
      <c r="D539" s="150" t="s">
        <v>177</v>
      </c>
      <c r="F539" s="158" t="s">
        <v>2160</v>
      </c>
      <c r="H539" s="159">
        <v>43.146000000000001</v>
      </c>
      <c r="I539" s="160"/>
      <c r="L539" s="156"/>
      <c r="M539" s="161"/>
      <c r="T539" s="162"/>
      <c r="AT539" s="157" t="s">
        <v>177</v>
      </c>
      <c r="AU539" s="157" t="s">
        <v>83</v>
      </c>
      <c r="AV539" s="13" t="s">
        <v>83</v>
      </c>
      <c r="AW539" s="13" t="s">
        <v>4</v>
      </c>
      <c r="AX539" s="13" t="s">
        <v>81</v>
      </c>
      <c r="AY539" s="157" t="s">
        <v>166</v>
      </c>
    </row>
    <row r="540" spans="2:65" s="1" customFormat="1" ht="44.25" customHeight="1">
      <c r="B540" s="33"/>
      <c r="C540" s="132" t="s">
        <v>918</v>
      </c>
      <c r="D540" s="132" t="s">
        <v>168</v>
      </c>
      <c r="E540" s="133" t="s">
        <v>649</v>
      </c>
      <c r="F540" s="134" t="s">
        <v>650</v>
      </c>
      <c r="G540" s="135" t="s">
        <v>293</v>
      </c>
      <c r="H540" s="136">
        <v>13.840999999999999</v>
      </c>
      <c r="I540" s="137"/>
      <c r="J540" s="138">
        <f>ROUND(I540*H540,2)</f>
        <v>0</v>
      </c>
      <c r="K540" s="134" t="s">
        <v>172</v>
      </c>
      <c r="L540" s="33"/>
      <c r="M540" s="139" t="s">
        <v>19</v>
      </c>
      <c r="N540" s="140" t="s">
        <v>45</v>
      </c>
      <c r="P540" s="141">
        <f>O540*H540</f>
        <v>0</v>
      </c>
      <c r="Q540" s="141">
        <v>1.05555</v>
      </c>
      <c r="R540" s="141">
        <f>Q540*H540</f>
        <v>14.609867549999999</v>
      </c>
      <c r="S540" s="141">
        <v>0</v>
      </c>
      <c r="T540" s="142">
        <f>S540*H540</f>
        <v>0</v>
      </c>
      <c r="AR540" s="143" t="s">
        <v>173</v>
      </c>
      <c r="AT540" s="143" t="s">
        <v>168</v>
      </c>
      <c r="AU540" s="143" t="s">
        <v>83</v>
      </c>
      <c r="AY540" s="18" t="s">
        <v>166</v>
      </c>
      <c r="BE540" s="144">
        <f>IF(N540="základní",J540,0)</f>
        <v>0</v>
      </c>
      <c r="BF540" s="144">
        <f>IF(N540="snížená",J540,0)</f>
        <v>0</v>
      </c>
      <c r="BG540" s="144">
        <f>IF(N540="zákl. přenesená",J540,0)</f>
        <v>0</v>
      </c>
      <c r="BH540" s="144">
        <f>IF(N540="sníž. přenesená",J540,0)</f>
        <v>0</v>
      </c>
      <c r="BI540" s="144">
        <f>IF(N540="nulová",J540,0)</f>
        <v>0</v>
      </c>
      <c r="BJ540" s="18" t="s">
        <v>81</v>
      </c>
      <c r="BK540" s="144">
        <f>ROUND(I540*H540,2)</f>
        <v>0</v>
      </c>
      <c r="BL540" s="18" t="s">
        <v>173</v>
      </c>
      <c r="BM540" s="143" t="s">
        <v>2165</v>
      </c>
    </row>
    <row r="541" spans="2:65" s="1" customFormat="1" ht="10.199999999999999">
      <c r="B541" s="33"/>
      <c r="D541" s="145" t="s">
        <v>175</v>
      </c>
      <c r="F541" s="146" t="s">
        <v>652</v>
      </c>
      <c r="I541" s="147"/>
      <c r="L541" s="33"/>
      <c r="M541" s="148"/>
      <c r="T541" s="54"/>
      <c r="AT541" s="18" t="s">
        <v>175</v>
      </c>
      <c r="AU541" s="18" t="s">
        <v>83</v>
      </c>
    </row>
    <row r="542" spans="2:65" s="12" customFormat="1" ht="10.199999999999999">
      <c r="B542" s="149"/>
      <c r="D542" s="150" t="s">
        <v>177</v>
      </c>
      <c r="E542" s="151" t="s">
        <v>19</v>
      </c>
      <c r="F542" s="152" t="s">
        <v>2112</v>
      </c>
      <c r="H542" s="151" t="s">
        <v>19</v>
      </c>
      <c r="I542" s="153"/>
      <c r="L542" s="149"/>
      <c r="M542" s="154"/>
      <c r="T542" s="155"/>
      <c r="AT542" s="151" t="s">
        <v>177</v>
      </c>
      <c r="AU542" s="151" t="s">
        <v>83</v>
      </c>
      <c r="AV542" s="12" t="s">
        <v>81</v>
      </c>
      <c r="AW542" s="12" t="s">
        <v>34</v>
      </c>
      <c r="AX542" s="12" t="s">
        <v>74</v>
      </c>
      <c r="AY542" s="151" t="s">
        <v>166</v>
      </c>
    </row>
    <row r="543" spans="2:65" s="13" customFormat="1" ht="10.199999999999999">
      <c r="B543" s="156"/>
      <c r="D543" s="150" t="s">
        <v>177</v>
      </c>
      <c r="E543" s="157" t="s">
        <v>19</v>
      </c>
      <c r="F543" s="158" t="s">
        <v>2166</v>
      </c>
      <c r="H543" s="159">
        <v>3.2000000000000001E-2</v>
      </c>
      <c r="I543" s="160"/>
      <c r="L543" s="156"/>
      <c r="M543" s="161"/>
      <c r="T543" s="162"/>
      <c r="AT543" s="157" t="s">
        <v>177</v>
      </c>
      <c r="AU543" s="157" t="s">
        <v>83</v>
      </c>
      <c r="AV543" s="13" t="s">
        <v>83</v>
      </c>
      <c r="AW543" s="13" t="s">
        <v>34</v>
      </c>
      <c r="AX543" s="13" t="s">
        <v>74</v>
      </c>
      <c r="AY543" s="157" t="s">
        <v>166</v>
      </c>
    </row>
    <row r="544" spans="2:65" s="12" customFormat="1" ht="10.199999999999999">
      <c r="B544" s="149"/>
      <c r="D544" s="150" t="s">
        <v>177</v>
      </c>
      <c r="E544" s="151" t="s">
        <v>19</v>
      </c>
      <c r="F544" s="152" t="s">
        <v>2120</v>
      </c>
      <c r="H544" s="151" t="s">
        <v>19</v>
      </c>
      <c r="I544" s="153"/>
      <c r="L544" s="149"/>
      <c r="M544" s="154"/>
      <c r="T544" s="155"/>
      <c r="AT544" s="151" t="s">
        <v>177</v>
      </c>
      <c r="AU544" s="151" t="s">
        <v>83</v>
      </c>
      <c r="AV544" s="12" t="s">
        <v>81</v>
      </c>
      <c r="AW544" s="12" t="s">
        <v>34</v>
      </c>
      <c r="AX544" s="12" t="s">
        <v>74</v>
      </c>
      <c r="AY544" s="151" t="s">
        <v>166</v>
      </c>
    </row>
    <row r="545" spans="2:65" s="13" customFormat="1" ht="10.199999999999999">
      <c r="B545" s="156"/>
      <c r="D545" s="150" t="s">
        <v>177</v>
      </c>
      <c r="E545" s="157" t="s">
        <v>19</v>
      </c>
      <c r="F545" s="158" t="s">
        <v>2167</v>
      </c>
      <c r="H545" s="159">
        <v>8.1000000000000003E-2</v>
      </c>
      <c r="I545" s="160"/>
      <c r="L545" s="156"/>
      <c r="M545" s="161"/>
      <c r="T545" s="162"/>
      <c r="AT545" s="157" t="s">
        <v>177</v>
      </c>
      <c r="AU545" s="157" t="s">
        <v>83</v>
      </c>
      <c r="AV545" s="13" t="s">
        <v>83</v>
      </c>
      <c r="AW545" s="13" t="s">
        <v>34</v>
      </c>
      <c r="AX545" s="13" t="s">
        <v>74</v>
      </c>
      <c r="AY545" s="157" t="s">
        <v>166</v>
      </c>
    </row>
    <row r="546" spans="2:65" s="12" customFormat="1" ht="10.199999999999999">
      <c r="B546" s="149"/>
      <c r="D546" s="150" t="s">
        <v>177</v>
      </c>
      <c r="E546" s="151" t="s">
        <v>19</v>
      </c>
      <c r="F546" s="152" t="s">
        <v>704</v>
      </c>
      <c r="H546" s="151" t="s">
        <v>19</v>
      </c>
      <c r="I546" s="153"/>
      <c r="L546" s="149"/>
      <c r="M546" s="154"/>
      <c r="T546" s="155"/>
      <c r="AT546" s="151" t="s">
        <v>177</v>
      </c>
      <c r="AU546" s="151" t="s">
        <v>83</v>
      </c>
      <c r="AV546" s="12" t="s">
        <v>81</v>
      </c>
      <c r="AW546" s="12" t="s">
        <v>34</v>
      </c>
      <c r="AX546" s="12" t="s">
        <v>74</v>
      </c>
      <c r="AY546" s="151" t="s">
        <v>166</v>
      </c>
    </row>
    <row r="547" spans="2:65" s="13" customFormat="1" ht="10.199999999999999">
      <c r="B547" s="156"/>
      <c r="D547" s="150" t="s">
        <v>177</v>
      </c>
      <c r="E547" s="157" t="s">
        <v>19</v>
      </c>
      <c r="F547" s="158" t="s">
        <v>2168</v>
      </c>
      <c r="H547" s="159">
        <v>13.069000000000001</v>
      </c>
      <c r="I547" s="160"/>
      <c r="L547" s="156"/>
      <c r="M547" s="161"/>
      <c r="T547" s="162"/>
      <c r="AT547" s="157" t="s">
        <v>177</v>
      </c>
      <c r="AU547" s="157" t="s">
        <v>83</v>
      </c>
      <c r="AV547" s="13" t="s">
        <v>83</v>
      </c>
      <c r="AW547" s="13" t="s">
        <v>34</v>
      </c>
      <c r="AX547" s="13" t="s">
        <v>74</v>
      </c>
      <c r="AY547" s="157" t="s">
        <v>166</v>
      </c>
    </row>
    <row r="548" spans="2:65" s="14" customFormat="1" ht="10.199999999999999">
      <c r="B548" s="163"/>
      <c r="D548" s="150" t="s">
        <v>177</v>
      </c>
      <c r="E548" s="164" t="s">
        <v>19</v>
      </c>
      <c r="F548" s="165" t="s">
        <v>181</v>
      </c>
      <c r="H548" s="166">
        <v>13.182</v>
      </c>
      <c r="I548" s="167"/>
      <c r="L548" s="163"/>
      <c r="M548" s="168"/>
      <c r="T548" s="169"/>
      <c r="AT548" s="164" t="s">
        <v>177</v>
      </c>
      <c r="AU548" s="164" t="s">
        <v>83</v>
      </c>
      <c r="AV548" s="14" t="s">
        <v>173</v>
      </c>
      <c r="AW548" s="14" t="s">
        <v>34</v>
      </c>
      <c r="AX548" s="14" t="s">
        <v>81</v>
      </c>
      <c r="AY548" s="164" t="s">
        <v>166</v>
      </c>
    </row>
    <row r="549" spans="2:65" s="13" customFormat="1" ht="10.199999999999999">
      <c r="B549" s="156"/>
      <c r="D549" s="150" t="s">
        <v>177</v>
      </c>
      <c r="F549" s="158" t="s">
        <v>2169</v>
      </c>
      <c r="H549" s="159">
        <v>13.840999999999999</v>
      </c>
      <c r="I549" s="160"/>
      <c r="L549" s="156"/>
      <c r="M549" s="161"/>
      <c r="T549" s="162"/>
      <c r="AT549" s="157" t="s">
        <v>177</v>
      </c>
      <c r="AU549" s="157" t="s">
        <v>83</v>
      </c>
      <c r="AV549" s="13" t="s">
        <v>83</v>
      </c>
      <c r="AW549" s="13" t="s">
        <v>4</v>
      </c>
      <c r="AX549" s="13" t="s">
        <v>81</v>
      </c>
      <c r="AY549" s="157" t="s">
        <v>166</v>
      </c>
    </row>
    <row r="550" spans="2:65" s="1" customFormat="1" ht="44.25" customHeight="1">
      <c r="B550" s="33"/>
      <c r="C550" s="132" t="s">
        <v>925</v>
      </c>
      <c r="D550" s="132" t="s">
        <v>168</v>
      </c>
      <c r="E550" s="133" t="s">
        <v>2170</v>
      </c>
      <c r="F550" s="134" t="s">
        <v>2171</v>
      </c>
      <c r="G550" s="135" t="s">
        <v>293</v>
      </c>
      <c r="H550" s="136">
        <v>4.7E-2</v>
      </c>
      <c r="I550" s="137"/>
      <c r="J550" s="138">
        <f>ROUND(I550*H550,2)</f>
        <v>0</v>
      </c>
      <c r="K550" s="134" t="s">
        <v>172</v>
      </c>
      <c r="L550" s="33"/>
      <c r="M550" s="139" t="s">
        <v>19</v>
      </c>
      <c r="N550" s="140" t="s">
        <v>45</v>
      </c>
      <c r="P550" s="141">
        <f>O550*H550</f>
        <v>0</v>
      </c>
      <c r="Q550" s="141">
        <v>1.06277</v>
      </c>
      <c r="R550" s="141">
        <f>Q550*H550</f>
        <v>4.9950189999999998E-2</v>
      </c>
      <c r="S550" s="141">
        <v>0</v>
      </c>
      <c r="T550" s="142">
        <f>S550*H550</f>
        <v>0</v>
      </c>
      <c r="AR550" s="143" t="s">
        <v>173</v>
      </c>
      <c r="AT550" s="143" t="s">
        <v>168</v>
      </c>
      <c r="AU550" s="143" t="s">
        <v>83</v>
      </c>
      <c r="AY550" s="18" t="s">
        <v>166</v>
      </c>
      <c r="BE550" s="144">
        <f>IF(N550="základní",J550,0)</f>
        <v>0</v>
      </c>
      <c r="BF550" s="144">
        <f>IF(N550="snížená",J550,0)</f>
        <v>0</v>
      </c>
      <c r="BG550" s="144">
        <f>IF(N550="zákl. přenesená",J550,0)</f>
        <v>0</v>
      </c>
      <c r="BH550" s="144">
        <f>IF(N550="sníž. přenesená",J550,0)</f>
        <v>0</v>
      </c>
      <c r="BI550" s="144">
        <f>IF(N550="nulová",J550,0)</f>
        <v>0</v>
      </c>
      <c r="BJ550" s="18" t="s">
        <v>81</v>
      </c>
      <c r="BK550" s="144">
        <f>ROUND(I550*H550,2)</f>
        <v>0</v>
      </c>
      <c r="BL550" s="18" t="s">
        <v>173</v>
      </c>
      <c r="BM550" s="143" t="s">
        <v>2172</v>
      </c>
    </row>
    <row r="551" spans="2:65" s="1" customFormat="1" ht="10.199999999999999">
      <c r="B551" s="33"/>
      <c r="D551" s="145" t="s">
        <v>175</v>
      </c>
      <c r="F551" s="146" t="s">
        <v>2173</v>
      </c>
      <c r="I551" s="147"/>
      <c r="L551" s="33"/>
      <c r="M551" s="148"/>
      <c r="T551" s="54"/>
      <c r="AT551" s="18" t="s">
        <v>175</v>
      </c>
      <c r="AU551" s="18" t="s">
        <v>83</v>
      </c>
    </row>
    <row r="552" spans="2:65" s="12" customFormat="1" ht="10.199999999999999">
      <c r="B552" s="149"/>
      <c r="D552" s="150" t="s">
        <v>177</v>
      </c>
      <c r="E552" s="151" t="s">
        <v>19</v>
      </c>
      <c r="F552" s="152" t="s">
        <v>2120</v>
      </c>
      <c r="H552" s="151" t="s">
        <v>19</v>
      </c>
      <c r="I552" s="153"/>
      <c r="L552" s="149"/>
      <c r="M552" s="154"/>
      <c r="T552" s="155"/>
      <c r="AT552" s="151" t="s">
        <v>177</v>
      </c>
      <c r="AU552" s="151" t="s">
        <v>83</v>
      </c>
      <c r="AV552" s="12" t="s">
        <v>81</v>
      </c>
      <c r="AW552" s="12" t="s">
        <v>34</v>
      </c>
      <c r="AX552" s="12" t="s">
        <v>74</v>
      </c>
      <c r="AY552" s="151" t="s">
        <v>166</v>
      </c>
    </row>
    <row r="553" spans="2:65" s="13" customFormat="1" ht="10.199999999999999">
      <c r="B553" s="156"/>
      <c r="D553" s="150" t="s">
        <v>177</v>
      </c>
      <c r="E553" s="157" t="s">
        <v>19</v>
      </c>
      <c r="F553" s="158" t="s">
        <v>2174</v>
      </c>
      <c r="H553" s="159">
        <v>4.4999999999999998E-2</v>
      </c>
      <c r="I553" s="160"/>
      <c r="L553" s="156"/>
      <c r="M553" s="161"/>
      <c r="T553" s="162"/>
      <c r="AT553" s="157" t="s">
        <v>177</v>
      </c>
      <c r="AU553" s="157" t="s">
        <v>83</v>
      </c>
      <c r="AV553" s="13" t="s">
        <v>83</v>
      </c>
      <c r="AW553" s="13" t="s">
        <v>34</v>
      </c>
      <c r="AX553" s="13" t="s">
        <v>74</v>
      </c>
      <c r="AY553" s="157" t="s">
        <v>166</v>
      </c>
    </row>
    <row r="554" spans="2:65" s="14" customFormat="1" ht="10.199999999999999">
      <c r="B554" s="163"/>
      <c r="D554" s="150" t="s">
        <v>177</v>
      </c>
      <c r="E554" s="164" t="s">
        <v>19</v>
      </c>
      <c r="F554" s="165" t="s">
        <v>181</v>
      </c>
      <c r="H554" s="166">
        <v>4.4999999999999998E-2</v>
      </c>
      <c r="I554" s="167"/>
      <c r="L554" s="163"/>
      <c r="M554" s="168"/>
      <c r="T554" s="169"/>
      <c r="AT554" s="164" t="s">
        <v>177</v>
      </c>
      <c r="AU554" s="164" t="s">
        <v>83</v>
      </c>
      <c r="AV554" s="14" t="s">
        <v>173</v>
      </c>
      <c r="AW554" s="14" t="s">
        <v>34</v>
      </c>
      <c r="AX554" s="14" t="s">
        <v>81</v>
      </c>
      <c r="AY554" s="164" t="s">
        <v>166</v>
      </c>
    </row>
    <row r="555" spans="2:65" s="13" customFormat="1" ht="10.199999999999999">
      <c r="B555" s="156"/>
      <c r="D555" s="150" t="s">
        <v>177</v>
      </c>
      <c r="F555" s="158" t="s">
        <v>2175</v>
      </c>
      <c r="H555" s="159">
        <v>4.7E-2</v>
      </c>
      <c r="I555" s="160"/>
      <c r="L555" s="156"/>
      <c r="M555" s="161"/>
      <c r="T555" s="162"/>
      <c r="AT555" s="157" t="s">
        <v>177</v>
      </c>
      <c r="AU555" s="157" t="s">
        <v>83</v>
      </c>
      <c r="AV555" s="13" t="s">
        <v>83</v>
      </c>
      <c r="AW555" s="13" t="s">
        <v>4</v>
      </c>
      <c r="AX555" s="13" t="s">
        <v>81</v>
      </c>
      <c r="AY555" s="157" t="s">
        <v>166</v>
      </c>
    </row>
    <row r="556" spans="2:65" s="1" customFormat="1" ht="16.5" customHeight="1">
      <c r="B556" s="33"/>
      <c r="C556" s="132" t="s">
        <v>569</v>
      </c>
      <c r="D556" s="132" t="s">
        <v>168</v>
      </c>
      <c r="E556" s="133" t="s">
        <v>2176</v>
      </c>
      <c r="F556" s="134" t="s">
        <v>2177</v>
      </c>
      <c r="G556" s="135" t="s">
        <v>171</v>
      </c>
      <c r="H556" s="136">
        <v>7.8920000000000003</v>
      </c>
      <c r="I556" s="137"/>
      <c r="J556" s="138">
        <f>ROUND(I556*H556,2)</f>
        <v>0</v>
      </c>
      <c r="K556" s="134" t="s">
        <v>172</v>
      </c>
      <c r="L556" s="33"/>
      <c r="M556" s="139" t="s">
        <v>19</v>
      </c>
      <c r="N556" s="140" t="s">
        <v>45</v>
      </c>
      <c r="P556" s="141">
        <f>O556*H556</f>
        <v>0</v>
      </c>
      <c r="Q556" s="141">
        <v>2.5019800000000001</v>
      </c>
      <c r="R556" s="141">
        <f>Q556*H556</f>
        <v>19.74562616</v>
      </c>
      <c r="S556" s="141">
        <v>0</v>
      </c>
      <c r="T556" s="142">
        <f>S556*H556</f>
        <v>0</v>
      </c>
      <c r="AR556" s="143" t="s">
        <v>173</v>
      </c>
      <c r="AT556" s="143" t="s">
        <v>168</v>
      </c>
      <c r="AU556" s="143" t="s">
        <v>83</v>
      </c>
      <c r="AY556" s="18" t="s">
        <v>166</v>
      </c>
      <c r="BE556" s="144">
        <f>IF(N556="základní",J556,0)</f>
        <v>0</v>
      </c>
      <c r="BF556" s="144">
        <f>IF(N556="snížená",J556,0)</f>
        <v>0</v>
      </c>
      <c r="BG556" s="144">
        <f>IF(N556="zákl. přenesená",J556,0)</f>
        <v>0</v>
      </c>
      <c r="BH556" s="144">
        <f>IF(N556="sníž. přenesená",J556,0)</f>
        <v>0</v>
      </c>
      <c r="BI556" s="144">
        <f>IF(N556="nulová",J556,0)</f>
        <v>0</v>
      </c>
      <c r="BJ556" s="18" t="s">
        <v>81</v>
      </c>
      <c r="BK556" s="144">
        <f>ROUND(I556*H556,2)</f>
        <v>0</v>
      </c>
      <c r="BL556" s="18" t="s">
        <v>173</v>
      </c>
      <c r="BM556" s="143" t="s">
        <v>2178</v>
      </c>
    </row>
    <row r="557" spans="2:65" s="1" customFormat="1" ht="10.199999999999999">
      <c r="B557" s="33"/>
      <c r="D557" s="145" t="s">
        <v>175</v>
      </c>
      <c r="F557" s="146" t="s">
        <v>2179</v>
      </c>
      <c r="I557" s="147"/>
      <c r="L557" s="33"/>
      <c r="M557" s="148"/>
      <c r="T557" s="54"/>
      <c r="AT557" s="18" t="s">
        <v>175</v>
      </c>
      <c r="AU557" s="18" t="s">
        <v>83</v>
      </c>
    </row>
    <row r="558" spans="2:65" s="12" customFormat="1" ht="10.199999999999999">
      <c r="B558" s="149"/>
      <c r="D558" s="150" t="s">
        <v>177</v>
      </c>
      <c r="E558" s="151" t="s">
        <v>19</v>
      </c>
      <c r="F558" s="152" t="s">
        <v>339</v>
      </c>
      <c r="H558" s="151" t="s">
        <v>19</v>
      </c>
      <c r="I558" s="153"/>
      <c r="L558" s="149"/>
      <c r="M558" s="154"/>
      <c r="T558" s="155"/>
      <c r="AT558" s="151" t="s">
        <v>177</v>
      </c>
      <c r="AU558" s="151" t="s">
        <v>83</v>
      </c>
      <c r="AV558" s="12" t="s">
        <v>81</v>
      </c>
      <c r="AW558" s="12" t="s">
        <v>34</v>
      </c>
      <c r="AX558" s="12" t="s">
        <v>74</v>
      </c>
      <c r="AY558" s="151" t="s">
        <v>166</v>
      </c>
    </row>
    <row r="559" spans="2:65" s="13" customFormat="1" ht="10.199999999999999">
      <c r="B559" s="156"/>
      <c r="D559" s="150" t="s">
        <v>177</v>
      </c>
      <c r="E559" s="157" t="s">
        <v>19</v>
      </c>
      <c r="F559" s="158" t="s">
        <v>2180</v>
      </c>
      <c r="H559" s="159">
        <v>3.3290000000000002</v>
      </c>
      <c r="I559" s="160"/>
      <c r="L559" s="156"/>
      <c r="M559" s="161"/>
      <c r="T559" s="162"/>
      <c r="AT559" s="157" t="s">
        <v>177</v>
      </c>
      <c r="AU559" s="157" t="s">
        <v>83</v>
      </c>
      <c r="AV559" s="13" t="s">
        <v>83</v>
      </c>
      <c r="AW559" s="13" t="s">
        <v>34</v>
      </c>
      <c r="AX559" s="13" t="s">
        <v>74</v>
      </c>
      <c r="AY559" s="157" t="s">
        <v>166</v>
      </c>
    </row>
    <row r="560" spans="2:65" s="12" customFormat="1" ht="10.199999999999999">
      <c r="B560" s="149"/>
      <c r="D560" s="150" t="s">
        <v>177</v>
      </c>
      <c r="E560" s="151" t="s">
        <v>19</v>
      </c>
      <c r="F560" s="152" t="s">
        <v>1709</v>
      </c>
      <c r="H560" s="151" t="s">
        <v>19</v>
      </c>
      <c r="I560" s="153"/>
      <c r="L560" s="149"/>
      <c r="M560" s="154"/>
      <c r="T560" s="155"/>
      <c r="AT560" s="151" t="s">
        <v>177</v>
      </c>
      <c r="AU560" s="151" t="s">
        <v>83</v>
      </c>
      <c r="AV560" s="12" t="s">
        <v>81</v>
      </c>
      <c r="AW560" s="12" t="s">
        <v>34</v>
      </c>
      <c r="AX560" s="12" t="s">
        <v>74</v>
      </c>
      <c r="AY560" s="151" t="s">
        <v>166</v>
      </c>
    </row>
    <row r="561" spans="2:65" s="13" customFormat="1" ht="10.199999999999999">
      <c r="B561" s="156"/>
      <c r="D561" s="150" t="s">
        <v>177</v>
      </c>
      <c r="E561" s="157" t="s">
        <v>19</v>
      </c>
      <c r="F561" s="158" t="s">
        <v>2181</v>
      </c>
      <c r="H561" s="159">
        <v>0.69</v>
      </c>
      <c r="I561" s="160"/>
      <c r="L561" s="156"/>
      <c r="M561" s="161"/>
      <c r="T561" s="162"/>
      <c r="AT561" s="157" t="s">
        <v>177</v>
      </c>
      <c r="AU561" s="157" t="s">
        <v>83</v>
      </c>
      <c r="AV561" s="13" t="s">
        <v>83</v>
      </c>
      <c r="AW561" s="13" t="s">
        <v>34</v>
      </c>
      <c r="AX561" s="13" t="s">
        <v>74</v>
      </c>
      <c r="AY561" s="157" t="s">
        <v>166</v>
      </c>
    </row>
    <row r="562" spans="2:65" s="12" customFormat="1" ht="10.199999999999999">
      <c r="B562" s="149"/>
      <c r="D562" s="150" t="s">
        <v>177</v>
      </c>
      <c r="E562" s="151" t="s">
        <v>19</v>
      </c>
      <c r="F562" s="152" t="s">
        <v>2182</v>
      </c>
      <c r="H562" s="151" t="s">
        <v>19</v>
      </c>
      <c r="I562" s="153"/>
      <c r="L562" s="149"/>
      <c r="M562" s="154"/>
      <c r="T562" s="155"/>
      <c r="AT562" s="151" t="s">
        <v>177</v>
      </c>
      <c r="AU562" s="151" t="s">
        <v>83</v>
      </c>
      <c r="AV562" s="12" t="s">
        <v>81</v>
      </c>
      <c r="AW562" s="12" t="s">
        <v>34</v>
      </c>
      <c r="AX562" s="12" t="s">
        <v>74</v>
      </c>
      <c r="AY562" s="151" t="s">
        <v>166</v>
      </c>
    </row>
    <row r="563" spans="2:65" s="13" customFormat="1" ht="10.199999999999999">
      <c r="B563" s="156"/>
      <c r="D563" s="150" t="s">
        <v>177</v>
      </c>
      <c r="E563" s="157" t="s">
        <v>19</v>
      </c>
      <c r="F563" s="158" t="s">
        <v>2183</v>
      </c>
      <c r="H563" s="159">
        <v>1.19</v>
      </c>
      <c r="I563" s="160"/>
      <c r="L563" s="156"/>
      <c r="M563" s="161"/>
      <c r="T563" s="162"/>
      <c r="AT563" s="157" t="s">
        <v>177</v>
      </c>
      <c r="AU563" s="157" t="s">
        <v>83</v>
      </c>
      <c r="AV563" s="13" t="s">
        <v>83</v>
      </c>
      <c r="AW563" s="13" t="s">
        <v>34</v>
      </c>
      <c r="AX563" s="13" t="s">
        <v>74</v>
      </c>
      <c r="AY563" s="157" t="s">
        <v>166</v>
      </c>
    </row>
    <row r="564" spans="2:65" s="13" customFormat="1" ht="10.199999999999999">
      <c r="B564" s="156"/>
      <c r="D564" s="150" t="s">
        <v>177</v>
      </c>
      <c r="E564" s="157" t="s">
        <v>19</v>
      </c>
      <c r="F564" s="158" t="s">
        <v>2184</v>
      </c>
      <c r="H564" s="159">
        <v>0.12</v>
      </c>
      <c r="I564" s="160"/>
      <c r="L564" s="156"/>
      <c r="M564" s="161"/>
      <c r="T564" s="162"/>
      <c r="AT564" s="157" t="s">
        <v>177</v>
      </c>
      <c r="AU564" s="157" t="s">
        <v>83</v>
      </c>
      <c r="AV564" s="13" t="s">
        <v>83</v>
      </c>
      <c r="AW564" s="13" t="s">
        <v>34</v>
      </c>
      <c r="AX564" s="13" t="s">
        <v>74</v>
      </c>
      <c r="AY564" s="157" t="s">
        <v>166</v>
      </c>
    </row>
    <row r="565" spans="2:65" s="12" customFormat="1" ht="10.199999999999999">
      <c r="B565" s="149"/>
      <c r="D565" s="150" t="s">
        <v>177</v>
      </c>
      <c r="E565" s="151" t="s">
        <v>19</v>
      </c>
      <c r="F565" s="152" t="s">
        <v>2185</v>
      </c>
      <c r="H565" s="151" t="s">
        <v>19</v>
      </c>
      <c r="I565" s="153"/>
      <c r="L565" s="149"/>
      <c r="M565" s="154"/>
      <c r="T565" s="155"/>
      <c r="AT565" s="151" t="s">
        <v>177</v>
      </c>
      <c r="AU565" s="151" t="s">
        <v>83</v>
      </c>
      <c r="AV565" s="12" t="s">
        <v>81</v>
      </c>
      <c r="AW565" s="12" t="s">
        <v>34</v>
      </c>
      <c r="AX565" s="12" t="s">
        <v>74</v>
      </c>
      <c r="AY565" s="151" t="s">
        <v>166</v>
      </c>
    </row>
    <row r="566" spans="2:65" s="13" customFormat="1" ht="10.199999999999999">
      <c r="B566" s="156"/>
      <c r="D566" s="150" t="s">
        <v>177</v>
      </c>
      <c r="E566" s="157" t="s">
        <v>19</v>
      </c>
      <c r="F566" s="158" t="s">
        <v>2186</v>
      </c>
      <c r="H566" s="159">
        <v>0.4</v>
      </c>
      <c r="I566" s="160"/>
      <c r="L566" s="156"/>
      <c r="M566" s="161"/>
      <c r="T566" s="162"/>
      <c r="AT566" s="157" t="s">
        <v>177</v>
      </c>
      <c r="AU566" s="157" t="s">
        <v>83</v>
      </c>
      <c r="AV566" s="13" t="s">
        <v>83</v>
      </c>
      <c r="AW566" s="13" t="s">
        <v>34</v>
      </c>
      <c r="AX566" s="13" t="s">
        <v>74</v>
      </c>
      <c r="AY566" s="157" t="s">
        <v>166</v>
      </c>
    </row>
    <row r="567" spans="2:65" s="12" customFormat="1" ht="10.199999999999999">
      <c r="B567" s="149"/>
      <c r="D567" s="150" t="s">
        <v>177</v>
      </c>
      <c r="E567" s="151" t="s">
        <v>19</v>
      </c>
      <c r="F567" s="152" t="s">
        <v>2187</v>
      </c>
      <c r="H567" s="151" t="s">
        <v>19</v>
      </c>
      <c r="I567" s="153"/>
      <c r="L567" s="149"/>
      <c r="M567" s="154"/>
      <c r="T567" s="155"/>
      <c r="AT567" s="151" t="s">
        <v>177</v>
      </c>
      <c r="AU567" s="151" t="s">
        <v>83</v>
      </c>
      <c r="AV567" s="12" t="s">
        <v>81</v>
      </c>
      <c r="AW567" s="12" t="s">
        <v>34</v>
      </c>
      <c r="AX567" s="12" t="s">
        <v>74</v>
      </c>
      <c r="AY567" s="151" t="s">
        <v>166</v>
      </c>
    </row>
    <row r="568" spans="2:65" s="13" customFormat="1" ht="10.199999999999999">
      <c r="B568" s="156"/>
      <c r="D568" s="150" t="s">
        <v>177</v>
      </c>
      <c r="E568" s="157" t="s">
        <v>19</v>
      </c>
      <c r="F568" s="158" t="s">
        <v>2188</v>
      </c>
      <c r="H568" s="159">
        <v>1.6459999999999999</v>
      </c>
      <c r="I568" s="160"/>
      <c r="L568" s="156"/>
      <c r="M568" s="161"/>
      <c r="T568" s="162"/>
      <c r="AT568" s="157" t="s">
        <v>177</v>
      </c>
      <c r="AU568" s="157" t="s">
        <v>83</v>
      </c>
      <c r="AV568" s="13" t="s">
        <v>83</v>
      </c>
      <c r="AW568" s="13" t="s">
        <v>34</v>
      </c>
      <c r="AX568" s="13" t="s">
        <v>74</v>
      </c>
      <c r="AY568" s="157" t="s">
        <v>166</v>
      </c>
    </row>
    <row r="569" spans="2:65" s="13" customFormat="1" ht="10.199999999999999">
      <c r="B569" s="156"/>
      <c r="D569" s="150" t="s">
        <v>177</v>
      </c>
      <c r="E569" s="157" t="s">
        <v>19</v>
      </c>
      <c r="F569" s="158" t="s">
        <v>2189</v>
      </c>
      <c r="H569" s="159">
        <v>0.36199999999999999</v>
      </c>
      <c r="I569" s="160"/>
      <c r="L569" s="156"/>
      <c r="M569" s="161"/>
      <c r="T569" s="162"/>
      <c r="AT569" s="157" t="s">
        <v>177</v>
      </c>
      <c r="AU569" s="157" t="s">
        <v>83</v>
      </c>
      <c r="AV569" s="13" t="s">
        <v>83</v>
      </c>
      <c r="AW569" s="13" t="s">
        <v>34</v>
      </c>
      <c r="AX569" s="13" t="s">
        <v>74</v>
      </c>
      <c r="AY569" s="157" t="s">
        <v>166</v>
      </c>
    </row>
    <row r="570" spans="2:65" s="14" customFormat="1" ht="10.199999999999999">
      <c r="B570" s="163"/>
      <c r="D570" s="150" t="s">
        <v>177</v>
      </c>
      <c r="E570" s="164" t="s">
        <v>19</v>
      </c>
      <c r="F570" s="165" t="s">
        <v>181</v>
      </c>
      <c r="H570" s="166">
        <v>7.7370000000000001</v>
      </c>
      <c r="I570" s="167"/>
      <c r="L570" s="163"/>
      <c r="M570" s="168"/>
      <c r="T570" s="169"/>
      <c r="AT570" s="164" t="s">
        <v>177</v>
      </c>
      <c r="AU570" s="164" t="s">
        <v>83</v>
      </c>
      <c r="AV570" s="14" t="s">
        <v>173</v>
      </c>
      <c r="AW570" s="14" t="s">
        <v>34</v>
      </c>
      <c r="AX570" s="14" t="s">
        <v>81</v>
      </c>
      <c r="AY570" s="164" t="s">
        <v>166</v>
      </c>
    </row>
    <row r="571" spans="2:65" s="13" customFormat="1" ht="10.199999999999999">
      <c r="B571" s="156"/>
      <c r="D571" s="150" t="s">
        <v>177</v>
      </c>
      <c r="F571" s="158" t="s">
        <v>2190</v>
      </c>
      <c r="H571" s="159">
        <v>7.8920000000000003</v>
      </c>
      <c r="I571" s="160"/>
      <c r="L571" s="156"/>
      <c r="M571" s="161"/>
      <c r="T571" s="162"/>
      <c r="AT571" s="157" t="s">
        <v>177</v>
      </c>
      <c r="AU571" s="157" t="s">
        <v>83</v>
      </c>
      <c r="AV571" s="13" t="s">
        <v>83</v>
      </c>
      <c r="AW571" s="13" t="s">
        <v>4</v>
      </c>
      <c r="AX571" s="13" t="s">
        <v>81</v>
      </c>
      <c r="AY571" s="157" t="s">
        <v>166</v>
      </c>
    </row>
    <row r="572" spans="2:65" s="1" customFormat="1" ht="16.5" customHeight="1">
      <c r="B572" s="33"/>
      <c r="C572" s="132" t="s">
        <v>347</v>
      </c>
      <c r="D572" s="132" t="s">
        <v>168</v>
      </c>
      <c r="E572" s="133" t="s">
        <v>2191</v>
      </c>
      <c r="F572" s="134" t="s">
        <v>2192</v>
      </c>
      <c r="G572" s="135" t="s">
        <v>244</v>
      </c>
      <c r="H572" s="136">
        <v>45.978000000000002</v>
      </c>
      <c r="I572" s="137"/>
      <c r="J572" s="138">
        <f>ROUND(I572*H572,2)</f>
        <v>0</v>
      </c>
      <c r="K572" s="134" t="s">
        <v>172</v>
      </c>
      <c r="L572" s="33"/>
      <c r="M572" s="139" t="s">
        <v>19</v>
      </c>
      <c r="N572" s="140" t="s">
        <v>45</v>
      </c>
      <c r="P572" s="141">
        <f>O572*H572</f>
        <v>0</v>
      </c>
      <c r="Q572" s="141">
        <v>1.1169999999999999E-2</v>
      </c>
      <c r="R572" s="141">
        <f>Q572*H572</f>
        <v>0.51357425999999995</v>
      </c>
      <c r="S572" s="141">
        <v>0</v>
      </c>
      <c r="T572" s="142">
        <f>S572*H572</f>
        <v>0</v>
      </c>
      <c r="AR572" s="143" t="s">
        <v>173</v>
      </c>
      <c r="AT572" s="143" t="s">
        <v>168</v>
      </c>
      <c r="AU572" s="143" t="s">
        <v>83</v>
      </c>
      <c r="AY572" s="18" t="s">
        <v>166</v>
      </c>
      <c r="BE572" s="144">
        <f>IF(N572="základní",J572,0)</f>
        <v>0</v>
      </c>
      <c r="BF572" s="144">
        <f>IF(N572="snížená",J572,0)</f>
        <v>0</v>
      </c>
      <c r="BG572" s="144">
        <f>IF(N572="zákl. přenesená",J572,0)</f>
        <v>0</v>
      </c>
      <c r="BH572" s="144">
        <f>IF(N572="sníž. přenesená",J572,0)</f>
        <v>0</v>
      </c>
      <c r="BI572" s="144">
        <f>IF(N572="nulová",J572,0)</f>
        <v>0</v>
      </c>
      <c r="BJ572" s="18" t="s">
        <v>81</v>
      </c>
      <c r="BK572" s="144">
        <f>ROUND(I572*H572,2)</f>
        <v>0</v>
      </c>
      <c r="BL572" s="18" t="s">
        <v>173</v>
      </c>
      <c r="BM572" s="143" t="s">
        <v>2193</v>
      </c>
    </row>
    <row r="573" spans="2:65" s="1" customFormat="1" ht="10.199999999999999">
      <c r="B573" s="33"/>
      <c r="D573" s="145" t="s">
        <v>175</v>
      </c>
      <c r="F573" s="146" t="s">
        <v>2194</v>
      </c>
      <c r="I573" s="147"/>
      <c r="L573" s="33"/>
      <c r="M573" s="148"/>
      <c r="T573" s="54"/>
      <c r="AT573" s="18" t="s">
        <v>175</v>
      </c>
      <c r="AU573" s="18" t="s">
        <v>83</v>
      </c>
    </row>
    <row r="574" spans="2:65" s="12" customFormat="1" ht="10.199999999999999">
      <c r="B574" s="149"/>
      <c r="D574" s="150" t="s">
        <v>177</v>
      </c>
      <c r="E574" s="151" t="s">
        <v>19</v>
      </c>
      <c r="F574" s="152" t="s">
        <v>339</v>
      </c>
      <c r="H574" s="151" t="s">
        <v>19</v>
      </c>
      <c r="I574" s="153"/>
      <c r="L574" s="149"/>
      <c r="M574" s="154"/>
      <c r="T574" s="155"/>
      <c r="AT574" s="151" t="s">
        <v>177</v>
      </c>
      <c r="AU574" s="151" t="s">
        <v>83</v>
      </c>
      <c r="AV574" s="12" t="s">
        <v>81</v>
      </c>
      <c r="AW574" s="12" t="s">
        <v>34</v>
      </c>
      <c r="AX574" s="12" t="s">
        <v>74</v>
      </c>
      <c r="AY574" s="151" t="s">
        <v>166</v>
      </c>
    </row>
    <row r="575" spans="2:65" s="13" customFormat="1" ht="10.199999999999999">
      <c r="B575" s="156"/>
      <c r="D575" s="150" t="s">
        <v>177</v>
      </c>
      <c r="E575" s="157" t="s">
        <v>19</v>
      </c>
      <c r="F575" s="158" t="s">
        <v>2195</v>
      </c>
      <c r="H575" s="159">
        <v>16.771999999999998</v>
      </c>
      <c r="I575" s="160"/>
      <c r="L575" s="156"/>
      <c r="M575" s="161"/>
      <c r="T575" s="162"/>
      <c r="AT575" s="157" t="s">
        <v>177</v>
      </c>
      <c r="AU575" s="157" t="s">
        <v>83</v>
      </c>
      <c r="AV575" s="13" t="s">
        <v>83</v>
      </c>
      <c r="AW575" s="13" t="s">
        <v>34</v>
      </c>
      <c r="AX575" s="13" t="s">
        <v>74</v>
      </c>
      <c r="AY575" s="157" t="s">
        <v>166</v>
      </c>
    </row>
    <row r="576" spans="2:65" s="12" customFormat="1" ht="10.199999999999999">
      <c r="B576" s="149"/>
      <c r="D576" s="150" t="s">
        <v>177</v>
      </c>
      <c r="E576" s="151" t="s">
        <v>19</v>
      </c>
      <c r="F576" s="152" t="s">
        <v>1709</v>
      </c>
      <c r="H576" s="151" t="s">
        <v>19</v>
      </c>
      <c r="I576" s="153"/>
      <c r="L576" s="149"/>
      <c r="M576" s="154"/>
      <c r="T576" s="155"/>
      <c r="AT576" s="151" t="s">
        <v>177</v>
      </c>
      <c r="AU576" s="151" t="s">
        <v>83</v>
      </c>
      <c r="AV576" s="12" t="s">
        <v>81</v>
      </c>
      <c r="AW576" s="12" t="s">
        <v>34</v>
      </c>
      <c r="AX576" s="12" t="s">
        <v>74</v>
      </c>
      <c r="AY576" s="151" t="s">
        <v>166</v>
      </c>
    </row>
    <row r="577" spans="2:65" s="13" customFormat="1" ht="10.199999999999999">
      <c r="B577" s="156"/>
      <c r="D577" s="150" t="s">
        <v>177</v>
      </c>
      <c r="E577" s="157" t="s">
        <v>19</v>
      </c>
      <c r="F577" s="158" t="s">
        <v>2196</v>
      </c>
      <c r="H577" s="159">
        <v>4.6020000000000003</v>
      </c>
      <c r="I577" s="160"/>
      <c r="L577" s="156"/>
      <c r="M577" s="161"/>
      <c r="T577" s="162"/>
      <c r="AT577" s="157" t="s">
        <v>177</v>
      </c>
      <c r="AU577" s="157" t="s">
        <v>83</v>
      </c>
      <c r="AV577" s="13" t="s">
        <v>83</v>
      </c>
      <c r="AW577" s="13" t="s">
        <v>34</v>
      </c>
      <c r="AX577" s="13" t="s">
        <v>74</v>
      </c>
      <c r="AY577" s="157" t="s">
        <v>166</v>
      </c>
    </row>
    <row r="578" spans="2:65" s="12" customFormat="1" ht="10.199999999999999">
      <c r="B578" s="149"/>
      <c r="D578" s="150" t="s">
        <v>177</v>
      </c>
      <c r="E578" s="151" t="s">
        <v>19</v>
      </c>
      <c r="F578" s="152" t="s">
        <v>2182</v>
      </c>
      <c r="H578" s="151" t="s">
        <v>19</v>
      </c>
      <c r="I578" s="153"/>
      <c r="L578" s="149"/>
      <c r="M578" s="154"/>
      <c r="T578" s="155"/>
      <c r="AT578" s="151" t="s">
        <v>177</v>
      </c>
      <c r="AU578" s="151" t="s">
        <v>83</v>
      </c>
      <c r="AV578" s="12" t="s">
        <v>81</v>
      </c>
      <c r="AW578" s="12" t="s">
        <v>34</v>
      </c>
      <c r="AX578" s="12" t="s">
        <v>74</v>
      </c>
      <c r="AY578" s="151" t="s">
        <v>166</v>
      </c>
    </row>
    <row r="579" spans="2:65" s="13" customFormat="1" ht="10.199999999999999">
      <c r="B579" s="156"/>
      <c r="D579" s="150" t="s">
        <v>177</v>
      </c>
      <c r="E579" s="157" t="s">
        <v>19</v>
      </c>
      <c r="F579" s="158" t="s">
        <v>2197</v>
      </c>
      <c r="H579" s="159">
        <v>13.102</v>
      </c>
      <c r="I579" s="160"/>
      <c r="L579" s="156"/>
      <c r="M579" s="161"/>
      <c r="T579" s="162"/>
      <c r="AT579" s="157" t="s">
        <v>177</v>
      </c>
      <c r="AU579" s="157" t="s">
        <v>83</v>
      </c>
      <c r="AV579" s="13" t="s">
        <v>83</v>
      </c>
      <c r="AW579" s="13" t="s">
        <v>34</v>
      </c>
      <c r="AX579" s="13" t="s">
        <v>74</v>
      </c>
      <c r="AY579" s="157" t="s">
        <v>166</v>
      </c>
    </row>
    <row r="580" spans="2:65" s="12" customFormat="1" ht="10.199999999999999">
      <c r="B580" s="149"/>
      <c r="D580" s="150" t="s">
        <v>177</v>
      </c>
      <c r="E580" s="151" t="s">
        <v>19</v>
      </c>
      <c r="F580" s="152" t="s">
        <v>2185</v>
      </c>
      <c r="H580" s="151" t="s">
        <v>19</v>
      </c>
      <c r="I580" s="153"/>
      <c r="L580" s="149"/>
      <c r="M580" s="154"/>
      <c r="T580" s="155"/>
      <c r="AT580" s="151" t="s">
        <v>177</v>
      </c>
      <c r="AU580" s="151" t="s">
        <v>83</v>
      </c>
      <c r="AV580" s="12" t="s">
        <v>81</v>
      </c>
      <c r="AW580" s="12" t="s">
        <v>34</v>
      </c>
      <c r="AX580" s="12" t="s">
        <v>74</v>
      </c>
      <c r="AY580" s="151" t="s">
        <v>166</v>
      </c>
    </row>
    <row r="581" spans="2:65" s="13" customFormat="1" ht="10.199999999999999">
      <c r="B581" s="156"/>
      <c r="D581" s="150" t="s">
        <v>177</v>
      </c>
      <c r="E581" s="157" t="s">
        <v>19</v>
      </c>
      <c r="F581" s="158" t="s">
        <v>2198</v>
      </c>
      <c r="H581" s="159">
        <v>4</v>
      </c>
      <c r="I581" s="160"/>
      <c r="L581" s="156"/>
      <c r="M581" s="161"/>
      <c r="T581" s="162"/>
      <c r="AT581" s="157" t="s">
        <v>177</v>
      </c>
      <c r="AU581" s="157" t="s">
        <v>83</v>
      </c>
      <c r="AV581" s="13" t="s">
        <v>83</v>
      </c>
      <c r="AW581" s="13" t="s">
        <v>34</v>
      </c>
      <c r="AX581" s="13" t="s">
        <v>74</v>
      </c>
      <c r="AY581" s="157" t="s">
        <v>166</v>
      </c>
    </row>
    <row r="582" spans="2:65" s="12" customFormat="1" ht="10.199999999999999">
      <c r="B582" s="149"/>
      <c r="D582" s="150" t="s">
        <v>177</v>
      </c>
      <c r="E582" s="151" t="s">
        <v>19</v>
      </c>
      <c r="F582" s="152" t="s">
        <v>2187</v>
      </c>
      <c r="H582" s="151" t="s">
        <v>19</v>
      </c>
      <c r="I582" s="153"/>
      <c r="L582" s="149"/>
      <c r="M582" s="154"/>
      <c r="T582" s="155"/>
      <c r="AT582" s="151" t="s">
        <v>177</v>
      </c>
      <c r="AU582" s="151" t="s">
        <v>83</v>
      </c>
      <c r="AV582" s="12" t="s">
        <v>81</v>
      </c>
      <c r="AW582" s="12" t="s">
        <v>34</v>
      </c>
      <c r="AX582" s="12" t="s">
        <v>74</v>
      </c>
      <c r="AY582" s="151" t="s">
        <v>166</v>
      </c>
    </row>
    <row r="583" spans="2:65" s="13" customFormat="1" ht="10.199999999999999">
      <c r="B583" s="156"/>
      <c r="D583" s="150" t="s">
        <v>177</v>
      </c>
      <c r="E583" s="157" t="s">
        <v>19</v>
      </c>
      <c r="F583" s="158" t="s">
        <v>2199</v>
      </c>
      <c r="H583" s="159">
        <v>4.92</v>
      </c>
      <c r="I583" s="160"/>
      <c r="L583" s="156"/>
      <c r="M583" s="161"/>
      <c r="T583" s="162"/>
      <c r="AT583" s="157" t="s">
        <v>177</v>
      </c>
      <c r="AU583" s="157" t="s">
        <v>83</v>
      </c>
      <c r="AV583" s="13" t="s">
        <v>83</v>
      </c>
      <c r="AW583" s="13" t="s">
        <v>34</v>
      </c>
      <c r="AX583" s="13" t="s">
        <v>74</v>
      </c>
      <c r="AY583" s="157" t="s">
        <v>166</v>
      </c>
    </row>
    <row r="584" spans="2:65" s="13" customFormat="1" ht="10.199999999999999">
      <c r="B584" s="156"/>
      <c r="D584" s="150" t="s">
        <v>177</v>
      </c>
      <c r="E584" s="157" t="s">
        <v>19</v>
      </c>
      <c r="F584" s="158" t="s">
        <v>2200</v>
      </c>
      <c r="H584" s="159">
        <v>1.68</v>
      </c>
      <c r="I584" s="160"/>
      <c r="L584" s="156"/>
      <c r="M584" s="161"/>
      <c r="T584" s="162"/>
      <c r="AT584" s="157" t="s">
        <v>177</v>
      </c>
      <c r="AU584" s="157" t="s">
        <v>83</v>
      </c>
      <c r="AV584" s="13" t="s">
        <v>83</v>
      </c>
      <c r="AW584" s="13" t="s">
        <v>34</v>
      </c>
      <c r="AX584" s="13" t="s">
        <v>74</v>
      </c>
      <c r="AY584" s="157" t="s">
        <v>166</v>
      </c>
    </row>
    <row r="585" spans="2:65" s="14" customFormat="1" ht="10.199999999999999">
      <c r="B585" s="163"/>
      <c r="D585" s="150" t="s">
        <v>177</v>
      </c>
      <c r="E585" s="164" t="s">
        <v>19</v>
      </c>
      <c r="F585" s="165" t="s">
        <v>181</v>
      </c>
      <c r="H585" s="166">
        <v>45.076000000000001</v>
      </c>
      <c r="I585" s="167"/>
      <c r="L585" s="163"/>
      <c r="M585" s="168"/>
      <c r="T585" s="169"/>
      <c r="AT585" s="164" t="s">
        <v>177</v>
      </c>
      <c r="AU585" s="164" t="s">
        <v>83</v>
      </c>
      <c r="AV585" s="14" t="s">
        <v>173</v>
      </c>
      <c r="AW585" s="14" t="s">
        <v>34</v>
      </c>
      <c r="AX585" s="14" t="s">
        <v>81</v>
      </c>
      <c r="AY585" s="164" t="s">
        <v>166</v>
      </c>
    </row>
    <row r="586" spans="2:65" s="13" customFormat="1" ht="10.199999999999999">
      <c r="B586" s="156"/>
      <c r="D586" s="150" t="s">
        <v>177</v>
      </c>
      <c r="F586" s="158" t="s">
        <v>2201</v>
      </c>
      <c r="H586" s="159">
        <v>45.978000000000002</v>
      </c>
      <c r="I586" s="160"/>
      <c r="L586" s="156"/>
      <c r="M586" s="161"/>
      <c r="T586" s="162"/>
      <c r="AT586" s="157" t="s">
        <v>177</v>
      </c>
      <c r="AU586" s="157" t="s">
        <v>83</v>
      </c>
      <c r="AV586" s="13" t="s">
        <v>83</v>
      </c>
      <c r="AW586" s="13" t="s">
        <v>4</v>
      </c>
      <c r="AX586" s="13" t="s">
        <v>81</v>
      </c>
      <c r="AY586" s="157" t="s">
        <v>166</v>
      </c>
    </row>
    <row r="587" spans="2:65" s="1" customFormat="1" ht="16.5" customHeight="1">
      <c r="B587" s="33"/>
      <c r="C587" s="132" t="s">
        <v>939</v>
      </c>
      <c r="D587" s="132" t="s">
        <v>168</v>
      </c>
      <c r="E587" s="133" t="s">
        <v>2202</v>
      </c>
      <c r="F587" s="134" t="s">
        <v>2203</v>
      </c>
      <c r="G587" s="135" t="s">
        <v>244</v>
      </c>
      <c r="H587" s="136">
        <v>45.978000000000002</v>
      </c>
      <c r="I587" s="137"/>
      <c r="J587" s="138">
        <f>ROUND(I587*H587,2)</f>
        <v>0</v>
      </c>
      <c r="K587" s="134" t="s">
        <v>172</v>
      </c>
      <c r="L587" s="33"/>
      <c r="M587" s="139" t="s">
        <v>19</v>
      </c>
      <c r="N587" s="140" t="s">
        <v>45</v>
      </c>
      <c r="P587" s="141">
        <f>O587*H587</f>
        <v>0</v>
      </c>
      <c r="Q587" s="141">
        <v>0</v>
      </c>
      <c r="R587" s="141">
        <f>Q587*H587</f>
        <v>0</v>
      </c>
      <c r="S587" s="141">
        <v>0</v>
      </c>
      <c r="T587" s="142">
        <f>S587*H587</f>
        <v>0</v>
      </c>
      <c r="AR587" s="143" t="s">
        <v>173</v>
      </c>
      <c r="AT587" s="143" t="s">
        <v>168</v>
      </c>
      <c r="AU587" s="143" t="s">
        <v>83</v>
      </c>
      <c r="AY587" s="18" t="s">
        <v>166</v>
      </c>
      <c r="BE587" s="144">
        <f>IF(N587="základní",J587,0)</f>
        <v>0</v>
      </c>
      <c r="BF587" s="144">
        <f>IF(N587="snížená",J587,0)</f>
        <v>0</v>
      </c>
      <c r="BG587" s="144">
        <f>IF(N587="zákl. přenesená",J587,0)</f>
        <v>0</v>
      </c>
      <c r="BH587" s="144">
        <f>IF(N587="sníž. přenesená",J587,0)</f>
        <v>0</v>
      </c>
      <c r="BI587" s="144">
        <f>IF(N587="nulová",J587,0)</f>
        <v>0</v>
      </c>
      <c r="BJ587" s="18" t="s">
        <v>81</v>
      </c>
      <c r="BK587" s="144">
        <f>ROUND(I587*H587,2)</f>
        <v>0</v>
      </c>
      <c r="BL587" s="18" t="s">
        <v>173</v>
      </c>
      <c r="BM587" s="143" t="s">
        <v>2204</v>
      </c>
    </row>
    <row r="588" spans="2:65" s="1" customFormat="1" ht="10.199999999999999">
      <c r="B588" s="33"/>
      <c r="D588" s="145" t="s">
        <v>175</v>
      </c>
      <c r="F588" s="146" t="s">
        <v>2205</v>
      </c>
      <c r="I588" s="147"/>
      <c r="L588" s="33"/>
      <c r="M588" s="148"/>
      <c r="T588" s="54"/>
      <c r="AT588" s="18" t="s">
        <v>175</v>
      </c>
      <c r="AU588" s="18" t="s">
        <v>83</v>
      </c>
    </row>
    <row r="589" spans="2:65" s="12" customFormat="1" ht="10.199999999999999">
      <c r="B589" s="149"/>
      <c r="D589" s="150" t="s">
        <v>177</v>
      </c>
      <c r="E589" s="151" t="s">
        <v>19</v>
      </c>
      <c r="F589" s="152" t="s">
        <v>339</v>
      </c>
      <c r="H589" s="151" t="s">
        <v>19</v>
      </c>
      <c r="I589" s="153"/>
      <c r="L589" s="149"/>
      <c r="M589" s="154"/>
      <c r="T589" s="155"/>
      <c r="AT589" s="151" t="s">
        <v>177</v>
      </c>
      <c r="AU589" s="151" t="s">
        <v>83</v>
      </c>
      <c r="AV589" s="12" t="s">
        <v>81</v>
      </c>
      <c r="AW589" s="12" t="s">
        <v>34</v>
      </c>
      <c r="AX589" s="12" t="s">
        <v>74</v>
      </c>
      <c r="AY589" s="151" t="s">
        <v>166</v>
      </c>
    </row>
    <row r="590" spans="2:65" s="13" customFormat="1" ht="10.199999999999999">
      <c r="B590" s="156"/>
      <c r="D590" s="150" t="s">
        <v>177</v>
      </c>
      <c r="E590" s="157" t="s">
        <v>19</v>
      </c>
      <c r="F590" s="158" t="s">
        <v>2195</v>
      </c>
      <c r="H590" s="159">
        <v>16.771999999999998</v>
      </c>
      <c r="I590" s="160"/>
      <c r="L590" s="156"/>
      <c r="M590" s="161"/>
      <c r="T590" s="162"/>
      <c r="AT590" s="157" t="s">
        <v>177</v>
      </c>
      <c r="AU590" s="157" t="s">
        <v>83</v>
      </c>
      <c r="AV590" s="13" t="s">
        <v>83</v>
      </c>
      <c r="AW590" s="13" t="s">
        <v>34</v>
      </c>
      <c r="AX590" s="13" t="s">
        <v>74</v>
      </c>
      <c r="AY590" s="157" t="s">
        <v>166</v>
      </c>
    </row>
    <row r="591" spans="2:65" s="12" customFormat="1" ht="10.199999999999999">
      <c r="B591" s="149"/>
      <c r="D591" s="150" t="s">
        <v>177</v>
      </c>
      <c r="E591" s="151" t="s">
        <v>19</v>
      </c>
      <c r="F591" s="152" t="s">
        <v>1709</v>
      </c>
      <c r="H591" s="151" t="s">
        <v>19</v>
      </c>
      <c r="I591" s="153"/>
      <c r="L591" s="149"/>
      <c r="M591" s="154"/>
      <c r="T591" s="155"/>
      <c r="AT591" s="151" t="s">
        <v>177</v>
      </c>
      <c r="AU591" s="151" t="s">
        <v>83</v>
      </c>
      <c r="AV591" s="12" t="s">
        <v>81</v>
      </c>
      <c r="AW591" s="12" t="s">
        <v>34</v>
      </c>
      <c r="AX591" s="12" t="s">
        <v>74</v>
      </c>
      <c r="AY591" s="151" t="s">
        <v>166</v>
      </c>
    </row>
    <row r="592" spans="2:65" s="13" customFormat="1" ht="10.199999999999999">
      <c r="B592" s="156"/>
      <c r="D592" s="150" t="s">
        <v>177</v>
      </c>
      <c r="E592" s="157" t="s">
        <v>19</v>
      </c>
      <c r="F592" s="158" t="s">
        <v>2196</v>
      </c>
      <c r="H592" s="159">
        <v>4.6020000000000003</v>
      </c>
      <c r="I592" s="160"/>
      <c r="L592" s="156"/>
      <c r="M592" s="161"/>
      <c r="T592" s="162"/>
      <c r="AT592" s="157" t="s">
        <v>177</v>
      </c>
      <c r="AU592" s="157" t="s">
        <v>83</v>
      </c>
      <c r="AV592" s="13" t="s">
        <v>83</v>
      </c>
      <c r="AW592" s="13" t="s">
        <v>34</v>
      </c>
      <c r="AX592" s="13" t="s">
        <v>74</v>
      </c>
      <c r="AY592" s="157" t="s">
        <v>166</v>
      </c>
    </row>
    <row r="593" spans="2:65" s="12" customFormat="1" ht="10.199999999999999">
      <c r="B593" s="149"/>
      <c r="D593" s="150" t="s">
        <v>177</v>
      </c>
      <c r="E593" s="151" t="s">
        <v>19</v>
      </c>
      <c r="F593" s="152" t="s">
        <v>2182</v>
      </c>
      <c r="H593" s="151" t="s">
        <v>19</v>
      </c>
      <c r="I593" s="153"/>
      <c r="L593" s="149"/>
      <c r="M593" s="154"/>
      <c r="T593" s="155"/>
      <c r="AT593" s="151" t="s">
        <v>177</v>
      </c>
      <c r="AU593" s="151" t="s">
        <v>83</v>
      </c>
      <c r="AV593" s="12" t="s">
        <v>81</v>
      </c>
      <c r="AW593" s="12" t="s">
        <v>34</v>
      </c>
      <c r="AX593" s="12" t="s">
        <v>74</v>
      </c>
      <c r="AY593" s="151" t="s">
        <v>166</v>
      </c>
    </row>
    <row r="594" spans="2:65" s="13" customFormat="1" ht="10.199999999999999">
      <c r="B594" s="156"/>
      <c r="D594" s="150" t="s">
        <v>177</v>
      </c>
      <c r="E594" s="157" t="s">
        <v>19</v>
      </c>
      <c r="F594" s="158" t="s">
        <v>2197</v>
      </c>
      <c r="H594" s="159">
        <v>13.102</v>
      </c>
      <c r="I594" s="160"/>
      <c r="L594" s="156"/>
      <c r="M594" s="161"/>
      <c r="T594" s="162"/>
      <c r="AT594" s="157" t="s">
        <v>177</v>
      </c>
      <c r="AU594" s="157" t="s">
        <v>83</v>
      </c>
      <c r="AV594" s="13" t="s">
        <v>83</v>
      </c>
      <c r="AW594" s="13" t="s">
        <v>34</v>
      </c>
      <c r="AX594" s="13" t="s">
        <v>74</v>
      </c>
      <c r="AY594" s="157" t="s">
        <v>166</v>
      </c>
    </row>
    <row r="595" spans="2:65" s="12" customFormat="1" ht="10.199999999999999">
      <c r="B595" s="149"/>
      <c r="D595" s="150" t="s">
        <v>177</v>
      </c>
      <c r="E595" s="151" t="s">
        <v>19</v>
      </c>
      <c r="F595" s="152" t="s">
        <v>2185</v>
      </c>
      <c r="H595" s="151" t="s">
        <v>19</v>
      </c>
      <c r="I595" s="153"/>
      <c r="L595" s="149"/>
      <c r="M595" s="154"/>
      <c r="T595" s="155"/>
      <c r="AT595" s="151" t="s">
        <v>177</v>
      </c>
      <c r="AU595" s="151" t="s">
        <v>83</v>
      </c>
      <c r="AV595" s="12" t="s">
        <v>81</v>
      </c>
      <c r="AW595" s="12" t="s">
        <v>34</v>
      </c>
      <c r="AX595" s="12" t="s">
        <v>74</v>
      </c>
      <c r="AY595" s="151" t="s">
        <v>166</v>
      </c>
    </row>
    <row r="596" spans="2:65" s="13" customFormat="1" ht="10.199999999999999">
      <c r="B596" s="156"/>
      <c r="D596" s="150" t="s">
        <v>177</v>
      </c>
      <c r="E596" s="157" t="s">
        <v>19</v>
      </c>
      <c r="F596" s="158" t="s">
        <v>2198</v>
      </c>
      <c r="H596" s="159">
        <v>4</v>
      </c>
      <c r="I596" s="160"/>
      <c r="L596" s="156"/>
      <c r="M596" s="161"/>
      <c r="T596" s="162"/>
      <c r="AT596" s="157" t="s">
        <v>177</v>
      </c>
      <c r="AU596" s="157" t="s">
        <v>83</v>
      </c>
      <c r="AV596" s="13" t="s">
        <v>83</v>
      </c>
      <c r="AW596" s="13" t="s">
        <v>34</v>
      </c>
      <c r="AX596" s="13" t="s">
        <v>74</v>
      </c>
      <c r="AY596" s="157" t="s">
        <v>166</v>
      </c>
    </row>
    <row r="597" spans="2:65" s="12" customFormat="1" ht="10.199999999999999">
      <c r="B597" s="149"/>
      <c r="D597" s="150" t="s">
        <v>177</v>
      </c>
      <c r="E597" s="151" t="s">
        <v>19</v>
      </c>
      <c r="F597" s="152" t="s">
        <v>2187</v>
      </c>
      <c r="H597" s="151" t="s">
        <v>19</v>
      </c>
      <c r="I597" s="153"/>
      <c r="L597" s="149"/>
      <c r="M597" s="154"/>
      <c r="T597" s="155"/>
      <c r="AT597" s="151" t="s">
        <v>177</v>
      </c>
      <c r="AU597" s="151" t="s">
        <v>83</v>
      </c>
      <c r="AV597" s="12" t="s">
        <v>81</v>
      </c>
      <c r="AW597" s="12" t="s">
        <v>34</v>
      </c>
      <c r="AX597" s="12" t="s">
        <v>74</v>
      </c>
      <c r="AY597" s="151" t="s">
        <v>166</v>
      </c>
    </row>
    <row r="598" spans="2:65" s="13" customFormat="1" ht="10.199999999999999">
      <c r="B598" s="156"/>
      <c r="D598" s="150" t="s">
        <v>177</v>
      </c>
      <c r="E598" s="157" t="s">
        <v>19</v>
      </c>
      <c r="F598" s="158" t="s">
        <v>2199</v>
      </c>
      <c r="H598" s="159">
        <v>4.92</v>
      </c>
      <c r="I598" s="160"/>
      <c r="L598" s="156"/>
      <c r="M598" s="161"/>
      <c r="T598" s="162"/>
      <c r="AT598" s="157" t="s">
        <v>177</v>
      </c>
      <c r="AU598" s="157" t="s">
        <v>83</v>
      </c>
      <c r="AV598" s="13" t="s">
        <v>83</v>
      </c>
      <c r="AW598" s="13" t="s">
        <v>34</v>
      </c>
      <c r="AX598" s="13" t="s">
        <v>74</v>
      </c>
      <c r="AY598" s="157" t="s">
        <v>166</v>
      </c>
    </row>
    <row r="599" spans="2:65" s="13" customFormat="1" ht="10.199999999999999">
      <c r="B599" s="156"/>
      <c r="D599" s="150" t="s">
        <v>177</v>
      </c>
      <c r="E599" s="157" t="s">
        <v>19</v>
      </c>
      <c r="F599" s="158" t="s">
        <v>2200</v>
      </c>
      <c r="H599" s="159">
        <v>1.68</v>
      </c>
      <c r="I599" s="160"/>
      <c r="L599" s="156"/>
      <c r="M599" s="161"/>
      <c r="T599" s="162"/>
      <c r="AT599" s="157" t="s">
        <v>177</v>
      </c>
      <c r="AU599" s="157" t="s">
        <v>83</v>
      </c>
      <c r="AV599" s="13" t="s">
        <v>83</v>
      </c>
      <c r="AW599" s="13" t="s">
        <v>34</v>
      </c>
      <c r="AX599" s="13" t="s">
        <v>74</v>
      </c>
      <c r="AY599" s="157" t="s">
        <v>166</v>
      </c>
    </row>
    <row r="600" spans="2:65" s="14" customFormat="1" ht="10.199999999999999">
      <c r="B600" s="163"/>
      <c r="D600" s="150" t="s">
        <v>177</v>
      </c>
      <c r="E600" s="164" t="s">
        <v>19</v>
      </c>
      <c r="F600" s="165" t="s">
        <v>181</v>
      </c>
      <c r="H600" s="166">
        <v>45.076000000000001</v>
      </c>
      <c r="I600" s="167"/>
      <c r="L600" s="163"/>
      <c r="M600" s="168"/>
      <c r="T600" s="169"/>
      <c r="AT600" s="164" t="s">
        <v>177</v>
      </c>
      <c r="AU600" s="164" t="s">
        <v>83</v>
      </c>
      <c r="AV600" s="14" t="s">
        <v>173</v>
      </c>
      <c r="AW600" s="14" t="s">
        <v>34</v>
      </c>
      <c r="AX600" s="14" t="s">
        <v>81</v>
      </c>
      <c r="AY600" s="164" t="s">
        <v>166</v>
      </c>
    </row>
    <row r="601" spans="2:65" s="13" customFormat="1" ht="10.199999999999999">
      <c r="B601" s="156"/>
      <c r="D601" s="150" t="s">
        <v>177</v>
      </c>
      <c r="F601" s="158" t="s">
        <v>2201</v>
      </c>
      <c r="H601" s="159">
        <v>45.978000000000002</v>
      </c>
      <c r="I601" s="160"/>
      <c r="L601" s="156"/>
      <c r="M601" s="161"/>
      <c r="T601" s="162"/>
      <c r="AT601" s="157" t="s">
        <v>177</v>
      </c>
      <c r="AU601" s="157" t="s">
        <v>83</v>
      </c>
      <c r="AV601" s="13" t="s">
        <v>83</v>
      </c>
      <c r="AW601" s="13" t="s">
        <v>4</v>
      </c>
      <c r="AX601" s="13" t="s">
        <v>81</v>
      </c>
      <c r="AY601" s="157" t="s">
        <v>166</v>
      </c>
    </row>
    <row r="602" spans="2:65" s="1" customFormat="1" ht="16.5" customHeight="1">
      <c r="B602" s="33"/>
      <c r="C602" s="132" t="s">
        <v>944</v>
      </c>
      <c r="D602" s="132" t="s">
        <v>168</v>
      </c>
      <c r="E602" s="133" t="s">
        <v>2206</v>
      </c>
      <c r="F602" s="134" t="s">
        <v>2207</v>
      </c>
      <c r="G602" s="135" t="s">
        <v>293</v>
      </c>
      <c r="H602" s="136">
        <v>0.64300000000000002</v>
      </c>
      <c r="I602" s="137"/>
      <c r="J602" s="138">
        <f>ROUND(I602*H602,2)</f>
        <v>0</v>
      </c>
      <c r="K602" s="134" t="s">
        <v>172</v>
      </c>
      <c r="L602" s="33"/>
      <c r="M602" s="139" t="s">
        <v>19</v>
      </c>
      <c r="N602" s="140" t="s">
        <v>45</v>
      </c>
      <c r="P602" s="141">
        <f>O602*H602</f>
        <v>0</v>
      </c>
      <c r="Q602" s="141">
        <v>1.05291</v>
      </c>
      <c r="R602" s="141">
        <f>Q602*H602</f>
        <v>0.67702112999999997</v>
      </c>
      <c r="S602" s="141">
        <v>0</v>
      </c>
      <c r="T602" s="142">
        <f>S602*H602</f>
        <v>0</v>
      </c>
      <c r="AR602" s="143" t="s">
        <v>173</v>
      </c>
      <c r="AT602" s="143" t="s">
        <v>168</v>
      </c>
      <c r="AU602" s="143" t="s">
        <v>83</v>
      </c>
      <c r="AY602" s="18" t="s">
        <v>166</v>
      </c>
      <c r="BE602" s="144">
        <f>IF(N602="základní",J602,0)</f>
        <v>0</v>
      </c>
      <c r="BF602" s="144">
        <f>IF(N602="snížená",J602,0)</f>
        <v>0</v>
      </c>
      <c r="BG602" s="144">
        <f>IF(N602="zákl. přenesená",J602,0)</f>
        <v>0</v>
      </c>
      <c r="BH602" s="144">
        <f>IF(N602="sníž. přenesená",J602,0)</f>
        <v>0</v>
      </c>
      <c r="BI602" s="144">
        <f>IF(N602="nulová",J602,0)</f>
        <v>0</v>
      </c>
      <c r="BJ602" s="18" t="s">
        <v>81</v>
      </c>
      <c r="BK602" s="144">
        <f>ROUND(I602*H602,2)</f>
        <v>0</v>
      </c>
      <c r="BL602" s="18" t="s">
        <v>173</v>
      </c>
      <c r="BM602" s="143" t="s">
        <v>2208</v>
      </c>
    </row>
    <row r="603" spans="2:65" s="1" customFormat="1" ht="10.199999999999999">
      <c r="B603" s="33"/>
      <c r="D603" s="145" t="s">
        <v>175</v>
      </c>
      <c r="F603" s="146" t="s">
        <v>2209</v>
      </c>
      <c r="I603" s="147"/>
      <c r="L603" s="33"/>
      <c r="M603" s="148"/>
      <c r="T603" s="54"/>
      <c r="AT603" s="18" t="s">
        <v>175</v>
      </c>
      <c r="AU603" s="18" t="s">
        <v>83</v>
      </c>
    </row>
    <row r="604" spans="2:65" s="12" customFormat="1" ht="10.199999999999999">
      <c r="B604" s="149"/>
      <c r="D604" s="150" t="s">
        <v>177</v>
      </c>
      <c r="E604" s="151" t="s">
        <v>19</v>
      </c>
      <c r="F604" s="152" t="s">
        <v>2210</v>
      </c>
      <c r="H604" s="151" t="s">
        <v>19</v>
      </c>
      <c r="I604" s="153"/>
      <c r="L604" s="149"/>
      <c r="M604" s="154"/>
      <c r="T604" s="155"/>
      <c r="AT604" s="151" t="s">
        <v>177</v>
      </c>
      <c r="AU604" s="151" t="s">
        <v>83</v>
      </c>
      <c r="AV604" s="12" t="s">
        <v>81</v>
      </c>
      <c r="AW604" s="12" t="s">
        <v>34</v>
      </c>
      <c r="AX604" s="12" t="s">
        <v>74</v>
      </c>
      <c r="AY604" s="151" t="s">
        <v>166</v>
      </c>
    </row>
    <row r="605" spans="2:65" s="13" customFormat="1" ht="10.199999999999999">
      <c r="B605" s="156"/>
      <c r="D605" s="150" t="s">
        <v>177</v>
      </c>
      <c r="E605" s="157" t="s">
        <v>19</v>
      </c>
      <c r="F605" s="158" t="s">
        <v>2211</v>
      </c>
      <c r="H605" s="159">
        <v>0.41099999999999998</v>
      </c>
      <c r="I605" s="160"/>
      <c r="L605" s="156"/>
      <c r="M605" s="161"/>
      <c r="T605" s="162"/>
      <c r="AT605" s="157" t="s">
        <v>177</v>
      </c>
      <c r="AU605" s="157" t="s">
        <v>83</v>
      </c>
      <c r="AV605" s="13" t="s">
        <v>83</v>
      </c>
      <c r="AW605" s="13" t="s">
        <v>34</v>
      </c>
      <c r="AX605" s="13" t="s">
        <v>74</v>
      </c>
      <c r="AY605" s="157" t="s">
        <v>166</v>
      </c>
    </row>
    <row r="606" spans="2:65" s="12" customFormat="1" ht="10.199999999999999">
      <c r="B606" s="149"/>
      <c r="D606" s="150" t="s">
        <v>177</v>
      </c>
      <c r="E606" s="151" t="s">
        <v>19</v>
      </c>
      <c r="F606" s="152" t="s">
        <v>2212</v>
      </c>
      <c r="H606" s="151" t="s">
        <v>19</v>
      </c>
      <c r="I606" s="153"/>
      <c r="L606" s="149"/>
      <c r="M606" s="154"/>
      <c r="T606" s="155"/>
      <c r="AT606" s="151" t="s">
        <v>177</v>
      </c>
      <c r="AU606" s="151" t="s">
        <v>83</v>
      </c>
      <c r="AV606" s="12" t="s">
        <v>81</v>
      </c>
      <c r="AW606" s="12" t="s">
        <v>34</v>
      </c>
      <c r="AX606" s="12" t="s">
        <v>74</v>
      </c>
      <c r="AY606" s="151" t="s">
        <v>166</v>
      </c>
    </row>
    <row r="607" spans="2:65" s="13" customFormat="1" ht="10.199999999999999">
      <c r="B607" s="156"/>
      <c r="D607" s="150" t="s">
        <v>177</v>
      </c>
      <c r="E607" s="157" t="s">
        <v>19</v>
      </c>
      <c r="F607" s="158" t="s">
        <v>2213</v>
      </c>
      <c r="H607" s="159">
        <v>0.20100000000000001</v>
      </c>
      <c r="I607" s="160"/>
      <c r="L607" s="156"/>
      <c r="M607" s="161"/>
      <c r="T607" s="162"/>
      <c r="AT607" s="157" t="s">
        <v>177</v>
      </c>
      <c r="AU607" s="157" t="s">
        <v>83</v>
      </c>
      <c r="AV607" s="13" t="s">
        <v>83</v>
      </c>
      <c r="AW607" s="13" t="s">
        <v>34</v>
      </c>
      <c r="AX607" s="13" t="s">
        <v>74</v>
      </c>
      <c r="AY607" s="157" t="s">
        <v>166</v>
      </c>
    </row>
    <row r="608" spans="2:65" s="14" customFormat="1" ht="10.199999999999999">
      <c r="B608" s="163"/>
      <c r="D608" s="150" t="s">
        <v>177</v>
      </c>
      <c r="E608" s="164" t="s">
        <v>19</v>
      </c>
      <c r="F608" s="165" t="s">
        <v>181</v>
      </c>
      <c r="H608" s="166">
        <v>0.61199999999999999</v>
      </c>
      <c r="I608" s="167"/>
      <c r="L608" s="163"/>
      <c r="M608" s="168"/>
      <c r="T608" s="169"/>
      <c r="AT608" s="164" t="s">
        <v>177</v>
      </c>
      <c r="AU608" s="164" t="s">
        <v>83</v>
      </c>
      <c r="AV608" s="14" t="s">
        <v>173</v>
      </c>
      <c r="AW608" s="14" t="s">
        <v>34</v>
      </c>
      <c r="AX608" s="14" t="s">
        <v>81</v>
      </c>
      <c r="AY608" s="164" t="s">
        <v>166</v>
      </c>
    </row>
    <row r="609" spans="2:65" s="13" customFormat="1" ht="10.199999999999999">
      <c r="B609" s="156"/>
      <c r="D609" s="150" t="s">
        <v>177</v>
      </c>
      <c r="F609" s="158" t="s">
        <v>2214</v>
      </c>
      <c r="H609" s="159">
        <v>0.64300000000000002</v>
      </c>
      <c r="I609" s="160"/>
      <c r="L609" s="156"/>
      <c r="M609" s="161"/>
      <c r="T609" s="162"/>
      <c r="AT609" s="157" t="s">
        <v>177</v>
      </c>
      <c r="AU609" s="157" t="s">
        <v>83</v>
      </c>
      <c r="AV609" s="13" t="s">
        <v>83</v>
      </c>
      <c r="AW609" s="13" t="s">
        <v>4</v>
      </c>
      <c r="AX609" s="13" t="s">
        <v>81</v>
      </c>
      <c r="AY609" s="157" t="s">
        <v>166</v>
      </c>
    </row>
    <row r="610" spans="2:65" s="1" customFormat="1" ht="24.15" customHeight="1">
      <c r="B610" s="33"/>
      <c r="C610" s="132" t="s">
        <v>949</v>
      </c>
      <c r="D610" s="132" t="s">
        <v>168</v>
      </c>
      <c r="E610" s="133" t="s">
        <v>2215</v>
      </c>
      <c r="F610" s="134" t="s">
        <v>2216</v>
      </c>
      <c r="G610" s="135" t="s">
        <v>171</v>
      </c>
      <c r="H610" s="136">
        <v>0.52300000000000002</v>
      </c>
      <c r="I610" s="137"/>
      <c r="J610" s="138">
        <f>ROUND(I610*H610,2)</f>
        <v>0</v>
      </c>
      <c r="K610" s="134" t="s">
        <v>172</v>
      </c>
      <c r="L610" s="33"/>
      <c r="M610" s="139" t="s">
        <v>19</v>
      </c>
      <c r="N610" s="140" t="s">
        <v>45</v>
      </c>
      <c r="P610" s="141">
        <f>O610*H610</f>
        <v>0</v>
      </c>
      <c r="Q610" s="141">
        <v>2.5019499999999999</v>
      </c>
      <c r="R610" s="141">
        <f>Q610*H610</f>
        <v>1.3085198499999999</v>
      </c>
      <c r="S610" s="141">
        <v>0</v>
      </c>
      <c r="T610" s="142">
        <f>S610*H610</f>
        <v>0</v>
      </c>
      <c r="AR610" s="143" t="s">
        <v>173</v>
      </c>
      <c r="AT610" s="143" t="s">
        <v>168</v>
      </c>
      <c r="AU610" s="143" t="s">
        <v>83</v>
      </c>
      <c r="AY610" s="18" t="s">
        <v>166</v>
      </c>
      <c r="BE610" s="144">
        <f>IF(N610="základní",J610,0)</f>
        <v>0</v>
      </c>
      <c r="BF610" s="144">
        <f>IF(N610="snížená",J610,0)</f>
        <v>0</v>
      </c>
      <c r="BG610" s="144">
        <f>IF(N610="zákl. přenesená",J610,0)</f>
        <v>0</v>
      </c>
      <c r="BH610" s="144">
        <f>IF(N610="sníž. přenesená",J610,0)</f>
        <v>0</v>
      </c>
      <c r="BI610" s="144">
        <f>IF(N610="nulová",J610,0)</f>
        <v>0</v>
      </c>
      <c r="BJ610" s="18" t="s">
        <v>81</v>
      </c>
      <c r="BK610" s="144">
        <f>ROUND(I610*H610,2)</f>
        <v>0</v>
      </c>
      <c r="BL610" s="18" t="s">
        <v>173</v>
      </c>
      <c r="BM610" s="143" t="s">
        <v>2217</v>
      </c>
    </row>
    <row r="611" spans="2:65" s="1" customFormat="1" ht="10.199999999999999">
      <c r="B611" s="33"/>
      <c r="D611" s="145" t="s">
        <v>175</v>
      </c>
      <c r="F611" s="146" t="s">
        <v>2218</v>
      </c>
      <c r="I611" s="147"/>
      <c r="L611" s="33"/>
      <c r="M611" s="148"/>
      <c r="T611" s="54"/>
      <c r="AT611" s="18" t="s">
        <v>175</v>
      </c>
      <c r="AU611" s="18" t="s">
        <v>83</v>
      </c>
    </row>
    <row r="612" spans="2:65" s="12" customFormat="1" ht="10.199999999999999">
      <c r="B612" s="149"/>
      <c r="D612" s="150" t="s">
        <v>177</v>
      </c>
      <c r="E612" s="151" t="s">
        <v>19</v>
      </c>
      <c r="F612" s="152" t="s">
        <v>1902</v>
      </c>
      <c r="H612" s="151" t="s">
        <v>19</v>
      </c>
      <c r="I612" s="153"/>
      <c r="L612" s="149"/>
      <c r="M612" s="154"/>
      <c r="T612" s="155"/>
      <c r="AT612" s="151" t="s">
        <v>177</v>
      </c>
      <c r="AU612" s="151" t="s">
        <v>83</v>
      </c>
      <c r="AV612" s="12" t="s">
        <v>81</v>
      </c>
      <c r="AW612" s="12" t="s">
        <v>34</v>
      </c>
      <c r="AX612" s="12" t="s">
        <v>74</v>
      </c>
      <c r="AY612" s="151" t="s">
        <v>166</v>
      </c>
    </row>
    <row r="613" spans="2:65" s="13" customFormat="1" ht="10.199999999999999">
      <c r="B613" s="156"/>
      <c r="D613" s="150" t="s">
        <v>177</v>
      </c>
      <c r="E613" s="157" t="s">
        <v>19</v>
      </c>
      <c r="F613" s="158" t="s">
        <v>2219</v>
      </c>
      <c r="H613" s="159">
        <v>0.51300000000000001</v>
      </c>
      <c r="I613" s="160"/>
      <c r="L613" s="156"/>
      <c r="M613" s="161"/>
      <c r="T613" s="162"/>
      <c r="AT613" s="157" t="s">
        <v>177</v>
      </c>
      <c r="AU613" s="157" t="s">
        <v>83</v>
      </c>
      <c r="AV613" s="13" t="s">
        <v>83</v>
      </c>
      <c r="AW613" s="13" t="s">
        <v>34</v>
      </c>
      <c r="AX613" s="13" t="s">
        <v>74</v>
      </c>
      <c r="AY613" s="157" t="s">
        <v>166</v>
      </c>
    </row>
    <row r="614" spans="2:65" s="14" customFormat="1" ht="10.199999999999999">
      <c r="B614" s="163"/>
      <c r="D614" s="150" t="s">
        <v>177</v>
      </c>
      <c r="E614" s="164" t="s">
        <v>19</v>
      </c>
      <c r="F614" s="165" t="s">
        <v>181</v>
      </c>
      <c r="H614" s="166">
        <v>0.51300000000000001</v>
      </c>
      <c r="I614" s="167"/>
      <c r="L614" s="163"/>
      <c r="M614" s="168"/>
      <c r="T614" s="169"/>
      <c r="AT614" s="164" t="s">
        <v>177</v>
      </c>
      <c r="AU614" s="164" t="s">
        <v>83</v>
      </c>
      <c r="AV614" s="14" t="s">
        <v>173</v>
      </c>
      <c r="AW614" s="14" t="s">
        <v>34</v>
      </c>
      <c r="AX614" s="14" t="s">
        <v>81</v>
      </c>
      <c r="AY614" s="164" t="s">
        <v>166</v>
      </c>
    </row>
    <row r="615" spans="2:65" s="13" customFormat="1" ht="10.199999999999999">
      <c r="B615" s="156"/>
      <c r="D615" s="150" t="s">
        <v>177</v>
      </c>
      <c r="F615" s="158" t="s">
        <v>2220</v>
      </c>
      <c r="H615" s="159">
        <v>0.52300000000000002</v>
      </c>
      <c r="I615" s="160"/>
      <c r="L615" s="156"/>
      <c r="M615" s="161"/>
      <c r="T615" s="162"/>
      <c r="AT615" s="157" t="s">
        <v>177</v>
      </c>
      <c r="AU615" s="157" t="s">
        <v>83</v>
      </c>
      <c r="AV615" s="13" t="s">
        <v>83</v>
      </c>
      <c r="AW615" s="13" t="s">
        <v>4</v>
      </c>
      <c r="AX615" s="13" t="s">
        <v>81</v>
      </c>
      <c r="AY615" s="157" t="s">
        <v>166</v>
      </c>
    </row>
    <row r="616" spans="2:65" s="1" customFormat="1" ht="24.15" customHeight="1">
      <c r="B616" s="33"/>
      <c r="C616" s="132" t="s">
        <v>954</v>
      </c>
      <c r="D616" s="132" t="s">
        <v>168</v>
      </c>
      <c r="E616" s="133" t="s">
        <v>2221</v>
      </c>
      <c r="F616" s="134" t="s">
        <v>2222</v>
      </c>
      <c r="G616" s="135" t="s">
        <v>293</v>
      </c>
      <c r="H616" s="136">
        <v>0.104</v>
      </c>
      <c r="I616" s="137"/>
      <c r="J616" s="138">
        <f>ROUND(I616*H616,2)</f>
        <v>0</v>
      </c>
      <c r="K616" s="134" t="s">
        <v>172</v>
      </c>
      <c r="L616" s="33"/>
      <c r="M616" s="139" t="s">
        <v>19</v>
      </c>
      <c r="N616" s="140" t="s">
        <v>45</v>
      </c>
      <c r="P616" s="141">
        <f>O616*H616</f>
        <v>0</v>
      </c>
      <c r="Q616" s="141">
        <v>1.0492699999999999</v>
      </c>
      <c r="R616" s="141">
        <f>Q616*H616</f>
        <v>0.10912407999999998</v>
      </c>
      <c r="S616" s="141">
        <v>0</v>
      </c>
      <c r="T616" s="142">
        <f>S616*H616</f>
        <v>0</v>
      </c>
      <c r="AR616" s="143" t="s">
        <v>173</v>
      </c>
      <c r="AT616" s="143" t="s">
        <v>168</v>
      </c>
      <c r="AU616" s="143" t="s">
        <v>83</v>
      </c>
      <c r="AY616" s="18" t="s">
        <v>166</v>
      </c>
      <c r="BE616" s="144">
        <f>IF(N616="základní",J616,0)</f>
        <v>0</v>
      </c>
      <c r="BF616" s="144">
        <f>IF(N616="snížená",J616,0)</f>
        <v>0</v>
      </c>
      <c r="BG616" s="144">
        <f>IF(N616="zákl. přenesená",J616,0)</f>
        <v>0</v>
      </c>
      <c r="BH616" s="144">
        <f>IF(N616="sníž. přenesená",J616,0)</f>
        <v>0</v>
      </c>
      <c r="BI616" s="144">
        <f>IF(N616="nulová",J616,0)</f>
        <v>0</v>
      </c>
      <c r="BJ616" s="18" t="s">
        <v>81</v>
      </c>
      <c r="BK616" s="144">
        <f>ROUND(I616*H616,2)</f>
        <v>0</v>
      </c>
      <c r="BL616" s="18" t="s">
        <v>173</v>
      </c>
      <c r="BM616" s="143" t="s">
        <v>2223</v>
      </c>
    </row>
    <row r="617" spans="2:65" s="1" customFormat="1" ht="10.199999999999999">
      <c r="B617" s="33"/>
      <c r="D617" s="145" t="s">
        <v>175</v>
      </c>
      <c r="F617" s="146" t="s">
        <v>2224</v>
      </c>
      <c r="I617" s="147"/>
      <c r="L617" s="33"/>
      <c r="M617" s="148"/>
      <c r="T617" s="54"/>
      <c r="AT617" s="18" t="s">
        <v>175</v>
      </c>
      <c r="AU617" s="18" t="s">
        <v>83</v>
      </c>
    </row>
    <row r="618" spans="2:65" s="12" customFormat="1" ht="10.199999999999999">
      <c r="B618" s="149"/>
      <c r="D618" s="150" t="s">
        <v>177</v>
      </c>
      <c r="E618" s="151" t="s">
        <v>19</v>
      </c>
      <c r="F618" s="152" t="s">
        <v>1925</v>
      </c>
      <c r="H618" s="151" t="s">
        <v>19</v>
      </c>
      <c r="I618" s="153"/>
      <c r="L618" s="149"/>
      <c r="M618" s="154"/>
      <c r="T618" s="155"/>
      <c r="AT618" s="151" t="s">
        <v>177</v>
      </c>
      <c r="AU618" s="151" t="s">
        <v>83</v>
      </c>
      <c r="AV618" s="12" t="s">
        <v>81</v>
      </c>
      <c r="AW618" s="12" t="s">
        <v>34</v>
      </c>
      <c r="AX618" s="12" t="s">
        <v>74</v>
      </c>
      <c r="AY618" s="151" t="s">
        <v>166</v>
      </c>
    </row>
    <row r="619" spans="2:65" s="13" customFormat="1" ht="10.199999999999999">
      <c r="B619" s="156"/>
      <c r="D619" s="150" t="s">
        <v>177</v>
      </c>
      <c r="E619" s="157" t="s">
        <v>19</v>
      </c>
      <c r="F619" s="158" t="s">
        <v>2225</v>
      </c>
      <c r="H619" s="159">
        <v>9.9000000000000005E-2</v>
      </c>
      <c r="I619" s="160"/>
      <c r="L619" s="156"/>
      <c r="M619" s="161"/>
      <c r="T619" s="162"/>
      <c r="AT619" s="157" t="s">
        <v>177</v>
      </c>
      <c r="AU619" s="157" t="s">
        <v>83</v>
      </c>
      <c r="AV619" s="13" t="s">
        <v>83</v>
      </c>
      <c r="AW619" s="13" t="s">
        <v>34</v>
      </c>
      <c r="AX619" s="13" t="s">
        <v>74</v>
      </c>
      <c r="AY619" s="157" t="s">
        <v>166</v>
      </c>
    </row>
    <row r="620" spans="2:65" s="14" customFormat="1" ht="10.199999999999999">
      <c r="B620" s="163"/>
      <c r="D620" s="150" t="s">
        <v>177</v>
      </c>
      <c r="E620" s="164" t="s">
        <v>19</v>
      </c>
      <c r="F620" s="165" t="s">
        <v>181</v>
      </c>
      <c r="H620" s="166">
        <v>9.9000000000000005E-2</v>
      </c>
      <c r="I620" s="167"/>
      <c r="L620" s="163"/>
      <c r="M620" s="168"/>
      <c r="T620" s="169"/>
      <c r="AT620" s="164" t="s">
        <v>177</v>
      </c>
      <c r="AU620" s="164" t="s">
        <v>83</v>
      </c>
      <c r="AV620" s="14" t="s">
        <v>173</v>
      </c>
      <c r="AW620" s="14" t="s">
        <v>34</v>
      </c>
      <c r="AX620" s="14" t="s">
        <v>81</v>
      </c>
      <c r="AY620" s="164" t="s">
        <v>166</v>
      </c>
    </row>
    <row r="621" spans="2:65" s="13" customFormat="1" ht="10.199999999999999">
      <c r="B621" s="156"/>
      <c r="D621" s="150" t="s">
        <v>177</v>
      </c>
      <c r="F621" s="158" t="s">
        <v>2226</v>
      </c>
      <c r="H621" s="159">
        <v>0.104</v>
      </c>
      <c r="I621" s="160"/>
      <c r="L621" s="156"/>
      <c r="M621" s="161"/>
      <c r="T621" s="162"/>
      <c r="AT621" s="157" t="s">
        <v>177</v>
      </c>
      <c r="AU621" s="157" t="s">
        <v>83</v>
      </c>
      <c r="AV621" s="13" t="s">
        <v>83</v>
      </c>
      <c r="AW621" s="13" t="s">
        <v>4</v>
      </c>
      <c r="AX621" s="13" t="s">
        <v>81</v>
      </c>
      <c r="AY621" s="157" t="s">
        <v>166</v>
      </c>
    </row>
    <row r="622" spans="2:65" s="1" customFormat="1" ht="21.75" customHeight="1">
      <c r="B622" s="33"/>
      <c r="C622" s="132" t="s">
        <v>959</v>
      </c>
      <c r="D622" s="132" t="s">
        <v>168</v>
      </c>
      <c r="E622" s="133" t="s">
        <v>2227</v>
      </c>
      <c r="F622" s="134" t="s">
        <v>2228</v>
      </c>
      <c r="G622" s="135" t="s">
        <v>244</v>
      </c>
      <c r="H622" s="136">
        <v>2.0230000000000001</v>
      </c>
      <c r="I622" s="137"/>
      <c r="J622" s="138">
        <f>ROUND(I622*H622,2)</f>
        <v>0</v>
      </c>
      <c r="K622" s="134" t="s">
        <v>172</v>
      </c>
      <c r="L622" s="33"/>
      <c r="M622" s="139" t="s">
        <v>19</v>
      </c>
      <c r="N622" s="140" t="s">
        <v>45</v>
      </c>
      <c r="P622" s="141">
        <f>O622*H622</f>
        <v>0</v>
      </c>
      <c r="Q622" s="141">
        <v>7.92E-3</v>
      </c>
      <c r="R622" s="141">
        <f>Q622*H622</f>
        <v>1.6022160000000001E-2</v>
      </c>
      <c r="S622" s="141">
        <v>0</v>
      </c>
      <c r="T622" s="142">
        <f>S622*H622</f>
        <v>0</v>
      </c>
      <c r="AR622" s="143" t="s">
        <v>173</v>
      </c>
      <c r="AT622" s="143" t="s">
        <v>168</v>
      </c>
      <c r="AU622" s="143" t="s">
        <v>83</v>
      </c>
      <c r="AY622" s="18" t="s">
        <v>166</v>
      </c>
      <c r="BE622" s="144">
        <f>IF(N622="základní",J622,0)</f>
        <v>0</v>
      </c>
      <c r="BF622" s="144">
        <f>IF(N622="snížená",J622,0)</f>
        <v>0</v>
      </c>
      <c r="BG622" s="144">
        <f>IF(N622="zákl. přenesená",J622,0)</f>
        <v>0</v>
      </c>
      <c r="BH622" s="144">
        <f>IF(N622="sníž. přenesená",J622,0)</f>
        <v>0</v>
      </c>
      <c r="BI622" s="144">
        <f>IF(N622="nulová",J622,0)</f>
        <v>0</v>
      </c>
      <c r="BJ622" s="18" t="s">
        <v>81</v>
      </c>
      <c r="BK622" s="144">
        <f>ROUND(I622*H622,2)</f>
        <v>0</v>
      </c>
      <c r="BL622" s="18" t="s">
        <v>173</v>
      </c>
      <c r="BM622" s="143" t="s">
        <v>2229</v>
      </c>
    </row>
    <row r="623" spans="2:65" s="1" customFormat="1" ht="10.199999999999999">
      <c r="B623" s="33"/>
      <c r="D623" s="145" t="s">
        <v>175</v>
      </c>
      <c r="F623" s="146" t="s">
        <v>2230</v>
      </c>
      <c r="I623" s="147"/>
      <c r="L623" s="33"/>
      <c r="M623" s="148"/>
      <c r="T623" s="54"/>
      <c r="AT623" s="18" t="s">
        <v>175</v>
      </c>
      <c r="AU623" s="18" t="s">
        <v>83</v>
      </c>
    </row>
    <row r="624" spans="2:65" s="12" customFormat="1" ht="10.199999999999999">
      <c r="B624" s="149"/>
      <c r="D624" s="150" t="s">
        <v>177</v>
      </c>
      <c r="E624" s="151" t="s">
        <v>19</v>
      </c>
      <c r="F624" s="152" t="s">
        <v>1902</v>
      </c>
      <c r="H624" s="151" t="s">
        <v>19</v>
      </c>
      <c r="I624" s="153"/>
      <c r="L624" s="149"/>
      <c r="M624" s="154"/>
      <c r="T624" s="155"/>
      <c r="AT624" s="151" t="s">
        <v>177</v>
      </c>
      <c r="AU624" s="151" t="s">
        <v>83</v>
      </c>
      <c r="AV624" s="12" t="s">
        <v>81</v>
      </c>
      <c r="AW624" s="12" t="s">
        <v>34</v>
      </c>
      <c r="AX624" s="12" t="s">
        <v>74</v>
      </c>
      <c r="AY624" s="151" t="s">
        <v>166</v>
      </c>
    </row>
    <row r="625" spans="2:65" s="13" customFormat="1" ht="10.199999999999999">
      <c r="B625" s="156"/>
      <c r="D625" s="150" t="s">
        <v>177</v>
      </c>
      <c r="E625" s="157" t="s">
        <v>19</v>
      </c>
      <c r="F625" s="158" t="s">
        <v>2231</v>
      </c>
      <c r="H625" s="159">
        <v>1.9830000000000001</v>
      </c>
      <c r="I625" s="160"/>
      <c r="L625" s="156"/>
      <c r="M625" s="161"/>
      <c r="T625" s="162"/>
      <c r="AT625" s="157" t="s">
        <v>177</v>
      </c>
      <c r="AU625" s="157" t="s">
        <v>83</v>
      </c>
      <c r="AV625" s="13" t="s">
        <v>83</v>
      </c>
      <c r="AW625" s="13" t="s">
        <v>34</v>
      </c>
      <c r="AX625" s="13" t="s">
        <v>74</v>
      </c>
      <c r="AY625" s="157" t="s">
        <v>166</v>
      </c>
    </row>
    <row r="626" spans="2:65" s="14" customFormat="1" ht="10.199999999999999">
      <c r="B626" s="163"/>
      <c r="D626" s="150" t="s">
        <v>177</v>
      </c>
      <c r="E626" s="164" t="s">
        <v>19</v>
      </c>
      <c r="F626" s="165" t="s">
        <v>181</v>
      </c>
      <c r="H626" s="166">
        <v>1.9830000000000001</v>
      </c>
      <c r="I626" s="167"/>
      <c r="L626" s="163"/>
      <c r="M626" s="168"/>
      <c r="T626" s="169"/>
      <c r="AT626" s="164" t="s">
        <v>177</v>
      </c>
      <c r="AU626" s="164" t="s">
        <v>83</v>
      </c>
      <c r="AV626" s="14" t="s">
        <v>173</v>
      </c>
      <c r="AW626" s="14" t="s">
        <v>34</v>
      </c>
      <c r="AX626" s="14" t="s">
        <v>81</v>
      </c>
      <c r="AY626" s="164" t="s">
        <v>166</v>
      </c>
    </row>
    <row r="627" spans="2:65" s="13" customFormat="1" ht="10.199999999999999">
      <c r="B627" s="156"/>
      <c r="D627" s="150" t="s">
        <v>177</v>
      </c>
      <c r="F627" s="158" t="s">
        <v>2232</v>
      </c>
      <c r="H627" s="159">
        <v>2.0230000000000001</v>
      </c>
      <c r="I627" s="160"/>
      <c r="L627" s="156"/>
      <c r="M627" s="161"/>
      <c r="T627" s="162"/>
      <c r="AT627" s="157" t="s">
        <v>177</v>
      </c>
      <c r="AU627" s="157" t="s">
        <v>83</v>
      </c>
      <c r="AV627" s="13" t="s">
        <v>83</v>
      </c>
      <c r="AW627" s="13" t="s">
        <v>4</v>
      </c>
      <c r="AX627" s="13" t="s">
        <v>81</v>
      </c>
      <c r="AY627" s="157" t="s">
        <v>166</v>
      </c>
    </row>
    <row r="628" spans="2:65" s="1" customFormat="1" ht="21.75" customHeight="1">
      <c r="B628" s="33"/>
      <c r="C628" s="132" t="s">
        <v>968</v>
      </c>
      <c r="D628" s="132" t="s">
        <v>168</v>
      </c>
      <c r="E628" s="133" t="s">
        <v>2233</v>
      </c>
      <c r="F628" s="134" t="s">
        <v>2234</v>
      </c>
      <c r="G628" s="135" t="s">
        <v>244</v>
      </c>
      <c r="H628" s="136">
        <v>2.0230000000000001</v>
      </c>
      <c r="I628" s="137"/>
      <c r="J628" s="138">
        <f>ROUND(I628*H628,2)</f>
        <v>0</v>
      </c>
      <c r="K628" s="134" t="s">
        <v>172</v>
      </c>
      <c r="L628" s="33"/>
      <c r="M628" s="139" t="s">
        <v>19</v>
      </c>
      <c r="N628" s="140" t="s">
        <v>45</v>
      </c>
      <c r="P628" s="141">
        <f>O628*H628</f>
        <v>0</v>
      </c>
      <c r="Q628" s="141">
        <v>0</v>
      </c>
      <c r="R628" s="141">
        <f>Q628*H628</f>
        <v>0</v>
      </c>
      <c r="S628" s="141">
        <v>0</v>
      </c>
      <c r="T628" s="142">
        <f>S628*H628</f>
        <v>0</v>
      </c>
      <c r="AR628" s="143" t="s">
        <v>173</v>
      </c>
      <c r="AT628" s="143" t="s">
        <v>168</v>
      </c>
      <c r="AU628" s="143" t="s">
        <v>83</v>
      </c>
      <c r="AY628" s="18" t="s">
        <v>166</v>
      </c>
      <c r="BE628" s="144">
        <f>IF(N628="základní",J628,0)</f>
        <v>0</v>
      </c>
      <c r="BF628" s="144">
        <f>IF(N628="snížená",J628,0)</f>
        <v>0</v>
      </c>
      <c r="BG628" s="144">
        <f>IF(N628="zákl. přenesená",J628,0)</f>
        <v>0</v>
      </c>
      <c r="BH628" s="144">
        <f>IF(N628="sníž. přenesená",J628,0)</f>
        <v>0</v>
      </c>
      <c r="BI628" s="144">
        <f>IF(N628="nulová",J628,0)</f>
        <v>0</v>
      </c>
      <c r="BJ628" s="18" t="s">
        <v>81</v>
      </c>
      <c r="BK628" s="144">
        <f>ROUND(I628*H628,2)</f>
        <v>0</v>
      </c>
      <c r="BL628" s="18" t="s">
        <v>173</v>
      </c>
      <c r="BM628" s="143" t="s">
        <v>2235</v>
      </c>
    </row>
    <row r="629" spans="2:65" s="1" customFormat="1" ht="10.199999999999999">
      <c r="B629" s="33"/>
      <c r="D629" s="145" t="s">
        <v>175</v>
      </c>
      <c r="F629" s="146" t="s">
        <v>2236</v>
      </c>
      <c r="I629" s="147"/>
      <c r="L629" s="33"/>
      <c r="M629" s="148"/>
      <c r="T629" s="54"/>
      <c r="AT629" s="18" t="s">
        <v>175</v>
      </c>
      <c r="AU629" s="18" t="s">
        <v>83</v>
      </c>
    </row>
    <row r="630" spans="2:65" s="12" customFormat="1" ht="10.199999999999999">
      <c r="B630" s="149"/>
      <c r="D630" s="150" t="s">
        <v>177</v>
      </c>
      <c r="E630" s="151" t="s">
        <v>19</v>
      </c>
      <c r="F630" s="152" t="s">
        <v>1902</v>
      </c>
      <c r="H630" s="151" t="s">
        <v>19</v>
      </c>
      <c r="I630" s="153"/>
      <c r="L630" s="149"/>
      <c r="M630" s="154"/>
      <c r="T630" s="155"/>
      <c r="AT630" s="151" t="s">
        <v>177</v>
      </c>
      <c r="AU630" s="151" t="s">
        <v>83</v>
      </c>
      <c r="AV630" s="12" t="s">
        <v>81</v>
      </c>
      <c r="AW630" s="12" t="s">
        <v>34</v>
      </c>
      <c r="AX630" s="12" t="s">
        <v>74</v>
      </c>
      <c r="AY630" s="151" t="s">
        <v>166</v>
      </c>
    </row>
    <row r="631" spans="2:65" s="13" customFormat="1" ht="10.199999999999999">
      <c r="B631" s="156"/>
      <c r="D631" s="150" t="s">
        <v>177</v>
      </c>
      <c r="E631" s="157" t="s">
        <v>19</v>
      </c>
      <c r="F631" s="158" t="s">
        <v>2231</v>
      </c>
      <c r="H631" s="159">
        <v>1.9830000000000001</v>
      </c>
      <c r="I631" s="160"/>
      <c r="L631" s="156"/>
      <c r="M631" s="161"/>
      <c r="T631" s="162"/>
      <c r="AT631" s="157" t="s">
        <v>177</v>
      </c>
      <c r="AU631" s="157" t="s">
        <v>83</v>
      </c>
      <c r="AV631" s="13" t="s">
        <v>83</v>
      </c>
      <c r="AW631" s="13" t="s">
        <v>34</v>
      </c>
      <c r="AX631" s="13" t="s">
        <v>74</v>
      </c>
      <c r="AY631" s="157" t="s">
        <v>166</v>
      </c>
    </row>
    <row r="632" spans="2:65" s="14" customFormat="1" ht="10.199999999999999">
      <c r="B632" s="163"/>
      <c r="D632" s="150" t="s">
        <v>177</v>
      </c>
      <c r="E632" s="164" t="s">
        <v>19</v>
      </c>
      <c r="F632" s="165" t="s">
        <v>181</v>
      </c>
      <c r="H632" s="166">
        <v>1.9830000000000001</v>
      </c>
      <c r="I632" s="167"/>
      <c r="L632" s="163"/>
      <c r="M632" s="168"/>
      <c r="T632" s="169"/>
      <c r="AT632" s="164" t="s">
        <v>177</v>
      </c>
      <c r="AU632" s="164" t="s">
        <v>83</v>
      </c>
      <c r="AV632" s="14" t="s">
        <v>173</v>
      </c>
      <c r="AW632" s="14" t="s">
        <v>34</v>
      </c>
      <c r="AX632" s="14" t="s">
        <v>81</v>
      </c>
      <c r="AY632" s="164" t="s">
        <v>166</v>
      </c>
    </row>
    <row r="633" spans="2:65" s="13" customFormat="1" ht="10.199999999999999">
      <c r="B633" s="156"/>
      <c r="D633" s="150" t="s">
        <v>177</v>
      </c>
      <c r="F633" s="158" t="s">
        <v>2232</v>
      </c>
      <c r="H633" s="159">
        <v>2.0230000000000001</v>
      </c>
      <c r="I633" s="160"/>
      <c r="L633" s="156"/>
      <c r="M633" s="161"/>
      <c r="T633" s="162"/>
      <c r="AT633" s="157" t="s">
        <v>177</v>
      </c>
      <c r="AU633" s="157" t="s">
        <v>83</v>
      </c>
      <c r="AV633" s="13" t="s">
        <v>83</v>
      </c>
      <c r="AW633" s="13" t="s">
        <v>4</v>
      </c>
      <c r="AX633" s="13" t="s">
        <v>81</v>
      </c>
      <c r="AY633" s="157" t="s">
        <v>166</v>
      </c>
    </row>
    <row r="634" spans="2:65" s="1" customFormat="1" ht="16.5" customHeight="1">
      <c r="B634" s="33"/>
      <c r="C634" s="132" t="s">
        <v>971</v>
      </c>
      <c r="D634" s="132" t="s">
        <v>168</v>
      </c>
      <c r="E634" s="133" t="s">
        <v>2237</v>
      </c>
      <c r="F634" s="134" t="s">
        <v>2238</v>
      </c>
      <c r="G634" s="135" t="s">
        <v>244</v>
      </c>
      <c r="H634" s="136">
        <v>2.0230000000000001</v>
      </c>
      <c r="I634" s="137"/>
      <c r="J634" s="138">
        <f>ROUND(I634*H634,2)</f>
        <v>0</v>
      </c>
      <c r="K634" s="134" t="s">
        <v>19</v>
      </c>
      <c r="L634" s="33"/>
      <c r="M634" s="139" t="s">
        <v>19</v>
      </c>
      <c r="N634" s="140" t="s">
        <v>45</v>
      </c>
      <c r="P634" s="141">
        <f>O634*H634</f>
        <v>0</v>
      </c>
      <c r="Q634" s="141">
        <v>0</v>
      </c>
      <c r="R634" s="141">
        <f>Q634*H634</f>
        <v>0</v>
      </c>
      <c r="S634" s="141">
        <v>0</v>
      </c>
      <c r="T634" s="142">
        <f>S634*H634</f>
        <v>0</v>
      </c>
      <c r="AR634" s="143" t="s">
        <v>173</v>
      </c>
      <c r="AT634" s="143" t="s">
        <v>168</v>
      </c>
      <c r="AU634" s="143" t="s">
        <v>83</v>
      </c>
      <c r="AY634" s="18" t="s">
        <v>166</v>
      </c>
      <c r="BE634" s="144">
        <f>IF(N634="základní",J634,0)</f>
        <v>0</v>
      </c>
      <c r="BF634" s="144">
        <f>IF(N634="snížená",J634,0)</f>
        <v>0</v>
      </c>
      <c r="BG634" s="144">
        <f>IF(N634="zákl. přenesená",J634,0)</f>
        <v>0</v>
      </c>
      <c r="BH634" s="144">
        <f>IF(N634="sníž. přenesená",J634,0)</f>
        <v>0</v>
      </c>
      <c r="BI634" s="144">
        <f>IF(N634="nulová",J634,0)</f>
        <v>0</v>
      </c>
      <c r="BJ634" s="18" t="s">
        <v>81</v>
      </c>
      <c r="BK634" s="144">
        <f>ROUND(I634*H634,2)</f>
        <v>0</v>
      </c>
      <c r="BL634" s="18" t="s">
        <v>173</v>
      </c>
      <c r="BM634" s="143" t="s">
        <v>2239</v>
      </c>
    </row>
    <row r="635" spans="2:65" s="12" customFormat="1" ht="10.199999999999999">
      <c r="B635" s="149"/>
      <c r="D635" s="150" t="s">
        <v>177</v>
      </c>
      <c r="E635" s="151" t="s">
        <v>19</v>
      </c>
      <c r="F635" s="152" t="s">
        <v>1902</v>
      </c>
      <c r="H635" s="151" t="s">
        <v>19</v>
      </c>
      <c r="I635" s="153"/>
      <c r="L635" s="149"/>
      <c r="M635" s="154"/>
      <c r="T635" s="155"/>
      <c r="AT635" s="151" t="s">
        <v>177</v>
      </c>
      <c r="AU635" s="151" t="s">
        <v>83</v>
      </c>
      <c r="AV635" s="12" t="s">
        <v>81</v>
      </c>
      <c r="AW635" s="12" t="s">
        <v>34</v>
      </c>
      <c r="AX635" s="12" t="s">
        <v>74</v>
      </c>
      <c r="AY635" s="151" t="s">
        <v>166</v>
      </c>
    </row>
    <row r="636" spans="2:65" s="13" customFormat="1" ht="10.199999999999999">
      <c r="B636" s="156"/>
      <c r="D636" s="150" t="s">
        <v>177</v>
      </c>
      <c r="E636" s="157" t="s">
        <v>19</v>
      </c>
      <c r="F636" s="158" t="s">
        <v>2231</v>
      </c>
      <c r="H636" s="159">
        <v>1.9830000000000001</v>
      </c>
      <c r="I636" s="160"/>
      <c r="L636" s="156"/>
      <c r="M636" s="161"/>
      <c r="T636" s="162"/>
      <c r="AT636" s="157" t="s">
        <v>177</v>
      </c>
      <c r="AU636" s="157" t="s">
        <v>83</v>
      </c>
      <c r="AV636" s="13" t="s">
        <v>83</v>
      </c>
      <c r="AW636" s="13" t="s">
        <v>34</v>
      </c>
      <c r="AX636" s="13" t="s">
        <v>74</v>
      </c>
      <c r="AY636" s="157" t="s">
        <v>166</v>
      </c>
    </row>
    <row r="637" spans="2:65" s="14" customFormat="1" ht="10.199999999999999">
      <c r="B637" s="163"/>
      <c r="D637" s="150" t="s">
        <v>177</v>
      </c>
      <c r="E637" s="164" t="s">
        <v>19</v>
      </c>
      <c r="F637" s="165" t="s">
        <v>181</v>
      </c>
      <c r="H637" s="166">
        <v>1.9830000000000001</v>
      </c>
      <c r="I637" s="167"/>
      <c r="L637" s="163"/>
      <c r="M637" s="168"/>
      <c r="T637" s="169"/>
      <c r="AT637" s="164" t="s">
        <v>177</v>
      </c>
      <c r="AU637" s="164" t="s">
        <v>83</v>
      </c>
      <c r="AV637" s="14" t="s">
        <v>173</v>
      </c>
      <c r="AW637" s="14" t="s">
        <v>34</v>
      </c>
      <c r="AX637" s="14" t="s">
        <v>81</v>
      </c>
      <c r="AY637" s="164" t="s">
        <v>166</v>
      </c>
    </row>
    <row r="638" spans="2:65" s="13" customFormat="1" ht="10.199999999999999">
      <c r="B638" s="156"/>
      <c r="D638" s="150" t="s">
        <v>177</v>
      </c>
      <c r="F638" s="158" t="s">
        <v>2232</v>
      </c>
      <c r="H638" s="159">
        <v>2.0230000000000001</v>
      </c>
      <c r="I638" s="160"/>
      <c r="L638" s="156"/>
      <c r="M638" s="161"/>
      <c r="T638" s="162"/>
      <c r="AT638" s="157" t="s">
        <v>177</v>
      </c>
      <c r="AU638" s="157" t="s">
        <v>83</v>
      </c>
      <c r="AV638" s="13" t="s">
        <v>83</v>
      </c>
      <c r="AW638" s="13" t="s">
        <v>4</v>
      </c>
      <c r="AX638" s="13" t="s">
        <v>81</v>
      </c>
      <c r="AY638" s="157" t="s">
        <v>166</v>
      </c>
    </row>
    <row r="639" spans="2:65" s="1" customFormat="1" ht="24.15" customHeight="1">
      <c r="B639" s="33"/>
      <c r="C639" s="132" t="s">
        <v>977</v>
      </c>
      <c r="D639" s="132" t="s">
        <v>168</v>
      </c>
      <c r="E639" s="133" t="s">
        <v>2240</v>
      </c>
      <c r="F639" s="134" t="s">
        <v>2241</v>
      </c>
      <c r="G639" s="135" t="s">
        <v>171</v>
      </c>
      <c r="H639" s="136">
        <v>35.31</v>
      </c>
      <c r="I639" s="137"/>
      <c r="J639" s="138">
        <f>ROUND(I639*H639,2)</f>
        <v>0</v>
      </c>
      <c r="K639" s="134" t="s">
        <v>172</v>
      </c>
      <c r="L639" s="33"/>
      <c r="M639" s="139" t="s">
        <v>19</v>
      </c>
      <c r="N639" s="140" t="s">
        <v>45</v>
      </c>
      <c r="P639" s="141">
        <f>O639*H639</f>
        <v>0</v>
      </c>
      <c r="Q639" s="141">
        <v>0</v>
      </c>
      <c r="R639" s="141">
        <f>Q639*H639</f>
        <v>0</v>
      </c>
      <c r="S639" s="141">
        <v>0</v>
      </c>
      <c r="T639" s="142">
        <f>S639*H639</f>
        <v>0</v>
      </c>
      <c r="AR639" s="143" t="s">
        <v>173</v>
      </c>
      <c r="AT639" s="143" t="s">
        <v>168</v>
      </c>
      <c r="AU639" s="143" t="s">
        <v>83</v>
      </c>
      <c r="AY639" s="18" t="s">
        <v>166</v>
      </c>
      <c r="BE639" s="144">
        <f>IF(N639="základní",J639,0)</f>
        <v>0</v>
      </c>
      <c r="BF639" s="144">
        <f>IF(N639="snížená",J639,0)</f>
        <v>0</v>
      </c>
      <c r="BG639" s="144">
        <f>IF(N639="zákl. přenesená",J639,0)</f>
        <v>0</v>
      </c>
      <c r="BH639" s="144">
        <f>IF(N639="sníž. přenesená",J639,0)</f>
        <v>0</v>
      </c>
      <c r="BI639" s="144">
        <f>IF(N639="nulová",J639,0)</f>
        <v>0</v>
      </c>
      <c r="BJ639" s="18" t="s">
        <v>81</v>
      </c>
      <c r="BK639" s="144">
        <f>ROUND(I639*H639,2)</f>
        <v>0</v>
      </c>
      <c r="BL639" s="18" t="s">
        <v>173</v>
      </c>
      <c r="BM639" s="143" t="s">
        <v>2242</v>
      </c>
    </row>
    <row r="640" spans="2:65" s="1" customFormat="1" ht="10.199999999999999">
      <c r="B640" s="33"/>
      <c r="D640" s="145" t="s">
        <v>175</v>
      </c>
      <c r="F640" s="146" t="s">
        <v>2243</v>
      </c>
      <c r="I640" s="147"/>
      <c r="L640" s="33"/>
      <c r="M640" s="148"/>
      <c r="T640" s="54"/>
      <c r="AT640" s="18" t="s">
        <v>175</v>
      </c>
      <c r="AU640" s="18" t="s">
        <v>83</v>
      </c>
    </row>
    <row r="641" spans="2:65" s="12" customFormat="1" ht="10.199999999999999">
      <c r="B641" s="149"/>
      <c r="D641" s="150" t="s">
        <v>177</v>
      </c>
      <c r="E641" s="151" t="s">
        <v>19</v>
      </c>
      <c r="F641" s="152" t="s">
        <v>1883</v>
      </c>
      <c r="H641" s="151" t="s">
        <v>19</v>
      </c>
      <c r="I641" s="153"/>
      <c r="L641" s="149"/>
      <c r="M641" s="154"/>
      <c r="T641" s="155"/>
      <c r="AT641" s="151" t="s">
        <v>177</v>
      </c>
      <c r="AU641" s="151" t="s">
        <v>83</v>
      </c>
      <c r="AV641" s="12" t="s">
        <v>81</v>
      </c>
      <c r="AW641" s="12" t="s">
        <v>34</v>
      </c>
      <c r="AX641" s="12" t="s">
        <v>74</v>
      </c>
      <c r="AY641" s="151" t="s">
        <v>166</v>
      </c>
    </row>
    <row r="642" spans="2:65" s="13" customFormat="1" ht="10.199999999999999">
      <c r="B642" s="156"/>
      <c r="D642" s="150" t="s">
        <v>177</v>
      </c>
      <c r="E642" s="157" t="s">
        <v>19</v>
      </c>
      <c r="F642" s="158" t="s">
        <v>2244</v>
      </c>
      <c r="H642" s="159">
        <v>26.25</v>
      </c>
      <c r="I642" s="160"/>
      <c r="L642" s="156"/>
      <c r="M642" s="161"/>
      <c r="T642" s="162"/>
      <c r="AT642" s="157" t="s">
        <v>177</v>
      </c>
      <c r="AU642" s="157" t="s">
        <v>83</v>
      </c>
      <c r="AV642" s="13" t="s">
        <v>83</v>
      </c>
      <c r="AW642" s="13" t="s">
        <v>34</v>
      </c>
      <c r="AX642" s="13" t="s">
        <v>74</v>
      </c>
      <c r="AY642" s="157" t="s">
        <v>166</v>
      </c>
    </row>
    <row r="643" spans="2:65" s="13" customFormat="1" ht="10.199999999999999">
      <c r="B643" s="156"/>
      <c r="D643" s="150" t="s">
        <v>177</v>
      </c>
      <c r="E643" s="157" t="s">
        <v>19</v>
      </c>
      <c r="F643" s="158" t="s">
        <v>2245</v>
      </c>
      <c r="H643" s="159">
        <v>5.85</v>
      </c>
      <c r="I643" s="160"/>
      <c r="L643" s="156"/>
      <c r="M643" s="161"/>
      <c r="T643" s="162"/>
      <c r="AT643" s="157" t="s">
        <v>177</v>
      </c>
      <c r="AU643" s="157" t="s">
        <v>83</v>
      </c>
      <c r="AV643" s="13" t="s">
        <v>83</v>
      </c>
      <c r="AW643" s="13" t="s">
        <v>34</v>
      </c>
      <c r="AX643" s="13" t="s">
        <v>74</v>
      </c>
      <c r="AY643" s="157" t="s">
        <v>166</v>
      </c>
    </row>
    <row r="644" spans="2:65" s="14" customFormat="1" ht="10.199999999999999">
      <c r="B644" s="163"/>
      <c r="D644" s="150" t="s">
        <v>177</v>
      </c>
      <c r="E644" s="164" t="s">
        <v>19</v>
      </c>
      <c r="F644" s="165" t="s">
        <v>181</v>
      </c>
      <c r="H644" s="166">
        <v>32.1</v>
      </c>
      <c r="I644" s="167"/>
      <c r="L644" s="163"/>
      <c r="M644" s="168"/>
      <c r="T644" s="169"/>
      <c r="AT644" s="164" t="s">
        <v>177</v>
      </c>
      <c r="AU644" s="164" t="s">
        <v>83</v>
      </c>
      <c r="AV644" s="14" t="s">
        <v>173</v>
      </c>
      <c r="AW644" s="14" t="s">
        <v>34</v>
      </c>
      <c r="AX644" s="14" t="s">
        <v>81</v>
      </c>
      <c r="AY644" s="164" t="s">
        <v>166</v>
      </c>
    </row>
    <row r="645" spans="2:65" s="13" customFormat="1" ht="10.199999999999999">
      <c r="B645" s="156"/>
      <c r="D645" s="150" t="s">
        <v>177</v>
      </c>
      <c r="F645" s="158" t="s">
        <v>2246</v>
      </c>
      <c r="H645" s="159">
        <v>35.31</v>
      </c>
      <c r="I645" s="160"/>
      <c r="L645" s="156"/>
      <c r="M645" s="161"/>
      <c r="T645" s="162"/>
      <c r="AT645" s="157" t="s">
        <v>177</v>
      </c>
      <c r="AU645" s="157" t="s">
        <v>83</v>
      </c>
      <c r="AV645" s="13" t="s">
        <v>83</v>
      </c>
      <c r="AW645" s="13" t="s">
        <v>4</v>
      </c>
      <c r="AX645" s="13" t="s">
        <v>81</v>
      </c>
      <c r="AY645" s="157" t="s">
        <v>166</v>
      </c>
    </row>
    <row r="646" spans="2:65" s="11" customFormat="1" ht="22.8" customHeight="1">
      <c r="B646" s="120"/>
      <c r="D646" s="121" t="s">
        <v>73</v>
      </c>
      <c r="E646" s="130" t="s">
        <v>215</v>
      </c>
      <c r="F646" s="130" t="s">
        <v>691</v>
      </c>
      <c r="I646" s="123"/>
      <c r="J646" s="131">
        <f>BK646</f>
        <v>0</v>
      </c>
      <c r="L646" s="120"/>
      <c r="M646" s="125"/>
      <c r="P646" s="126">
        <f>SUM(P647:P761)</f>
        <v>0</v>
      </c>
      <c r="R646" s="126">
        <f>SUM(R647:R761)</f>
        <v>130.45179623999999</v>
      </c>
      <c r="T646" s="127">
        <f>SUM(T647:T761)</f>
        <v>0</v>
      </c>
      <c r="AR646" s="121" t="s">
        <v>81</v>
      </c>
      <c r="AT646" s="128" t="s">
        <v>73</v>
      </c>
      <c r="AU646" s="128" t="s">
        <v>81</v>
      </c>
      <c r="AY646" s="121" t="s">
        <v>166</v>
      </c>
      <c r="BK646" s="129">
        <f>SUM(BK647:BK761)</f>
        <v>0</v>
      </c>
    </row>
    <row r="647" spans="2:65" s="1" customFormat="1" ht="16.5" customHeight="1">
      <c r="B647" s="33"/>
      <c r="C647" s="132" t="s">
        <v>979</v>
      </c>
      <c r="D647" s="132" t="s">
        <v>168</v>
      </c>
      <c r="E647" s="133" t="s">
        <v>2247</v>
      </c>
      <c r="F647" s="134" t="s">
        <v>2248</v>
      </c>
      <c r="G647" s="135" t="s">
        <v>244</v>
      </c>
      <c r="H647" s="136">
        <v>8.1999999999999993</v>
      </c>
      <c r="I647" s="137"/>
      <c r="J647" s="138">
        <f>ROUND(I647*H647,2)</f>
        <v>0</v>
      </c>
      <c r="K647" s="134" t="s">
        <v>172</v>
      </c>
      <c r="L647" s="33"/>
      <c r="M647" s="139" t="s">
        <v>19</v>
      </c>
      <c r="N647" s="140" t="s">
        <v>45</v>
      </c>
      <c r="P647" s="141">
        <f>O647*H647</f>
        <v>0</v>
      </c>
      <c r="Q647" s="141">
        <v>2.5999999999999998E-4</v>
      </c>
      <c r="R647" s="141">
        <f>Q647*H647</f>
        <v>2.1319999999999998E-3</v>
      </c>
      <c r="S647" s="141">
        <v>0</v>
      </c>
      <c r="T647" s="142">
        <f>S647*H647</f>
        <v>0</v>
      </c>
      <c r="AR647" s="143" t="s">
        <v>173</v>
      </c>
      <c r="AT647" s="143" t="s">
        <v>168</v>
      </c>
      <c r="AU647" s="143" t="s">
        <v>83</v>
      </c>
      <c r="AY647" s="18" t="s">
        <v>166</v>
      </c>
      <c r="BE647" s="144">
        <f>IF(N647="základní",J647,0)</f>
        <v>0</v>
      </c>
      <c r="BF647" s="144">
        <f>IF(N647="snížená",J647,0)</f>
        <v>0</v>
      </c>
      <c r="BG647" s="144">
        <f>IF(N647="zákl. přenesená",J647,0)</f>
        <v>0</v>
      </c>
      <c r="BH647" s="144">
        <f>IF(N647="sníž. přenesená",J647,0)</f>
        <v>0</v>
      </c>
      <c r="BI647" s="144">
        <f>IF(N647="nulová",J647,0)</f>
        <v>0</v>
      </c>
      <c r="BJ647" s="18" t="s">
        <v>81</v>
      </c>
      <c r="BK647" s="144">
        <f>ROUND(I647*H647,2)</f>
        <v>0</v>
      </c>
      <c r="BL647" s="18" t="s">
        <v>173</v>
      </c>
      <c r="BM647" s="143" t="s">
        <v>2249</v>
      </c>
    </row>
    <row r="648" spans="2:65" s="1" customFormat="1" ht="10.199999999999999">
      <c r="B648" s="33"/>
      <c r="D648" s="145" t="s">
        <v>175</v>
      </c>
      <c r="F648" s="146" t="s">
        <v>2250</v>
      </c>
      <c r="I648" s="147"/>
      <c r="L648" s="33"/>
      <c r="M648" s="148"/>
      <c r="T648" s="54"/>
      <c r="AT648" s="18" t="s">
        <v>175</v>
      </c>
      <c r="AU648" s="18" t="s">
        <v>83</v>
      </c>
    </row>
    <row r="649" spans="2:65" s="12" customFormat="1" ht="10.199999999999999">
      <c r="B649" s="149"/>
      <c r="D649" s="150" t="s">
        <v>177</v>
      </c>
      <c r="E649" s="151" t="s">
        <v>19</v>
      </c>
      <c r="F649" s="152" t="s">
        <v>2251</v>
      </c>
      <c r="H649" s="151" t="s">
        <v>19</v>
      </c>
      <c r="I649" s="153"/>
      <c r="L649" s="149"/>
      <c r="M649" s="154"/>
      <c r="T649" s="155"/>
      <c r="AT649" s="151" t="s">
        <v>177</v>
      </c>
      <c r="AU649" s="151" t="s">
        <v>83</v>
      </c>
      <c r="AV649" s="12" t="s">
        <v>81</v>
      </c>
      <c r="AW649" s="12" t="s">
        <v>34</v>
      </c>
      <c r="AX649" s="12" t="s">
        <v>74</v>
      </c>
      <c r="AY649" s="151" t="s">
        <v>166</v>
      </c>
    </row>
    <row r="650" spans="2:65" s="12" customFormat="1" ht="10.199999999999999">
      <c r="B650" s="149"/>
      <c r="D650" s="150" t="s">
        <v>177</v>
      </c>
      <c r="E650" s="151" t="s">
        <v>19</v>
      </c>
      <c r="F650" s="152" t="s">
        <v>1585</v>
      </c>
      <c r="H650" s="151" t="s">
        <v>19</v>
      </c>
      <c r="I650" s="153"/>
      <c r="L650" s="149"/>
      <c r="M650" s="154"/>
      <c r="T650" s="155"/>
      <c r="AT650" s="151" t="s">
        <v>177</v>
      </c>
      <c r="AU650" s="151" t="s">
        <v>83</v>
      </c>
      <c r="AV650" s="12" t="s">
        <v>81</v>
      </c>
      <c r="AW650" s="12" t="s">
        <v>34</v>
      </c>
      <c r="AX650" s="12" t="s">
        <v>74</v>
      </c>
      <c r="AY650" s="151" t="s">
        <v>166</v>
      </c>
    </row>
    <row r="651" spans="2:65" s="13" customFormat="1" ht="10.199999999999999">
      <c r="B651" s="156"/>
      <c r="D651" s="150" t="s">
        <v>177</v>
      </c>
      <c r="E651" s="157" t="s">
        <v>19</v>
      </c>
      <c r="F651" s="158" t="s">
        <v>2252</v>
      </c>
      <c r="H651" s="159">
        <v>5.72</v>
      </c>
      <c r="I651" s="160"/>
      <c r="L651" s="156"/>
      <c r="M651" s="161"/>
      <c r="T651" s="162"/>
      <c r="AT651" s="157" t="s">
        <v>177</v>
      </c>
      <c r="AU651" s="157" t="s">
        <v>83</v>
      </c>
      <c r="AV651" s="13" t="s">
        <v>83</v>
      </c>
      <c r="AW651" s="13" t="s">
        <v>34</v>
      </c>
      <c r="AX651" s="13" t="s">
        <v>74</v>
      </c>
      <c r="AY651" s="157" t="s">
        <v>166</v>
      </c>
    </row>
    <row r="652" spans="2:65" s="12" customFormat="1" ht="10.199999999999999">
      <c r="B652" s="149"/>
      <c r="D652" s="150" t="s">
        <v>177</v>
      </c>
      <c r="E652" s="151" t="s">
        <v>19</v>
      </c>
      <c r="F652" s="152" t="s">
        <v>2069</v>
      </c>
      <c r="H652" s="151" t="s">
        <v>19</v>
      </c>
      <c r="I652" s="153"/>
      <c r="L652" s="149"/>
      <c r="M652" s="154"/>
      <c r="T652" s="155"/>
      <c r="AT652" s="151" t="s">
        <v>177</v>
      </c>
      <c r="AU652" s="151" t="s">
        <v>83</v>
      </c>
      <c r="AV652" s="12" t="s">
        <v>81</v>
      </c>
      <c r="AW652" s="12" t="s">
        <v>34</v>
      </c>
      <c r="AX652" s="12" t="s">
        <v>74</v>
      </c>
      <c r="AY652" s="151" t="s">
        <v>166</v>
      </c>
    </row>
    <row r="653" spans="2:65" s="13" customFormat="1" ht="10.199999999999999">
      <c r="B653" s="156"/>
      <c r="D653" s="150" t="s">
        <v>177</v>
      </c>
      <c r="E653" s="157" t="s">
        <v>19</v>
      </c>
      <c r="F653" s="158" t="s">
        <v>2253</v>
      </c>
      <c r="H653" s="159">
        <v>2.48</v>
      </c>
      <c r="I653" s="160"/>
      <c r="L653" s="156"/>
      <c r="M653" s="161"/>
      <c r="T653" s="162"/>
      <c r="AT653" s="157" t="s">
        <v>177</v>
      </c>
      <c r="AU653" s="157" t="s">
        <v>83</v>
      </c>
      <c r="AV653" s="13" t="s">
        <v>83</v>
      </c>
      <c r="AW653" s="13" t="s">
        <v>34</v>
      </c>
      <c r="AX653" s="13" t="s">
        <v>74</v>
      </c>
      <c r="AY653" s="157" t="s">
        <v>166</v>
      </c>
    </row>
    <row r="654" spans="2:65" s="14" customFormat="1" ht="10.199999999999999">
      <c r="B654" s="163"/>
      <c r="D654" s="150" t="s">
        <v>177</v>
      </c>
      <c r="E654" s="164" t="s">
        <v>19</v>
      </c>
      <c r="F654" s="165" t="s">
        <v>181</v>
      </c>
      <c r="H654" s="166">
        <v>8.1999999999999993</v>
      </c>
      <c r="I654" s="167"/>
      <c r="L654" s="163"/>
      <c r="M654" s="168"/>
      <c r="T654" s="169"/>
      <c r="AT654" s="164" t="s">
        <v>177</v>
      </c>
      <c r="AU654" s="164" t="s">
        <v>83</v>
      </c>
      <c r="AV654" s="14" t="s">
        <v>173</v>
      </c>
      <c r="AW654" s="14" t="s">
        <v>34</v>
      </c>
      <c r="AX654" s="14" t="s">
        <v>81</v>
      </c>
      <c r="AY654" s="164" t="s">
        <v>166</v>
      </c>
    </row>
    <row r="655" spans="2:65" s="1" customFormat="1" ht="24.15" customHeight="1">
      <c r="B655" s="33"/>
      <c r="C655" s="132" t="s">
        <v>985</v>
      </c>
      <c r="D655" s="132" t="s">
        <v>168</v>
      </c>
      <c r="E655" s="133" t="s">
        <v>2254</v>
      </c>
      <c r="F655" s="134" t="s">
        <v>2255</v>
      </c>
      <c r="G655" s="135" t="s">
        <v>244</v>
      </c>
      <c r="H655" s="136">
        <v>8.1999999999999993</v>
      </c>
      <c r="I655" s="137"/>
      <c r="J655" s="138">
        <f>ROUND(I655*H655,2)</f>
        <v>0</v>
      </c>
      <c r="K655" s="134" t="s">
        <v>172</v>
      </c>
      <c r="L655" s="33"/>
      <c r="M655" s="139" t="s">
        <v>19</v>
      </c>
      <c r="N655" s="140" t="s">
        <v>45</v>
      </c>
      <c r="P655" s="141">
        <f>O655*H655</f>
        <v>0</v>
      </c>
      <c r="Q655" s="141">
        <v>1.54E-2</v>
      </c>
      <c r="R655" s="141">
        <f>Q655*H655</f>
        <v>0.12628</v>
      </c>
      <c r="S655" s="141">
        <v>0</v>
      </c>
      <c r="T655" s="142">
        <f>S655*H655</f>
        <v>0</v>
      </c>
      <c r="AR655" s="143" t="s">
        <v>173</v>
      </c>
      <c r="AT655" s="143" t="s">
        <v>168</v>
      </c>
      <c r="AU655" s="143" t="s">
        <v>83</v>
      </c>
      <c r="AY655" s="18" t="s">
        <v>166</v>
      </c>
      <c r="BE655" s="144">
        <f>IF(N655="základní",J655,0)</f>
        <v>0</v>
      </c>
      <c r="BF655" s="144">
        <f>IF(N655="snížená",J655,0)</f>
        <v>0</v>
      </c>
      <c r="BG655" s="144">
        <f>IF(N655="zákl. přenesená",J655,0)</f>
        <v>0</v>
      </c>
      <c r="BH655" s="144">
        <f>IF(N655="sníž. přenesená",J655,0)</f>
        <v>0</v>
      </c>
      <c r="BI655" s="144">
        <f>IF(N655="nulová",J655,0)</f>
        <v>0</v>
      </c>
      <c r="BJ655" s="18" t="s">
        <v>81</v>
      </c>
      <c r="BK655" s="144">
        <f>ROUND(I655*H655,2)</f>
        <v>0</v>
      </c>
      <c r="BL655" s="18" t="s">
        <v>173</v>
      </c>
      <c r="BM655" s="143" t="s">
        <v>2256</v>
      </c>
    </row>
    <row r="656" spans="2:65" s="1" customFormat="1" ht="10.199999999999999">
      <c r="B656" s="33"/>
      <c r="D656" s="145" t="s">
        <v>175</v>
      </c>
      <c r="F656" s="146" t="s">
        <v>2257</v>
      </c>
      <c r="I656" s="147"/>
      <c r="L656" s="33"/>
      <c r="M656" s="148"/>
      <c r="T656" s="54"/>
      <c r="AT656" s="18" t="s">
        <v>175</v>
      </c>
      <c r="AU656" s="18" t="s">
        <v>83</v>
      </c>
    </row>
    <row r="657" spans="2:65" s="12" customFormat="1" ht="10.199999999999999">
      <c r="B657" s="149"/>
      <c r="D657" s="150" t="s">
        <v>177</v>
      </c>
      <c r="E657" s="151" t="s">
        <v>19</v>
      </c>
      <c r="F657" s="152" t="s">
        <v>2251</v>
      </c>
      <c r="H657" s="151" t="s">
        <v>19</v>
      </c>
      <c r="I657" s="153"/>
      <c r="L657" s="149"/>
      <c r="M657" s="154"/>
      <c r="T657" s="155"/>
      <c r="AT657" s="151" t="s">
        <v>177</v>
      </c>
      <c r="AU657" s="151" t="s">
        <v>83</v>
      </c>
      <c r="AV657" s="12" t="s">
        <v>81</v>
      </c>
      <c r="AW657" s="12" t="s">
        <v>34</v>
      </c>
      <c r="AX657" s="12" t="s">
        <v>74</v>
      </c>
      <c r="AY657" s="151" t="s">
        <v>166</v>
      </c>
    </row>
    <row r="658" spans="2:65" s="12" customFormat="1" ht="10.199999999999999">
      <c r="B658" s="149"/>
      <c r="D658" s="150" t="s">
        <v>177</v>
      </c>
      <c r="E658" s="151" t="s">
        <v>19</v>
      </c>
      <c r="F658" s="152" t="s">
        <v>1585</v>
      </c>
      <c r="H658" s="151" t="s">
        <v>19</v>
      </c>
      <c r="I658" s="153"/>
      <c r="L658" s="149"/>
      <c r="M658" s="154"/>
      <c r="T658" s="155"/>
      <c r="AT658" s="151" t="s">
        <v>177</v>
      </c>
      <c r="AU658" s="151" t="s">
        <v>83</v>
      </c>
      <c r="AV658" s="12" t="s">
        <v>81</v>
      </c>
      <c r="AW658" s="12" t="s">
        <v>34</v>
      </c>
      <c r="AX658" s="12" t="s">
        <v>74</v>
      </c>
      <c r="AY658" s="151" t="s">
        <v>166</v>
      </c>
    </row>
    <row r="659" spans="2:65" s="13" customFormat="1" ht="10.199999999999999">
      <c r="B659" s="156"/>
      <c r="D659" s="150" t="s">
        <v>177</v>
      </c>
      <c r="E659" s="157" t="s">
        <v>19</v>
      </c>
      <c r="F659" s="158" t="s">
        <v>2252</v>
      </c>
      <c r="H659" s="159">
        <v>5.72</v>
      </c>
      <c r="I659" s="160"/>
      <c r="L659" s="156"/>
      <c r="M659" s="161"/>
      <c r="T659" s="162"/>
      <c r="AT659" s="157" t="s">
        <v>177</v>
      </c>
      <c r="AU659" s="157" t="s">
        <v>83</v>
      </c>
      <c r="AV659" s="13" t="s">
        <v>83</v>
      </c>
      <c r="AW659" s="13" t="s">
        <v>34</v>
      </c>
      <c r="AX659" s="13" t="s">
        <v>74</v>
      </c>
      <c r="AY659" s="157" t="s">
        <v>166</v>
      </c>
    </row>
    <row r="660" spans="2:65" s="12" customFormat="1" ht="10.199999999999999">
      <c r="B660" s="149"/>
      <c r="D660" s="150" t="s">
        <v>177</v>
      </c>
      <c r="E660" s="151" t="s">
        <v>19</v>
      </c>
      <c r="F660" s="152" t="s">
        <v>2069</v>
      </c>
      <c r="H660" s="151" t="s">
        <v>19</v>
      </c>
      <c r="I660" s="153"/>
      <c r="L660" s="149"/>
      <c r="M660" s="154"/>
      <c r="T660" s="155"/>
      <c r="AT660" s="151" t="s">
        <v>177</v>
      </c>
      <c r="AU660" s="151" t="s">
        <v>83</v>
      </c>
      <c r="AV660" s="12" t="s">
        <v>81</v>
      </c>
      <c r="AW660" s="12" t="s">
        <v>34</v>
      </c>
      <c r="AX660" s="12" t="s">
        <v>74</v>
      </c>
      <c r="AY660" s="151" t="s">
        <v>166</v>
      </c>
    </row>
    <row r="661" spans="2:65" s="13" customFormat="1" ht="10.199999999999999">
      <c r="B661" s="156"/>
      <c r="D661" s="150" t="s">
        <v>177</v>
      </c>
      <c r="E661" s="157" t="s">
        <v>19</v>
      </c>
      <c r="F661" s="158" t="s">
        <v>2253</v>
      </c>
      <c r="H661" s="159">
        <v>2.48</v>
      </c>
      <c r="I661" s="160"/>
      <c r="L661" s="156"/>
      <c r="M661" s="161"/>
      <c r="T661" s="162"/>
      <c r="AT661" s="157" t="s">
        <v>177</v>
      </c>
      <c r="AU661" s="157" t="s">
        <v>83</v>
      </c>
      <c r="AV661" s="13" t="s">
        <v>83</v>
      </c>
      <c r="AW661" s="13" t="s">
        <v>34</v>
      </c>
      <c r="AX661" s="13" t="s">
        <v>74</v>
      </c>
      <c r="AY661" s="157" t="s">
        <v>166</v>
      </c>
    </row>
    <row r="662" spans="2:65" s="14" customFormat="1" ht="10.199999999999999">
      <c r="B662" s="163"/>
      <c r="D662" s="150" t="s">
        <v>177</v>
      </c>
      <c r="E662" s="164" t="s">
        <v>19</v>
      </c>
      <c r="F662" s="165" t="s">
        <v>181</v>
      </c>
      <c r="H662" s="166">
        <v>8.1999999999999993</v>
      </c>
      <c r="I662" s="167"/>
      <c r="L662" s="163"/>
      <c r="M662" s="168"/>
      <c r="T662" s="169"/>
      <c r="AT662" s="164" t="s">
        <v>177</v>
      </c>
      <c r="AU662" s="164" t="s">
        <v>83</v>
      </c>
      <c r="AV662" s="14" t="s">
        <v>173</v>
      </c>
      <c r="AW662" s="14" t="s">
        <v>34</v>
      </c>
      <c r="AX662" s="14" t="s">
        <v>81</v>
      </c>
      <c r="AY662" s="164" t="s">
        <v>166</v>
      </c>
    </row>
    <row r="663" spans="2:65" s="1" customFormat="1" ht="16.5" customHeight="1">
      <c r="B663" s="33"/>
      <c r="C663" s="132" t="s">
        <v>988</v>
      </c>
      <c r="D663" s="132" t="s">
        <v>168</v>
      </c>
      <c r="E663" s="133" t="s">
        <v>2258</v>
      </c>
      <c r="F663" s="134" t="s">
        <v>2259</v>
      </c>
      <c r="G663" s="135" t="s">
        <v>244</v>
      </c>
      <c r="H663" s="136">
        <v>19.86</v>
      </c>
      <c r="I663" s="137"/>
      <c r="J663" s="138">
        <f>ROUND(I663*H663,2)</f>
        <v>0</v>
      </c>
      <c r="K663" s="134" t="s">
        <v>172</v>
      </c>
      <c r="L663" s="33"/>
      <c r="M663" s="139" t="s">
        <v>19</v>
      </c>
      <c r="N663" s="140" t="s">
        <v>45</v>
      </c>
      <c r="P663" s="141">
        <f>O663*H663</f>
        <v>0</v>
      </c>
      <c r="Q663" s="141">
        <v>2.2000000000000001E-4</v>
      </c>
      <c r="R663" s="141">
        <f>Q663*H663</f>
        <v>4.3692000000000002E-3</v>
      </c>
      <c r="S663" s="141">
        <v>0</v>
      </c>
      <c r="T663" s="142">
        <f>S663*H663</f>
        <v>0</v>
      </c>
      <c r="AR663" s="143" t="s">
        <v>173</v>
      </c>
      <c r="AT663" s="143" t="s">
        <v>168</v>
      </c>
      <c r="AU663" s="143" t="s">
        <v>83</v>
      </c>
      <c r="AY663" s="18" t="s">
        <v>166</v>
      </c>
      <c r="BE663" s="144">
        <f>IF(N663="základní",J663,0)</f>
        <v>0</v>
      </c>
      <c r="BF663" s="144">
        <f>IF(N663="snížená",J663,0)</f>
        <v>0</v>
      </c>
      <c r="BG663" s="144">
        <f>IF(N663="zákl. přenesená",J663,0)</f>
        <v>0</v>
      </c>
      <c r="BH663" s="144">
        <f>IF(N663="sníž. přenesená",J663,0)</f>
        <v>0</v>
      </c>
      <c r="BI663" s="144">
        <f>IF(N663="nulová",J663,0)</f>
        <v>0</v>
      </c>
      <c r="BJ663" s="18" t="s">
        <v>81</v>
      </c>
      <c r="BK663" s="144">
        <f>ROUND(I663*H663,2)</f>
        <v>0</v>
      </c>
      <c r="BL663" s="18" t="s">
        <v>173</v>
      </c>
      <c r="BM663" s="143" t="s">
        <v>2260</v>
      </c>
    </row>
    <row r="664" spans="2:65" s="1" customFormat="1" ht="10.199999999999999">
      <c r="B664" s="33"/>
      <c r="D664" s="145" t="s">
        <v>175</v>
      </c>
      <c r="F664" s="146" t="s">
        <v>2261</v>
      </c>
      <c r="I664" s="147"/>
      <c r="L664" s="33"/>
      <c r="M664" s="148"/>
      <c r="T664" s="54"/>
      <c r="AT664" s="18" t="s">
        <v>175</v>
      </c>
      <c r="AU664" s="18" t="s">
        <v>83</v>
      </c>
    </row>
    <row r="665" spans="2:65" s="12" customFormat="1" ht="10.199999999999999">
      <c r="B665" s="149"/>
      <c r="D665" s="150" t="s">
        <v>177</v>
      </c>
      <c r="E665" s="151" t="s">
        <v>19</v>
      </c>
      <c r="F665" s="152" t="s">
        <v>2262</v>
      </c>
      <c r="H665" s="151" t="s">
        <v>19</v>
      </c>
      <c r="I665" s="153"/>
      <c r="L665" s="149"/>
      <c r="M665" s="154"/>
      <c r="T665" s="155"/>
      <c r="AT665" s="151" t="s">
        <v>177</v>
      </c>
      <c r="AU665" s="151" t="s">
        <v>83</v>
      </c>
      <c r="AV665" s="12" t="s">
        <v>81</v>
      </c>
      <c r="AW665" s="12" t="s">
        <v>34</v>
      </c>
      <c r="AX665" s="12" t="s">
        <v>74</v>
      </c>
      <c r="AY665" s="151" t="s">
        <v>166</v>
      </c>
    </row>
    <row r="666" spans="2:65" s="13" customFormat="1" ht="10.199999999999999">
      <c r="B666" s="156"/>
      <c r="D666" s="150" t="s">
        <v>177</v>
      </c>
      <c r="E666" s="157" t="s">
        <v>19</v>
      </c>
      <c r="F666" s="158" t="s">
        <v>2263</v>
      </c>
      <c r="H666" s="159">
        <v>18.27</v>
      </c>
      <c r="I666" s="160"/>
      <c r="L666" s="156"/>
      <c r="M666" s="161"/>
      <c r="T666" s="162"/>
      <c r="AT666" s="157" t="s">
        <v>177</v>
      </c>
      <c r="AU666" s="157" t="s">
        <v>83</v>
      </c>
      <c r="AV666" s="13" t="s">
        <v>83</v>
      </c>
      <c r="AW666" s="13" t="s">
        <v>34</v>
      </c>
      <c r="AX666" s="13" t="s">
        <v>74</v>
      </c>
      <c r="AY666" s="157" t="s">
        <v>166</v>
      </c>
    </row>
    <row r="667" spans="2:65" s="12" customFormat="1" ht="10.199999999999999">
      <c r="B667" s="149"/>
      <c r="D667" s="150" t="s">
        <v>177</v>
      </c>
      <c r="E667" s="151" t="s">
        <v>19</v>
      </c>
      <c r="F667" s="152" t="s">
        <v>2264</v>
      </c>
      <c r="H667" s="151" t="s">
        <v>19</v>
      </c>
      <c r="I667" s="153"/>
      <c r="L667" s="149"/>
      <c r="M667" s="154"/>
      <c r="T667" s="155"/>
      <c r="AT667" s="151" t="s">
        <v>177</v>
      </c>
      <c r="AU667" s="151" t="s">
        <v>83</v>
      </c>
      <c r="AV667" s="12" t="s">
        <v>81</v>
      </c>
      <c r="AW667" s="12" t="s">
        <v>34</v>
      </c>
      <c r="AX667" s="12" t="s">
        <v>74</v>
      </c>
      <c r="AY667" s="151" t="s">
        <v>166</v>
      </c>
    </row>
    <row r="668" spans="2:65" s="13" customFormat="1" ht="10.199999999999999">
      <c r="B668" s="156"/>
      <c r="D668" s="150" t="s">
        <v>177</v>
      </c>
      <c r="E668" s="157" t="s">
        <v>19</v>
      </c>
      <c r="F668" s="158" t="s">
        <v>2265</v>
      </c>
      <c r="H668" s="159">
        <v>1.59</v>
      </c>
      <c r="I668" s="160"/>
      <c r="L668" s="156"/>
      <c r="M668" s="161"/>
      <c r="T668" s="162"/>
      <c r="AT668" s="157" t="s">
        <v>177</v>
      </c>
      <c r="AU668" s="157" t="s">
        <v>83</v>
      </c>
      <c r="AV668" s="13" t="s">
        <v>83</v>
      </c>
      <c r="AW668" s="13" t="s">
        <v>34</v>
      </c>
      <c r="AX668" s="13" t="s">
        <v>74</v>
      </c>
      <c r="AY668" s="157" t="s">
        <v>166</v>
      </c>
    </row>
    <row r="669" spans="2:65" s="14" customFormat="1" ht="10.199999999999999">
      <c r="B669" s="163"/>
      <c r="D669" s="150" t="s">
        <v>177</v>
      </c>
      <c r="E669" s="164" t="s">
        <v>19</v>
      </c>
      <c r="F669" s="165" t="s">
        <v>181</v>
      </c>
      <c r="H669" s="166">
        <v>19.86</v>
      </c>
      <c r="I669" s="167"/>
      <c r="L669" s="163"/>
      <c r="M669" s="168"/>
      <c r="T669" s="169"/>
      <c r="AT669" s="164" t="s">
        <v>177</v>
      </c>
      <c r="AU669" s="164" t="s">
        <v>83</v>
      </c>
      <c r="AV669" s="14" t="s">
        <v>173</v>
      </c>
      <c r="AW669" s="14" t="s">
        <v>34</v>
      </c>
      <c r="AX669" s="14" t="s">
        <v>81</v>
      </c>
      <c r="AY669" s="164" t="s">
        <v>166</v>
      </c>
    </row>
    <row r="670" spans="2:65" s="1" customFormat="1" ht="37.799999999999997" customHeight="1">
      <c r="B670" s="33"/>
      <c r="C670" s="132" t="s">
        <v>993</v>
      </c>
      <c r="D670" s="132" t="s">
        <v>168</v>
      </c>
      <c r="E670" s="133" t="s">
        <v>2266</v>
      </c>
      <c r="F670" s="134" t="s">
        <v>2267</v>
      </c>
      <c r="G670" s="135" t="s">
        <v>244</v>
      </c>
      <c r="H670" s="136">
        <v>1.59</v>
      </c>
      <c r="I670" s="137"/>
      <c r="J670" s="138">
        <f>ROUND(I670*H670,2)</f>
        <v>0</v>
      </c>
      <c r="K670" s="134" t="s">
        <v>172</v>
      </c>
      <c r="L670" s="33"/>
      <c r="M670" s="139" t="s">
        <v>19</v>
      </c>
      <c r="N670" s="140" t="s">
        <v>45</v>
      </c>
      <c r="P670" s="141">
        <f>O670*H670</f>
        <v>0</v>
      </c>
      <c r="Q670" s="141">
        <v>8.3499999999999998E-3</v>
      </c>
      <c r="R670" s="141">
        <f>Q670*H670</f>
        <v>1.32765E-2</v>
      </c>
      <c r="S670" s="141">
        <v>0</v>
      </c>
      <c r="T670" s="142">
        <f>S670*H670</f>
        <v>0</v>
      </c>
      <c r="AR670" s="143" t="s">
        <v>173</v>
      </c>
      <c r="AT670" s="143" t="s">
        <v>168</v>
      </c>
      <c r="AU670" s="143" t="s">
        <v>83</v>
      </c>
      <c r="AY670" s="18" t="s">
        <v>166</v>
      </c>
      <c r="BE670" s="144">
        <f>IF(N670="základní",J670,0)</f>
        <v>0</v>
      </c>
      <c r="BF670" s="144">
        <f>IF(N670="snížená",J670,0)</f>
        <v>0</v>
      </c>
      <c r="BG670" s="144">
        <f>IF(N670="zákl. přenesená",J670,0)</f>
        <v>0</v>
      </c>
      <c r="BH670" s="144">
        <f>IF(N670="sníž. přenesená",J670,0)</f>
        <v>0</v>
      </c>
      <c r="BI670" s="144">
        <f>IF(N670="nulová",J670,0)</f>
        <v>0</v>
      </c>
      <c r="BJ670" s="18" t="s">
        <v>81</v>
      </c>
      <c r="BK670" s="144">
        <f>ROUND(I670*H670,2)</f>
        <v>0</v>
      </c>
      <c r="BL670" s="18" t="s">
        <v>173</v>
      </c>
      <c r="BM670" s="143" t="s">
        <v>2268</v>
      </c>
    </row>
    <row r="671" spans="2:65" s="1" customFormat="1" ht="10.199999999999999">
      <c r="B671" s="33"/>
      <c r="D671" s="145" t="s">
        <v>175</v>
      </c>
      <c r="F671" s="146" t="s">
        <v>2269</v>
      </c>
      <c r="I671" s="147"/>
      <c r="L671" s="33"/>
      <c r="M671" s="148"/>
      <c r="T671" s="54"/>
      <c r="AT671" s="18" t="s">
        <v>175</v>
      </c>
      <c r="AU671" s="18" t="s">
        <v>83</v>
      </c>
    </row>
    <row r="672" spans="2:65" s="12" customFormat="1" ht="10.199999999999999">
      <c r="B672" s="149"/>
      <c r="D672" s="150" t="s">
        <v>177</v>
      </c>
      <c r="E672" s="151" t="s">
        <v>19</v>
      </c>
      <c r="F672" s="152" t="s">
        <v>2264</v>
      </c>
      <c r="H672" s="151" t="s">
        <v>19</v>
      </c>
      <c r="I672" s="153"/>
      <c r="L672" s="149"/>
      <c r="M672" s="154"/>
      <c r="T672" s="155"/>
      <c r="AT672" s="151" t="s">
        <v>177</v>
      </c>
      <c r="AU672" s="151" t="s">
        <v>83</v>
      </c>
      <c r="AV672" s="12" t="s">
        <v>81</v>
      </c>
      <c r="AW672" s="12" t="s">
        <v>34</v>
      </c>
      <c r="AX672" s="12" t="s">
        <v>74</v>
      </c>
      <c r="AY672" s="151" t="s">
        <v>166</v>
      </c>
    </row>
    <row r="673" spans="2:65" s="13" customFormat="1" ht="10.199999999999999">
      <c r="B673" s="156"/>
      <c r="D673" s="150" t="s">
        <v>177</v>
      </c>
      <c r="E673" s="157" t="s">
        <v>19</v>
      </c>
      <c r="F673" s="158" t="s">
        <v>2265</v>
      </c>
      <c r="H673" s="159">
        <v>1.59</v>
      </c>
      <c r="I673" s="160"/>
      <c r="L673" s="156"/>
      <c r="M673" s="161"/>
      <c r="T673" s="162"/>
      <c r="AT673" s="157" t="s">
        <v>177</v>
      </c>
      <c r="AU673" s="157" t="s">
        <v>83</v>
      </c>
      <c r="AV673" s="13" t="s">
        <v>83</v>
      </c>
      <c r="AW673" s="13" t="s">
        <v>34</v>
      </c>
      <c r="AX673" s="13" t="s">
        <v>74</v>
      </c>
      <c r="AY673" s="157" t="s">
        <v>166</v>
      </c>
    </row>
    <row r="674" spans="2:65" s="14" customFormat="1" ht="10.199999999999999">
      <c r="B674" s="163"/>
      <c r="D674" s="150" t="s">
        <v>177</v>
      </c>
      <c r="E674" s="164" t="s">
        <v>19</v>
      </c>
      <c r="F674" s="165" t="s">
        <v>181</v>
      </c>
      <c r="H674" s="166">
        <v>1.59</v>
      </c>
      <c r="I674" s="167"/>
      <c r="L674" s="163"/>
      <c r="M674" s="168"/>
      <c r="T674" s="169"/>
      <c r="AT674" s="164" t="s">
        <v>177</v>
      </c>
      <c r="AU674" s="164" t="s">
        <v>83</v>
      </c>
      <c r="AV674" s="14" t="s">
        <v>173</v>
      </c>
      <c r="AW674" s="14" t="s">
        <v>34</v>
      </c>
      <c r="AX674" s="14" t="s">
        <v>81</v>
      </c>
      <c r="AY674" s="164" t="s">
        <v>166</v>
      </c>
    </row>
    <row r="675" spans="2:65" s="1" customFormat="1" ht="16.5" customHeight="1">
      <c r="B675" s="33"/>
      <c r="C675" s="175" t="s">
        <v>998</v>
      </c>
      <c r="D675" s="175" t="s">
        <v>561</v>
      </c>
      <c r="E675" s="176" t="s">
        <v>2270</v>
      </c>
      <c r="F675" s="177" t="s">
        <v>2271</v>
      </c>
      <c r="G675" s="178" t="s">
        <v>244</v>
      </c>
      <c r="H675" s="179">
        <v>1.67</v>
      </c>
      <c r="I675" s="180"/>
      <c r="J675" s="181">
        <f>ROUND(I675*H675,2)</f>
        <v>0</v>
      </c>
      <c r="K675" s="177" t="s">
        <v>172</v>
      </c>
      <c r="L675" s="182"/>
      <c r="M675" s="183" t="s">
        <v>19</v>
      </c>
      <c r="N675" s="184" t="s">
        <v>45</v>
      </c>
      <c r="P675" s="141">
        <f>O675*H675</f>
        <v>0</v>
      </c>
      <c r="Q675" s="141">
        <v>1.1999999999999999E-3</v>
      </c>
      <c r="R675" s="141">
        <f>Q675*H675</f>
        <v>2.0039999999999997E-3</v>
      </c>
      <c r="S675" s="141">
        <v>0</v>
      </c>
      <c r="T675" s="142">
        <f>S675*H675</f>
        <v>0</v>
      </c>
      <c r="AR675" s="143" t="s">
        <v>229</v>
      </c>
      <c r="AT675" s="143" t="s">
        <v>561</v>
      </c>
      <c r="AU675" s="143" t="s">
        <v>83</v>
      </c>
      <c r="AY675" s="18" t="s">
        <v>166</v>
      </c>
      <c r="BE675" s="144">
        <f>IF(N675="základní",J675,0)</f>
        <v>0</v>
      </c>
      <c r="BF675" s="144">
        <f>IF(N675="snížená",J675,0)</f>
        <v>0</v>
      </c>
      <c r="BG675" s="144">
        <f>IF(N675="zákl. přenesená",J675,0)</f>
        <v>0</v>
      </c>
      <c r="BH675" s="144">
        <f>IF(N675="sníž. přenesená",J675,0)</f>
        <v>0</v>
      </c>
      <c r="BI675" s="144">
        <f>IF(N675="nulová",J675,0)</f>
        <v>0</v>
      </c>
      <c r="BJ675" s="18" t="s">
        <v>81</v>
      </c>
      <c r="BK675" s="144">
        <f>ROUND(I675*H675,2)</f>
        <v>0</v>
      </c>
      <c r="BL675" s="18" t="s">
        <v>173</v>
      </c>
      <c r="BM675" s="143" t="s">
        <v>2272</v>
      </c>
    </row>
    <row r="676" spans="2:65" s="12" customFormat="1" ht="10.199999999999999">
      <c r="B676" s="149"/>
      <c r="D676" s="150" t="s">
        <v>177</v>
      </c>
      <c r="E676" s="151" t="s">
        <v>19</v>
      </c>
      <c r="F676" s="152" t="s">
        <v>2264</v>
      </c>
      <c r="H676" s="151" t="s">
        <v>19</v>
      </c>
      <c r="I676" s="153"/>
      <c r="L676" s="149"/>
      <c r="M676" s="154"/>
      <c r="T676" s="155"/>
      <c r="AT676" s="151" t="s">
        <v>177</v>
      </c>
      <c r="AU676" s="151" t="s">
        <v>83</v>
      </c>
      <c r="AV676" s="12" t="s">
        <v>81</v>
      </c>
      <c r="AW676" s="12" t="s">
        <v>34</v>
      </c>
      <c r="AX676" s="12" t="s">
        <v>74</v>
      </c>
      <c r="AY676" s="151" t="s">
        <v>166</v>
      </c>
    </row>
    <row r="677" spans="2:65" s="13" customFormat="1" ht="10.199999999999999">
      <c r="B677" s="156"/>
      <c r="D677" s="150" t="s">
        <v>177</v>
      </c>
      <c r="E677" s="157" t="s">
        <v>19</v>
      </c>
      <c r="F677" s="158" t="s">
        <v>2265</v>
      </c>
      <c r="H677" s="159">
        <v>1.59</v>
      </c>
      <c r="I677" s="160"/>
      <c r="L677" s="156"/>
      <c r="M677" s="161"/>
      <c r="T677" s="162"/>
      <c r="AT677" s="157" t="s">
        <v>177</v>
      </c>
      <c r="AU677" s="157" t="s">
        <v>83</v>
      </c>
      <c r="AV677" s="13" t="s">
        <v>83</v>
      </c>
      <c r="AW677" s="13" t="s">
        <v>34</v>
      </c>
      <c r="AX677" s="13" t="s">
        <v>74</v>
      </c>
      <c r="AY677" s="157" t="s">
        <v>166</v>
      </c>
    </row>
    <row r="678" spans="2:65" s="14" customFormat="1" ht="10.199999999999999">
      <c r="B678" s="163"/>
      <c r="D678" s="150" t="s">
        <v>177</v>
      </c>
      <c r="E678" s="164" t="s">
        <v>19</v>
      </c>
      <c r="F678" s="165" t="s">
        <v>181</v>
      </c>
      <c r="H678" s="166">
        <v>1.59</v>
      </c>
      <c r="I678" s="167"/>
      <c r="L678" s="163"/>
      <c r="M678" s="168"/>
      <c r="T678" s="169"/>
      <c r="AT678" s="164" t="s">
        <v>177</v>
      </c>
      <c r="AU678" s="164" t="s">
        <v>83</v>
      </c>
      <c r="AV678" s="14" t="s">
        <v>173</v>
      </c>
      <c r="AW678" s="14" t="s">
        <v>34</v>
      </c>
      <c r="AX678" s="14" t="s">
        <v>81</v>
      </c>
      <c r="AY678" s="164" t="s">
        <v>166</v>
      </c>
    </row>
    <row r="679" spans="2:65" s="13" customFormat="1" ht="10.199999999999999">
      <c r="B679" s="156"/>
      <c r="D679" s="150" t="s">
        <v>177</v>
      </c>
      <c r="F679" s="158" t="s">
        <v>2273</v>
      </c>
      <c r="H679" s="159">
        <v>1.67</v>
      </c>
      <c r="I679" s="160"/>
      <c r="L679" s="156"/>
      <c r="M679" s="161"/>
      <c r="T679" s="162"/>
      <c r="AT679" s="157" t="s">
        <v>177</v>
      </c>
      <c r="AU679" s="157" t="s">
        <v>83</v>
      </c>
      <c r="AV679" s="13" t="s">
        <v>83</v>
      </c>
      <c r="AW679" s="13" t="s">
        <v>4</v>
      </c>
      <c r="AX679" s="13" t="s">
        <v>81</v>
      </c>
      <c r="AY679" s="157" t="s">
        <v>166</v>
      </c>
    </row>
    <row r="680" spans="2:65" s="1" customFormat="1" ht="37.799999999999997" customHeight="1">
      <c r="B680" s="33"/>
      <c r="C680" s="132" t="s">
        <v>1004</v>
      </c>
      <c r="D680" s="132" t="s">
        <v>168</v>
      </c>
      <c r="E680" s="133" t="s">
        <v>2274</v>
      </c>
      <c r="F680" s="134" t="s">
        <v>2275</v>
      </c>
      <c r="G680" s="135" t="s">
        <v>244</v>
      </c>
      <c r="H680" s="136">
        <v>84.006</v>
      </c>
      <c r="I680" s="137"/>
      <c r="J680" s="138">
        <f>ROUND(I680*H680,2)</f>
        <v>0</v>
      </c>
      <c r="K680" s="134" t="s">
        <v>172</v>
      </c>
      <c r="L680" s="33"/>
      <c r="M680" s="139" t="s">
        <v>19</v>
      </c>
      <c r="N680" s="140" t="s">
        <v>45</v>
      </c>
      <c r="P680" s="141">
        <f>O680*H680</f>
        <v>0</v>
      </c>
      <c r="Q680" s="141">
        <v>8.5199999999999998E-3</v>
      </c>
      <c r="R680" s="141">
        <f>Q680*H680</f>
        <v>0.71573111999999994</v>
      </c>
      <c r="S680" s="141">
        <v>0</v>
      </c>
      <c r="T680" s="142">
        <f>S680*H680</f>
        <v>0</v>
      </c>
      <c r="AR680" s="143" t="s">
        <v>173</v>
      </c>
      <c r="AT680" s="143" t="s">
        <v>168</v>
      </c>
      <c r="AU680" s="143" t="s">
        <v>83</v>
      </c>
      <c r="AY680" s="18" t="s">
        <v>166</v>
      </c>
      <c r="BE680" s="144">
        <f>IF(N680="základní",J680,0)</f>
        <v>0</v>
      </c>
      <c r="BF680" s="144">
        <f>IF(N680="snížená",J680,0)</f>
        <v>0</v>
      </c>
      <c r="BG680" s="144">
        <f>IF(N680="zákl. přenesená",J680,0)</f>
        <v>0</v>
      </c>
      <c r="BH680" s="144">
        <f>IF(N680="sníž. přenesená",J680,0)</f>
        <v>0</v>
      </c>
      <c r="BI680" s="144">
        <f>IF(N680="nulová",J680,0)</f>
        <v>0</v>
      </c>
      <c r="BJ680" s="18" t="s">
        <v>81</v>
      </c>
      <c r="BK680" s="144">
        <f>ROUND(I680*H680,2)</f>
        <v>0</v>
      </c>
      <c r="BL680" s="18" t="s">
        <v>173</v>
      </c>
      <c r="BM680" s="143" t="s">
        <v>2276</v>
      </c>
    </row>
    <row r="681" spans="2:65" s="1" customFormat="1" ht="10.199999999999999">
      <c r="B681" s="33"/>
      <c r="D681" s="145" t="s">
        <v>175</v>
      </c>
      <c r="F681" s="146" t="s">
        <v>2277</v>
      </c>
      <c r="I681" s="147"/>
      <c r="L681" s="33"/>
      <c r="M681" s="148"/>
      <c r="T681" s="54"/>
      <c r="AT681" s="18" t="s">
        <v>175</v>
      </c>
      <c r="AU681" s="18" t="s">
        <v>83</v>
      </c>
    </row>
    <row r="682" spans="2:65" s="12" customFormat="1" ht="10.199999999999999">
      <c r="B682" s="149"/>
      <c r="D682" s="150" t="s">
        <v>177</v>
      </c>
      <c r="E682" s="151" t="s">
        <v>19</v>
      </c>
      <c r="F682" s="152" t="s">
        <v>2262</v>
      </c>
      <c r="H682" s="151" t="s">
        <v>19</v>
      </c>
      <c r="I682" s="153"/>
      <c r="L682" s="149"/>
      <c r="M682" s="154"/>
      <c r="T682" s="155"/>
      <c r="AT682" s="151" t="s">
        <v>177</v>
      </c>
      <c r="AU682" s="151" t="s">
        <v>83</v>
      </c>
      <c r="AV682" s="12" t="s">
        <v>81</v>
      </c>
      <c r="AW682" s="12" t="s">
        <v>34</v>
      </c>
      <c r="AX682" s="12" t="s">
        <v>74</v>
      </c>
      <c r="AY682" s="151" t="s">
        <v>166</v>
      </c>
    </row>
    <row r="683" spans="2:65" s="13" customFormat="1" ht="10.199999999999999">
      <c r="B683" s="156"/>
      <c r="D683" s="150" t="s">
        <v>177</v>
      </c>
      <c r="E683" s="157" t="s">
        <v>19</v>
      </c>
      <c r="F683" s="158" t="s">
        <v>2278</v>
      </c>
      <c r="H683" s="159">
        <v>73.337999999999994</v>
      </c>
      <c r="I683" s="160"/>
      <c r="L683" s="156"/>
      <c r="M683" s="161"/>
      <c r="T683" s="162"/>
      <c r="AT683" s="157" t="s">
        <v>177</v>
      </c>
      <c r="AU683" s="157" t="s">
        <v>83</v>
      </c>
      <c r="AV683" s="13" t="s">
        <v>83</v>
      </c>
      <c r="AW683" s="13" t="s">
        <v>34</v>
      </c>
      <c r="AX683" s="13" t="s">
        <v>74</v>
      </c>
      <c r="AY683" s="157" t="s">
        <v>166</v>
      </c>
    </row>
    <row r="684" spans="2:65" s="13" customFormat="1" ht="10.199999999999999">
      <c r="B684" s="156"/>
      <c r="D684" s="150" t="s">
        <v>177</v>
      </c>
      <c r="E684" s="157" t="s">
        <v>19</v>
      </c>
      <c r="F684" s="158" t="s">
        <v>2279</v>
      </c>
      <c r="H684" s="159">
        <v>10.667999999999999</v>
      </c>
      <c r="I684" s="160"/>
      <c r="L684" s="156"/>
      <c r="M684" s="161"/>
      <c r="T684" s="162"/>
      <c r="AT684" s="157" t="s">
        <v>177</v>
      </c>
      <c r="AU684" s="157" t="s">
        <v>83</v>
      </c>
      <c r="AV684" s="13" t="s">
        <v>83</v>
      </c>
      <c r="AW684" s="13" t="s">
        <v>34</v>
      </c>
      <c r="AX684" s="13" t="s">
        <v>74</v>
      </c>
      <c r="AY684" s="157" t="s">
        <v>166</v>
      </c>
    </row>
    <row r="685" spans="2:65" s="14" customFormat="1" ht="10.199999999999999">
      <c r="B685" s="163"/>
      <c r="D685" s="150" t="s">
        <v>177</v>
      </c>
      <c r="E685" s="164" t="s">
        <v>19</v>
      </c>
      <c r="F685" s="165" t="s">
        <v>181</v>
      </c>
      <c r="H685" s="166">
        <v>84.006</v>
      </c>
      <c r="I685" s="167"/>
      <c r="L685" s="163"/>
      <c r="M685" s="168"/>
      <c r="T685" s="169"/>
      <c r="AT685" s="164" t="s">
        <v>177</v>
      </c>
      <c r="AU685" s="164" t="s">
        <v>83</v>
      </c>
      <c r="AV685" s="14" t="s">
        <v>173</v>
      </c>
      <c r="AW685" s="14" t="s">
        <v>34</v>
      </c>
      <c r="AX685" s="14" t="s">
        <v>81</v>
      </c>
      <c r="AY685" s="164" t="s">
        <v>166</v>
      </c>
    </row>
    <row r="686" spans="2:65" s="1" customFormat="1" ht="16.5" customHeight="1">
      <c r="B686" s="33"/>
      <c r="C686" s="175" t="s">
        <v>1009</v>
      </c>
      <c r="D686" s="175" t="s">
        <v>561</v>
      </c>
      <c r="E686" s="176" t="s">
        <v>1079</v>
      </c>
      <c r="F686" s="177" t="s">
        <v>1080</v>
      </c>
      <c r="G686" s="178" t="s">
        <v>244</v>
      </c>
      <c r="H686" s="179">
        <v>88.206000000000003</v>
      </c>
      <c r="I686" s="180"/>
      <c r="J686" s="181">
        <f>ROUND(I686*H686,2)</f>
        <v>0</v>
      </c>
      <c r="K686" s="177" t="s">
        <v>172</v>
      </c>
      <c r="L686" s="182"/>
      <c r="M686" s="183" t="s">
        <v>19</v>
      </c>
      <c r="N686" s="184" t="s">
        <v>45</v>
      </c>
      <c r="P686" s="141">
        <f>O686*H686</f>
        <v>0</v>
      </c>
      <c r="Q686" s="141">
        <v>3.0000000000000001E-3</v>
      </c>
      <c r="R686" s="141">
        <f>Q686*H686</f>
        <v>0.26461800000000002</v>
      </c>
      <c r="S686" s="141">
        <v>0</v>
      </c>
      <c r="T686" s="142">
        <f>S686*H686</f>
        <v>0</v>
      </c>
      <c r="AR686" s="143" t="s">
        <v>229</v>
      </c>
      <c r="AT686" s="143" t="s">
        <v>561</v>
      </c>
      <c r="AU686" s="143" t="s">
        <v>83</v>
      </c>
      <c r="AY686" s="18" t="s">
        <v>166</v>
      </c>
      <c r="BE686" s="144">
        <f>IF(N686="základní",J686,0)</f>
        <v>0</v>
      </c>
      <c r="BF686" s="144">
        <f>IF(N686="snížená",J686,0)</f>
        <v>0</v>
      </c>
      <c r="BG686" s="144">
        <f>IF(N686="zákl. přenesená",J686,0)</f>
        <v>0</v>
      </c>
      <c r="BH686" s="144">
        <f>IF(N686="sníž. přenesená",J686,0)</f>
        <v>0</v>
      </c>
      <c r="BI686" s="144">
        <f>IF(N686="nulová",J686,0)</f>
        <v>0</v>
      </c>
      <c r="BJ686" s="18" t="s">
        <v>81</v>
      </c>
      <c r="BK686" s="144">
        <f>ROUND(I686*H686,2)</f>
        <v>0</v>
      </c>
      <c r="BL686" s="18" t="s">
        <v>173</v>
      </c>
      <c r="BM686" s="143" t="s">
        <v>2280</v>
      </c>
    </row>
    <row r="687" spans="2:65" s="12" customFormat="1" ht="10.199999999999999">
      <c r="B687" s="149"/>
      <c r="D687" s="150" t="s">
        <v>177</v>
      </c>
      <c r="E687" s="151" t="s">
        <v>19</v>
      </c>
      <c r="F687" s="152" t="s">
        <v>2262</v>
      </c>
      <c r="H687" s="151" t="s">
        <v>19</v>
      </c>
      <c r="I687" s="153"/>
      <c r="L687" s="149"/>
      <c r="M687" s="154"/>
      <c r="T687" s="155"/>
      <c r="AT687" s="151" t="s">
        <v>177</v>
      </c>
      <c r="AU687" s="151" t="s">
        <v>83</v>
      </c>
      <c r="AV687" s="12" t="s">
        <v>81</v>
      </c>
      <c r="AW687" s="12" t="s">
        <v>34</v>
      </c>
      <c r="AX687" s="12" t="s">
        <v>74</v>
      </c>
      <c r="AY687" s="151" t="s">
        <v>166</v>
      </c>
    </row>
    <row r="688" spans="2:65" s="13" customFormat="1" ht="10.199999999999999">
      <c r="B688" s="156"/>
      <c r="D688" s="150" t="s">
        <v>177</v>
      </c>
      <c r="E688" s="157" t="s">
        <v>19</v>
      </c>
      <c r="F688" s="158" t="s">
        <v>2278</v>
      </c>
      <c r="H688" s="159">
        <v>73.337999999999994</v>
      </c>
      <c r="I688" s="160"/>
      <c r="L688" s="156"/>
      <c r="M688" s="161"/>
      <c r="T688" s="162"/>
      <c r="AT688" s="157" t="s">
        <v>177</v>
      </c>
      <c r="AU688" s="157" t="s">
        <v>83</v>
      </c>
      <c r="AV688" s="13" t="s">
        <v>83</v>
      </c>
      <c r="AW688" s="13" t="s">
        <v>34</v>
      </c>
      <c r="AX688" s="13" t="s">
        <v>74</v>
      </c>
      <c r="AY688" s="157" t="s">
        <v>166</v>
      </c>
    </row>
    <row r="689" spans="2:65" s="13" customFormat="1" ht="10.199999999999999">
      <c r="B689" s="156"/>
      <c r="D689" s="150" t="s">
        <v>177</v>
      </c>
      <c r="E689" s="157" t="s">
        <v>19</v>
      </c>
      <c r="F689" s="158" t="s">
        <v>2279</v>
      </c>
      <c r="H689" s="159">
        <v>10.667999999999999</v>
      </c>
      <c r="I689" s="160"/>
      <c r="L689" s="156"/>
      <c r="M689" s="161"/>
      <c r="T689" s="162"/>
      <c r="AT689" s="157" t="s">
        <v>177</v>
      </c>
      <c r="AU689" s="157" t="s">
        <v>83</v>
      </c>
      <c r="AV689" s="13" t="s">
        <v>83</v>
      </c>
      <c r="AW689" s="13" t="s">
        <v>34</v>
      </c>
      <c r="AX689" s="13" t="s">
        <v>74</v>
      </c>
      <c r="AY689" s="157" t="s">
        <v>166</v>
      </c>
    </row>
    <row r="690" spans="2:65" s="14" customFormat="1" ht="10.199999999999999">
      <c r="B690" s="163"/>
      <c r="D690" s="150" t="s">
        <v>177</v>
      </c>
      <c r="E690" s="164" t="s">
        <v>19</v>
      </c>
      <c r="F690" s="165" t="s">
        <v>181</v>
      </c>
      <c r="H690" s="166">
        <v>84.006</v>
      </c>
      <c r="I690" s="167"/>
      <c r="L690" s="163"/>
      <c r="M690" s="168"/>
      <c r="T690" s="169"/>
      <c r="AT690" s="164" t="s">
        <v>177</v>
      </c>
      <c r="AU690" s="164" t="s">
        <v>83</v>
      </c>
      <c r="AV690" s="14" t="s">
        <v>173</v>
      </c>
      <c r="AW690" s="14" t="s">
        <v>34</v>
      </c>
      <c r="AX690" s="14" t="s">
        <v>81</v>
      </c>
      <c r="AY690" s="164" t="s">
        <v>166</v>
      </c>
    </row>
    <row r="691" spans="2:65" s="13" customFormat="1" ht="10.199999999999999">
      <c r="B691" s="156"/>
      <c r="D691" s="150" t="s">
        <v>177</v>
      </c>
      <c r="F691" s="158" t="s">
        <v>2281</v>
      </c>
      <c r="H691" s="159">
        <v>88.206000000000003</v>
      </c>
      <c r="I691" s="160"/>
      <c r="L691" s="156"/>
      <c r="M691" s="161"/>
      <c r="T691" s="162"/>
      <c r="AT691" s="157" t="s">
        <v>177</v>
      </c>
      <c r="AU691" s="157" t="s">
        <v>83</v>
      </c>
      <c r="AV691" s="13" t="s">
        <v>83</v>
      </c>
      <c r="AW691" s="13" t="s">
        <v>4</v>
      </c>
      <c r="AX691" s="13" t="s">
        <v>81</v>
      </c>
      <c r="AY691" s="157" t="s">
        <v>166</v>
      </c>
    </row>
    <row r="692" spans="2:65" s="1" customFormat="1" ht="16.5" customHeight="1">
      <c r="B692" s="33"/>
      <c r="C692" s="132" t="s">
        <v>1014</v>
      </c>
      <c r="D692" s="132" t="s">
        <v>168</v>
      </c>
      <c r="E692" s="133" t="s">
        <v>2282</v>
      </c>
      <c r="F692" s="134" t="s">
        <v>2283</v>
      </c>
      <c r="G692" s="135" t="s">
        <v>276</v>
      </c>
      <c r="H692" s="136">
        <v>9.6</v>
      </c>
      <c r="I692" s="137"/>
      <c r="J692" s="138">
        <f>ROUND(I692*H692,2)</f>
        <v>0</v>
      </c>
      <c r="K692" s="134" t="s">
        <v>172</v>
      </c>
      <c r="L692" s="33"/>
      <c r="M692" s="139" t="s">
        <v>19</v>
      </c>
      <c r="N692" s="140" t="s">
        <v>45</v>
      </c>
      <c r="P692" s="141">
        <f>O692*H692</f>
        <v>0</v>
      </c>
      <c r="Q692" s="141">
        <v>0</v>
      </c>
      <c r="R692" s="141">
        <f>Q692*H692</f>
        <v>0</v>
      </c>
      <c r="S692" s="141">
        <v>0</v>
      </c>
      <c r="T692" s="142">
        <f>S692*H692</f>
        <v>0</v>
      </c>
      <c r="AR692" s="143" t="s">
        <v>173</v>
      </c>
      <c r="AT692" s="143" t="s">
        <v>168</v>
      </c>
      <c r="AU692" s="143" t="s">
        <v>83</v>
      </c>
      <c r="AY692" s="18" t="s">
        <v>166</v>
      </c>
      <c r="BE692" s="144">
        <f>IF(N692="základní",J692,0)</f>
        <v>0</v>
      </c>
      <c r="BF692" s="144">
        <f>IF(N692="snížená",J692,0)</f>
        <v>0</v>
      </c>
      <c r="BG692" s="144">
        <f>IF(N692="zákl. přenesená",J692,0)</f>
        <v>0</v>
      </c>
      <c r="BH692" s="144">
        <f>IF(N692="sníž. přenesená",J692,0)</f>
        <v>0</v>
      </c>
      <c r="BI692" s="144">
        <f>IF(N692="nulová",J692,0)</f>
        <v>0</v>
      </c>
      <c r="BJ692" s="18" t="s">
        <v>81</v>
      </c>
      <c r="BK692" s="144">
        <f>ROUND(I692*H692,2)</f>
        <v>0</v>
      </c>
      <c r="BL692" s="18" t="s">
        <v>173</v>
      </c>
      <c r="BM692" s="143" t="s">
        <v>2284</v>
      </c>
    </row>
    <row r="693" spans="2:65" s="1" customFormat="1" ht="10.199999999999999">
      <c r="B693" s="33"/>
      <c r="D693" s="145" t="s">
        <v>175</v>
      </c>
      <c r="F693" s="146" t="s">
        <v>2285</v>
      </c>
      <c r="I693" s="147"/>
      <c r="L693" s="33"/>
      <c r="M693" s="148"/>
      <c r="T693" s="54"/>
      <c r="AT693" s="18" t="s">
        <v>175</v>
      </c>
      <c r="AU693" s="18" t="s">
        <v>83</v>
      </c>
    </row>
    <row r="694" spans="2:65" s="12" customFormat="1" ht="10.199999999999999">
      <c r="B694" s="149"/>
      <c r="D694" s="150" t="s">
        <v>177</v>
      </c>
      <c r="E694" s="151" t="s">
        <v>19</v>
      </c>
      <c r="F694" s="152" t="s">
        <v>2264</v>
      </c>
      <c r="H694" s="151" t="s">
        <v>19</v>
      </c>
      <c r="I694" s="153"/>
      <c r="L694" s="149"/>
      <c r="M694" s="154"/>
      <c r="T694" s="155"/>
      <c r="AT694" s="151" t="s">
        <v>177</v>
      </c>
      <c r="AU694" s="151" t="s">
        <v>83</v>
      </c>
      <c r="AV694" s="12" t="s">
        <v>81</v>
      </c>
      <c r="AW694" s="12" t="s">
        <v>34</v>
      </c>
      <c r="AX694" s="12" t="s">
        <v>74</v>
      </c>
      <c r="AY694" s="151" t="s">
        <v>166</v>
      </c>
    </row>
    <row r="695" spans="2:65" s="13" customFormat="1" ht="10.199999999999999">
      <c r="B695" s="156"/>
      <c r="D695" s="150" t="s">
        <v>177</v>
      </c>
      <c r="E695" s="157" t="s">
        <v>19</v>
      </c>
      <c r="F695" s="158" t="s">
        <v>2286</v>
      </c>
      <c r="H695" s="159">
        <v>9.6</v>
      </c>
      <c r="I695" s="160"/>
      <c r="L695" s="156"/>
      <c r="M695" s="161"/>
      <c r="T695" s="162"/>
      <c r="AT695" s="157" t="s">
        <v>177</v>
      </c>
      <c r="AU695" s="157" t="s">
        <v>83</v>
      </c>
      <c r="AV695" s="13" t="s">
        <v>83</v>
      </c>
      <c r="AW695" s="13" t="s">
        <v>34</v>
      </c>
      <c r="AX695" s="13" t="s">
        <v>74</v>
      </c>
      <c r="AY695" s="157" t="s">
        <v>166</v>
      </c>
    </row>
    <row r="696" spans="2:65" s="14" customFormat="1" ht="10.199999999999999">
      <c r="B696" s="163"/>
      <c r="D696" s="150" t="s">
        <v>177</v>
      </c>
      <c r="E696" s="164" t="s">
        <v>19</v>
      </c>
      <c r="F696" s="165" t="s">
        <v>181</v>
      </c>
      <c r="H696" s="166">
        <v>9.6</v>
      </c>
      <c r="I696" s="167"/>
      <c r="L696" s="163"/>
      <c r="M696" s="168"/>
      <c r="T696" s="169"/>
      <c r="AT696" s="164" t="s">
        <v>177</v>
      </c>
      <c r="AU696" s="164" t="s">
        <v>83</v>
      </c>
      <c r="AV696" s="14" t="s">
        <v>173</v>
      </c>
      <c r="AW696" s="14" t="s">
        <v>34</v>
      </c>
      <c r="AX696" s="14" t="s">
        <v>81</v>
      </c>
      <c r="AY696" s="164" t="s">
        <v>166</v>
      </c>
    </row>
    <row r="697" spans="2:65" s="1" customFormat="1" ht="16.5" customHeight="1">
      <c r="B697" s="33"/>
      <c r="C697" s="175" t="s">
        <v>1019</v>
      </c>
      <c r="D697" s="175" t="s">
        <v>561</v>
      </c>
      <c r="E697" s="176" t="s">
        <v>2287</v>
      </c>
      <c r="F697" s="177" t="s">
        <v>2288</v>
      </c>
      <c r="G697" s="178" t="s">
        <v>276</v>
      </c>
      <c r="H697" s="179">
        <v>10.08</v>
      </c>
      <c r="I697" s="180"/>
      <c r="J697" s="181">
        <f>ROUND(I697*H697,2)</f>
        <v>0</v>
      </c>
      <c r="K697" s="177" t="s">
        <v>172</v>
      </c>
      <c r="L697" s="182"/>
      <c r="M697" s="183" t="s">
        <v>19</v>
      </c>
      <c r="N697" s="184" t="s">
        <v>45</v>
      </c>
      <c r="P697" s="141">
        <f>O697*H697</f>
        <v>0</v>
      </c>
      <c r="Q697" s="141">
        <v>1E-4</v>
      </c>
      <c r="R697" s="141">
        <f>Q697*H697</f>
        <v>1.008E-3</v>
      </c>
      <c r="S697" s="141">
        <v>0</v>
      </c>
      <c r="T697" s="142">
        <f>S697*H697</f>
        <v>0</v>
      </c>
      <c r="AR697" s="143" t="s">
        <v>229</v>
      </c>
      <c r="AT697" s="143" t="s">
        <v>561</v>
      </c>
      <c r="AU697" s="143" t="s">
        <v>83</v>
      </c>
      <c r="AY697" s="18" t="s">
        <v>166</v>
      </c>
      <c r="BE697" s="144">
        <f>IF(N697="základní",J697,0)</f>
        <v>0</v>
      </c>
      <c r="BF697" s="144">
        <f>IF(N697="snížená",J697,0)</f>
        <v>0</v>
      </c>
      <c r="BG697" s="144">
        <f>IF(N697="zákl. přenesená",J697,0)</f>
        <v>0</v>
      </c>
      <c r="BH697" s="144">
        <f>IF(N697="sníž. přenesená",J697,0)</f>
        <v>0</v>
      </c>
      <c r="BI697" s="144">
        <f>IF(N697="nulová",J697,0)</f>
        <v>0</v>
      </c>
      <c r="BJ697" s="18" t="s">
        <v>81</v>
      </c>
      <c r="BK697" s="144">
        <f>ROUND(I697*H697,2)</f>
        <v>0</v>
      </c>
      <c r="BL697" s="18" t="s">
        <v>173</v>
      </c>
      <c r="BM697" s="143" t="s">
        <v>2289</v>
      </c>
    </row>
    <row r="698" spans="2:65" s="12" customFormat="1" ht="10.199999999999999">
      <c r="B698" s="149"/>
      <c r="D698" s="150" t="s">
        <v>177</v>
      </c>
      <c r="E698" s="151" t="s">
        <v>19</v>
      </c>
      <c r="F698" s="152" t="s">
        <v>2264</v>
      </c>
      <c r="H698" s="151" t="s">
        <v>19</v>
      </c>
      <c r="I698" s="153"/>
      <c r="L698" s="149"/>
      <c r="M698" s="154"/>
      <c r="T698" s="155"/>
      <c r="AT698" s="151" t="s">
        <v>177</v>
      </c>
      <c r="AU698" s="151" t="s">
        <v>83</v>
      </c>
      <c r="AV698" s="12" t="s">
        <v>81</v>
      </c>
      <c r="AW698" s="12" t="s">
        <v>34</v>
      </c>
      <c r="AX698" s="12" t="s">
        <v>74</v>
      </c>
      <c r="AY698" s="151" t="s">
        <v>166</v>
      </c>
    </row>
    <row r="699" spans="2:65" s="13" customFormat="1" ht="10.199999999999999">
      <c r="B699" s="156"/>
      <c r="D699" s="150" t="s">
        <v>177</v>
      </c>
      <c r="E699" s="157" t="s">
        <v>19</v>
      </c>
      <c r="F699" s="158" t="s">
        <v>2286</v>
      </c>
      <c r="H699" s="159">
        <v>9.6</v>
      </c>
      <c r="I699" s="160"/>
      <c r="L699" s="156"/>
      <c r="M699" s="161"/>
      <c r="T699" s="162"/>
      <c r="AT699" s="157" t="s">
        <v>177</v>
      </c>
      <c r="AU699" s="157" t="s">
        <v>83</v>
      </c>
      <c r="AV699" s="13" t="s">
        <v>83</v>
      </c>
      <c r="AW699" s="13" t="s">
        <v>34</v>
      </c>
      <c r="AX699" s="13" t="s">
        <v>74</v>
      </c>
      <c r="AY699" s="157" t="s">
        <v>166</v>
      </c>
    </row>
    <row r="700" spans="2:65" s="14" customFormat="1" ht="10.199999999999999">
      <c r="B700" s="163"/>
      <c r="D700" s="150" t="s">
        <v>177</v>
      </c>
      <c r="E700" s="164" t="s">
        <v>19</v>
      </c>
      <c r="F700" s="165" t="s">
        <v>181</v>
      </c>
      <c r="H700" s="166">
        <v>9.6</v>
      </c>
      <c r="I700" s="167"/>
      <c r="L700" s="163"/>
      <c r="M700" s="168"/>
      <c r="T700" s="169"/>
      <c r="AT700" s="164" t="s">
        <v>177</v>
      </c>
      <c r="AU700" s="164" t="s">
        <v>83</v>
      </c>
      <c r="AV700" s="14" t="s">
        <v>173</v>
      </c>
      <c r="AW700" s="14" t="s">
        <v>34</v>
      </c>
      <c r="AX700" s="14" t="s">
        <v>81</v>
      </c>
      <c r="AY700" s="164" t="s">
        <v>166</v>
      </c>
    </row>
    <row r="701" spans="2:65" s="13" customFormat="1" ht="10.199999999999999">
      <c r="B701" s="156"/>
      <c r="D701" s="150" t="s">
        <v>177</v>
      </c>
      <c r="F701" s="158" t="s">
        <v>2290</v>
      </c>
      <c r="H701" s="159">
        <v>10.08</v>
      </c>
      <c r="I701" s="160"/>
      <c r="L701" s="156"/>
      <c r="M701" s="161"/>
      <c r="T701" s="162"/>
      <c r="AT701" s="157" t="s">
        <v>177</v>
      </c>
      <c r="AU701" s="157" t="s">
        <v>83</v>
      </c>
      <c r="AV701" s="13" t="s">
        <v>83</v>
      </c>
      <c r="AW701" s="13" t="s">
        <v>4</v>
      </c>
      <c r="AX701" s="13" t="s">
        <v>81</v>
      </c>
      <c r="AY701" s="157" t="s">
        <v>166</v>
      </c>
    </row>
    <row r="702" spans="2:65" s="1" customFormat="1" ht="24.15" customHeight="1">
      <c r="B702" s="33"/>
      <c r="C702" s="132" t="s">
        <v>1024</v>
      </c>
      <c r="D702" s="132" t="s">
        <v>168</v>
      </c>
      <c r="E702" s="133" t="s">
        <v>2291</v>
      </c>
      <c r="F702" s="134" t="s">
        <v>2292</v>
      </c>
      <c r="G702" s="135" t="s">
        <v>244</v>
      </c>
      <c r="H702" s="136">
        <v>19.86</v>
      </c>
      <c r="I702" s="137"/>
      <c r="J702" s="138">
        <f>ROUND(I702*H702,2)</f>
        <v>0</v>
      </c>
      <c r="K702" s="134" t="s">
        <v>172</v>
      </c>
      <c r="L702" s="33"/>
      <c r="M702" s="139" t="s">
        <v>19</v>
      </c>
      <c r="N702" s="140" t="s">
        <v>45</v>
      </c>
      <c r="P702" s="141">
        <f>O702*H702</f>
        <v>0</v>
      </c>
      <c r="Q702" s="141">
        <v>2.7499999999999998E-3</v>
      </c>
      <c r="R702" s="141">
        <f>Q702*H702</f>
        <v>5.4614999999999997E-2</v>
      </c>
      <c r="S702" s="141">
        <v>0</v>
      </c>
      <c r="T702" s="142">
        <f>S702*H702</f>
        <v>0</v>
      </c>
      <c r="AR702" s="143" t="s">
        <v>173</v>
      </c>
      <c r="AT702" s="143" t="s">
        <v>168</v>
      </c>
      <c r="AU702" s="143" t="s">
        <v>83</v>
      </c>
      <c r="AY702" s="18" t="s">
        <v>166</v>
      </c>
      <c r="BE702" s="144">
        <f>IF(N702="základní",J702,0)</f>
        <v>0</v>
      </c>
      <c r="BF702" s="144">
        <f>IF(N702="snížená",J702,0)</f>
        <v>0</v>
      </c>
      <c r="BG702" s="144">
        <f>IF(N702="zákl. přenesená",J702,0)</f>
        <v>0</v>
      </c>
      <c r="BH702" s="144">
        <f>IF(N702="sníž. přenesená",J702,0)</f>
        <v>0</v>
      </c>
      <c r="BI702" s="144">
        <f>IF(N702="nulová",J702,0)</f>
        <v>0</v>
      </c>
      <c r="BJ702" s="18" t="s">
        <v>81</v>
      </c>
      <c r="BK702" s="144">
        <f>ROUND(I702*H702,2)</f>
        <v>0</v>
      </c>
      <c r="BL702" s="18" t="s">
        <v>173</v>
      </c>
      <c r="BM702" s="143" t="s">
        <v>2293</v>
      </c>
    </row>
    <row r="703" spans="2:65" s="1" customFormat="1" ht="10.199999999999999">
      <c r="B703" s="33"/>
      <c r="D703" s="145" t="s">
        <v>175</v>
      </c>
      <c r="F703" s="146" t="s">
        <v>2294</v>
      </c>
      <c r="I703" s="147"/>
      <c r="L703" s="33"/>
      <c r="M703" s="148"/>
      <c r="T703" s="54"/>
      <c r="AT703" s="18" t="s">
        <v>175</v>
      </c>
      <c r="AU703" s="18" t="s">
        <v>83</v>
      </c>
    </row>
    <row r="704" spans="2:65" s="12" customFormat="1" ht="10.199999999999999">
      <c r="B704" s="149"/>
      <c r="D704" s="150" t="s">
        <v>177</v>
      </c>
      <c r="E704" s="151" t="s">
        <v>19</v>
      </c>
      <c r="F704" s="152" t="s">
        <v>2262</v>
      </c>
      <c r="H704" s="151" t="s">
        <v>19</v>
      </c>
      <c r="I704" s="153"/>
      <c r="L704" s="149"/>
      <c r="M704" s="154"/>
      <c r="T704" s="155"/>
      <c r="AT704" s="151" t="s">
        <v>177</v>
      </c>
      <c r="AU704" s="151" t="s">
        <v>83</v>
      </c>
      <c r="AV704" s="12" t="s">
        <v>81</v>
      </c>
      <c r="AW704" s="12" t="s">
        <v>34</v>
      </c>
      <c r="AX704" s="12" t="s">
        <v>74</v>
      </c>
      <c r="AY704" s="151" t="s">
        <v>166</v>
      </c>
    </row>
    <row r="705" spans="2:65" s="13" customFormat="1" ht="10.199999999999999">
      <c r="B705" s="156"/>
      <c r="D705" s="150" t="s">
        <v>177</v>
      </c>
      <c r="E705" s="157" t="s">
        <v>19</v>
      </c>
      <c r="F705" s="158" t="s">
        <v>2263</v>
      </c>
      <c r="H705" s="159">
        <v>18.27</v>
      </c>
      <c r="I705" s="160"/>
      <c r="L705" s="156"/>
      <c r="M705" s="161"/>
      <c r="T705" s="162"/>
      <c r="AT705" s="157" t="s">
        <v>177</v>
      </c>
      <c r="AU705" s="157" t="s">
        <v>83</v>
      </c>
      <c r="AV705" s="13" t="s">
        <v>83</v>
      </c>
      <c r="AW705" s="13" t="s">
        <v>34</v>
      </c>
      <c r="AX705" s="13" t="s">
        <v>74</v>
      </c>
      <c r="AY705" s="157" t="s">
        <v>166</v>
      </c>
    </row>
    <row r="706" spans="2:65" s="12" customFormat="1" ht="10.199999999999999">
      <c r="B706" s="149"/>
      <c r="D706" s="150" t="s">
        <v>177</v>
      </c>
      <c r="E706" s="151" t="s">
        <v>19</v>
      </c>
      <c r="F706" s="152" t="s">
        <v>2264</v>
      </c>
      <c r="H706" s="151" t="s">
        <v>19</v>
      </c>
      <c r="I706" s="153"/>
      <c r="L706" s="149"/>
      <c r="M706" s="154"/>
      <c r="T706" s="155"/>
      <c r="AT706" s="151" t="s">
        <v>177</v>
      </c>
      <c r="AU706" s="151" t="s">
        <v>83</v>
      </c>
      <c r="AV706" s="12" t="s">
        <v>81</v>
      </c>
      <c r="AW706" s="12" t="s">
        <v>34</v>
      </c>
      <c r="AX706" s="12" t="s">
        <v>74</v>
      </c>
      <c r="AY706" s="151" t="s">
        <v>166</v>
      </c>
    </row>
    <row r="707" spans="2:65" s="13" customFormat="1" ht="10.199999999999999">
      <c r="B707" s="156"/>
      <c r="D707" s="150" t="s">
        <v>177</v>
      </c>
      <c r="E707" s="157" t="s">
        <v>19</v>
      </c>
      <c r="F707" s="158" t="s">
        <v>2265</v>
      </c>
      <c r="H707" s="159">
        <v>1.59</v>
      </c>
      <c r="I707" s="160"/>
      <c r="L707" s="156"/>
      <c r="M707" s="161"/>
      <c r="T707" s="162"/>
      <c r="AT707" s="157" t="s">
        <v>177</v>
      </c>
      <c r="AU707" s="157" t="s">
        <v>83</v>
      </c>
      <c r="AV707" s="13" t="s">
        <v>83</v>
      </c>
      <c r="AW707" s="13" t="s">
        <v>34</v>
      </c>
      <c r="AX707" s="13" t="s">
        <v>74</v>
      </c>
      <c r="AY707" s="157" t="s">
        <v>166</v>
      </c>
    </row>
    <row r="708" spans="2:65" s="14" customFormat="1" ht="10.199999999999999">
      <c r="B708" s="163"/>
      <c r="D708" s="150" t="s">
        <v>177</v>
      </c>
      <c r="E708" s="164" t="s">
        <v>19</v>
      </c>
      <c r="F708" s="165" t="s">
        <v>181</v>
      </c>
      <c r="H708" s="166">
        <v>19.86</v>
      </c>
      <c r="I708" s="167"/>
      <c r="L708" s="163"/>
      <c r="M708" s="168"/>
      <c r="T708" s="169"/>
      <c r="AT708" s="164" t="s">
        <v>177</v>
      </c>
      <c r="AU708" s="164" t="s">
        <v>83</v>
      </c>
      <c r="AV708" s="14" t="s">
        <v>173</v>
      </c>
      <c r="AW708" s="14" t="s">
        <v>34</v>
      </c>
      <c r="AX708" s="14" t="s">
        <v>81</v>
      </c>
      <c r="AY708" s="164" t="s">
        <v>166</v>
      </c>
    </row>
    <row r="709" spans="2:65" s="1" customFormat="1" ht="21.75" customHeight="1">
      <c r="B709" s="33"/>
      <c r="C709" s="132" t="s">
        <v>1029</v>
      </c>
      <c r="D709" s="132" t="s">
        <v>168</v>
      </c>
      <c r="E709" s="133" t="s">
        <v>2295</v>
      </c>
      <c r="F709" s="134" t="s">
        <v>2296</v>
      </c>
      <c r="G709" s="135" t="s">
        <v>171</v>
      </c>
      <c r="H709" s="136">
        <v>43.444000000000003</v>
      </c>
      <c r="I709" s="137"/>
      <c r="J709" s="138">
        <f>ROUND(I709*H709,2)</f>
        <v>0</v>
      </c>
      <c r="K709" s="134" t="s">
        <v>172</v>
      </c>
      <c r="L709" s="33"/>
      <c r="M709" s="139" t="s">
        <v>19</v>
      </c>
      <c r="N709" s="140" t="s">
        <v>45</v>
      </c>
      <c r="P709" s="141">
        <f>O709*H709</f>
        <v>0</v>
      </c>
      <c r="Q709" s="141">
        <v>2.5018699999999998</v>
      </c>
      <c r="R709" s="141">
        <f>Q709*H709</f>
        <v>108.69124028</v>
      </c>
      <c r="S709" s="141">
        <v>0</v>
      </c>
      <c r="T709" s="142">
        <f>S709*H709</f>
        <v>0</v>
      </c>
      <c r="AR709" s="143" t="s">
        <v>173</v>
      </c>
      <c r="AT709" s="143" t="s">
        <v>168</v>
      </c>
      <c r="AU709" s="143" t="s">
        <v>83</v>
      </c>
      <c r="AY709" s="18" t="s">
        <v>166</v>
      </c>
      <c r="BE709" s="144">
        <f>IF(N709="základní",J709,0)</f>
        <v>0</v>
      </c>
      <c r="BF709" s="144">
        <f>IF(N709="snížená",J709,0)</f>
        <v>0</v>
      </c>
      <c r="BG709" s="144">
        <f>IF(N709="zákl. přenesená",J709,0)</f>
        <v>0</v>
      </c>
      <c r="BH709" s="144">
        <f>IF(N709="sníž. přenesená",J709,0)</f>
        <v>0</v>
      </c>
      <c r="BI709" s="144">
        <f>IF(N709="nulová",J709,0)</f>
        <v>0</v>
      </c>
      <c r="BJ709" s="18" t="s">
        <v>81</v>
      </c>
      <c r="BK709" s="144">
        <f>ROUND(I709*H709,2)</f>
        <v>0</v>
      </c>
      <c r="BL709" s="18" t="s">
        <v>173</v>
      </c>
      <c r="BM709" s="143" t="s">
        <v>2297</v>
      </c>
    </row>
    <row r="710" spans="2:65" s="1" customFormat="1" ht="10.199999999999999">
      <c r="B710" s="33"/>
      <c r="D710" s="145" t="s">
        <v>175</v>
      </c>
      <c r="F710" s="146" t="s">
        <v>2298</v>
      </c>
      <c r="I710" s="147"/>
      <c r="L710" s="33"/>
      <c r="M710" s="148"/>
      <c r="T710" s="54"/>
      <c r="AT710" s="18" t="s">
        <v>175</v>
      </c>
      <c r="AU710" s="18" t="s">
        <v>83</v>
      </c>
    </row>
    <row r="711" spans="2:65" s="12" customFormat="1" ht="10.199999999999999">
      <c r="B711" s="149"/>
      <c r="D711" s="150" t="s">
        <v>177</v>
      </c>
      <c r="E711" s="151" t="s">
        <v>19</v>
      </c>
      <c r="F711" s="152" t="s">
        <v>354</v>
      </c>
      <c r="H711" s="151" t="s">
        <v>19</v>
      </c>
      <c r="I711" s="153"/>
      <c r="L711" s="149"/>
      <c r="M711" s="154"/>
      <c r="T711" s="155"/>
      <c r="AT711" s="151" t="s">
        <v>177</v>
      </c>
      <c r="AU711" s="151" t="s">
        <v>83</v>
      </c>
      <c r="AV711" s="12" t="s">
        <v>81</v>
      </c>
      <c r="AW711" s="12" t="s">
        <v>34</v>
      </c>
      <c r="AX711" s="12" t="s">
        <v>74</v>
      </c>
      <c r="AY711" s="151" t="s">
        <v>166</v>
      </c>
    </row>
    <row r="712" spans="2:65" s="13" customFormat="1" ht="10.199999999999999">
      <c r="B712" s="156"/>
      <c r="D712" s="150" t="s">
        <v>177</v>
      </c>
      <c r="E712" s="157" t="s">
        <v>19</v>
      </c>
      <c r="F712" s="158" t="s">
        <v>2299</v>
      </c>
      <c r="H712" s="159">
        <v>42.591999999999999</v>
      </c>
      <c r="I712" s="160"/>
      <c r="L712" s="156"/>
      <c r="M712" s="161"/>
      <c r="T712" s="162"/>
      <c r="AT712" s="157" t="s">
        <v>177</v>
      </c>
      <c r="AU712" s="157" t="s">
        <v>83</v>
      </c>
      <c r="AV712" s="13" t="s">
        <v>83</v>
      </c>
      <c r="AW712" s="13" t="s">
        <v>34</v>
      </c>
      <c r="AX712" s="13" t="s">
        <v>74</v>
      </c>
      <c r="AY712" s="157" t="s">
        <v>166</v>
      </c>
    </row>
    <row r="713" spans="2:65" s="14" customFormat="1" ht="10.199999999999999">
      <c r="B713" s="163"/>
      <c r="D713" s="150" t="s">
        <v>177</v>
      </c>
      <c r="E713" s="164" t="s">
        <v>19</v>
      </c>
      <c r="F713" s="165" t="s">
        <v>181</v>
      </c>
      <c r="H713" s="166">
        <v>42.591999999999999</v>
      </c>
      <c r="I713" s="167"/>
      <c r="L713" s="163"/>
      <c r="M713" s="168"/>
      <c r="T713" s="169"/>
      <c r="AT713" s="164" t="s">
        <v>177</v>
      </c>
      <c r="AU713" s="164" t="s">
        <v>83</v>
      </c>
      <c r="AV713" s="14" t="s">
        <v>173</v>
      </c>
      <c r="AW713" s="14" t="s">
        <v>34</v>
      </c>
      <c r="AX713" s="14" t="s">
        <v>81</v>
      </c>
      <c r="AY713" s="164" t="s">
        <v>166</v>
      </c>
    </row>
    <row r="714" spans="2:65" s="13" customFormat="1" ht="10.199999999999999">
      <c r="B714" s="156"/>
      <c r="D714" s="150" t="s">
        <v>177</v>
      </c>
      <c r="F714" s="158" t="s">
        <v>2300</v>
      </c>
      <c r="H714" s="159">
        <v>43.444000000000003</v>
      </c>
      <c r="I714" s="160"/>
      <c r="L714" s="156"/>
      <c r="M714" s="161"/>
      <c r="T714" s="162"/>
      <c r="AT714" s="157" t="s">
        <v>177</v>
      </c>
      <c r="AU714" s="157" t="s">
        <v>83</v>
      </c>
      <c r="AV714" s="13" t="s">
        <v>83</v>
      </c>
      <c r="AW714" s="13" t="s">
        <v>4</v>
      </c>
      <c r="AX714" s="13" t="s">
        <v>81</v>
      </c>
      <c r="AY714" s="157" t="s">
        <v>166</v>
      </c>
    </row>
    <row r="715" spans="2:65" s="1" customFormat="1" ht="21.75" customHeight="1">
      <c r="B715" s="33"/>
      <c r="C715" s="132" t="s">
        <v>1034</v>
      </c>
      <c r="D715" s="132" t="s">
        <v>168</v>
      </c>
      <c r="E715" s="133" t="s">
        <v>2301</v>
      </c>
      <c r="F715" s="134" t="s">
        <v>2302</v>
      </c>
      <c r="G715" s="135" t="s">
        <v>171</v>
      </c>
      <c r="H715" s="136">
        <v>43.444000000000003</v>
      </c>
      <c r="I715" s="137"/>
      <c r="J715" s="138">
        <f>ROUND(I715*H715,2)</f>
        <v>0</v>
      </c>
      <c r="K715" s="134" t="s">
        <v>172</v>
      </c>
      <c r="L715" s="33"/>
      <c r="M715" s="139" t="s">
        <v>19</v>
      </c>
      <c r="N715" s="140" t="s">
        <v>45</v>
      </c>
      <c r="P715" s="141">
        <f>O715*H715</f>
        <v>0</v>
      </c>
      <c r="Q715" s="141">
        <v>0</v>
      </c>
      <c r="R715" s="141">
        <f>Q715*H715</f>
        <v>0</v>
      </c>
      <c r="S715" s="141">
        <v>0</v>
      </c>
      <c r="T715" s="142">
        <f>S715*H715</f>
        <v>0</v>
      </c>
      <c r="AR715" s="143" t="s">
        <v>173</v>
      </c>
      <c r="AT715" s="143" t="s">
        <v>168</v>
      </c>
      <c r="AU715" s="143" t="s">
        <v>83</v>
      </c>
      <c r="AY715" s="18" t="s">
        <v>166</v>
      </c>
      <c r="BE715" s="144">
        <f>IF(N715="základní",J715,0)</f>
        <v>0</v>
      </c>
      <c r="BF715" s="144">
        <f>IF(N715="snížená",J715,0)</f>
        <v>0</v>
      </c>
      <c r="BG715" s="144">
        <f>IF(N715="zákl. přenesená",J715,0)</f>
        <v>0</v>
      </c>
      <c r="BH715" s="144">
        <f>IF(N715="sníž. přenesená",J715,0)</f>
        <v>0</v>
      </c>
      <c r="BI715" s="144">
        <f>IF(N715="nulová",J715,0)</f>
        <v>0</v>
      </c>
      <c r="BJ715" s="18" t="s">
        <v>81</v>
      </c>
      <c r="BK715" s="144">
        <f>ROUND(I715*H715,2)</f>
        <v>0</v>
      </c>
      <c r="BL715" s="18" t="s">
        <v>173</v>
      </c>
      <c r="BM715" s="143" t="s">
        <v>2303</v>
      </c>
    </row>
    <row r="716" spans="2:65" s="1" customFormat="1" ht="10.199999999999999">
      <c r="B716" s="33"/>
      <c r="D716" s="145" t="s">
        <v>175</v>
      </c>
      <c r="F716" s="146" t="s">
        <v>2304</v>
      </c>
      <c r="I716" s="147"/>
      <c r="L716" s="33"/>
      <c r="M716" s="148"/>
      <c r="T716" s="54"/>
      <c r="AT716" s="18" t="s">
        <v>175</v>
      </c>
      <c r="AU716" s="18" t="s">
        <v>83</v>
      </c>
    </row>
    <row r="717" spans="2:65" s="12" customFormat="1" ht="10.199999999999999">
      <c r="B717" s="149"/>
      <c r="D717" s="150" t="s">
        <v>177</v>
      </c>
      <c r="E717" s="151" t="s">
        <v>19</v>
      </c>
      <c r="F717" s="152" t="s">
        <v>354</v>
      </c>
      <c r="H717" s="151" t="s">
        <v>19</v>
      </c>
      <c r="I717" s="153"/>
      <c r="L717" s="149"/>
      <c r="M717" s="154"/>
      <c r="T717" s="155"/>
      <c r="AT717" s="151" t="s">
        <v>177</v>
      </c>
      <c r="AU717" s="151" t="s">
        <v>83</v>
      </c>
      <c r="AV717" s="12" t="s">
        <v>81</v>
      </c>
      <c r="AW717" s="12" t="s">
        <v>34</v>
      </c>
      <c r="AX717" s="12" t="s">
        <v>74</v>
      </c>
      <c r="AY717" s="151" t="s">
        <v>166</v>
      </c>
    </row>
    <row r="718" spans="2:65" s="13" customFormat="1" ht="10.199999999999999">
      <c r="B718" s="156"/>
      <c r="D718" s="150" t="s">
        <v>177</v>
      </c>
      <c r="E718" s="157" t="s">
        <v>19</v>
      </c>
      <c r="F718" s="158" t="s">
        <v>2299</v>
      </c>
      <c r="H718" s="159">
        <v>42.591999999999999</v>
      </c>
      <c r="I718" s="160"/>
      <c r="L718" s="156"/>
      <c r="M718" s="161"/>
      <c r="T718" s="162"/>
      <c r="AT718" s="157" t="s">
        <v>177</v>
      </c>
      <c r="AU718" s="157" t="s">
        <v>83</v>
      </c>
      <c r="AV718" s="13" t="s">
        <v>83</v>
      </c>
      <c r="AW718" s="13" t="s">
        <v>34</v>
      </c>
      <c r="AX718" s="13" t="s">
        <v>74</v>
      </c>
      <c r="AY718" s="157" t="s">
        <v>166</v>
      </c>
    </row>
    <row r="719" spans="2:65" s="14" customFormat="1" ht="10.199999999999999">
      <c r="B719" s="163"/>
      <c r="D719" s="150" t="s">
        <v>177</v>
      </c>
      <c r="E719" s="164" t="s">
        <v>19</v>
      </c>
      <c r="F719" s="165" t="s">
        <v>181</v>
      </c>
      <c r="H719" s="166">
        <v>42.591999999999999</v>
      </c>
      <c r="I719" s="167"/>
      <c r="L719" s="163"/>
      <c r="M719" s="168"/>
      <c r="T719" s="169"/>
      <c r="AT719" s="164" t="s">
        <v>177</v>
      </c>
      <c r="AU719" s="164" t="s">
        <v>83</v>
      </c>
      <c r="AV719" s="14" t="s">
        <v>173</v>
      </c>
      <c r="AW719" s="14" t="s">
        <v>34</v>
      </c>
      <c r="AX719" s="14" t="s">
        <v>81</v>
      </c>
      <c r="AY719" s="164" t="s">
        <v>166</v>
      </c>
    </row>
    <row r="720" spans="2:65" s="13" customFormat="1" ht="10.199999999999999">
      <c r="B720" s="156"/>
      <c r="D720" s="150" t="s">
        <v>177</v>
      </c>
      <c r="F720" s="158" t="s">
        <v>2300</v>
      </c>
      <c r="H720" s="159">
        <v>43.444000000000003</v>
      </c>
      <c r="I720" s="160"/>
      <c r="L720" s="156"/>
      <c r="M720" s="161"/>
      <c r="T720" s="162"/>
      <c r="AT720" s="157" t="s">
        <v>177</v>
      </c>
      <c r="AU720" s="157" t="s">
        <v>83</v>
      </c>
      <c r="AV720" s="13" t="s">
        <v>83</v>
      </c>
      <c r="AW720" s="13" t="s">
        <v>4</v>
      </c>
      <c r="AX720" s="13" t="s">
        <v>81</v>
      </c>
      <c r="AY720" s="157" t="s">
        <v>166</v>
      </c>
    </row>
    <row r="721" spans="2:65" s="1" customFormat="1" ht="16.5" customHeight="1">
      <c r="B721" s="33"/>
      <c r="C721" s="132" t="s">
        <v>1038</v>
      </c>
      <c r="D721" s="132" t="s">
        <v>168</v>
      </c>
      <c r="E721" s="133" t="s">
        <v>738</v>
      </c>
      <c r="F721" s="134" t="s">
        <v>739</v>
      </c>
      <c r="G721" s="135" t="s">
        <v>293</v>
      </c>
      <c r="H721" s="136">
        <v>2.6469999999999998</v>
      </c>
      <c r="I721" s="137"/>
      <c r="J721" s="138">
        <f>ROUND(I721*H721,2)</f>
        <v>0</v>
      </c>
      <c r="K721" s="134" t="s">
        <v>172</v>
      </c>
      <c r="L721" s="33"/>
      <c r="M721" s="139" t="s">
        <v>19</v>
      </c>
      <c r="N721" s="140" t="s">
        <v>45</v>
      </c>
      <c r="P721" s="141">
        <f>O721*H721</f>
        <v>0</v>
      </c>
      <c r="Q721" s="141">
        <v>1.06277</v>
      </c>
      <c r="R721" s="141">
        <f>Q721*H721</f>
        <v>2.8131521899999998</v>
      </c>
      <c r="S721" s="141">
        <v>0</v>
      </c>
      <c r="T721" s="142">
        <f>S721*H721</f>
        <v>0</v>
      </c>
      <c r="AR721" s="143" t="s">
        <v>173</v>
      </c>
      <c r="AT721" s="143" t="s">
        <v>168</v>
      </c>
      <c r="AU721" s="143" t="s">
        <v>83</v>
      </c>
      <c r="AY721" s="18" t="s">
        <v>166</v>
      </c>
      <c r="BE721" s="144">
        <f>IF(N721="základní",J721,0)</f>
        <v>0</v>
      </c>
      <c r="BF721" s="144">
        <f>IF(N721="snížená",J721,0)</f>
        <v>0</v>
      </c>
      <c r="BG721" s="144">
        <f>IF(N721="zákl. přenesená",J721,0)</f>
        <v>0</v>
      </c>
      <c r="BH721" s="144">
        <f>IF(N721="sníž. přenesená",J721,0)</f>
        <v>0</v>
      </c>
      <c r="BI721" s="144">
        <f>IF(N721="nulová",J721,0)</f>
        <v>0</v>
      </c>
      <c r="BJ721" s="18" t="s">
        <v>81</v>
      </c>
      <c r="BK721" s="144">
        <f>ROUND(I721*H721,2)</f>
        <v>0</v>
      </c>
      <c r="BL721" s="18" t="s">
        <v>173</v>
      </c>
      <c r="BM721" s="143" t="s">
        <v>2305</v>
      </c>
    </row>
    <row r="722" spans="2:65" s="1" customFormat="1" ht="10.199999999999999">
      <c r="B722" s="33"/>
      <c r="D722" s="145" t="s">
        <v>175</v>
      </c>
      <c r="F722" s="146" t="s">
        <v>741</v>
      </c>
      <c r="I722" s="147"/>
      <c r="L722" s="33"/>
      <c r="M722" s="148"/>
      <c r="T722" s="54"/>
      <c r="AT722" s="18" t="s">
        <v>175</v>
      </c>
      <c r="AU722" s="18" t="s">
        <v>83</v>
      </c>
    </row>
    <row r="723" spans="2:65" s="12" customFormat="1" ht="10.199999999999999">
      <c r="B723" s="149"/>
      <c r="D723" s="150" t="s">
        <v>177</v>
      </c>
      <c r="E723" s="151" t="s">
        <v>19</v>
      </c>
      <c r="F723" s="152" t="s">
        <v>354</v>
      </c>
      <c r="H723" s="151" t="s">
        <v>19</v>
      </c>
      <c r="I723" s="153"/>
      <c r="L723" s="149"/>
      <c r="M723" s="154"/>
      <c r="T723" s="155"/>
      <c r="AT723" s="151" t="s">
        <v>177</v>
      </c>
      <c r="AU723" s="151" t="s">
        <v>83</v>
      </c>
      <c r="AV723" s="12" t="s">
        <v>81</v>
      </c>
      <c r="AW723" s="12" t="s">
        <v>34</v>
      </c>
      <c r="AX723" s="12" t="s">
        <v>74</v>
      </c>
      <c r="AY723" s="151" t="s">
        <v>166</v>
      </c>
    </row>
    <row r="724" spans="2:65" s="13" customFormat="1" ht="10.199999999999999">
      <c r="B724" s="156"/>
      <c r="D724" s="150" t="s">
        <v>177</v>
      </c>
      <c r="E724" s="157" t="s">
        <v>19</v>
      </c>
      <c r="F724" s="158" t="s">
        <v>2306</v>
      </c>
      <c r="H724" s="159">
        <v>2.206</v>
      </c>
      <c r="I724" s="160"/>
      <c r="L724" s="156"/>
      <c r="M724" s="161"/>
      <c r="T724" s="162"/>
      <c r="AT724" s="157" t="s">
        <v>177</v>
      </c>
      <c r="AU724" s="157" t="s">
        <v>83</v>
      </c>
      <c r="AV724" s="13" t="s">
        <v>83</v>
      </c>
      <c r="AW724" s="13" t="s">
        <v>34</v>
      </c>
      <c r="AX724" s="13" t="s">
        <v>74</v>
      </c>
      <c r="AY724" s="157" t="s">
        <v>166</v>
      </c>
    </row>
    <row r="725" spans="2:65" s="14" customFormat="1" ht="10.199999999999999">
      <c r="B725" s="163"/>
      <c r="D725" s="150" t="s">
        <v>177</v>
      </c>
      <c r="E725" s="164" t="s">
        <v>19</v>
      </c>
      <c r="F725" s="165" t="s">
        <v>181</v>
      </c>
      <c r="H725" s="166">
        <v>2.206</v>
      </c>
      <c r="I725" s="167"/>
      <c r="L725" s="163"/>
      <c r="M725" s="168"/>
      <c r="T725" s="169"/>
      <c r="AT725" s="164" t="s">
        <v>177</v>
      </c>
      <c r="AU725" s="164" t="s">
        <v>83</v>
      </c>
      <c r="AV725" s="14" t="s">
        <v>173</v>
      </c>
      <c r="AW725" s="14" t="s">
        <v>34</v>
      </c>
      <c r="AX725" s="14" t="s">
        <v>81</v>
      </c>
      <c r="AY725" s="164" t="s">
        <v>166</v>
      </c>
    </row>
    <row r="726" spans="2:65" s="13" customFormat="1" ht="10.199999999999999">
      <c r="B726" s="156"/>
      <c r="D726" s="150" t="s">
        <v>177</v>
      </c>
      <c r="F726" s="158" t="s">
        <v>2307</v>
      </c>
      <c r="H726" s="159">
        <v>2.6469999999999998</v>
      </c>
      <c r="I726" s="160"/>
      <c r="L726" s="156"/>
      <c r="M726" s="161"/>
      <c r="T726" s="162"/>
      <c r="AT726" s="157" t="s">
        <v>177</v>
      </c>
      <c r="AU726" s="157" t="s">
        <v>83</v>
      </c>
      <c r="AV726" s="13" t="s">
        <v>83</v>
      </c>
      <c r="AW726" s="13" t="s">
        <v>4</v>
      </c>
      <c r="AX726" s="13" t="s">
        <v>81</v>
      </c>
      <c r="AY726" s="157" t="s">
        <v>166</v>
      </c>
    </row>
    <row r="727" spans="2:65" s="1" customFormat="1" ht="16.5" customHeight="1">
      <c r="B727" s="33"/>
      <c r="C727" s="132" t="s">
        <v>1043</v>
      </c>
      <c r="D727" s="132" t="s">
        <v>168</v>
      </c>
      <c r="E727" s="133" t="s">
        <v>745</v>
      </c>
      <c r="F727" s="134" t="s">
        <v>746</v>
      </c>
      <c r="G727" s="135" t="s">
        <v>276</v>
      </c>
      <c r="H727" s="136">
        <v>133.059</v>
      </c>
      <c r="I727" s="137"/>
      <c r="J727" s="138">
        <f>ROUND(I727*H727,2)</f>
        <v>0</v>
      </c>
      <c r="K727" s="134" t="s">
        <v>19</v>
      </c>
      <c r="L727" s="33"/>
      <c r="M727" s="139" t="s">
        <v>19</v>
      </c>
      <c r="N727" s="140" t="s">
        <v>45</v>
      </c>
      <c r="P727" s="141">
        <f>O727*H727</f>
        <v>0</v>
      </c>
      <c r="Q727" s="141">
        <v>7.9100000000000004E-3</v>
      </c>
      <c r="R727" s="141">
        <f>Q727*H727</f>
        <v>1.0524966900000001</v>
      </c>
      <c r="S727" s="141">
        <v>0</v>
      </c>
      <c r="T727" s="142">
        <f>S727*H727</f>
        <v>0</v>
      </c>
      <c r="AR727" s="143" t="s">
        <v>173</v>
      </c>
      <c r="AT727" s="143" t="s">
        <v>168</v>
      </c>
      <c r="AU727" s="143" t="s">
        <v>83</v>
      </c>
      <c r="AY727" s="18" t="s">
        <v>166</v>
      </c>
      <c r="BE727" s="144">
        <f>IF(N727="základní",J727,0)</f>
        <v>0</v>
      </c>
      <c r="BF727" s="144">
        <f>IF(N727="snížená",J727,0)</f>
        <v>0</v>
      </c>
      <c r="BG727" s="144">
        <f>IF(N727="zákl. přenesená",J727,0)</f>
        <v>0</v>
      </c>
      <c r="BH727" s="144">
        <f>IF(N727="sníž. přenesená",J727,0)</f>
        <v>0</v>
      </c>
      <c r="BI727" s="144">
        <f>IF(N727="nulová",J727,0)</f>
        <v>0</v>
      </c>
      <c r="BJ727" s="18" t="s">
        <v>81</v>
      </c>
      <c r="BK727" s="144">
        <f>ROUND(I727*H727,2)</f>
        <v>0</v>
      </c>
      <c r="BL727" s="18" t="s">
        <v>173</v>
      </c>
      <c r="BM727" s="143" t="s">
        <v>2308</v>
      </c>
    </row>
    <row r="728" spans="2:65" s="12" customFormat="1" ht="10.199999999999999">
      <c r="B728" s="149"/>
      <c r="D728" s="150" t="s">
        <v>177</v>
      </c>
      <c r="E728" s="151" t="s">
        <v>19</v>
      </c>
      <c r="F728" s="152" t="s">
        <v>929</v>
      </c>
      <c r="H728" s="151" t="s">
        <v>19</v>
      </c>
      <c r="I728" s="153"/>
      <c r="L728" s="149"/>
      <c r="M728" s="154"/>
      <c r="T728" s="155"/>
      <c r="AT728" s="151" t="s">
        <v>177</v>
      </c>
      <c r="AU728" s="151" t="s">
        <v>83</v>
      </c>
      <c r="AV728" s="12" t="s">
        <v>81</v>
      </c>
      <c r="AW728" s="12" t="s">
        <v>34</v>
      </c>
      <c r="AX728" s="12" t="s">
        <v>74</v>
      </c>
      <c r="AY728" s="151" t="s">
        <v>166</v>
      </c>
    </row>
    <row r="729" spans="2:65" s="12" customFormat="1" ht="10.199999999999999">
      <c r="B729" s="149"/>
      <c r="D729" s="150" t="s">
        <v>177</v>
      </c>
      <c r="E729" s="151" t="s">
        <v>19</v>
      </c>
      <c r="F729" s="152" t="s">
        <v>1707</v>
      </c>
      <c r="H729" s="151" t="s">
        <v>19</v>
      </c>
      <c r="I729" s="153"/>
      <c r="L729" s="149"/>
      <c r="M729" s="154"/>
      <c r="T729" s="155"/>
      <c r="AT729" s="151" t="s">
        <v>177</v>
      </c>
      <c r="AU729" s="151" t="s">
        <v>83</v>
      </c>
      <c r="AV729" s="12" t="s">
        <v>81</v>
      </c>
      <c r="AW729" s="12" t="s">
        <v>34</v>
      </c>
      <c r="AX729" s="12" t="s">
        <v>74</v>
      </c>
      <c r="AY729" s="151" t="s">
        <v>166</v>
      </c>
    </row>
    <row r="730" spans="2:65" s="13" customFormat="1" ht="10.199999999999999">
      <c r="B730" s="156"/>
      <c r="D730" s="150" t="s">
        <v>177</v>
      </c>
      <c r="E730" s="157" t="s">
        <v>19</v>
      </c>
      <c r="F730" s="158" t="s">
        <v>2309</v>
      </c>
      <c r="H730" s="159">
        <v>22.5</v>
      </c>
      <c r="I730" s="160"/>
      <c r="L730" s="156"/>
      <c r="M730" s="161"/>
      <c r="T730" s="162"/>
      <c r="AT730" s="157" t="s">
        <v>177</v>
      </c>
      <c r="AU730" s="157" t="s">
        <v>83</v>
      </c>
      <c r="AV730" s="13" t="s">
        <v>83</v>
      </c>
      <c r="AW730" s="13" t="s">
        <v>34</v>
      </c>
      <c r="AX730" s="13" t="s">
        <v>74</v>
      </c>
      <c r="AY730" s="157" t="s">
        <v>166</v>
      </c>
    </row>
    <row r="731" spans="2:65" s="12" customFormat="1" ht="10.199999999999999">
      <c r="B731" s="149"/>
      <c r="D731" s="150" t="s">
        <v>177</v>
      </c>
      <c r="E731" s="151" t="s">
        <v>19</v>
      </c>
      <c r="F731" s="152" t="s">
        <v>354</v>
      </c>
      <c r="H731" s="151" t="s">
        <v>19</v>
      </c>
      <c r="I731" s="153"/>
      <c r="L731" s="149"/>
      <c r="M731" s="154"/>
      <c r="T731" s="155"/>
      <c r="AT731" s="151" t="s">
        <v>177</v>
      </c>
      <c r="AU731" s="151" t="s">
        <v>83</v>
      </c>
      <c r="AV731" s="12" t="s">
        <v>81</v>
      </c>
      <c r="AW731" s="12" t="s">
        <v>34</v>
      </c>
      <c r="AX731" s="12" t="s">
        <v>74</v>
      </c>
      <c r="AY731" s="151" t="s">
        <v>166</v>
      </c>
    </row>
    <row r="732" spans="2:65" s="12" customFormat="1" ht="10.199999999999999">
      <c r="B732" s="149"/>
      <c r="D732" s="150" t="s">
        <v>177</v>
      </c>
      <c r="E732" s="151" t="s">
        <v>19</v>
      </c>
      <c r="F732" s="152" t="s">
        <v>1723</v>
      </c>
      <c r="H732" s="151" t="s">
        <v>19</v>
      </c>
      <c r="I732" s="153"/>
      <c r="L732" s="149"/>
      <c r="M732" s="154"/>
      <c r="T732" s="155"/>
      <c r="AT732" s="151" t="s">
        <v>177</v>
      </c>
      <c r="AU732" s="151" t="s">
        <v>83</v>
      </c>
      <c r="AV732" s="12" t="s">
        <v>81</v>
      </c>
      <c r="AW732" s="12" t="s">
        <v>34</v>
      </c>
      <c r="AX732" s="12" t="s">
        <v>74</v>
      </c>
      <c r="AY732" s="151" t="s">
        <v>166</v>
      </c>
    </row>
    <row r="733" spans="2:65" s="13" customFormat="1" ht="10.199999999999999">
      <c r="B733" s="156"/>
      <c r="D733" s="150" t="s">
        <v>177</v>
      </c>
      <c r="E733" s="157" t="s">
        <v>19</v>
      </c>
      <c r="F733" s="158" t="s">
        <v>2310</v>
      </c>
      <c r="H733" s="159">
        <v>17</v>
      </c>
      <c r="I733" s="160"/>
      <c r="L733" s="156"/>
      <c r="M733" s="161"/>
      <c r="T733" s="162"/>
      <c r="AT733" s="157" t="s">
        <v>177</v>
      </c>
      <c r="AU733" s="157" t="s">
        <v>83</v>
      </c>
      <c r="AV733" s="13" t="s">
        <v>83</v>
      </c>
      <c r="AW733" s="13" t="s">
        <v>34</v>
      </c>
      <c r="AX733" s="13" t="s">
        <v>74</v>
      </c>
      <c r="AY733" s="157" t="s">
        <v>166</v>
      </c>
    </row>
    <row r="734" spans="2:65" s="12" customFormat="1" ht="10.199999999999999">
      <c r="B734" s="149"/>
      <c r="D734" s="150" t="s">
        <v>177</v>
      </c>
      <c r="E734" s="151" t="s">
        <v>19</v>
      </c>
      <c r="F734" s="152" t="s">
        <v>1724</v>
      </c>
      <c r="H734" s="151" t="s">
        <v>19</v>
      </c>
      <c r="I734" s="153"/>
      <c r="L734" s="149"/>
      <c r="M734" s="154"/>
      <c r="T734" s="155"/>
      <c r="AT734" s="151" t="s">
        <v>177</v>
      </c>
      <c r="AU734" s="151" t="s">
        <v>83</v>
      </c>
      <c r="AV734" s="12" t="s">
        <v>81</v>
      </c>
      <c r="AW734" s="12" t="s">
        <v>34</v>
      </c>
      <c r="AX734" s="12" t="s">
        <v>74</v>
      </c>
      <c r="AY734" s="151" t="s">
        <v>166</v>
      </c>
    </row>
    <row r="735" spans="2:65" s="13" customFormat="1" ht="10.199999999999999">
      <c r="B735" s="156"/>
      <c r="D735" s="150" t="s">
        <v>177</v>
      </c>
      <c r="E735" s="157" t="s">
        <v>19</v>
      </c>
      <c r="F735" s="158" t="s">
        <v>2311</v>
      </c>
      <c r="H735" s="159">
        <v>5.75</v>
      </c>
      <c r="I735" s="160"/>
      <c r="L735" s="156"/>
      <c r="M735" s="161"/>
      <c r="T735" s="162"/>
      <c r="AT735" s="157" t="s">
        <v>177</v>
      </c>
      <c r="AU735" s="157" t="s">
        <v>83</v>
      </c>
      <c r="AV735" s="13" t="s">
        <v>83</v>
      </c>
      <c r="AW735" s="13" t="s">
        <v>34</v>
      </c>
      <c r="AX735" s="13" t="s">
        <v>74</v>
      </c>
      <c r="AY735" s="157" t="s">
        <v>166</v>
      </c>
    </row>
    <row r="736" spans="2:65" s="12" customFormat="1" ht="10.199999999999999">
      <c r="B736" s="149"/>
      <c r="D736" s="150" t="s">
        <v>177</v>
      </c>
      <c r="E736" s="151" t="s">
        <v>19</v>
      </c>
      <c r="F736" s="152" t="s">
        <v>1711</v>
      </c>
      <c r="H736" s="151" t="s">
        <v>19</v>
      </c>
      <c r="I736" s="153"/>
      <c r="L736" s="149"/>
      <c r="M736" s="154"/>
      <c r="T736" s="155"/>
      <c r="AT736" s="151" t="s">
        <v>177</v>
      </c>
      <c r="AU736" s="151" t="s">
        <v>83</v>
      </c>
      <c r="AV736" s="12" t="s">
        <v>81</v>
      </c>
      <c r="AW736" s="12" t="s">
        <v>34</v>
      </c>
      <c r="AX736" s="12" t="s">
        <v>74</v>
      </c>
      <c r="AY736" s="151" t="s">
        <v>166</v>
      </c>
    </row>
    <row r="737" spans="2:65" s="13" customFormat="1" ht="10.199999999999999">
      <c r="B737" s="156"/>
      <c r="D737" s="150" t="s">
        <v>177</v>
      </c>
      <c r="E737" s="157" t="s">
        <v>19</v>
      </c>
      <c r="F737" s="158" t="s">
        <v>2312</v>
      </c>
      <c r="H737" s="159">
        <v>72.400000000000006</v>
      </c>
      <c r="I737" s="160"/>
      <c r="L737" s="156"/>
      <c r="M737" s="161"/>
      <c r="T737" s="162"/>
      <c r="AT737" s="157" t="s">
        <v>177</v>
      </c>
      <c r="AU737" s="157" t="s">
        <v>83</v>
      </c>
      <c r="AV737" s="13" t="s">
        <v>83</v>
      </c>
      <c r="AW737" s="13" t="s">
        <v>34</v>
      </c>
      <c r="AX737" s="13" t="s">
        <v>74</v>
      </c>
      <c r="AY737" s="157" t="s">
        <v>166</v>
      </c>
    </row>
    <row r="738" spans="2:65" s="12" customFormat="1" ht="10.199999999999999">
      <c r="B738" s="149"/>
      <c r="D738" s="150" t="s">
        <v>177</v>
      </c>
      <c r="E738" s="151" t="s">
        <v>19</v>
      </c>
      <c r="F738" s="152" t="s">
        <v>2313</v>
      </c>
      <c r="H738" s="151" t="s">
        <v>19</v>
      </c>
      <c r="I738" s="153"/>
      <c r="L738" s="149"/>
      <c r="M738" s="154"/>
      <c r="T738" s="155"/>
      <c r="AT738" s="151" t="s">
        <v>177</v>
      </c>
      <c r="AU738" s="151" t="s">
        <v>83</v>
      </c>
      <c r="AV738" s="12" t="s">
        <v>81</v>
      </c>
      <c r="AW738" s="12" t="s">
        <v>34</v>
      </c>
      <c r="AX738" s="12" t="s">
        <v>74</v>
      </c>
      <c r="AY738" s="151" t="s">
        <v>166</v>
      </c>
    </row>
    <row r="739" spans="2:65" s="13" customFormat="1" ht="10.199999999999999">
      <c r="B739" s="156"/>
      <c r="D739" s="150" t="s">
        <v>177</v>
      </c>
      <c r="E739" s="157" t="s">
        <v>19</v>
      </c>
      <c r="F739" s="158" t="s">
        <v>2314</v>
      </c>
      <c r="H739" s="159">
        <v>12.8</v>
      </c>
      <c r="I739" s="160"/>
      <c r="L739" s="156"/>
      <c r="M739" s="161"/>
      <c r="T739" s="162"/>
      <c r="AT739" s="157" t="s">
        <v>177</v>
      </c>
      <c r="AU739" s="157" t="s">
        <v>83</v>
      </c>
      <c r="AV739" s="13" t="s">
        <v>83</v>
      </c>
      <c r="AW739" s="13" t="s">
        <v>34</v>
      </c>
      <c r="AX739" s="13" t="s">
        <v>74</v>
      </c>
      <c r="AY739" s="157" t="s">
        <v>166</v>
      </c>
    </row>
    <row r="740" spans="2:65" s="14" customFormat="1" ht="10.199999999999999">
      <c r="B740" s="163"/>
      <c r="D740" s="150" t="s">
        <v>177</v>
      </c>
      <c r="E740" s="164" t="s">
        <v>19</v>
      </c>
      <c r="F740" s="165" t="s">
        <v>181</v>
      </c>
      <c r="H740" s="166">
        <v>130.44999999999999</v>
      </c>
      <c r="I740" s="167"/>
      <c r="L740" s="163"/>
      <c r="M740" s="168"/>
      <c r="T740" s="169"/>
      <c r="AT740" s="164" t="s">
        <v>177</v>
      </c>
      <c r="AU740" s="164" t="s">
        <v>83</v>
      </c>
      <c r="AV740" s="14" t="s">
        <v>173</v>
      </c>
      <c r="AW740" s="14" t="s">
        <v>34</v>
      </c>
      <c r="AX740" s="14" t="s">
        <v>81</v>
      </c>
      <c r="AY740" s="164" t="s">
        <v>166</v>
      </c>
    </row>
    <row r="741" spans="2:65" s="13" customFormat="1" ht="10.199999999999999">
      <c r="B741" s="156"/>
      <c r="D741" s="150" t="s">
        <v>177</v>
      </c>
      <c r="F741" s="158" t="s">
        <v>2315</v>
      </c>
      <c r="H741" s="159">
        <v>133.059</v>
      </c>
      <c r="I741" s="160"/>
      <c r="L741" s="156"/>
      <c r="M741" s="161"/>
      <c r="T741" s="162"/>
      <c r="AT741" s="157" t="s">
        <v>177</v>
      </c>
      <c r="AU741" s="157" t="s">
        <v>83</v>
      </c>
      <c r="AV741" s="13" t="s">
        <v>83</v>
      </c>
      <c r="AW741" s="13" t="s">
        <v>4</v>
      </c>
      <c r="AX741" s="13" t="s">
        <v>81</v>
      </c>
      <c r="AY741" s="157" t="s">
        <v>166</v>
      </c>
    </row>
    <row r="742" spans="2:65" s="1" customFormat="1" ht="16.5" customHeight="1">
      <c r="B742" s="33"/>
      <c r="C742" s="132" t="s">
        <v>1049</v>
      </c>
      <c r="D742" s="132" t="s">
        <v>168</v>
      </c>
      <c r="E742" s="133" t="s">
        <v>2316</v>
      </c>
      <c r="F742" s="134" t="s">
        <v>2317</v>
      </c>
      <c r="G742" s="135" t="s">
        <v>276</v>
      </c>
      <c r="H742" s="136">
        <v>92.361000000000004</v>
      </c>
      <c r="I742" s="137"/>
      <c r="J742" s="138">
        <f>ROUND(I742*H742,2)</f>
        <v>0</v>
      </c>
      <c r="K742" s="134" t="s">
        <v>19</v>
      </c>
      <c r="L742" s="33"/>
      <c r="M742" s="139" t="s">
        <v>19</v>
      </c>
      <c r="N742" s="140" t="s">
        <v>45</v>
      </c>
      <c r="P742" s="141">
        <f>O742*H742</f>
        <v>0</v>
      </c>
      <c r="Q742" s="141">
        <v>7.9100000000000004E-3</v>
      </c>
      <c r="R742" s="141">
        <f>Q742*H742</f>
        <v>0.73057551000000009</v>
      </c>
      <c r="S742" s="141">
        <v>0</v>
      </c>
      <c r="T742" s="142">
        <f>S742*H742</f>
        <v>0</v>
      </c>
      <c r="AR742" s="143" t="s">
        <v>173</v>
      </c>
      <c r="AT742" s="143" t="s">
        <v>168</v>
      </c>
      <c r="AU742" s="143" t="s">
        <v>83</v>
      </c>
      <c r="AY742" s="18" t="s">
        <v>166</v>
      </c>
      <c r="BE742" s="144">
        <f>IF(N742="základní",J742,0)</f>
        <v>0</v>
      </c>
      <c r="BF742" s="144">
        <f>IF(N742="snížená",J742,0)</f>
        <v>0</v>
      </c>
      <c r="BG742" s="144">
        <f>IF(N742="zákl. přenesená",J742,0)</f>
        <v>0</v>
      </c>
      <c r="BH742" s="144">
        <f>IF(N742="sníž. přenesená",J742,0)</f>
        <v>0</v>
      </c>
      <c r="BI742" s="144">
        <f>IF(N742="nulová",J742,0)</f>
        <v>0</v>
      </c>
      <c r="BJ742" s="18" t="s">
        <v>81</v>
      </c>
      <c r="BK742" s="144">
        <f>ROUND(I742*H742,2)</f>
        <v>0</v>
      </c>
      <c r="BL742" s="18" t="s">
        <v>173</v>
      </c>
      <c r="BM742" s="143" t="s">
        <v>2318</v>
      </c>
    </row>
    <row r="743" spans="2:65" s="12" customFormat="1" ht="10.199999999999999">
      <c r="B743" s="149"/>
      <c r="D743" s="150" t="s">
        <v>177</v>
      </c>
      <c r="E743" s="151" t="s">
        <v>19</v>
      </c>
      <c r="F743" s="152" t="s">
        <v>354</v>
      </c>
      <c r="H743" s="151" t="s">
        <v>19</v>
      </c>
      <c r="I743" s="153"/>
      <c r="L743" s="149"/>
      <c r="M743" s="154"/>
      <c r="T743" s="155"/>
      <c r="AT743" s="151" t="s">
        <v>177</v>
      </c>
      <c r="AU743" s="151" t="s">
        <v>83</v>
      </c>
      <c r="AV743" s="12" t="s">
        <v>81</v>
      </c>
      <c r="AW743" s="12" t="s">
        <v>34</v>
      </c>
      <c r="AX743" s="12" t="s">
        <v>74</v>
      </c>
      <c r="AY743" s="151" t="s">
        <v>166</v>
      </c>
    </row>
    <row r="744" spans="2:65" s="12" customFormat="1" ht="10.199999999999999">
      <c r="B744" s="149"/>
      <c r="D744" s="150" t="s">
        <v>177</v>
      </c>
      <c r="E744" s="151" t="s">
        <v>19</v>
      </c>
      <c r="F744" s="152" t="s">
        <v>1737</v>
      </c>
      <c r="H744" s="151" t="s">
        <v>19</v>
      </c>
      <c r="I744" s="153"/>
      <c r="L744" s="149"/>
      <c r="M744" s="154"/>
      <c r="T744" s="155"/>
      <c r="AT744" s="151" t="s">
        <v>177</v>
      </c>
      <c r="AU744" s="151" t="s">
        <v>83</v>
      </c>
      <c r="AV744" s="12" t="s">
        <v>81</v>
      </c>
      <c r="AW744" s="12" t="s">
        <v>34</v>
      </c>
      <c r="AX744" s="12" t="s">
        <v>74</v>
      </c>
      <c r="AY744" s="151" t="s">
        <v>166</v>
      </c>
    </row>
    <row r="745" spans="2:65" s="13" customFormat="1" ht="10.199999999999999">
      <c r="B745" s="156"/>
      <c r="D745" s="150" t="s">
        <v>177</v>
      </c>
      <c r="E745" s="157" t="s">
        <v>19</v>
      </c>
      <c r="F745" s="158" t="s">
        <v>2319</v>
      </c>
      <c r="H745" s="159">
        <v>5.35</v>
      </c>
      <c r="I745" s="160"/>
      <c r="L745" s="156"/>
      <c r="M745" s="161"/>
      <c r="T745" s="162"/>
      <c r="AT745" s="157" t="s">
        <v>177</v>
      </c>
      <c r="AU745" s="157" t="s">
        <v>83</v>
      </c>
      <c r="AV745" s="13" t="s">
        <v>83</v>
      </c>
      <c r="AW745" s="13" t="s">
        <v>34</v>
      </c>
      <c r="AX745" s="13" t="s">
        <v>74</v>
      </c>
      <c r="AY745" s="157" t="s">
        <v>166</v>
      </c>
    </row>
    <row r="746" spans="2:65" s="12" customFormat="1" ht="10.199999999999999">
      <c r="B746" s="149"/>
      <c r="D746" s="150" t="s">
        <v>177</v>
      </c>
      <c r="E746" s="151" t="s">
        <v>19</v>
      </c>
      <c r="F746" s="152" t="s">
        <v>1711</v>
      </c>
      <c r="H746" s="151" t="s">
        <v>19</v>
      </c>
      <c r="I746" s="153"/>
      <c r="L746" s="149"/>
      <c r="M746" s="154"/>
      <c r="T746" s="155"/>
      <c r="AT746" s="151" t="s">
        <v>177</v>
      </c>
      <c r="AU746" s="151" t="s">
        <v>83</v>
      </c>
      <c r="AV746" s="12" t="s">
        <v>81</v>
      </c>
      <c r="AW746" s="12" t="s">
        <v>34</v>
      </c>
      <c r="AX746" s="12" t="s">
        <v>74</v>
      </c>
      <c r="AY746" s="151" t="s">
        <v>166</v>
      </c>
    </row>
    <row r="747" spans="2:65" s="13" customFormat="1" ht="10.199999999999999">
      <c r="B747" s="156"/>
      <c r="D747" s="150" t="s">
        <v>177</v>
      </c>
      <c r="E747" s="157" t="s">
        <v>19</v>
      </c>
      <c r="F747" s="158" t="s">
        <v>2312</v>
      </c>
      <c r="H747" s="159">
        <v>72.400000000000006</v>
      </c>
      <c r="I747" s="160"/>
      <c r="L747" s="156"/>
      <c r="M747" s="161"/>
      <c r="T747" s="162"/>
      <c r="AT747" s="157" t="s">
        <v>177</v>
      </c>
      <c r="AU747" s="157" t="s">
        <v>83</v>
      </c>
      <c r="AV747" s="13" t="s">
        <v>83</v>
      </c>
      <c r="AW747" s="13" t="s">
        <v>34</v>
      </c>
      <c r="AX747" s="13" t="s">
        <v>74</v>
      </c>
      <c r="AY747" s="157" t="s">
        <v>166</v>
      </c>
    </row>
    <row r="748" spans="2:65" s="12" customFormat="1" ht="10.199999999999999">
      <c r="B748" s="149"/>
      <c r="D748" s="150" t="s">
        <v>177</v>
      </c>
      <c r="E748" s="151" t="s">
        <v>19</v>
      </c>
      <c r="F748" s="152" t="s">
        <v>2313</v>
      </c>
      <c r="H748" s="151" t="s">
        <v>19</v>
      </c>
      <c r="I748" s="153"/>
      <c r="L748" s="149"/>
      <c r="M748" s="154"/>
      <c r="T748" s="155"/>
      <c r="AT748" s="151" t="s">
        <v>177</v>
      </c>
      <c r="AU748" s="151" t="s">
        <v>83</v>
      </c>
      <c r="AV748" s="12" t="s">
        <v>81</v>
      </c>
      <c r="AW748" s="12" t="s">
        <v>34</v>
      </c>
      <c r="AX748" s="12" t="s">
        <v>74</v>
      </c>
      <c r="AY748" s="151" t="s">
        <v>166</v>
      </c>
    </row>
    <row r="749" spans="2:65" s="13" customFormat="1" ht="10.199999999999999">
      <c r="B749" s="156"/>
      <c r="D749" s="150" t="s">
        <v>177</v>
      </c>
      <c r="E749" s="157" t="s">
        <v>19</v>
      </c>
      <c r="F749" s="158" t="s">
        <v>2314</v>
      </c>
      <c r="H749" s="159">
        <v>12.8</v>
      </c>
      <c r="I749" s="160"/>
      <c r="L749" s="156"/>
      <c r="M749" s="161"/>
      <c r="T749" s="162"/>
      <c r="AT749" s="157" t="s">
        <v>177</v>
      </c>
      <c r="AU749" s="157" t="s">
        <v>83</v>
      </c>
      <c r="AV749" s="13" t="s">
        <v>83</v>
      </c>
      <c r="AW749" s="13" t="s">
        <v>34</v>
      </c>
      <c r="AX749" s="13" t="s">
        <v>74</v>
      </c>
      <c r="AY749" s="157" t="s">
        <v>166</v>
      </c>
    </row>
    <row r="750" spans="2:65" s="14" customFormat="1" ht="10.199999999999999">
      <c r="B750" s="163"/>
      <c r="D750" s="150" t="s">
        <v>177</v>
      </c>
      <c r="E750" s="164" t="s">
        <v>19</v>
      </c>
      <c r="F750" s="165" t="s">
        <v>181</v>
      </c>
      <c r="H750" s="166">
        <v>90.55</v>
      </c>
      <c r="I750" s="167"/>
      <c r="L750" s="163"/>
      <c r="M750" s="168"/>
      <c r="T750" s="169"/>
      <c r="AT750" s="164" t="s">
        <v>177</v>
      </c>
      <c r="AU750" s="164" t="s">
        <v>83</v>
      </c>
      <c r="AV750" s="14" t="s">
        <v>173</v>
      </c>
      <c r="AW750" s="14" t="s">
        <v>34</v>
      </c>
      <c r="AX750" s="14" t="s">
        <v>81</v>
      </c>
      <c r="AY750" s="164" t="s">
        <v>166</v>
      </c>
    </row>
    <row r="751" spans="2:65" s="13" customFormat="1" ht="10.199999999999999">
      <c r="B751" s="156"/>
      <c r="D751" s="150" t="s">
        <v>177</v>
      </c>
      <c r="F751" s="158" t="s">
        <v>2320</v>
      </c>
      <c r="H751" s="159">
        <v>92.361000000000004</v>
      </c>
      <c r="I751" s="160"/>
      <c r="L751" s="156"/>
      <c r="M751" s="161"/>
      <c r="T751" s="162"/>
      <c r="AT751" s="157" t="s">
        <v>177</v>
      </c>
      <c r="AU751" s="157" t="s">
        <v>83</v>
      </c>
      <c r="AV751" s="13" t="s">
        <v>83</v>
      </c>
      <c r="AW751" s="13" t="s">
        <v>4</v>
      </c>
      <c r="AX751" s="13" t="s">
        <v>81</v>
      </c>
      <c r="AY751" s="157" t="s">
        <v>166</v>
      </c>
    </row>
    <row r="752" spans="2:65" s="1" customFormat="1" ht="16.5" customHeight="1">
      <c r="B752" s="33"/>
      <c r="C752" s="132" t="s">
        <v>1054</v>
      </c>
      <c r="D752" s="132" t="s">
        <v>168</v>
      </c>
      <c r="E752" s="133" t="s">
        <v>2321</v>
      </c>
      <c r="F752" s="134" t="s">
        <v>2322</v>
      </c>
      <c r="G752" s="135" t="s">
        <v>244</v>
      </c>
      <c r="H752" s="136">
        <v>17.588000000000001</v>
      </c>
      <c r="I752" s="137"/>
      <c r="J752" s="138">
        <f>ROUND(I752*H752,2)</f>
        <v>0</v>
      </c>
      <c r="K752" s="134" t="s">
        <v>172</v>
      </c>
      <c r="L752" s="33"/>
      <c r="M752" s="139" t="s">
        <v>19</v>
      </c>
      <c r="N752" s="140" t="s">
        <v>45</v>
      </c>
      <c r="P752" s="141">
        <f>O752*H752</f>
        <v>0</v>
      </c>
      <c r="Q752" s="141">
        <v>0.64300000000000002</v>
      </c>
      <c r="R752" s="141">
        <f>Q752*H752</f>
        <v>11.309084</v>
      </c>
      <c r="S752" s="141">
        <v>0</v>
      </c>
      <c r="T752" s="142">
        <f>S752*H752</f>
        <v>0</v>
      </c>
      <c r="AR752" s="143" t="s">
        <v>173</v>
      </c>
      <c r="AT752" s="143" t="s">
        <v>168</v>
      </c>
      <c r="AU752" s="143" t="s">
        <v>83</v>
      </c>
      <c r="AY752" s="18" t="s">
        <v>166</v>
      </c>
      <c r="BE752" s="144">
        <f>IF(N752="základní",J752,0)</f>
        <v>0</v>
      </c>
      <c r="BF752" s="144">
        <f>IF(N752="snížená",J752,0)</f>
        <v>0</v>
      </c>
      <c r="BG752" s="144">
        <f>IF(N752="zákl. přenesená",J752,0)</f>
        <v>0</v>
      </c>
      <c r="BH752" s="144">
        <f>IF(N752="sníž. přenesená",J752,0)</f>
        <v>0</v>
      </c>
      <c r="BI752" s="144">
        <f>IF(N752="nulová",J752,0)</f>
        <v>0</v>
      </c>
      <c r="BJ752" s="18" t="s">
        <v>81</v>
      </c>
      <c r="BK752" s="144">
        <f>ROUND(I752*H752,2)</f>
        <v>0</v>
      </c>
      <c r="BL752" s="18" t="s">
        <v>173</v>
      </c>
      <c r="BM752" s="143" t="s">
        <v>2323</v>
      </c>
    </row>
    <row r="753" spans="2:65" s="1" customFormat="1" ht="10.199999999999999">
      <c r="B753" s="33"/>
      <c r="D753" s="145" t="s">
        <v>175</v>
      </c>
      <c r="F753" s="146" t="s">
        <v>2324</v>
      </c>
      <c r="I753" s="147"/>
      <c r="L753" s="33"/>
      <c r="M753" s="148"/>
      <c r="T753" s="54"/>
      <c r="AT753" s="18" t="s">
        <v>175</v>
      </c>
      <c r="AU753" s="18" t="s">
        <v>83</v>
      </c>
    </row>
    <row r="754" spans="2:65" s="13" customFormat="1" ht="10.199999999999999">
      <c r="B754" s="156"/>
      <c r="D754" s="150" t="s">
        <v>177</v>
      </c>
      <c r="E754" s="157" t="s">
        <v>19</v>
      </c>
      <c r="F754" s="158" t="s">
        <v>2325</v>
      </c>
      <c r="H754" s="159">
        <v>16.75</v>
      </c>
      <c r="I754" s="160"/>
      <c r="L754" s="156"/>
      <c r="M754" s="161"/>
      <c r="T754" s="162"/>
      <c r="AT754" s="157" t="s">
        <v>177</v>
      </c>
      <c r="AU754" s="157" t="s">
        <v>83</v>
      </c>
      <c r="AV754" s="13" t="s">
        <v>83</v>
      </c>
      <c r="AW754" s="13" t="s">
        <v>34</v>
      </c>
      <c r="AX754" s="13" t="s">
        <v>74</v>
      </c>
      <c r="AY754" s="157" t="s">
        <v>166</v>
      </c>
    </row>
    <row r="755" spans="2:65" s="14" customFormat="1" ht="10.199999999999999">
      <c r="B755" s="163"/>
      <c r="D755" s="150" t="s">
        <v>177</v>
      </c>
      <c r="E755" s="164" t="s">
        <v>19</v>
      </c>
      <c r="F755" s="165" t="s">
        <v>181</v>
      </c>
      <c r="H755" s="166">
        <v>16.75</v>
      </c>
      <c r="I755" s="167"/>
      <c r="L755" s="163"/>
      <c r="M755" s="168"/>
      <c r="T755" s="169"/>
      <c r="AT755" s="164" t="s">
        <v>177</v>
      </c>
      <c r="AU755" s="164" t="s">
        <v>83</v>
      </c>
      <c r="AV755" s="14" t="s">
        <v>173</v>
      </c>
      <c r="AW755" s="14" t="s">
        <v>34</v>
      </c>
      <c r="AX755" s="14" t="s">
        <v>81</v>
      </c>
      <c r="AY755" s="164" t="s">
        <v>166</v>
      </c>
    </row>
    <row r="756" spans="2:65" s="13" customFormat="1" ht="10.199999999999999">
      <c r="B756" s="156"/>
      <c r="D756" s="150" t="s">
        <v>177</v>
      </c>
      <c r="F756" s="158" t="s">
        <v>2326</v>
      </c>
      <c r="H756" s="159">
        <v>17.588000000000001</v>
      </c>
      <c r="I756" s="160"/>
      <c r="L756" s="156"/>
      <c r="M756" s="161"/>
      <c r="T756" s="162"/>
      <c r="AT756" s="157" t="s">
        <v>177</v>
      </c>
      <c r="AU756" s="157" t="s">
        <v>83</v>
      </c>
      <c r="AV756" s="13" t="s">
        <v>83</v>
      </c>
      <c r="AW756" s="13" t="s">
        <v>4</v>
      </c>
      <c r="AX756" s="13" t="s">
        <v>81</v>
      </c>
      <c r="AY756" s="157" t="s">
        <v>166</v>
      </c>
    </row>
    <row r="757" spans="2:65" s="1" customFormat="1" ht="24.15" customHeight="1">
      <c r="B757" s="33"/>
      <c r="C757" s="132" t="s">
        <v>1058</v>
      </c>
      <c r="D757" s="132" t="s">
        <v>168</v>
      </c>
      <c r="E757" s="133" t="s">
        <v>2327</v>
      </c>
      <c r="F757" s="134" t="s">
        <v>2328</v>
      </c>
      <c r="G757" s="135" t="s">
        <v>276</v>
      </c>
      <c r="H757" s="136">
        <v>36.225000000000001</v>
      </c>
      <c r="I757" s="137"/>
      <c r="J757" s="138">
        <f>ROUND(I757*H757,2)</f>
        <v>0</v>
      </c>
      <c r="K757" s="134" t="s">
        <v>172</v>
      </c>
      <c r="L757" s="33"/>
      <c r="M757" s="139" t="s">
        <v>19</v>
      </c>
      <c r="N757" s="140" t="s">
        <v>45</v>
      </c>
      <c r="P757" s="141">
        <f>O757*H757</f>
        <v>0</v>
      </c>
      <c r="Q757" s="141">
        <v>0.12895000000000001</v>
      </c>
      <c r="R757" s="141">
        <f>Q757*H757</f>
        <v>4.6712137500000006</v>
      </c>
      <c r="S757" s="141">
        <v>0</v>
      </c>
      <c r="T757" s="142">
        <f>S757*H757</f>
        <v>0</v>
      </c>
      <c r="AR757" s="143" t="s">
        <v>173</v>
      </c>
      <c r="AT757" s="143" t="s">
        <v>168</v>
      </c>
      <c r="AU757" s="143" t="s">
        <v>83</v>
      </c>
      <c r="AY757" s="18" t="s">
        <v>166</v>
      </c>
      <c r="BE757" s="144">
        <f>IF(N757="základní",J757,0)</f>
        <v>0</v>
      </c>
      <c r="BF757" s="144">
        <f>IF(N757="snížená",J757,0)</f>
        <v>0</v>
      </c>
      <c r="BG757" s="144">
        <f>IF(N757="zákl. přenesená",J757,0)</f>
        <v>0</v>
      </c>
      <c r="BH757" s="144">
        <f>IF(N757="sníž. přenesená",J757,0)</f>
        <v>0</v>
      </c>
      <c r="BI757" s="144">
        <f>IF(N757="nulová",J757,0)</f>
        <v>0</v>
      </c>
      <c r="BJ757" s="18" t="s">
        <v>81</v>
      </c>
      <c r="BK757" s="144">
        <f>ROUND(I757*H757,2)</f>
        <v>0</v>
      </c>
      <c r="BL757" s="18" t="s">
        <v>173</v>
      </c>
      <c r="BM757" s="143" t="s">
        <v>2329</v>
      </c>
    </row>
    <row r="758" spans="2:65" s="1" customFormat="1" ht="10.199999999999999">
      <c r="B758" s="33"/>
      <c r="D758" s="145" t="s">
        <v>175</v>
      </c>
      <c r="F758" s="146" t="s">
        <v>2330</v>
      </c>
      <c r="I758" s="147"/>
      <c r="L758" s="33"/>
      <c r="M758" s="148"/>
      <c r="T758" s="54"/>
      <c r="AT758" s="18" t="s">
        <v>175</v>
      </c>
      <c r="AU758" s="18" t="s">
        <v>83</v>
      </c>
    </row>
    <row r="759" spans="2:65" s="13" customFormat="1" ht="10.199999999999999">
      <c r="B759" s="156"/>
      <c r="D759" s="150" t="s">
        <v>177</v>
      </c>
      <c r="E759" s="157" t="s">
        <v>19</v>
      </c>
      <c r="F759" s="158" t="s">
        <v>2331</v>
      </c>
      <c r="H759" s="159">
        <v>34.5</v>
      </c>
      <c r="I759" s="160"/>
      <c r="L759" s="156"/>
      <c r="M759" s="161"/>
      <c r="T759" s="162"/>
      <c r="AT759" s="157" t="s">
        <v>177</v>
      </c>
      <c r="AU759" s="157" t="s">
        <v>83</v>
      </c>
      <c r="AV759" s="13" t="s">
        <v>83</v>
      </c>
      <c r="AW759" s="13" t="s">
        <v>34</v>
      </c>
      <c r="AX759" s="13" t="s">
        <v>74</v>
      </c>
      <c r="AY759" s="157" t="s">
        <v>166</v>
      </c>
    </row>
    <row r="760" spans="2:65" s="14" customFormat="1" ht="10.199999999999999">
      <c r="B760" s="163"/>
      <c r="D760" s="150" t="s">
        <v>177</v>
      </c>
      <c r="E760" s="164" t="s">
        <v>19</v>
      </c>
      <c r="F760" s="165" t="s">
        <v>181</v>
      </c>
      <c r="H760" s="166">
        <v>34.5</v>
      </c>
      <c r="I760" s="167"/>
      <c r="L760" s="163"/>
      <c r="M760" s="168"/>
      <c r="T760" s="169"/>
      <c r="AT760" s="164" t="s">
        <v>177</v>
      </c>
      <c r="AU760" s="164" t="s">
        <v>83</v>
      </c>
      <c r="AV760" s="14" t="s">
        <v>173</v>
      </c>
      <c r="AW760" s="14" t="s">
        <v>34</v>
      </c>
      <c r="AX760" s="14" t="s">
        <v>81</v>
      </c>
      <c r="AY760" s="164" t="s">
        <v>166</v>
      </c>
    </row>
    <row r="761" spans="2:65" s="13" customFormat="1" ht="10.199999999999999">
      <c r="B761" s="156"/>
      <c r="D761" s="150" t="s">
        <v>177</v>
      </c>
      <c r="F761" s="158" t="s">
        <v>2332</v>
      </c>
      <c r="H761" s="159">
        <v>36.225000000000001</v>
      </c>
      <c r="I761" s="160"/>
      <c r="L761" s="156"/>
      <c r="M761" s="161"/>
      <c r="T761" s="162"/>
      <c r="AT761" s="157" t="s">
        <v>177</v>
      </c>
      <c r="AU761" s="157" t="s">
        <v>83</v>
      </c>
      <c r="AV761" s="13" t="s">
        <v>83</v>
      </c>
      <c r="AW761" s="13" t="s">
        <v>4</v>
      </c>
      <c r="AX761" s="13" t="s">
        <v>81</v>
      </c>
      <c r="AY761" s="157" t="s">
        <v>166</v>
      </c>
    </row>
    <row r="762" spans="2:65" s="11" customFormat="1" ht="22.8" customHeight="1">
      <c r="B762" s="120"/>
      <c r="D762" s="121" t="s">
        <v>73</v>
      </c>
      <c r="E762" s="130" t="s">
        <v>234</v>
      </c>
      <c r="F762" s="130" t="s">
        <v>240</v>
      </c>
      <c r="I762" s="123"/>
      <c r="J762" s="131">
        <f>BK762</f>
        <v>0</v>
      </c>
      <c r="L762" s="120"/>
      <c r="M762" s="125"/>
      <c r="P762" s="126">
        <f>SUM(P763:P939)</f>
        <v>0</v>
      </c>
      <c r="R762" s="126">
        <f>SUM(R763:R939)</f>
        <v>1.1134237200000001</v>
      </c>
      <c r="T762" s="127">
        <f>SUM(T763:T939)</f>
        <v>0.12190000000000001</v>
      </c>
      <c r="AR762" s="121" t="s">
        <v>81</v>
      </c>
      <c r="AT762" s="128" t="s">
        <v>73</v>
      </c>
      <c r="AU762" s="128" t="s">
        <v>81</v>
      </c>
      <c r="AY762" s="121" t="s">
        <v>166</v>
      </c>
      <c r="BK762" s="129">
        <f>SUM(BK763:BK939)</f>
        <v>0</v>
      </c>
    </row>
    <row r="763" spans="2:65" s="1" customFormat="1" ht="24.15" customHeight="1">
      <c r="B763" s="33"/>
      <c r="C763" s="132" t="s">
        <v>1063</v>
      </c>
      <c r="D763" s="132" t="s">
        <v>168</v>
      </c>
      <c r="E763" s="133" t="s">
        <v>789</v>
      </c>
      <c r="F763" s="134" t="s">
        <v>790</v>
      </c>
      <c r="G763" s="135" t="s">
        <v>244</v>
      </c>
      <c r="H763" s="136">
        <v>267.21100000000001</v>
      </c>
      <c r="I763" s="137"/>
      <c r="J763" s="138">
        <f>ROUND(I763*H763,2)</f>
        <v>0</v>
      </c>
      <c r="K763" s="134" t="s">
        <v>172</v>
      </c>
      <c r="L763" s="33"/>
      <c r="M763" s="139" t="s">
        <v>19</v>
      </c>
      <c r="N763" s="140" t="s">
        <v>45</v>
      </c>
      <c r="P763" s="141">
        <f>O763*H763</f>
        <v>0</v>
      </c>
      <c r="Q763" s="141">
        <v>0</v>
      </c>
      <c r="R763" s="141">
        <f>Q763*H763</f>
        <v>0</v>
      </c>
      <c r="S763" s="141">
        <v>0</v>
      </c>
      <c r="T763" s="142">
        <f>S763*H763</f>
        <v>0</v>
      </c>
      <c r="AR763" s="143" t="s">
        <v>173</v>
      </c>
      <c r="AT763" s="143" t="s">
        <v>168</v>
      </c>
      <c r="AU763" s="143" t="s">
        <v>83</v>
      </c>
      <c r="AY763" s="18" t="s">
        <v>166</v>
      </c>
      <c r="BE763" s="144">
        <f>IF(N763="základní",J763,0)</f>
        <v>0</v>
      </c>
      <c r="BF763" s="144">
        <f>IF(N763="snížená",J763,0)</f>
        <v>0</v>
      </c>
      <c r="BG763" s="144">
        <f>IF(N763="zákl. přenesená",J763,0)</f>
        <v>0</v>
      </c>
      <c r="BH763" s="144">
        <f>IF(N763="sníž. přenesená",J763,0)</f>
        <v>0</v>
      </c>
      <c r="BI763" s="144">
        <f>IF(N763="nulová",J763,0)</f>
        <v>0</v>
      </c>
      <c r="BJ763" s="18" t="s">
        <v>81</v>
      </c>
      <c r="BK763" s="144">
        <f>ROUND(I763*H763,2)</f>
        <v>0</v>
      </c>
      <c r="BL763" s="18" t="s">
        <v>173</v>
      </c>
      <c r="BM763" s="143" t="s">
        <v>2333</v>
      </c>
    </row>
    <row r="764" spans="2:65" s="1" customFormat="1" ht="10.199999999999999">
      <c r="B764" s="33"/>
      <c r="D764" s="145" t="s">
        <v>175</v>
      </c>
      <c r="F764" s="146" t="s">
        <v>792</v>
      </c>
      <c r="I764" s="147"/>
      <c r="L764" s="33"/>
      <c r="M764" s="148"/>
      <c r="T764" s="54"/>
      <c r="AT764" s="18" t="s">
        <v>175</v>
      </c>
      <c r="AU764" s="18" t="s">
        <v>83</v>
      </c>
    </row>
    <row r="765" spans="2:65" s="12" customFormat="1" ht="10.199999999999999">
      <c r="B765" s="149"/>
      <c r="D765" s="150" t="s">
        <v>177</v>
      </c>
      <c r="E765" s="151" t="s">
        <v>19</v>
      </c>
      <c r="F765" s="152" t="s">
        <v>2334</v>
      </c>
      <c r="H765" s="151" t="s">
        <v>19</v>
      </c>
      <c r="I765" s="153"/>
      <c r="L765" s="149"/>
      <c r="M765" s="154"/>
      <c r="T765" s="155"/>
      <c r="AT765" s="151" t="s">
        <v>177</v>
      </c>
      <c r="AU765" s="151" t="s">
        <v>83</v>
      </c>
      <c r="AV765" s="12" t="s">
        <v>81</v>
      </c>
      <c r="AW765" s="12" t="s">
        <v>34</v>
      </c>
      <c r="AX765" s="12" t="s">
        <v>74</v>
      </c>
      <c r="AY765" s="151" t="s">
        <v>166</v>
      </c>
    </row>
    <row r="766" spans="2:65" s="12" customFormat="1" ht="10.199999999999999">
      <c r="B766" s="149"/>
      <c r="D766" s="150" t="s">
        <v>177</v>
      </c>
      <c r="E766" s="151" t="s">
        <v>19</v>
      </c>
      <c r="F766" s="152" t="s">
        <v>929</v>
      </c>
      <c r="H766" s="151" t="s">
        <v>19</v>
      </c>
      <c r="I766" s="153"/>
      <c r="L766" s="149"/>
      <c r="M766" s="154"/>
      <c r="T766" s="155"/>
      <c r="AT766" s="151" t="s">
        <v>177</v>
      </c>
      <c r="AU766" s="151" t="s">
        <v>83</v>
      </c>
      <c r="AV766" s="12" t="s">
        <v>81</v>
      </c>
      <c r="AW766" s="12" t="s">
        <v>34</v>
      </c>
      <c r="AX766" s="12" t="s">
        <v>74</v>
      </c>
      <c r="AY766" s="151" t="s">
        <v>166</v>
      </c>
    </row>
    <row r="767" spans="2:65" s="13" customFormat="1" ht="10.199999999999999">
      <c r="B767" s="156"/>
      <c r="D767" s="150" t="s">
        <v>177</v>
      </c>
      <c r="E767" s="157" t="s">
        <v>19</v>
      </c>
      <c r="F767" s="158" t="s">
        <v>2335</v>
      </c>
      <c r="H767" s="159">
        <v>37.588000000000001</v>
      </c>
      <c r="I767" s="160"/>
      <c r="L767" s="156"/>
      <c r="M767" s="161"/>
      <c r="T767" s="162"/>
      <c r="AT767" s="157" t="s">
        <v>177</v>
      </c>
      <c r="AU767" s="157" t="s">
        <v>83</v>
      </c>
      <c r="AV767" s="13" t="s">
        <v>83</v>
      </c>
      <c r="AW767" s="13" t="s">
        <v>34</v>
      </c>
      <c r="AX767" s="13" t="s">
        <v>74</v>
      </c>
      <c r="AY767" s="157" t="s">
        <v>166</v>
      </c>
    </row>
    <row r="768" spans="2:65" s="12" customFormat="1" ht="10.199999999999999">
      <c r="B768" s="149"/>
      <c r="D768" s="150" t="s">
        <v>177</v>
      </c>
      <c r="E768" s="151" t="s">
        <v>19</v>
      </c>
      <c r="F768" s="152" t="s">
        <v>339</v>
      </c>
      <c r="H768" s="151" t="s">
        <v>19</v>
      </c>
      <c r="I768" s="153"/>
      <c r="L768" s="149"/>
      <c r="M768" s="154"/>
      <c r="T768" s="155"/>
      <c r="AT768" s="151" t="s">
        <v>177</v>
      </c>
      <c r="AU768" s="151" t="s">
        <v>83</v>
      </c>
      <c r="AV768" s="12" t="s">
        <v>81</v>
      </c>
      <c r="AW768" s="12" t="s">
        <v>34</v>
      </c>
      <c r="AX768" s="12" t="s">
        <v>74</v>
      </c>
      <c r="AY768" s="151" t="s">
        <v>166</v>
      </c>
    </row>
    <row r="769" spans="2:65" s="13" customFormat="1" ht="10.199999999999999">
      <c r="B769" s="156"/>
      <c r="D769" s="150" t="s">
        <v>177</v>
      </c>
      <c r="E769" s="157" t="s">
        <v>19</v>
      </c>
      <c r="F769" s="158" t="s">
        <v>2336</v>
      </c>
      <c r="H769" s="159">
        <v>50.122999999999998</v>
      </c>
      <c r="I769" s="160"/>
      <c r="L769" s="156"/>
      <c r="M769" s="161"/>
      <c r="T769" s="162"/>
      <c r="AT769" s="157" t="s">
        <v>177</v>
      </c>
      <c r="AU769" s="157" t="s">
        <v>83</v>
      </c>
      <c r="AV769" s="13" t="s">
        <v>83</v>
      </c>
      <c r="AW769" s="13" t="s">
        <v>34</v>
      </c>
      <c r="AX769" s="13" t="s">
        <v>74</v>
      </c>
      <c r="AY769" s="157" t="s">
        <v>166</v>
      </c>
    </row>
    <row r="770" spans="2:65" s="12" customFormat="1" ht="10.199999999999999">
      <c r="B770" s="149"/>
      <c r="D770" s="150" t="s">
        <v>177</v>
      </c>
      <c r="E770" s="151" t="s">
        <v>19</v>
      </c>
      <c r="F770" s="152" t="s">
        <v>2337</v>
      </c>
      <c r="H770" s="151" t="s">
        <v>19</v>
      </c>
      <c r="I770" s="153"/>
      <c r="L770" s="149"/>
      <c r="M770" s="154"/>
      <c r="T770" s="155"/>
      <c r="AT770" s="151" t="s">
        <v>177</v>
      </c>
      <c r="AU770" s="151" t="s">
        <v>83</v>
      </c>
      <c r="AV770" s="12" t="s">
        <v>81</v>
      </c>
      <c r="AW770" s="12" t="s">
        <v>34</v>
      </c>
      <c r="AX770" s="12" t="s">
        <v>74</v>
      </c>
      <c r="AY770" s="151" t="s">
        <v>166</v>
      </c>
    </row>
    <row r="771" spans="2:65" s="13" customFormat="1" ht="10.199999999999999">
      <c r="B771" s="156"/>
      <c r="D771" s="150" t="s">
        <v>177</v>
      </c>
      <c r="E771" s="157" t="s">
        <v>19</v>
      </c>
      <c r="F771" s="158" t="s">
        <v>2338</v>
      </c>
      <c r="H771" s="159">
        <v>179.5</v>
      </c>
      <c r="I771" s="160"/>
      <c r="L771" s="156"/>
      <c r="M771" s="161"/>
      <c r="T771" s="162"/>
      <c r="AT771" s="157" t="s">
        <v>177</v>
      </c>
      <c r="AU771" s="157" t="s">
        <v>83</v>
      </c>
      <c r="AV771" s="13" t="s">
        <v>83</v>
      </c>
      <c r="AW771" s="13" t="s">
        <v>34</v>
      </c>
      <c r="AX771" s="13" t="s">
        <v>74</v>
      </c>
      <c r="AY771" s="157" t="s">
        <v>166</v>
      </c>
    </row>
    <row r="772" spans="2:65" s="14" customFormat="1" ht="10.199999999999999">
      <c r="B772" s="163"/>
      <c r="D772" s="150" t="s">
        <v>177</v>
      </c>
      <c r="E772" s="164" t="s">
        <v>19</v>
      </c>
      <c r="F772" s="165" t="s">
        <v>181</v>
      </c>
      <c r="H772" s="166">
        <v>267.21100000000001</v>
      </c>
      <c r="I772" s="167"/>
      <c r="L772" s="163"/>
      <c r="M772" s="168"/>
      <c r="T772" s="169"/>
      <c r="AT772" s="164" t="s">
        <v>177</v>
      </c>
      <c r="AU772" s="164" t="s">
        <v>83</v>
      </c>
      <c r="AV772" s="14" t="s">
        <v>173</v>
      </c>
      <c r="AW772" s="14" t="s">
        <v>34</v>
      </c>
      <c r="AX772" s="14" t="s">
        <v>81</v>
      </c>
      <c r="AY772" s="164" t="s">
        <v>166</v>
      </c>
    </row>
    <row r="773" spans="2:65" s="1" customFormat="1" ht="24.15" customHeight="1">
      <c r="B773" s="33"/>
      <c r="C773" s="132" t="s">
        <v>1067</v>
      </c>
      <c r="D773" s="132" t="s">
        <v>168</v>
      </c>
      <c r="E773" s="133" t="s">
        <v>796</v>
      </c>
      <c r="F773" s="134" t="s">
        <v>797</v>
      </c>
      <c r="G773" s="135" t="s">
        <v>244</v>
      </c>
      <c r="H773" s="136">
        <v>5344.22</v>
      </c>
      <c r="I773" s="137"/>
      <c r="J773" s="138">
        <f>ROUND(I773*H773,2)</f>
        <v>0</v>
      </c>
      <c r="K773" s="134" t="s">
        <v>172</v>
      </c>
      <c r="L773" s="33"/>
      <c r="M773" s="139" t="s">
        <v>19</v>
      </c>
      <c r="N773" s="140" t="s">
        <v>45</v>
      </c>
      <c r="P773" s="141">
        <f>O773*H773</f>
        <v>0</v>
      </c>
      <c r="Q773" s="141">
        <v>0</v>
      </c>
      <c r="R773" s="141">
        <f>Q773*H773</f>
        <v>0</v>
      </c>
      <c r="S773" s="141">
        <v>0</v>
      </c>
      <c r="T773" s="142">
        <f>S773*H773</f>
        <v>0</v>
      </c>
      <c r="AR773" s="143" t="s">
        <v>173</v>
      </c>
      <c r="AT773" s="143" t="s">
        <v>168</v>
      </c>
      <c r="AU773" s="143" t="s">
        <v>83</v>
      </c>
      <c r="AY773" s="18" t="s">
        <v>166</v>
      </c>
      <c r="BE773" s="144">
        <f>IF(N773="základní",J773,0)</f>
        <v>0</v>
      </c>
      <c r="BF773" s="144">
        <f>IF(N773="snížená",J773,0)</f>
        <v>0</v>
      </c>
      <c r="BG773" s="144">
        <f>IF(N773="zákl. přenesená",J773,0)</f>
        <v>0</v>
      </c>
      <c r="BH773" s="144">
        <f>IF(N773="sníž. přenesená",J773,0)</f>
        <v>0</v>
      </c>
      <c r="BI773" s="144">
        <f>IF(N773="nulová",J773,0)</f>
        <v>0</v>
      </c>
      <c r="BJ773" s="18" t="s">
        <v>81</v>
      </c>
      <c r="BK773" s="144">
        <f>ROUND(I773*H773,2)</f>
        <v>0</v>
      </c>
      <c r="BL773" s="18" t="s">
        <v>173</v>
      </c>
      <c r="BM773" s="143" t="s">
        <v>2339</v>
      </c>
    </row>
    <row r="774" spans="2:65" s="1" customFormat="1" ht="10.199999999999999">
      <c r="B774" s="33"/>
      <c r="D774" s="145" t="s">
        <v>175</v>
      </c>
      <c r="F774" s="146" t="s">
        <v>799</v>
      </c>
      <c r="I774" s="147"/>
      <c r="L774" s="33"/>
      <c r="M774" s="148"/>
      <c r="T774" s="54"/>
      <c r="AT774" s="18" t="s">
        <v>175</v>
      </c>
      <c r="AU774" s="18" t="s">
        <v>83</v>
      </c>
    </row>
    <row r="775" spans="2:65" s="12" customFormat="1" ht="10.199999999999999">
      <c r="B775" s="149"/>
      <c r="D775" s="150" t="s">
        <v>177</v>
      </c>
      <c r="E775" s="151" t="s">
        <v>19</v>
      </c>
      <c r="F775" s="152" t="s">
        <v>2334</v>
      </c>
      <c r="H775" s="151" t="s">
        <v>19</v>
      </c>
      <c r="I775" s="153"/>
      <c r="L775" s="149"/>
      <c r="M775" s="154"/>
      <c r="T775" s="155"/>
      <c r="AT775" s="151" t="s">
        <v>177</v>
      </c>
      <c r="AU775" s="151" t="s">
        <v>83</v>
      </c>
      <c r="AV775" s="12" t="s">
        <v>81</v>
      </c>
      <c r="AW775" s="12" t="s">
        <v>34</v>
      </c>
      <c r="AX775" s="12" t="s">
        <v>74</v>
      </c>
      <c r="AY775" s="151" t="s">
        <v>166</v>
      </c>
    </row>
    <row r="776" spans="2:65" s="12" customFormat="1" ht="10.199999999999999">
      <c r="B776" s="149"/>
      <c r="D776" s="150" t="s">
        <v>177</v>
      </c>
      <c r="E776" s="151" t="s">
        <v>19</v>
      </c>
      <c r="F776" s="152" t="s">
        <v>929</v>
      </c>
      <c r="H776" s="151" t="s">
        <v>19</v>
      </c>
      <c r="I776" s="153"/>
      <c r="L776" s="149"/>
      <c r="M776" s="154"/>
      <c r="T776" s="155"/>
      <c r="AT776" s="151" t="s">
        <v>177</v>
      </c>
      <c r="AU776" s="151" t="s">
        <v>83</v>
      </c>
      <c r="AV776" s="12" t="s">
        <v>81</v>
      </c>
      <c r="AW776" s="12" t="s">
        <v>34</v>
      </c>
      <c r="AX776" s="12" t="s">
        <v>74</v>
      </c>
      <c r="AY776" s="151" t="s">
        <v>166</v>
      </c>
    </row>
    <row r="777" spans="2:65" s="13" customFormat="1" ht="10.199999999999999">
      <c r="B777" s="156"/>
      <c r="D777" s="150" t="s">
        <v>177</v>
      </c>
      <c r="E777" s="157" t="s">
        <v>19</v>
      </c>
      <c r="F777" s="158" t="s">
        <v>2335</v>
      </c>
      <c r="H777" s="159">
        <v>37.588000000000001</v>
      </c>
      <c r="I777" s="160"/>
      <c r="L777" s="156"/>
      <c r="M777" s="161"/>
      <c r="T777" s="162"/>
      <c r="AT777" s="157" t="s">
        <v>177</v>
      </c>
      <c r="AU777" s="157" t="s">
        <v>83</v>
      </c>
      <c r="AV777" s="13" t="s">
        <v>83</v>
      </c>
      <c r="AW777" s="13" t="s">
        <v>34</v>
      </c>
      <c r="AX777" s="13" t="s">
        <v>74</v>
      </c>
      <c r="AY777" s="157" t="s">
        <v>166</v>
      </c>
    </row>
    <row r="778" spans="2:65" s="12" customFormat="1" ht="10.199999999999999">
      <c r="B778" s="149"/>
      <c r="D778" s="150" t="s">
        <v>177</v>
      </c>
      <c r="E778" s="151" t="s">
        <v>19</v>
      </c>
      <c r="F778" s="152" t="s">
        <v>339</v>
      </c>
      <c r="H778" s="151" t="s">
        <v>19</v>
      </c>
      <c r="I778" s="153"/>
      <c r="L778" s="149"/>
      <c r="M778" s="154"/>
      <c r="T778" s="155"/>
      <c r="AT778" s="151" t="s">
        <v>177</v>
      </c>
      <c r="AU778" s="151" t="s">
        <v>83</v>
      </c>
      <c r="AV778" s="12" t="s">
        <v>81</v>
      </c>
      <c r="AW778" s="12" t="s">
        <v>34</v>
      </c>
      <c r="AX778" s="12" t="s">
        <v>74</v>
      </c>
      <c r="AY778" s="151" t="s">
        <v>166</v>
      </c>
    </row>
    <row r="779" spans="2:65" s="13" customFormat="1" ht="10.199999999999999">
      <c r="B779" s="156"/>
      <c r="D779" s="150" t="s">
        <v>177</v>
      </c>
      <c r="E779" s="157" t="s">
        <v>19</v>
      </c>
      <c r="F779" s="158" t="s">
        <v>2336</v>
      </c>
      <c r="H779" s="159">
        <v>50.122999999999998</v>
      </c>
      <c r="I779" s="160"/>
      <c r="L779" s="156"/>
      <c r="M779" s="161"/>
      <c r="T779" s="162"/>
      <c r="AT779" s="157" t="s">
        <v>177</v>
      </c>
      <c r="AU779" s="157" t="s">
        <v>83</v>
      </c>
      <c r="AV779" s="13" t="s">
        <v>83</v>
      </c>
      <c r="AW779" s="13" t="s">
        <v>34</v>
      </c>
      <c r="AX779" s="13" t="s">
        <v>74</v>
      </c>
      <c r="AY779" s="157" t="s">
        <v>166</v>
      </c>
    </row>
    <row r="780" spans="2:65" s="12" customFormat="1" ht="10.199999999999999">
      <c r="B780" s="149"/>
      <c r="D780" s="150" t="s">
        <v>177</v>
      </c>
      <c r="E780" s="151" t="s">
        <v>19</v>
      </c>
      <c r="F780" s="152" t="s">
        <v>2337</v>
      </c>
      <c r="H780" s="151" t="s">
        <v>19</v>
      </c>
      <c r="I780" s="153"/>
      <c r="L780" s="149"/>
      <c r="M780" s="154"/>
      <c r="T780" s="155"/>
      <c r="AT780" s="151" t="s">
        <v>177</v>
      </c>
      <c r="AU780" s="151" t="s">
        <v>83</v>
      </c>
      <c r="AV780" s="12" t="s">
        <v>81</v>
      </c>
      <c r="AW780" s="12" t="s">
        <v>34</v>
      </c>
      <c r="AX780" s="12" t="s">
        <v>74</v>
      </c>
      <c r="AY780" s="151" t="s">
        <v>166</v>
      </c>
    </row>
    <row r="781" spans="2:65" s="13" customFormat="1" ht="10.199999999999999">
      <c r="B781" s="156"/>
      <c r="D781" s="150" t="s">
        <v>177</v>
      </c>
      <c r="E781" s="157" t="s">
        <v>19</v>
      </c>
      <c r="F781" s="158" t="s">
        <v>2338</v>
      </c>
      <c r="H781" s="159">
        <v>179.5</v>
      </c>
      <c r="I781" s="160"/>
      <c r="L781" s="156"/>
      <c r="M781" s="161"/>
      <c r="T781" s="162"/>
      <c r="AT781" s="157" t="s">
        <v>177</v>
      </c>
      <c r="AU781" s="157" t="s">
        <v>83</v>
      </c>
      <c r="AV781" s="13" t="s">
        <v>83</v>
      </c>
      <c r="AW781" s="13" t="s">
        <v>34</v>
      </c>
      <c r="AX781" s="13" t="s">
        <v>74</v>
      </c>
      <c r="AY781" s="157" t="s">
        <v>166</v>
      </c>
    </row>
    <row r="782" spans="2:65" s="14" customFormat="1" ht="10.199999999999999">
      <c r="B782" s="163"/>
      <c r="D782" s="150" t="s">
        <v>177</v>
      </c>
      <c r="E782" s="164" t="s">
        <v>19</v>
      </c>
      <c r="F782" s="165" t="s">
        <v>181</v>
      </c>
      <c r="H782" s="166">
        <v>267.21100000000001</v>
      </c>
      <c r="I782" s="167"/>
      <c r="L782" s="163"/>
      <c r="M782" s="168"/>
      <c r="T782" s="169"/>
      <c r="AT782" s="164" t="s">
        <v>177</v>
      </c>
      <c r="AU782" s="164" t="s">
        <v>83</v>
      </c>
      <c r="AV782" s="14" t="s">
        <v>173</v>
      </c>
      <c r="AW782" s="14" t="s">
        <v>34</v>
      </c>
      <c r="AX782" s="14" t="s">
        <v>81</v>
      </c>
      <c r="AY782" s="164" t="s">
        <v>166</v>
      </c>
    </row>
    <row r="783" spans="2:65" s="13" customFormat="1" ht="10.199999999999999">
      <c r="B783" s="156"/>
      <c r="D783" s="150" t="s">
        <v>177</v>
      </c>
      <c r="F783" s="158" t="s">
        <v>2340</v>
      </c>
      <c r="H783" s="159">
        <v>5344.22</v>
      </c>
      <c r="I783" s="160"/>
      <c r="L783" s="156"/>
      <c r="M783" s="161"/>
      <c r="T783" s="162"/>
      <c r="AT783" s="157" t="s">
        <v>177</v>
      </c>
      <c r="AU783" s="157" t="s">
        <v>83</v>
      </c>
      <c r="AV783" s="13" t="s">
        <v>83</v>
      </c>
      <c r="AW783" s="13" t="s">
        <v>4</v>
      </c>
      <c r="AX783" s="13" t="s">
        <v>81</v>
      </c>
      <c r="AY783" s="157" t="s">
        <v>166</v>
      </c>
    </row>
    <row r="784" spans="2:65" s="1" customFormat="1" ht="33" customHeight="1">
      <c r="B784" s="33"/>
      <c r="C784" s="132" t="s">
        <v>1072</v>
      </c>
      <c r="D784" s="132" t="s">
        <v>168</v>
      </c>
      <c r="E784" s="133" t="s">
        <v>801</v>
      </c>
      <c r="F784" s="134" t="s">
        <v>802</v>
      </c>
      <c r="G784" s="135" t="s">
        <v>318</v>
      </c>
      <c r="H784" s="136">
        <v>1</v>
      </c>
      <c r="I784" s="137"/>
      <c r="J784" s="138">
        <f>ROUND(I784*H784,2)</f>
        <v>0</v>
      </c>
      <c r="K784" s="134" t="s">
        <v>172</v>
      </c>
      <c r="L784" s="33"/>
      <c r="M784" s="139" t="s">
        <v>19</v>
      </c>
      <c r="N784" s="140" t="s">
        <v>45</v>
      </c>
      <c r="P784" s="141">
        <f>O784*H784</f>
        <v>0</v>
      </c>
      <c r="Q784" s="141">
        <v>0</v>
      </c>
      <c r="R784" s="141">
        <f>Q784*H784</f>
        <v>0</v>
      </c>
      <c r="S784" s="141">
        <v>0</v>
      </c>
      <c r="T784" s="142">
        <f>S784*H784</f>
        <v>0</v>
      </c>
      <c r="AR784" s="143" t="s">
        <v>173</v>
      </c>
      <c r="AT784" s="143" t="s">
        <v>168</v>
      </c>
      <c r="AU784" s="143" t="s">
        <v>83</v>
      </c>
      <c r="AY784" s="18" t="s">
        <v>166</v>
      </c>
      <c r="BE784" s="144">
        <f>IF(N784="základní",J784,0)</f>
        <v>0</v>
      </c>
      <c r="BF784" s="144">
        <f>IF(N784="snížená",J784,0)</f>
        <v>0</v>
      </c>
      <c r="BG784" s="144">
        <f>IF(N784="zákl. přenesená",J784,0)</f>
        <v>0</v>
      </c>
      <c r="BH784" s="144">
        <f>IF(N784="sníž. přenesená",J784,0)</f>
        <v>0</v>
      </c>
      <c r="BI784" s="144">
        <f>IF(N784="nulová",J784,0)</f>
        <v>0</v>
      </c>
      <c r="BJ784" s="18" t="s">
        <v>81</v>
      </c>
      <c r="BK784" s="144">
        <f>ROUND(I784*H784,2)</f>
        <v>0</v>
      </c>
      <c r="BL784" s="18" t="s">
        <v>173</v>
      </c>
      <c r="BM784" s="143" t="s">
        <v>2341</v>
      </c>
    </row>
    <row r="785" spans="2:65" s="1" customFormat="1" ht="10.199999999999999">
      <c r="B785" s="33"/>
      <c r="D785" s="145" t="s">
        <v>175</v>
      </c>
      <c r="F785" s="146" t="s">
        <v>804</v>
      </c>
      <c r="I785" s="147"/>
      <c r="L785" s="33"/>
      <c r="M785" s="148"/>
      <c r="T785" s="54"/>
      <c r="AT785" s="18" t="s">
        <v>175</v>
      </c>
      <c r="AU785" s="18" t="s">
        <v>83</v>
      </c>
    </row>
    <row r="786" spans="2:65" s="13" customFormat="1" ht="10.199999999999999">
      <c r="B786" s="156"/>
      <c r="D786" s="150" t="s">
        <v>177</v>
      </c>
      <c r="E786" s="157" t="s">
        <v>19</v>
      </c>
      <c r="F786" s="158" t="s">
        <v>81</v>
      </c>
      <c r="H786" s="159">
        <v>1</v>
      </c>
      <c r="I786" s="160"/>
      <c r="L786" s="156"/>
      <c r="M786" s="161"/>
      <c r="T786" s="162"/>
      <c r="AT786" s="157" t="s">
        <v>177</v>
      </c>
      <c r="AU786" s="157" t="s">
        <v>83</v>
      </c>
      <c r="AV786" s="13" t="s">
        <v>83</v>
      </c>
      <c r="AW786" s="13" t="s">
        <v>34</v>
      </c>
      <c r="AX786" s="13" t="s">
        <v>74</v>
      </c>
      <c r="AY786" s="157" t="s">
        <v>166</v>
      </c>
    </row>
    <row r="787" spans="2:65" s="14" customFormat="1" ht="10.199999999999999">
      <c r="B787" s="163"/>
      <c r="D787" s="150" t="s">
        <v>177</v>
      </c>
      <c r="E787" s="164" t="s">
        <v>19</v>
      </c>
      <c r="F787" s="165" t="s">
        <v>181</v>
      </c>
      <c r="H787" s="166">
        <v>1</v>
      </c>
      <c r="I787" s="167"/>
      <c r="L787" s="163"/>
      <c r="M787" s="168"/>
      <c r="T787" s="169"/>
      <c r="AT787" s="164" t="s">
        <v>177</v>
      </c>
      <c r="AU787" s="164" t="s">
        <v>83</v>
      </c>
      <c r="AV787" s="14" t="s">
        <v>173</v>
      </c>
      <c r="AW787" s="14" t="s">
        <v>34</v>
      </c>
      <c r="AX787" s="14" t="s">
        <v>81</v>
      </c>
      <c r="AY787" s="164" t="s">
        <v>166</v>
      </c>
    </row>
    <row r="788" spans="2:65" s="1" customFormat="1" ht="24.15" customHeight="1">
      <c r="B788" s="33"/>
      <c r="C788" s="132" t="s">
        <v>1078</v>
      </c>
      <c r="D788" s="132" t="s">
        <v>168</v>
      </c>
      <c r="E788" s="133" t="s">
        <v>805</v>
      </c>
      <c r="F788" s="134" t="s">
        <v>806</v>
      </c>
      <c r="G788" s="135" t="s">
        <v>244</v>
      </c>
      <c r="H788" s="136">
        <v>267.21100000000001</v>
      </c>
      <c r="I788" s="137"/>
      <c r="J788" s="138">
        <f>ROUND(I788*H788,2)</f>
        <v>0</v>
      </c>
      <c r="K788" s="134" t="s">
        <v>172</v>
      </c>
      <c r="L788" s="33"/>
      <c r="M788" s="139" t="s">
        <v>19</v>
      </c>
      <c r="N788" s="140" t="s">
        <v>45</v>
      </c>
      <c r="P788" s="141">
        <f>O788*H788</f>
        <v>0</v>
      </c>
      <c r="Q788" s="141">
        <v>0</v>
      </c>
      <c r="R788" s="141">
        <f>Q788*H788</f>
        <v>0</v>
      </c>
      <c r="S788" s="141">
        <v>0</v>
      </c>
      <c r="T788" s="142">
        <f>S788*H788</f>
        <v>0</v>
      </c>
      <c r="AR788" s="143" t="s">
        <v>173</v>
      </c>
      <c r="AT788" s="143" t="s">
        <v>168</v>
      </c>
      <c r="AU788" s="143" t="s">
        <v>83</v>
      </c>
      <c r="AY788" s="18" t="s">
        <v>166</v>
      </c>
      <c r="BE788" s="144">
        <f>IF(N788="základní",J788,0)</f>
        <v>0</v>
      </c>
      <c r="BF788" s="144">
        <f>IF(N788="snížená",J788,0)</f>
        <v>0</v>
      </c>
      <c r="BG788" s="144">
        <f>IF(N788="zákl. přenesená",J788,0)</f>
        <v>0</v>
      </c>
      <c r="BH788" s="144">
        <f>IF(N788="sníž. přenesená",J788,0)</f>
        <v>0</v>
      </c>
      <c r="BI788" s="144">
        <f>IF(N788="nulová",J788,0)</f>
        <v>0</v>
      </c>
      <c r="BJ788" s="18" t="s">
        <v>81</v>
      </c>
      <c r="BK788" s="144">
        <f>ROUND(I788*H788,2)</f>
        <v>0</v>
      </c>
      <c r="BL788" s="18" t="s">
        <v>173</v>
      </c>
      <c r="BM788" s="143" t="s">
        <v>2342</v>
      </c>
    </row>
    <row r="789" spans="2:65" s="1" customFormat="1" ht="10.199999999999999">
      <c r="B789" s="33"/>
      <c r="D789" s="145" t="s">
        <v>175</v>
      </c>
      <c r="F789" s="146" t="s">
        <v>808</v>
      </c>
      <c r="I789" s="147"/>
      <c r="L789" s="33"/>
      <c r="M789" s="148"/>
      <c r="T789" s="54"/>
      <c r="AT789" s="18" t="s">
        <v>175</v>
      </c>
      <c r="AU789" s="18" t="s">
        <v>83</v>
      </c>
    </row>
    <row r="790" spans="2:65" s="12" customFormat="1" ht="10.199999999999999">
      <c r="B790" s="149"/>
      <c r="D790" s="150" t="s">
        <v>177</v>
      </c>
      <c r="E790" s="151" t="s">
        <v>19</v>
      </c>
      <c r="F790" s="152" t="s">
        <v>2334</v>
      </c>
      <c r="H790" s="151" t="s">
        <v>19</v>
      </c>
      <c r="I790" s="153"/>
      <c r="L790" s="149"/>
      <c r="M790" s="154"/>
      <c r="T790" s="155"/>
      <c r="AT790" s="151" t="s">
        <v>177</v>
      </c>
      <c r="AU790" s="151" t="s">
        <v>83</v>
      </c>
      <c r="AV790" s="12" t="s">
        <v>81</v>
      </c>
      <c r="AW790" s="12" t="s">
        <v>34</v>
      </c>
      <c r="AX790" s="12" t="s">
        <v>74</v>
      </c>
      <c r="AY790" s="151" t="s">
        <v>166</v>
      </c>
    </row>
    <row r="791" spans="2:65" s="12" customFormat="1" ht="10.199999999999999">
      <c r="B791" s="149"/>
      <c r="D791" s="150" t="s">
        <v>177</v>
      </c>
      <c r="E791" s="151" t="s">
        <v>19</v>
      </c>
      <c r="F791" s="152" t="s">
        <v>929</v>
      </c>
      <c r="H791" s="151" t="s">
        <v>19</v>
      </c>
      <c r="I791" s="153"/>
      <c r="L791" s="149"/>
      <c r="M791" s="154"/>
      <c r="T791" s="155"/>
      <c r="AT791" s="151" t="s">
        <v>177</v>
      </c>
      <c r="AU791" s="151" t="s">
        <v>83</v>
      </c>
      <c r="AV791" s="12" t="s">
        <v>81</v>
      </c>
      <c r="AW791" s="12" t="s">
        <v>34</v>
      </c>
      <c r="AX791" s="12" t="s">
        <v>74</v>
      </c>
      <c r="AY791" s="151" t="s">
        <v>166</v>
      </c>
    </row>
    <row r="792" spans="2:65" s="13" customFormat="1" ht="10.199999999999999">
      <c r="B792" s="156"/>
      <c r="D792" s="150" t="s">
        <v>177</v>
      </c>
      <c r="E792" s="157" t="s">
        <v>19</v>
      </c>
      <c r="F792" s="158" t="s">
        <v>2335</v>
      </c>
      <c r="H792" s="159">
        <v>37.588000000000001</v>
      </c>
      <c r="I792" s="160"/>
      <c r="L792" s="156"/>
      <c r="M792" s="161"/>
      <c r="T792" s="162"/>
      <c r="AT792" s="157" t="s">
        <v>177</v>
      </c>
      <c r="AU792" s="157" t="s">
        <v>83</v>
      </c>
      <c r="AV792" s="13" t="s">
        <v>83</v>
      </c>
      <c r="AW792" s="13" t="s">
        <v>34</v>
      </c>
      <c r="AX792" s="13" t="s">
        <v>74</v>
      </c>
      <c r="AY792" s="157" t="s">
        <v>166</v>
      </c>
    </row>
    <row r="793" spans="2:65" s="12" customFormat="1" ht="10.199999999999999">
      <c r="B793" s="149"/>
      <c r="D793" s="150" t="s">
        <v>177</v>
      </c>
      <c r="E793" s="151" t="s">
        <v>19</v>
      </c>
      <c r="F793" s="152" t="s">
        <v>339</v>
      </c>
      <c r="H793" s="151" t="s">
        <v>19</v>
      </c>
      <c r="I793" s="153"/>
      <c r="L793" s="149"/>
      <c r="M793" s="154"/>
      <c r="T793" s="155"/>
      <c r="AT793" s="151" t="s">
        <v>177</v>
      </c>
      <c r="AU793" s="151" t="s">
        <v>83</v>
      </c>
      <c r="AV793" s="12" t="s">
        <v>81</v>
      </c>
      <c r="AW793" s="12" t="s">
        <v>34</v>
      </c>
      <c r="AX793" s="12" t="s">
        <v>74</v>
      </c>
      <c r="AY793" s="151" t="s">
        <v>166</v>
      </c>
    </row>
    <row r="794" spans="2:65" s="13" customFormat="1" ht="10.199999999999999">
      <c r="B794" s="156"/>
      <c r="D794" s="150" t="s">
        <v>177</v>
      </c>
      <c r="E794" s="157" t="s">
        <v>19</v>
      </c>
      <c r="F794" s="158" t="s">
        <v>2336</v>
      </c>
      <c r="H794" s="159">
        <v>50.122999999999998</v>
      </c>
      <c r="I794" s="160"/>
      <c r="L794" s="156"/>
      <c r="M794" s="161"/>
      <c r="T794" s="162"/>
      <c r="AT794" s="157" t="s">
        <v>177</v>
      </c>
      <c r="AU794" s="157" t="s">
        <v>83</v>
      </c>
      <c r="AV794" s="13" t="s">
        <v>83</v>
      </c>
      <c r="AW794" s="13" t="s">
        <v>34</v>
      </c>
      <c r="AX794" s="13" t="s">
        <v>74</v>
      </c>
      <c r="AY794" s="157" t="s">
        <v>166</v>
      </c>
    </row>
    <row r="795" spans="2:65" s="12" customFormat="1" ht="10.199999999999999">
      <c r="B795" s="149"/>
      <c r="D795" s="150" t="s">
        <v>177</v>
      </c>
      <c r="E795" s="151" t="s">
        <v>19</v>
      </c>
      <c r="F795" s="152" t="s">
        <v>2337</v>
      </c>
      <c r="H795" s="151" t="s">
        <v>19</v>
      </c>
      <c r="I795" s="153"/>
      <c r="L795" s="149"/>
      <c r="M795" s="154"/>
      <c r="T795" s="155"/>
      <c r="AT795" s="151" t="s">
        <v>177</v>
      </c>
      <c r="AU795" s="151" t="s">
        <v>83</v>
      </c>
      <c r="AV795" s="12" t="s">
        <v>81</v>
      </c>
      <c r="AW795" s="12" t="s">
        <v>34</v>
      </c>
      <c r="AX795" s="12" t="s">
        <v>74</v>
      </c>
      <c r="AY795" s="151" t="s">
        <v>166</v>
      </c>
    </row>
    <row r="796" spans="2:65" s="13" customFormat="1" ht="10.199999999999999">
      <c r="B796" s="156"/>
      <c r="D796" s="150" t="s">
        <v>177</v>
      </c>
      <c r="E796" s="157" t="s">
        <v>19</v>
      </c>
      <c r="F796" s="158" t="s">
        <v>2338</v>
      </c>
      <c r="H796" s="159">
        <v>179.5</v>
      </c>
      <c r="I796" s="160"/>
      <c r="L796" s="156"/>
      <c r="M796" s="161"/>
      <c r="T796" s="162"/>
      <c r="AT796" s="157" t="s">
        <v>177</v>
      </c>
      <c r="AU796" s="157" t="s">
        <v>83</v>
      </c>
      <c r="AV796" s="13" t="s">
        <v>83</v>
      </c>
      <c r="AW796" s="13" t="s">
        <v>34</v>
      </c>
      <c r="AX796" s="13" t="s">
        <v>74</v>
      </c>
      <c r="AY796" s="157" t="s">
        <v>166</v>
      </c>
    </row>
    <row r="797" spans="2:65" s="14" customFormat="1" ht="10.199999999999999">
      <c r="B797" s="163"/>
      <c r="D797" s="150" t="s">
        <v>177</v>
      </c>
      <c r="E797" s="164" t="s">
        <v>19</v>
      </c>
      <c r="F797" s="165" t="s">
        <v>181</v>
      </c>
      <c r="H797" s="166">
        <v>267.21100000000001</v>
      </c>
      <c r="I797" s="167"/>
      <c r="L797" s="163"/>
      <c r="M797" s="168"/>
      <c r="T797" s="169"/>
      <c r="AT797" s="164" t="s">
        <v>177</v>
      </c>
      <c r="AU797" s="164" t="s">
        <v>83</v>
      </c>
      <c r="AV797" s="14" t="s">
        <v>173</v>
      </c>
      <c r="AW797" s="14" t="s">
        <v>34</v>
      </c>
      <c r="AX797" s="14" t="s">
        <v>81</v>
      </c>
      <c r="AY797" s="164" t="s">
        <v>166</v>
      </c>
    </row>
    <row r="798" spans="2:65" s="1" customFormat="1" ht="24.15" customHeight="1">
      <c r="B798" s="33"/>
      <c r="C798" s="132" t="s">
        <v>1083</v>
      </c>
      <c r="D798" s="132" t="s">
        <v>168</v>
      </c>
      <c r="E798" s="133" t="s">
        <v>809</v>
      </c>
      <c r="F798" s="134" t="s">
        <v>810</v>
      </c>
      <c r="G798" s="135" t="s">
        <v>244</v>
      </c>
      <c r="H798" s="136">
        <v>55.91</v>
      </c>
      <c r="I798" s="137"/>
      <c r="J798" s="138">
        <f>ROUND(I798*H798,2)</f>
        <v>0</v>
      </c>
      <c r="K798" s="134" t="s">
        <v>172</v>
      </c>
      <c r="L798" s="33"/>
      <c r="M798" s="139" t="s">
        <v>19</v>
      </c>
      <c r="N798" s="140" t="s">
        <v>45</v>
      </c>
      <c r="P798" s="141">
        <f>O798*H798</f>
        <v>0</v>
      </c>
      <c r="Q798" s="141">
        <v>1.2999999999999999E-4</v>
      </c>
      <c r="R798" s="141">
        <f>Q798*H798</f>
        <v>7.2682999999999992E-3</v>
      </c>
      <c r="S798" s="141">
        <v>0</v>
      </c>
      <c r="T798" s="142">
        <f>S798*H798</f>
        <v>0</v>
      </c>
      <c r="AR798" s="143" t="s">
        <v>173</v>
      </c>
      <c r="AT798" s="143" t="s">
        <v>168</v>
      </c>
      <c r="AU798" s="143" t="s">
        <v>83</v>
      </c>
      <c r="AY798" s="18" t="s">
        <v>166</v>
      </c>
      <c r="BE798" s="144">
        <f>IF(N798="základní",J798,0)</f>
        <v>0</v>
      </c>
      <c r="BF798" s="144">
        <f>IF(N798="snížená",J798,0)</f>
        <v>0</v>
      </c>
      <c r="BG798" s="144">
        <f>IF(N798="zákl. přenesená",J798,0)</f>
        <v>0</v>
      </c>
      <c r="BH798" s="144">
        <f>IF(N798="sníž. přenesená",J798,0)</f>
        <v>0</v>
      </c>
      <c r="BI798" s="144">
        <f>IF(N798="nulová",J798,0)</f>
        <v>0</v>
      </c>
      <c r="BJ798" s="18" t="s">
        <v>81</v>
      </c>
      <c r="BK798" s="144">
        <f>ROUND(I798*H798,2)</f>
        <v>0</v>
      </c>
      <c r="BL798" s="18" t="s">
        <v>173</v>
      </c>
      <c r="BM798" s="143" t="s">
        <v>2343</v>
      </c>
    </row>
    <row r="799" spans="2:65" s="1" customFormat="1" ht="10.199999999999999">
      <c r="B799" s="33"/>
      <c r="D799" s="145" t="s">
        <v>175</v>
      </c>
      <c r="F799" s="146" t="s">
        <v>812</v>
      </c>
      <c r="I799" s="147"/>
      <c r="L799" s="33"/>
      <c r="M799" s="148"/>
      <c r="T799" s="54"/>
      <c r="AT799" s="18" t="s">
        <v>175</v>
      </c>
      <c r="AU799" s="18" t="s">
        <v>83</v>
      </c>
    </row>
    <row r="800" spans="2:65" s="12" customFormat="1" ht="10.199999999999999">
      <c r="B800" s="149"/>
      <c r="D800" s="150" t="s">
        <v>177</v>
      </c>
      <c r="E800" s="151" t="s">
        <v>19</v>
      </c>
      <c r="F800" s="152" t="s">
        <v>929</v>
      </c>
      <c r="H800" s="151" t="s">
        <v>19</v>
      </c>
      <c r="I800" s="153"/>
      <c r="L800" s="149"/>
      <c r="M800" s="154"/>
      <c r="T800" s="155"/>
      <c r="AT800" s="151" t="s">
        <v>177</v>
      </c>
      <c r="AU800" s="151" t="s">
        <v>83</v>
      </c>
      <c r="AV800" s="12" t="s">
        <v>81</v>
      </c>
      <c r="AW800" s="12" t="s">
        <v>34</v>
      </c>
      <c r="AX800" s="12" t="s">
        <v>74</v>
      </c>
      <c r="AY800" s="151" t="s">
        <v>166</v>
      </c>
    </row>
    <row r="801" spans="2:65" s="13" customFormat="1" ht="10.199999999999999">
      <c r="B801" s="156"/>
      <c r="D801" s="150" t="s">
        <v>177</v>
      </c>
      <c r="E801" s="157" t="s">
        <v>19</v>
      </c>
      <c r="F801" s="158" t="s">
        <v>2344</v>
      </c>
      <c r="H801" s="159">
        <v>30.93</v>
      </c>
      <c r="I801" s="160"/>
      <c r="L801" s="156"/>
      <c r="M801" s="161"/>
      <c r="T801" s="162"/>
      <c r="AT801" s="157" t="s">
        <v>177</v>
      </c>
      <c r="AU801" s="157" t="s">
        <v>83</v>
      </c>
      <c r="AV801" s="13" t="s">
        <v>83</v>
      </c>
      <c r="AW801" s="13" t="s">
        <v>34</v>
      </c>
      <c r="AX801" s="13" t="s">
        <v>74</v>
      </c>
      <c r="AY801" s="157" t="s">
        <v>166</v>
      </c>
    </row>
    <row r="802" spans="2:65" s="12" customFormat="1" ht="10.199999999999999">
      <c r="B802" s="149"/>
      <c r="D802" s="150" t="s">
        <v>177</v>
      </c>
      <c r="E802" s="151" t="s">
        <v>19</v>
      </c>
      <c r="F802" s="152" t="s">
        <v>1585</v>
      </c>
      <c r="H802" s="151" t="s">
        <v>19</v>
      </c>
      <c r="I802" s="153"/>
      <c r="L802" s="149"/>
      <c r="M802" s="154"/>
      <c r="T802" s="155"/>
      <c r="AT802" s="151" t="s">
        <v>177</v>
      </c>
      <c r="AU802" s="151" t="s">
        <v>83</v>
      </c>
      <c r="AV802" s="12" t="s">
        <v>81</v>
      </c>
      <c r="AW802" s="12" t="s">
        <v>34</v>
      </c>
      <c r="AX802" s="12" t="s">
        <v>74</v>
      </c>
      <c r="AY802" s="151" t="s">
        <v>166</v>
      </c>
    </row>
    <row r="803" spans="2:65" s="13" customFormat="1" ht="10.199999999999999">
      <c r="B803" s="156"/>
      <c r="D803" s="150" t="s">
        <v>177</v>
      </c>
      <c r="E803" s="157" t="s">
        <v>19</v>
      </c>
      <c r="F803" s="158" t="s">
        <v>2252</v>
      </c>
      <c r="H803" s="159">
        <v>5.72</v>
      </c>
      <c r="I803" s="160"/>
      <c r="L803" s="156"/>
      <c r="M803" s="161"/>
      <c r="T803" s="162"/>
      <c r="AT803" s="157" t="s">
        <v>177</v>
      </c>
      <c r="AU803" s="157" t="s">
        <v>83</v>
      </c>
      <c r="AV803" s="13" t="s">
        <v>83</v>
      </c>
      <c r="AW803" s="13" t="s">
        <v>34</v>
      </c>
      <c r="AX803" s="13" t="s">
        <v>74</v>
      </c>
      <c r="AY803" s="157" t="s">
        <v>166</v>
      </c>
    </row>
    <row r="804" spans="2:65" s="12" customFormat="1" ht="10.199999999999999">
      <c r="B804" s="149"/>
      <c r="D804" s="150" t="s">
        <v>177</v>
      </c>
      <c r="E804" s="151" t="s">
        <v>19</v>
      </c>
      <c r="F804" s="152" t="s">
        <v>2069</v>
      </c>
      <c r="H804" s="151" t="s">
        <v>19</v>
      </c>
      <c r="I804" s="153"/>
      <c r="L804" s="149"/>
      <c r="M804" s="154"/>
      <c r="T804" s="155"/>
      <c r="AT804" s="151" t="s">
        <v>177</v>
      </c>
      <c r="AU804" s="151" t="s">
        <v>83</v>
      </c>
      <c r="AV804" s="12" t="s">
        <v>81</v>
      </c>
      <c r="AW804" s="12" t="s">
        <v>34</v>
      </c>
      <c r="AX804" s="12" t="s">
        <v>74</v>
      </c>
      <c r="AY804" s="151" t="s">
        <v>166</v>
      </c>
    </row>
    <row r="805" spans="2:65" s="13" customFormat="1" ht="10.199999999999999">
      <c r="B805" s="156"/>
      <c r="D805" s="150" t="s">
        <v>177</v>
      </c>
      <c r="E805" s="157" t="s">
        <v>19</v>
      </c>
      <c r="F805" s="158" t="s">
        <v>2253</v>
      </c>
      <c r="H805" s="159">
        <v>2.48</v>
      </c>
      <c r="I805" s="160"/>
      <c r="L805" s="156"/>
      <c r="M805" s="161"/>
      <c r="T805" s="162"/>
      <c r="AT805" s="157" t="s">
        <v>177</v>
      </c>
      <c r="AU805" s="157" t="s">
        <v>83</v>
      </c>
      <c r="AV805" s="13" t="s">
        <v>83</v>
      </c>
      <c r="AW805" s="13" t="s">
        <v>34</v>
      </c>
      <c r="AX805" s="13" t="s">
        <v>74</v>
      </c>
      <c r="AY805" s="157" t="s">
        <v>166</v>
      </c>
    </row>
    <row r="806" spans="2:65" s="12" customFormat="1" ht="10.199999999999999">
      <c r="B806" s="149"/>
      <c r="D806" s="150" t="s">
        <v>177</v>
      </c>
      <c r="E806" s="151" t="s">
        <v>19</v>
      </c>
      <c r="F806" s="152" t="s">
        <v>2345</v>
      </c>
      <c r="H806" s="151" t="s">
        <v>19</v>
      </c>
      <c r="I806" s="153"/>
      <c r="L806" s="149"/>
      <c r="M806" s="154"/>
      <c r="T806" s="155"/>
      <c r="AT806" s="151" t="s">
        <v>177</v>
      </c>
      <c r="AU806" s="151" t="s">
        <v>83</v>
      </c>
      <c r="AV806" s="12" t="s">
        <v>81</v>
      </c>
      <c r="AW806" s="12" t="s">
        <v>34</v>
      </c>
      <c r="AX806" s="12" t="s">
        <v>74</v>
      </c>
      <c r="AY806" s="151" t="s">
        <v>166</v>
      </c>
    </row>
    <row r="807" spans="2:65" s="13" customFormat="1" ht="10.199999999999999">
      <c r="B807" s="156"/>
      <c r="D807" s="150" t="s">
        <v>177</v>
      </c>
      <c r="E807" s="157" t="s">
        <v>19</v>
      </c>
      <c r="F807" s="158" t="s">
        <v>2346</v>
      </c>
      <c r="H807" s="159">
        <v>11.39</v>
      </c>
      <c r="I807" s="160"/>
      <c r="L807" s="156"/>
      <c r="M807" s="161"/>
      <c r="T807" s="162"/>
      <c r="AT807" s="157" t="s">
        <v>177</v>
      </c>
      <c r="AU807" s="157" t="s">
        <v>83</v>
      </c>
      <c r="AV807" s="13" t="s">
        <v>83</v>
      </c>
      <c r="AW807" s="13" t="s">
        <v>34</v>
      </c>
      <c r="AX807" s="13" t="s">
        <v>74</v>
      </c>
      <c r="AY807" s="157" t="s">
        <v>166</v>
      </c>
    </row>
    <row r="808" spans="2:65" s="12" customFormat="1" ht="10.199999999999999">
      <c r="B808" s="149"/>
      <c r="D808" s="150" t="s">
        <v>177</v>
      </c>
      <c r="E808" s="151" t="s">
        <v>19</v>
      </c>
      <c r="F808" s="152" t="s">
        <v>1709</v>
      </c>
      <c r="H808" s="151" t="s">
        <v>19</v>
      </c>
      <c r="I808" s="153"/>
      <c r="L808" s="149"/>
      <c r="M808" s="154"/>
      <c r="T808" s="155"/>
      <c r="AT808" s="151" t="s">
        <v>177</v>
      </c>
      <c r="AU808" s="151" t="s">
        <v>83</v>
      </c>
      <c r="AV808" s="12" t="s">
        <v>81</v>
      </c>
      <c r="AW808" s="12" t="s">
        <v>34</v>
      </c>
      <c r="AX808" s="12" t="s">
        <v>74</v>
      </c>
      <c r="AY808" s="151" t="s">
        <v>166</v>
      </c>
    </row>
    <row r="809" spans="2:65" s="13" customFormat="1" ht="10.199999999999999">
      <c r="B809" s="156"/>
      <c r="D809" s="150" t="s">
        <v>177</v>
      </c>
      <c r="E809" s="157" t="s">
        <v>19</v>
      </c>
      <c r="F809" s="158" t="s">
        <v>2347</v>
      </c>
      <c r="H809" s="159">
        <v>5.39</v>
      </c>
      <c r="I809" s="160"/>
      <c r="L809" s="156"/>
      <c r="M809" s="161"/>
      <c r="T809" s="162"/>
      <c r="AT809" s="157" t="s">
        <v>177</v>
      </c>
      <c r="AU809" s="157" t="s">
        <v>83</v>
      </c>
      <c r="AV809" s="13" t="s">
        <v>83</v>
      </c>
      <c r="AW809" s="13" t="s">
        <v>34</v>
      </c>
      <c r="AX809" s="13" t="s">
        <v>74</v>
      </c>
      <c r="AY809" s="157" t="s">
        <v>166</v>
      </c>
    </row>
    <row r="810" spans="2:65" s="14" customFormat="1" ht="10.199999999999999">
      <c r="B810" s="163"/>
      <c r="D810" s="150" t="s">
        <v>177</v>
      </c>
      <c r="E810" s="164" t="s">
        <v>19</v>
      </c>
      <c r="F810" s="165" t="s">
        <v>181</v>
      </c>
      <c r="H810" s="166">
        <v>55.91</v>
      </c>
      <c r="I810" s="167"/>
      <c r="L810" s="163"/>
      <c r="M810" s="168"/>
      <c r="T810" s="169"/>
      <c r="AT810" s="164" t="s">
        <v>177</v>
      </c>
      <c r="AU810" s="164" t="s">
        <v>83</v>
      </c>
      <c r="AV810" s="14" t="s">
        <v>173</v>
      </c>
      <c r="AW810" s="14" t="s">
        <v>34</v>
      </c>
      <c r="AX810" s="14" t="s">
        <v>81</v>
      </c>
      <c r="AY810" s="164" t="s">
        <v>166</v>
      </c>
    </row>
    <row r="811" spans="2:65" s="1" customFormat="1" ht="24.15" customHeight="1">
      <c r="B811" s="33"/>
      <c r="C811" s="132" t="s">
        <v>1089</v>
      </c>
      <c r="D811" s="132" t="s">
        <v>168</v>
      </c>
      <c r="E811" s="133" t="s">
        <v>813</v>
      </c>
      <c r="F811" s="134" t="s">
        <v>814</v>
      </c>
      <c r="G811" s="135" t="s">
        <v>244</v>
      </c>
      <c r="H811" s="136">
        <v>327.12</v>
      </c>
      <c r="I811" s="137"/>
      <c r="J811" s="138">
        <f>ROUND(I811*H811,2)</f>
        <v>0</v>
      </c>
      <c r="K811" s="134" t="s">
        <v>172</v>
      </c>
      <c r="L811" s="33"/>
      <c r="M811" s="139" t="s">
        <v>19</v>
      </c>
      <c r="N811" s="140" t="s">
        <v>45</v>
      </c>
      <c r="P811" s="141">
        <f>O811*H811</f>
        <v>0</v>
      </c>
      <c r="Q811" s="141">
        <v>2.1000000000000001E-4</v>
      </c>
      <c r="R811" s="141">
        <f>Q811*H811</f>
        <v>6.8695199999999998E-2</v>
      </c>
      <c r="S811" s="141">
        <v>0</v>
      </c>
      <c r="T811" s="142">
        <f>S811*H811</f>
        <v>0</v>
      </c>
      <c r="AR811" s="143" t="s">
        <v>173</v>
      </c>
      <c r="AT811" s="143" t="s">
        <v>168</v>
      </c>
      <c r="AU811" s="143" t="s">
        <v>83</v>
      </c>
      <c r="AY811" s="18" t="s">
        <v>166</v>
      </c>
      <c r="BE811" s="144">
        <f>IF(N811="základní",J811,0)</f>
        <v>0</v>
      </c>
      <c r="BF811" s="144">
        <f>IF(N811="snížená",J811,0)</f>
        <v>0</v>
      </c>
      <c r="BG811" s="144">
        <f>IF(N811="zákl. přenesená",J811,0)</f>
        <v>0</v>
      </c>
      <c r="BH811" s="144">
        <f>IF(N811="sníž. přenesená",J811,0)</f>
        <v>0</v>
      </c>
      <c r="BI811" s="144">
        <f>IF(N811="nulová",J811,0)</f>
        <v>0</v>
      </c>
      <c r="BJ811" s="18" t="s">
        <v>81</v>
      </c>
      <c r="BK811" s="144">
        <f>ROUND(I811*H811,2)</f>
        <v>0</v>
      </c>
      <c r="BL811" s="18" t="s">
        <v>173</v>
      </c>
      <c r="BM811" s="143" t="s">
        <v>2348</v>
      </c>
    </row>
    <row r="812" spans="2:65" s="1" customFormat="1" ht="10.199999999999999">
      <c r="B812" s="33"/>
      <c r="D812" s="145" t="s">
        <v>175</v>
      </c>
      <c r="F812" s="146" t="s">
        <v>816</v>
      </c>
      <c r="I812" s="147"/>
      <c r="L812" s="33"/>
      <c r="M812" s="148"/>
      <c r="T812" s="54"/>
      <c r="AT812" s="18" t="s">
        <v>175</v>
      </c>
      <c r="AU812" s="18" t="s">
        <v>83</v>
      </c>
    </row>
    <row r="813" spans="2:65" s="12" customFormat="1" ht="10.199999999999999">
      <c r="B813" s="149"/>
      <c r="D813" s="150" t="s">
        <v>177</v>
      </c>
      <c r="E813" s="151" t="s">
        <v>19</v>
      </c>
      <c r="F813" s="152" t="s">
        <v>354</v>
      </c>
      <c r="H813" s="151" t="s">
        <v>19</v>
      </c>
      <c r="I813" s="153"/>
      <c r="L813" s="149"/>
      <c r="M813" s="154"/>
      <c r="T813" s="155"/>
      <c r="AT813" s="151" t="s">
        <v>177</v>
      </c>
      <c r="AU813" s="151" t="s">
        <v>83</v>
      </c>
      <c r="AV813" s="12" t="s">
        <v>81</v>
      </c>
      <c r="AW813" s="12" t="s">
        <v>34</v>
      </c>
      <c r="AX813" s="12" t="s">
        <v>74</v>
      </c>
      <c r="AY813" s="151" t="s">
        <v>166</v>
      </c>
    </row>
    <row r="814" spans="2:65" s="13" customFormat="1" ht="10.199999999999999">
      <c r="B814" s="156"/>
      <c r="D814" s="150" t="s">
        <v>177</v>
      </c>
      <c r="E814" s="157" t="s">
        <v>19</v>
      </c>
      <c r="F814" s="158" t="s">
        <v>2349</v>
      </c>
      <c r="H814" s="159">
        <v>327.12</v>
      </c>
      <c r="I814" s="160"/>
      <c r="L814" s="156"/>
      <c r="M814" s="161"/>
      <c r="T814" s="162"/>
      <c r="AT814" s="157" t="s">
        <v>177</v>
      </c>
      <c r="AU814" s="157" t="s">
        <v>83</v>
      </c>
      <c r="AV814" s="13" t="s">
        <v>83</v>
      </c>
      <c r="AW814" s="13" t="s">
        <v>34</v>
      </c>
      <c r="AX814" s="13" t="s">
        <v>74</v>
      </c>
      <c r="AY814" s="157" t="s">
        <v>166</v>
      </c>
    </row>
    <row r="815" spans="2:65" s="14" customFormat="1" ht="10.199999999999999">
      <c r="B815" s="163"/>
      <c r="D815" s="150" t="s">
        <v>177</v>
      </c>
      <c r="E815" s="164" t="s">
        <v>19</v>
      </c>
      <c r="F815" s="165" t="s">
        <v>181</v>
      </c>
      <c r="H815" s="166">
        <v>327.12</v>
      </c>
      <c r="I815" s="167"/>
      <c r="L815" s="163"/>
      <c r="M815" s="168"/>
      <c r="T815" s="169"/>
      <c r="AT815" s="164" t="s">
        <v>177</v>
      </c>
      <c r="AU815" s="164" t="s">
        <v>83</v>
      </c>
      <c r="AV815" s="14" t="s">
        <v>173</v>
      </c>
      <c r="AW815" s="14" t="s">
        <v>34</v>
      </c>
      <c r="AX815" s="14" t="s">
        <v>81</v>
      </c>
      <c r="AY815" s="164" t="s">
        <v>166</v>
      </c>
    </row>
    <row r="816" spans="2:65" s="1" customFormat="1" ht="24.15" customHeight="1">
      <c r="B816" s="33"/>
      <c r="C816" s="132" t="s">
        <v>1091</v>
      </c>
      <c r="D816" s="132" t="s">
        <v>168</v>
      </c>
      <c r="E816" s="133" t="s">
        <v>819</v>
      </c>
      <c r="F816" s="134" t="s">
        <v>820</v>
      </c>
      <c r="G816" s="135" t="s">
        <v>244</v>
      </c>
      <c r="H816" s="136">
        <v>403.76</v>
      </c>
      <c r="I816" s="137"/>
      <c r="J816" s="138">
        <f>ROUND(I816*H816,2)</f>
        <v>0</v>
      </c>
      <c r="K816" s="134" t="s">
        <v>172</v>
      </c>
      <c r="L816" s="33"/>
      <c r="M816" s="139" t="s">
        <v>19</v>
      </c>
      <c r="N816" s="140" t="s">
        <v>45</v>
      </c>
      <c r="P816" s="141">
        <f>O816*H816</f>
        <v>0</v>
      </c>
      <c r="Q816" s="141">
        <v>3.0000000000000001E-5</v>
      </c>
      <c r="R816" s="141">
        <f>Q816*H816</f>
        <v>1.21128E-2</v>
      </c>
      <c r="S816" s="141">
        <v>0</v>
      </c>
      <c r="T816" s="142">
        <f>S816*H816</f>
        <v>0</v>
      </c>
      <c r="AR816" s="143" t="s">
        <v>173</v>
      </c>
      <c r="AT816" s="143" t="s">
        <v>168</v>
      </c>
      <c r="AU816" s="143" t="s">
        <v>83</v>
      </c>
      <c r="AY816" s="18" t="s">
        <v>166</v>
      </c>
      <c r="BE816" s="144">
        <f>IF(N816="základní",J816,0)</f>
        <v>0</v>
      </c>
      <c r="BF816" s="144">
        <f>IF(N816="snížená",J816,0)</f>
        <v>0</v>
      </c>
      <c r="BG816" s="144">
        <f>IF(N816="zákl. přenesená",J816,0)</f>
        <v>0</v>
      </c>
      <c r="BH816" s="144">
        <f>IF(N816="sníž. přenesená",J816,0)</f>
        <v>0</v>
      </c>
      <c r="BI816" s="144">
        <f>IF(N816="nulová",J816,0)</f>
        <v>0</v>
      </c>
      <c r="BJ816" s="18" t="s">
        <v>81</v>
      </c>
      <c r="BK816" s="144">
        <f>ROUND(I816*H816,2)</f>
        <v>0</v>
      </c>
      <c r="BL816" s="18" t="s">
        <v>173</v>
      </c>
      <c r="BM816" s="143" t="s">
        <v>2350</v>
      </c>
    </row>
    <row r="817" spans="2:65" s="1" customFormat="1" ht="10.199999999999999">
      <c r="B817" s="33"/>
      <c r="D817" s="145" t="s">
        <v>175</v>
      </c>
      <c r="F817" s="146" t="s">
        <v>822</v>
      </c>
      <c r="I817" s="147"/>
      <c r="L817" s="33"/>
      <c r="M817" s="148"/>
      <c r="T817" s="54"/>
      <c r="AT817" s="18" t="s">
        <v>175</v>
      </c>
      <c r="AU817" s="18" t="s">
        <v>83</v>
      </c>
    </row>
    <row r="818" spans="2:65" s="12" customFormat="1" ht="10.199999999999999">
      <c r="B818" s="149"/>
      <c r="D818" s="150" t="s">
        <v>177</v>
      </c>
      <c r="E818" s="151" t="s">
        <v>19</v>
      </c>
      <c r="F818" s="152" t="s">
        <v>817</v>
      </c>
      <c r="H818" s="151" t="s">
        <v>19</v>
      </c>
      <c r="I818" s="153"/>
      <c r="L818" s="149"/>
      <c r="M818" s="154"/>
      <c r="T818" s="155"/>
      <c r="AT818" s="151" t="s">
        <v>177</v>
      </c>
      <c r="AU818" s="151" t="s">
        <v>83</v>
      </c>
      <c r="AV818" s="12" t="s">
        <v>81</v>
      </c>
      <c r="AW818" s="12" t="s">
        <v>34</v>
      </c>
      <c r="AX818" s="12" t="s">
        <v>74</v>
      </c>
      <c r="AY818" s="151" t="s">
        <v>166</v>
      </c>
    </row>
    <row r="819" spans="2:65" s="13" customFormat="1" ht="10.199999999999999">
      <c r="B819" s="156"/>
      <c r="D819" s="150" t="s">
        <v>177</v>
      </c>
      <c r="E819" s="157" t="s">
        <v>19</v>
      </c>
      <c r="F819" s="158" t="s">
        <v>2351</v>
      </c>
      <c r="H819" s="159">
        <v>358.05</v>
      </c>
      <c r="I819" s="160"/>
      <c r="L819" s="156"/>
      <c r="M819" s="161"/>
      <c r="T819" s="162"/>
      <c r="AT819" s="157" t="s">
        <v>177</v>
      </c>
      <c r="AU819" s="157" t="s">
        <v>83</v>
      </c>
      <c r="AV819" s="13" t="s">
        <v>83</v>
      </c>
      <c r="AW819" s="13" t="s">
        <v>34</v>
      </c>
      <c r="AX819" s="13" t="s">
        <v>74</v>
      </c>
      <c r="AY819" s="157" t="s">
        <v>166</v>
      </c>
    </row>
    <row r="820" spans="2:65" s="12" customFormat="1" ht="10.199999999999999">
      <c r="B820" s="149"/>
      <c r="D820" s="150" t="s">
        <v>177</v>
      </c>
      <c r="E820" s="151" t="s">
        <v>19</v>
      </c>
      <c r="F820" s="152" t="s">
        <v>824</v>
      </c>
      <c r="H820" s="151" t="s">
        <v>19</v>
      </c>
      <c r="I820" s="153"/>
      <c r="L820" s="149"/>
      <c r="M820" s="154"/>
      <c r="T820" s="155"/>
      <c r="AT820" s="151" t="s">
        <v>177</v>
      </c>
      <c r="AU820" s="151" t="s">
        <v>83</v>
      </c>
      <c r="AV820" s="12" t="s">
        <v>81</v>
      </c>
      <c r="AW820" s="12" t="s">
        <v>34</v>
      </c>
      <c r="AX820" s="12" t="s">
        <v>74</v>
      </c>
      <c r="AY820" s="151" t="s">
        <v>166</v>
      </c>
    </row>
    <row r="821" spans="2:65" s="13" customFormat="1" ht="10.199999999999999">
      <c r="B821" s="156"/>
      <c r="D821" s="150" t="s">
        <v>177</v>
      </c>
      <c r="E821" s="157" t="s">
        <v>19</v>
      </c>
      <c r="F821" s="158" t="s">
        <v>2352</v>
      </c>
      <c r="H821" s="159">
        <v>45.71</v>
      </c>
      <c r="I821" s="160"/>
      <c r="L821" s="156"/>
      <c r="M821" s="161"/>
      <c r="T821" s="162"/>
      <c r="AT821" s="157" t="s">
        <v>177</v>
      </c>
      <c r="AU821" s="157" t="s">
        <v>83</v>
      </c>
      <c r="AV821" s="13" t="s">
        <v>83</v>
      </c>
      <c r="AW821" s="13" t="s">
        <v>34</v>
      </c>
      <c r="AX821" s="13" t="s">
        <v>74</v>
      </c>
      <c r="AY821" s="157" t="s">
        <v>166</v>
      </c>
    </row>
    <row r="822" spans="2:65" s="14" customFormat="1" ht="10.199999999999999">
      <c r="B822" s="163"/>
      <c r="D822" s="150" t="s">
        <v>177</v>
      </c>
      <c r="E822" s="164" t="s">
        <v>19</v>
      </c>
      <c r="F822" s="165" t="s">
        <v>181</v>
      </c>
      <c r="H822" s="166">
        <v>403.76</v>
      </c>
      <c r="I822" s="167"/>
      <c r="L822" s="163"/>
      <c r="M822" s="168"/>
      <c r="T822" s="169"/>
      <c r="AT822" s="164" t="s">
        <v>177</v>
      </c>
      <c r="AU822" s="164" t="s">
        <v>83</v>
      </c>
      <c r="AV822" s="14" t="s">
        <v>173</v>
      </c>
      <c r="AW822" s="14" t="s">
        <v>34</v>
      </c>
      <c r="AX822" s="14" t="s">
        <v>81</v>
      </c>
      <c r="AY822" s="164" t="s">
        <v>166</v>
      </c>
    </row>
    <row r="823" spans="2:65" s="1" customFormat="1" ht="16.5" customHeight="1">
      <c r="B823" s="33"/>
      <c r="C823" s="132" t="s">
        <v>1096</v>
      </c>
      <c r="D823" s="132" t="s">
        <v>168</v>
      </c>
      <c r="E823" s="133" t="s">
        <v>2353</v>
      </c>
      <c r="F823" s="134" t="s">
        <v>2354</v>
      </c>
      <c r="G823" s="135" t="s">
        <v>244</v>
      </c>
      <c r="H823" s="136">
        <v>1.853</v>
      </c>
      <c r="I823" s="137"/>
      <c r="J823" s="138">
        <f>ROUND(I823*H823,2)</f>
        <v>0</v>
      </c>
      <c r="K823" s="134" t="s">
        <v>172</v>
      </c>
      <c r="L823" s="33"/>
      <c r="M823" s="139" t="s">
        <v>19</v>
      </c>
      <c r="N823" s="140" t="s">
        <v>45</v>
      </c>
      <c r="P823" s="141">
        <f>O823*H823</f>
        <v>0</v>
      </c>
      <c r="Q823" s="141">
        <v>0</v>
      </c>
      <c r="R823" s="141">
        <f>Q823*H823</f>
        <v>0</v>
      </c>
      <c r="S823" s="141">
        <v>0.06</v>
      </c>
      <c r="T823" s="142">
        <f>S823*H823</f>
        <v>0.11118</v>
      </c>
      <c r="AR823" s="143" t="s">
        <v>173</v>
      </c>
      <c r="AT823" s="143" t="s">
        <v>168</v>
      </c>
      <c r="AU823" s="143" t="s">
        <v>83</v>
      </c>
      <c r="AY823" s="18" t="s">
        <v>166</v>
      </c>
      <c r="BE823" s="144">
        <f>IF(N823="základní",J823,0)</f>
        <v>0</v>
      </c>
      <c r="BF823" s="144">
        <f>IF(N823="snížená",J823,0)</f>
        <v>0</v>
      </c>
      <c r="BG823" s="144">
        <f>IF(N823="zákl. přenesená",J823,0)</f>
        <v>0</v>
      </c>
      <c r="BH823" s="144">
        <f>IF(N823="sníž. přenesená",J823,0)</f>
        <v>0</v>
      </c>
      <c r="BI823" s="144">
        <f>IF(N823="nulová",J823,0)</f>
        <v>0</v>
      </c>
      <c r="BJ823" s="18" t="s">
        <v>81</v>
      </c>
      <c r="BK823" s="144">
        <f>ROUND(I823*H823,2)</f>
        <v>0</v>
      </c>
      <c r="BL823" s="18" t="s">
        <v>173</v>
      </c>
      <c r="BM823" s="143" t="s">
        <v>2355</v>
      </c>
    </row>
    <row r="824" spans="2:65" s="1" customFormat="1" ht="10.199999999999999">
      <c r="B824" s="33"/>
      <c r="D824" s="145" t="s">
        <v>175</v>
      </c>
      <c r="F824" s="146" t="s">
        <v>2356</v>
      </c>
      <c r="I824" s="147"/>
      <c r="L824" s="33"/>
      <c r="M824" s="148"/>
      <c r="T824" s="54"/>
      <c r="AT824" s="18" t="s">
        <v>175</v>
      </c>
      <c r="AU824" s="18" t="s">
        <v>83</v>
      </c>
    </row>
    <row r="825" spans="2:65" s="12" customFormat="1" ht="10.199999999999999">
      <c r="B825" s="149"/>
      <c r="D825" s="150" t="s">
        <v>177</v>
      </c>
      <c r="E825" s="151" t="s">
        <v>19</v>
      </c>
      <c r="F825" s="152" t="s">
        <v>2357</v>
      </c>
      <c r="H825" s="151" t="s">
        <v>19</v>
      </c>
      <c r="I825" s="153"/>
      <c r="L825" s="149"/>
      <c r="M825" s="154"/>
      <c r="T825" s="155"/>
      <c r="AT825" s="151" t="s">
        <v>177</v>
      </c>
      <c r="AU825" s="151" t="s">
        <v>83</v>
      </c>
      <c r="AV825" s="12" t="s">
        <v>81</v>
      </c>
      <c r="AW825" s="12" t="s">
        <v>34</v>
      </c>
      <c r="AX825" s="12" t="s">
        <v>74</v>
      </c>
      <c r="AY825" s="151" t="s">
        <v>166</v>
      </c>
    </row>
    <row r="826" spans="2:65" s="13" customFormat="1" ht="10.199999999999999">
      <c r="B826" s="156"/>
      <c r="D826" s="150" t="s">
        <v>177</v>
      </c>
      <c r="E826" s="157" t="s">
        <v>19</v>
      </c>
      <c r="F826" s="158" t="s">
        <v>2358</v>
      </c>
      <c r="H826" s="159">
        <v>1.853</v>
      </c>
      <c r="I826" s="160"/>
      <c r="L826" s="156"/>
      <c r="M826" s="161"/>
      <c r="T826" s="162"/>
      <c r="AT826" s="157" t="s">
        <v>177</v>
      </c>
      <c r="AU826" s="157" t="s">
        <v>83</v>
      </c>
      <c r="AV826" s="13" t="s">
        <v>83</v>
      </c>
      <c r="AW826" s="13" t="s">
        <v>34</v>
      </c>
      <c r="AX826" s="13" t="s">
        <v>74</v>
      </c>
      <c r="AY826" s="157" t="s">
        <v>166</v>
      </c>
    </row>
    <row r="827" spans="2:65" s="14" customFormat="1" ht="10.199999999999999">
      <c r="B827" s="163"/>
      <c r="D827" s="150" t="s">
        <v>177</v>
      </c>
      <c r="E827" s="164" t="s">
        <v>19</v>
      </c>
      <c r="F827" s="165" t="s">
        <v>181</v>
      </c>
      <c r="H827" s="166">
        <v>1.853</v>
      </c>
      <c r="I827" s="167"/>
      <c r="L827" s="163"/>
      <c r="M827" s="168"/>
      <c r="T827" s="169"/>
      <c r="AT827" s="164" t="s">
        <v>177</v>
      </c>
      <c r="AU827" s="164" t="s">
        <v>83</v>
      </c>
      <c r="AV827" s="14" t="s">
        <v>173</v>
      </c>
      <c r="AW827" s="14" t="s">
        <v>34</v>
      </c>
      <c r="AX827" s="14" t="s">
        <v>81</v>
      </c>
      <c r="AY827" s="164" t="s">
        <v>166</v>
      </c>
    </row>
    <row r="828" spans="2:65" s="1" customFormat="1" ht="16.5" customHeight="1">
      <c r="B828" s="33"/>
      <c r="C828" s="132" t="s">
        <v>1102</v>
      </c>
      <c r="D828" s="132" t="s">
        <v>168</v>
      </c>
      <c r="E828" s="133" t="s">
        <v>834</v>
      </c>
      <c r="F828" s="134" t="s">
        <v>835</v>
      </c>
      <c r="G828" s="135" t="s">
        <v>244</v>
      </c>
      <c r="H828" s="136">
        <v>786.87900000000002</v>
      </c>
      <c r="I828" s="137"/>
      <c r="J828" s="138">
        <f>ROUND(I828*H828,2)</f>
        <v>0</v>
      </c>
      <c r="K828" s="134" t="s">
        <v>172</v>
      </c>
      <c r="L828" s="33"/>
      <c r="M828" s="139" t="s">
        <v>19</v>
      </c>
      <c r="N828" s="140" t="s">
        <v>45</v>
      </c>
      <c r="P828" s="141">
        <f>O828*H828</f>
        <v>0</v>
      </c>
      <c r="Q828" s="141">
        <v>0</v>
      </c>
      <c r="R828" s="141">
        <f>Q828*H828</f>
        <v>0</v>
      </c>
      <c r="S828" s="141">
        <v>0</v>
      </c>
      <c r="T828" s="142">
        <f>S828*H828</f>
        <v>0</v>
      </c>
      <c r="AR828" s="143" t="s">
        <v>173</v>
      </c>
      <c r="AT828" s="143" t="s">
        <v>168</v>
      </c>
      <c r="AU828" s="143" t="s">
        <v>83</v>
      </c>
      <c r="AY828" s="18" t="s">
        <v>166</v>
      </c>
      <c r="BE828" s="144">
        <f>IF(N828="základní",J828,0)</f>
        <v>0</v>
      </c>
      <c r="BF828" s="144">
        <f>IF(N828="snížená",J828,0)</f>
        <v>0</v>
      </c>
      <c r="BG828" s="144">
        <f>IF(N828="zákl. přenesená",J828,0)</f>
        <v>0</v>
      </c>
      <c r="BH828" s="144">
        <f>IF(N828="sníž. přenesená",J828,0)</f>
        <v>0</v>
      </c>
      <c r="BI828" s="144">
        <f>IF(N828="nulová",J828,0)</f>
        <v>0</v>
      </c>
      <c r="BJ828" s="18" t="s">
        <v>81</v>
      </c>
      <c r="BK828" s="144">
        <f>ROUND(I828*H828,2)</f>
        <v>0</v>
      </c>
      <c r="BL828" s="18" t="s">
        <v>173</v>
      </c>
      <c r="BM828" s="143" t="s">
        <v>2359</v>
      </c>
    </row>
    <row r="829" spans="2:65" s="1" customFormat="1" ht="10.199999999999999">
      <c r="B829" s="33"/>
      <c r="D829" s="145" t="s">
        <v>175</v>
      </c>
      <c r="F829" s="146" t="s">
        <v>837</v>
      </c>
      <c r="I829" s="147"/>
      <c r="L829" s="33"/>
      <c r="M829" s="148"/>
      <c r="T829" s="54"/>
      <c r="AT829" s="18" t="s">
        <v>175</v>
      </c>
      <c r="AU829" s="18" t="s">
        <v>83</v>
      </c>
    </row>
    <row r="830" spans="2:65" s="12" customFormat="1" ht="10.199999999999999">
      <c r="B830" s="149"/>
      <c r="D830" s="150" t="s">
        <v>177</v>
      </c>
      <c r="E830" s="151" t="s">
        <v>19</v>
      </c>
      <c r="F830" s="152" t="s">
        <v>929</v>
      </c>
      <c r="H830" s="151" t="s">
        <v>19</v>
      </c>
      <c r="I830" s="153"/>
      <c r="L830" s="149"/>
      <c r="M830" s="154"/>
      <c r="T830" s="155"/>
      <c r="AT830" s="151" t="s">
        <v>177</v>
      </c>
      <c r="AU830" s="151" t="s">
        <v>83</v>
      </c>
      <c r="AV830" s="12" t="s">
        <v>81</v>
      </c>
      <c r="AW830" s="12" t="s">
        <v>34</v>
      </c>
      <c r="AX830" s="12" t="s">
        <v>74</v>
      </c>
      <c r="AY830" s="151" t="s">
        <v>166</v>
      </c>
    </row>
    <row r="831" spans="2:65" s="12" customFormat="1" ht="10.199999999999999">
      <c r="B831" s="149"/>
      <c r="D831" s="150" t="s">
        <v>177</v>
      </c>
      <c r="E831" s="151" t="s">
        <v>19</v>
      </c>
      <c r="F831" s="152" t="s">
        <v>1707</v>
      </c>
      <c r="H831" s="151" t="s">
        <v>19</v>
      </c>
      <c r="I831" s="153"/>
      <c r="L831" s="149"/>
      <c r="M831" s="154"/>
      <c r="T831" s="155"/>
      <c r="AT831" s="151" t="s">
        <v>177</v>
      </c>
      <c r="AU831" s="151" t="s">
        <v>83</v>
      </c>
      <c r="AV831" s="12" t="s">
        <v>81</v>
      </c>
      <c r="AW831" s="12" t="s">
        <v>34</v>
      </c>
      <c r="AX831" s="12" t="s">
        <v>74</v>
      </c>
      <c r="AY831" s="151" t="s">
        <v>166</v>
      </c>
    </row>
    <row r="832" spans="2:65" s="13" customFormat="1" ht="10.199999999999999">
      <c r="B832" s="156"/>
      <c r="D832" s="150" t="s">
        <v>177</v>
      </c>
      <c r="E832" s="157" t="s">
        <v>19</v>
      </c>
      <c r="F832" s="158" t="s">
        <v>1708</v>
      </c>
      <c r="H832" s="159">
        <v>33.744</v>
      </c>
      <c r="I832" s="160"/>
      <c r="L832" s="156"/>
      <c r="M832" s="161"/>
      <c r="T832" s="162"/>
      <c r="AT832" s="157" t="s">
        <v>177</v>
      </c>
      <c r="AU832" s="157" t="s">
        <v>83</v>
      </c>
      <c r="AV832" s="13" t="s">
        <v>83</v>
      </c>
      <c r="AW832" s="13" t="s">
        <v>34</v>
      </c>
      <c r="AX832" s="13" t="s">
        <v>74</v>
      </c>
      <c r="AY832" s="157" t="s">
        <v>166</v>
      </c>
    </row>
    <row r="833" spans="2:51" s="12" customFormat="1" ht="10.199999999999999">
      <c r="B833" s="149"/>
      <c r="D833" s="150" t="s">
        <v>177</v>
      </c>
      <c r="E833" s="151" t="s">
        <v>19</v>
      </c>
      <c r="F833" s="152" t="s">
        <v>1711</v>
      </c>
      <c r="H833" s="151" t="s">
        <v>19</v>
      </c>
      <c r="I833" s="153"/>
      <c r="L833" s="149"/>
      <c r="M833" s="154"/>
      <c r="T833" s="155"/>
      <c r="AT833" s="151" t="s">
        <v>177</v>
      </c>
      <c r="AU833" s="151" t="s">
        <v>83</v>
      </c>
      <c r="AV833" s="12" t="s">
        <v>81</v>
      </c>
      <c r="AW833" s="12" t="s">
        <v>34</v>
      </c>
      <c r="AX833" s="12" t="s">
        <v>74</v>
      </c>
      <c r="AY833" s="151" t="s">
        <v>166</v>
      </c>
    </row>
    <row r="834" spans="2:51" s="13" customFormat="1" ht="10.199999999999999">
      <c r="B834" s="156"/>
      <c r="D834" s="150" t="s">
        <v>177</v>
      </c>
      <c r="E834" s="157" t="s">
        <v>19</v>
      </c>
      <c r="F834" s="158" t="s">
        <v>1720</v>
      </c>
      <c r="H834" s="159">
        <v>61.058</v>
      </c>
      <c r="I834" s="160"/>
      <c r="L834" s="156"/>
      <c r="M834" s="161"/>
      <c r="T834" s="162"/>
      <c r="AT834" s="157" t="s">
        <v>177</v>
      </c>
      <c r="AU834" s="157" t="s">
        <v>83</v>
      </c>
      <c r="AV834" s="13" t="s">
        <v>83</v>
      </c>
      <c r="AW834" s="13" t="s">
        <v>34</v>
      </c>
      <c r="AX834" s="13" t="s">
        <v>74</v>
      </c>
      <c r="AY834" s="157" t="s">
        <v>166</v>
      </c>
    </row>
    <row r="835" spans="2:51" s="12" customFormat="1" ht="10.199999999999999">
      <c r="B835" s="149"/>
      <c r="D835" s="150" t="s">
        <v>177</v>
      </c>
      <c r="E835" s="151" t="s">
        <v>19</v>
      </c>
      <c r="F835" s="152" t="s">
        <v>1709</v>
      </c>
      <c r="H835" s="151" t="s">
        <v>19</v>
      </c>
      <c r="I835" s="153"/>
      <c r="L835" s="149"/>
      <c r="M835" s="154"/>
      <c r="T835" s="155"/>
      <c r="AT835" s="151" t="s">
        <v>177</v>
      </c>
      <c r="AU835" s="151" t="s">
        <v>83</v>
      </c>
      <c r="AV835" s="12" t="s">
        <v>81</v>
      </c>
      <c r="AW835" s="12" t="s">
        <v>34</v>
      </c>
      <c r="AX835" s="12" t="s">
        <v>74</v>
      </c>
      <c r="AY835" s="151" t="s">
        <v>166</v>
      </c>
    </row>
    <row r="836" spans="2:51" s="12" customFormat="1" ht="10.199999999999999">
      <c r="B836" s="149"/>
      <c r="D836" s="150" t="s">
        <v>177</v>
      </c>
      <c r="E836" s="151" t="s">
        <v>19</v>
      </c>
      <c r="F836" s="152" t="s">
        <v>1707</v>
      </c>
      <c r="H836" s="151" t="s">
        <v>19</v>
      </c>
      <c r="I836" s="153"/>
      <c r="L836" s="149"/>
      <c r="M836" s="154"/>
      <c r="T836" s="155"/>
      <c r="AT836" s="151" t="s">
        <v>177</v>
      </c>
      <c r="AU836" s="151" t="s">
        <v>83</v>
      </c>
      <c r="AV836" s="12" t="s">
        <v>81</v>
      </c>
      <c r="AW836" s="12" t="s">
        <v>34</v>
      </c>
      <c r="AX836" s="12" t="s">
        <v>74</v>
      </c>
      <c r="AY836" s="151" t="s">
        <v>166</v>
      </c>
    </row>
    <row r="837" spans="2:51" s="13" customFormat="1" ht="10.199999999999999">
      <c r="B837" s="156"/>
      <c r="D837" s="150" t="s">
        <v>177</v>
      </c>
      <c r="E837" s="157" t="s">
        <v>19</v>
      </c>
      <c r="F837" s="158" t="s">
        <v>1710</v>
      </c>
      <c r="H837" s="159">
        <v>1.85</v>
      </c>
      <c r="I837" s="160"/>
      <c r="L837" s="156"/>
      <c r="M837" s="161"/>
      <c r="T837" s="162"/>
      <c r="AT837" s="157" t="s">
        <v>177</v>
      </c>
      <c r="AU837" s="157" t="s">
        <v>83</v>
      </c>
      <c r="AV837" s="13" t="s">
        <v>83</v>
      </c>
      <c r="AW837" s="13" t="s">
        <v>34</v>
      </c>
      <c r="AX837" s="13" t="s">
        <v>74</v>
      </c>
      <c r="AY837" s="157" t="s">
        <v>166</v>
      </c>
    </row>
    <row r="838" spans="2:51" s="12" customFormat="1" ht="10.199999999999999">
      <c r="B838" s="149"/>
      <c r="D838" s="150" t="s">
        <v>177</v>
      </c>
      <c r="E838" s="151" t="s">
        <v>19</v>
      </c>
      <c r="F838" s="152" t="s">
        <v>1711</v>
      </c>
      <c r="H838" s="151" t="s">
        <v>19</v>
      </c>
      <c r="I838" s="153"/>
      <c r="L838" s="149"/>
      <c r="M838" s="154"/>
      <c r="T838" s="155"/>
      <c r="AT838" s="151" t="s">
        <v>177</v>
      </c>
      <c r="AU838" s="151" t="s">
        <v>83</v>
      </c>
      <c r="AV838" s="12" t="s">
        <v>81</v>
      </c>
      <c r="AW838" s="12" t="s">
        <v>34</v>
      </c>
      <c r="AX838" s="12" t="s">
        <v>74</v>
      </c>
      <c r="AY838" s="151" t="s">
        <v>166</v>
      </c>
    </row>
    <row r="839" spans="2:51" s="13" customFormat="1" ht="10.199999999999999">
      <c r="B839" s="156"/>
      <c r="D839" s="150" t="s">
        <v>177</v>
      </c>
      <c r="E839" s="157" t="s">
        <v>19</v>
      </c>
      <c r="F839" s="158" t="s">
        <v>1712</v>
      </c>
      <c r="H839" s="159">
        <v>26.577999999999999</v>
      </c>
      <c r="I839" s="160"/>
      <c r="L839" s="156"/>
      <c r="M839" s="161"/>
      <c r="T839" s="162"/>
      <c r="AT839" s="157" t="s">
        <v>177</v>
      </c>
      <c r="AU839" s="157" t="s">
        <v>83</v>
      </c>
      <c r="AV839" s="13" t="s">
        <v>83</v>
      </c>
      <c r="AW839" s="13" t="s">
        <v>34</v>
      </c>
      <c r="AX839" s="13" t="s">
        <v>74</v>
      </c>
      <c r="AY839" s="157" t="s">
        <v>166</v>
      </c>
    </row>
    <row r="840" spans="2:51" s="12" customFormat="1" ht="10.199999999999999">
      <c r="B840" s="149"/>
      <c r="D840" s="150" t="s">
        <v>177</v>
      </c>
      <c r="E840" s="151" t="s">
        <v>19</v>
      </c>
      <c r="F840" s="152" t="s">
        <v>354</v>
      </c>
      <c r="H840" s="151" t="s">
        <v>19</v>
      </c>
      <c r="I840" s="153"/>
      <c r="L840" s="149"/>
      <c r="M840" s="154"/>
      <c r="T840" s="155"/>
      <c r="AT840" s="151" t="s">
        <v>177</v>
      </c>
      <c r="AU840" s="151" t="s">
        <v>83</v>
      </c>
      <c r="AV840" s="12" t="s">
        <v>81</v>
      </c>
      <c r="AW840" s="12" t="s">
        <v>34</v>
      </c>
      <c r="AX840" s="12" t="s">
        <v>74</v>
      </c>
      <c r="AY840" s="151" t="s">
        <v>166</v>
      </c>
    </row>
    <row r="841" spans="2:51" s="12" customFormat="1" ht="10.199999999999999">
      <c r="B841" s="149"/>
      <c r="D841" s="150" t="s">
        <v>177</v>
      </c>
      <c r="E841" s="151" t="s">
        <v>19</v>
      </c>
      <c r="F841" s="152" t="s">
        <v>1707</v>
      </c>
      <c r="H841" s="151" t="s">
        <v>19</v>
      </c>
      <c r="I841" s="153"/>
      <c r="L841" s="149"/>
      <c r="M841" s="154"/>
      <c r="T841" s="155"/>
      <c r="AT841" s="151" t="s">
        <v>177</v>
      </c>
      <c r="AU841" s="151" t="s">
        <v>83</v>
      </c>
      <c r="AV841" s="12" t="s">
        <v>81</v>
      </c>
      <c r="AW841" s="12" t="s">
        <v>34</v>
      </c>
      <c r="AX841" s="12" t="s">
        <v>74</v>
      </c>
      <c r="AY841" s="151" t="s">
        <v>166</v>
      </c>
    </row>
    <row r="842" spans="2:51" s="13" customFormat="1" ht="10.199999999999999">
      <c r="B842" s="156"/>
      <c r="D842" s="150" t="s">
        <v>177</v>
      </c>
      <c r="E842" s="157" t="s">
        <v>19</v>
      </c>
      <c r="F842" s="158" t="s">
        <v>2360</v>
      </c>
      <c r="H842" s="159">
        <v>279.29000000000002</v>
      </c>
      <c r="I842" s="160"/>
      <c r="L842" s="156"/>
      <c r="M842" s="161"/>
      <c r="T842" s="162"/>
      <c r="AT842" s="157" t="s">
        <v>177</v>
      </c>
      <c r="AU842" s="157" t="s">
        <v>83</v>
      </c>
      <c r="AV842" s="13" t="s">
        <v>83</v>
      </c>
      <c r="AW842" s="13" t="s">
        <v>34</v>
      </c>
      <c r="AX842" s="13" t="s">
        <v>74</v>
      </c>
      <c r="AY842" s="157" t="s">
        <v>166</v>
      </c>
    </row>
    <row r="843" spans="2:51" s="13" customFormat="1" ht="10.199999999999999">
      <c r="B843" s="156"/>
      <c r="D843" s="150" t="s">
        <v>177</v>
      </c>
      <c r="E843" s="157" t="s">
        <v>19</v>
      </c>
      <c r="F843" s="158" t="s">
        <v>2361</v>
      </c>
      <c r="H843" s="159">
        <v>7.11</v>
      </c>
      <c r="I843" s="160"/>
      <c r="L843" s="156"/>
      <c r="M843" s="161"/>
      <c r="T843" s="162"/>
      <c r="AT843" s="157" t="s">
        <v>177</v>
      </c>
      <c r="AU843" s="157" t="s">
        <v>83</v>
      </c>
      <c r="AV843" s="13" t="s">
        <v>83</v>
      </c>
      <c r="AW843" s="13" t="s">
        <v>34</v>
      </c>
      <c r="AX843" s="13" t="s">
        <v>74</v>
      </c>
      <c r="AY843" s="157" t="s">
        <v>166</v>
      </c>
    </row>
    <row r="844" spans="2:51" s="12" customFormat="1" ht="10.199999999999999">
      <c r="B844" s="149"/>
      <c r="D844" s="150" t="s">
        <v>177</v>
      </c>
      <c r="E844" s="151" t="s">
        <v>19</v>
      </c>
      <c r="F844" s="152" t="s">
        <v>1711</v>
      </c>
      <c r="H844" s="151" t="s">
        <v>19</v>
      </c>
      <c r="I844" s="153"/>
      <c r="L844" s="149"/>
      <c r="M844" s="154"/>
      <c r="T844" s="155"/>
      <c r="AT844" s="151" t="s">
        <v>177</v>
      </c>
      <c r="AU844" s="151" t="s">
        <v>83</v>
      </c>
      <c r="AV844" s="12" t="s">
        <v>81</v>
      </c>
      <c r="AW844" s="12" t="s">
        <v>34</v>
      </c>
      <c r="AX844" s="12" t="s">
        <v>74</v>
      </c>
      <c r="AY844" s="151" t="s">
        <v>166</v>
      </c>
    </row>
    <row r="845" spans="2:51" s="13" customFormat="1" ht="10.199999999999999">
      <c r="B845" s="156"/>
      <c r="D845" s="150" t="s">
        <v>177</v>
      </c>
      <c r="E845" s="157" t="s">
        <v>19</v>
      </c>
      <c r="F845" s="158" t="s">
        <v>2362</v>
      </c>
      <c r="H845" s="159">
        <v>282.36</v>
      </c>
      <c r="I845" s="160"/>
      <c r="L845" s="156"/>
      <c r="M845" s="161"/>
      <c r="T845" s="162"/>
      <c r="AT845" s="157" t="s">
        <v>177</v>
      </c>
      <c r="AU845" s="157" t="s">
        <v>83</v>
      </c>
      <c r="AV845" s="13" t="s">
        <v>83</v>
      </c>
      <c r="AW845" s="13" t="s">
        <v>34</v>
      </c>
      <c r="AX845" s="13" t="s">
        <v>74</v>
      </c>
      <c r="AY845" s="157" t="s">
        <v>166</v>
      </c>
    </row>
    <row r="846" spans="2:51" s="13" customFormat="1" ht="10.199999999999999">
      <c r="B846" s="156"/>
      <c r="D846" s="150" t="s">
        <v>177</v>
      </c>
      <c r="E846" s="157" t="s">
        <v>19</v>
      </c>
      <c r="F846" s="158" t="s">
        <v>2363</v>
      </c>
      <c r="H846" s="159">
        <v>30.058</v>
      </c>
      <c r="I846" s="160"/>
      <c r="L846" s="156"/>
      <c r="M846" s="161"/>
      <c r="T846" s="162"/>
      <c r="AT846" s="157" t="s">
        <v>177</v>
      </c>
      <c r="AU846" s="157" t="s">
        <v>83</v>
      </c>
      <c r="AV846" s="13" t="s">
        <v>83</v>
      </c>
      <c r="AW846" s="13" t="s">
        <v>34</v>
      </c>
      <c r="AX846" s="13" t="s">
        <v>74</v>
      </c>
      <c r="AY846" s="157" t="s">
        <v>166</v>
      </c>
    </row>
    <row r="847" spans="2:51" s="12" customFormat="1" ht="10.199999999999999">
      <c r="B847" s="149"/>
      <c r="D847" s="150" t="s">
        <v>177</v>
      </c>
      <c r="E847" s="151" t="s">
        <v>19</v>
      </c>
      <c r="F847" s="152" t="s">
        <v>2313</v>
      </c>
      <c r="H847" s="151" t="s">
        <v>19</v>
      </c>
      <c r="I847" s="153"/>
      <c r="L847" s="149"/>
      <c r="M847" s="154"/>
      <c r="T847" s="155"/>
      <c r="AT847" s="151" t="s">
        <v>177</v>
      </c>
      <c r="AU847" s="151" t="s">
        <v>83</v>
      </c>
      <c r="AV847" s="12" t="s">
        <v>81</v>
      </c>
      <c r="AW847" s="12" t="s">
        <v>34</v>
      </c>
      <c r="AX847" s="12" t="s">
        <v>74</v>
      </c>
      <c r="AY847" s="151" t="s">
        <v>166</v>
      </c>
    </row>
    <row r="848" spans="2:51" s="13" customFormat="1" ht="10.199999999999999">
      <c r="B848" s="156"/>
      <c r="D848" s="150" t="s">
        <v>177</v>
      </c>
      <c r="E848" s="157" t="s">
        <v>19</v>
      </c>
      <c r="F848" s="158" t="s">
        <v>2364</v>
      </c>
      <c r="H848" s="159">
        <v>50.008000000000003</v>
      </c>
      <c r="I848" s="160"/>
      <c r="L848" s="156"/>
      <c r="M848" s="161"/>
      <c r="T848" s="162"/>
      <c r="AT848" s="157" t="s">
        <v>177</v>
      </c>
      <c r="AU848" s="157" t="s">
        <v>83</v>
      </c>
      <c r="AV848" s="13" t="s">
        <v>83</v>
      </c>
      <c r="AW848" s="13" t="s">
        <v>34</v>
      </c>
      <c r="AX848" s="13" t="s">
        <v>74</v>
      </c>
      <c r="AY848" s="157" t="s">
        <v>166</v>
      </c>
    </row>
    <row r="849" spans="2:65" s="12" customFormat="1" ht="10.199999999999999">
      <c r="B849" s="149"/>
      <c r="D849" s="150" t="s">
        <v>177</v>
      </c>
      <c r="E849" s="151" t="s">
        <v>19</v>
      </c>
      <c r="F849" s="152" t="s">
        <v>1714</v>
      </c>
      <c r="H849" s="151" t="s">
        <v>19</v>
      </c>
      <c r="I849" s="153"/>
      <c r="L849" s="149"/>
      <c r="M849" s="154"/>
      <c r="T849" s="155"/>
      <c r="AT849" s="151" t="s">
        <v>177</v>
      </c>
      <c r="AU849" s="151" t="s">
        <v>83</v>
      </c>
      <c r="AV849" s="12" t="s">
        <v>81</v>
      </c>
      <c r="AW849" s="12" t="s">
        <v>34</v>
      </c>
      <c r="AX849" s="12" t="s">
        <v>74</v>
      </c>
      <c r="AY849" s="151" t="s">
        <v>166</v>
      </c>
    </row>
    <row r="850" spans="2:65" s="13" customFormat="1" ht="10.199999999999999">
      <c r="B850" s="156"/>
      <c r="D850" s="150" t="s">
        <v>177</v>
      </c>
      <c r="E850" s="157" t="s">
        <v>19</v>
      </c>
      <c r="F850" s="158" t="s">
        <v>1715</v>
      </c>
      <c r="H850" s="159">
        <v>14.823</v>
      </c>
      <c r="I850" s="160"/>
      <c r="L850" s="156"/>
      <c r="M850" s="161"/>
      <c r="T850" s="162"/>
      <c r="AT850" s="157" t="s">
        <v>177</v>
      </c>
      <c r="AU850" s="157" t="s">
        <v>83</v>
      </c>
      <c r="AV850" s="13" t="s">
        <v>83</v>
      </c>
      <c r="AW850" s="13" t="s">
        <v>34</v>
      </c>
      <c r="AX850" s="13" t="s">
        <v>74</v>
      </c>
      <c r="AY850" s="157" t="s">
        <v>166</v>
      </c>
    </row>
    <row r="851" spans="2:65" s="14" customFormat="1" ht="10.199999999999999">
      <c r="B851" s="163"/>
      <c r="D851" s="150" t="s">
        <v>177</v>
      </c>
      <c r="E851" s="164" t="s">
        <v>19</v>
      </c>
      <c r="F851" s="165" t="s">
        <v>181</v>
      </c>
      <c r="H851" s="166">
        <v>786.87900000000002</v>
      </c>
      <c r="I851" s="167"/>
      <c r="L851" s="163"/>
      <c r="M851" s="168"/>
      <c r="T851" s="169"/>
      <c r="AT851" s="164" t="s">
        <v>177</v>
      </c>
      <c r="AU851" s="164" t="s">
        <v>83</v>
      </c>
      <c r="AV851" s="14" t="s">
        <v>173</v>
      </c>
      <c r="AW851" s="14" t="s">
        <v>34</v>
      </c>
      <c r="AX851" s="14" t="s">
        <v>81</v>
      </c>
      <c r="AY851" s="164" t="s">
        <v>166</v>
      </c>
    </row>
    <row r="852" spans="2:65" s="1" customFormat="1" ht="16.5" customHeight="1">
      <c r="B852" s="33"/>
      <c r="C852" s="132" t="s">
        <v>551</v>
      </c>
      <c r="D852" s="132" t="s">
        <v>168</v>
      </c>
      <c r="E852" s="133" t="s">
        <v>841</v>
      </c>
      <c r="F852" s="134" t="s">
        <v>842</v>
      </c>
      <c r="G852" s="135" t="s">
        <v>244</v>
      </c>
      <c r="H852" s="136">
        <v>8.9130000000000003</v>
      </c>
      <c r="I852" s="137"/>
      <c r="J852" s="138">
        <f>ROUND(I852*H852,2)</f>
        <v>0</v>
      </c>
      <c r="K852" s="134" t="s">
        <v>172</v>
      </c>
      <c r="L852" s="33"/>
      <c r="M852" s="139" t="s">
        <v>19</v>
      </c>
      <c r="N852" s="140" t="s">
        <v>45</v>
      </c>
      <c r="P852" s="141">
        <f>O852*H852</f>
        <v>0</v>
      </c>
      <c r="Q852" s="141">
        <v>0</v>
      </c>
      <c r="R852" s="141">
        <f>Q852*H852</f>
        <v>0</v>
      </c>
      <c r="S852" s="141">
        <v>0</v>
      </c>
      <c r="T852" s="142">
        <f>S852*H852</f>
        <v>0</v>
      </c>
      <c r="AR852" s="143" t="s">
        <v>173</v>
      </c>
      <c r="AT852" s="143" t="s">
        <v>168</v>
      </c>
      <c r="AU852" s="143" t="s">
        <v>83</v>
      </c>
      <c r="AY852" s="18" t="s">
        <v>166</v>
      </c>
      <c r="BE852" s="144">
        <f>IF(N852="základní",J852,0)</f>
        <v>0</v>
      </c>
      <c r="BF852" s="144">
        <f>IF(N852="snížená",J852,0)</f>
        <v>0</v>
      </c>
      <c r="BG852" s="144">
        <f>IF(N852="zákl. přenesená",J852,0)</f>
        <v>0</v>
      </c>
      <c r="BH852" s="144">
        <f>IF(N852="sníž. přenesená",J852,0)</f>
        <v>0</v>
      </c>
      <c r="BI852" s="144">
        <f>IF(N852="nulová",J852,0)</f>
        <v>0</v>
      </c>
      <c r="BJ852" s="18" t="s">
        <v>81</v>
      </c>
      <c r="BK852" s="144">
        <f>ROUND(I852*H852,2)</f>
        <v>0</v>
      </c>
      <c r="BL852" s="18" t="s">
        <v>173</v>
      </c>
      <c r="BM852" s="143" t="s">
        <v>2365</v>
      </c>
    </row>
    <row r="853" spans="2:65" s="1" customFormat="1" ht="10.199999999999999">
      <c r="B853" s="33"/>
      <c r="D853" s="145" t="s">
        <v>175</v>
      </c>
      <c r="F853" s="146" t="s">
        <v>844</v>
      </c>
      <c r="I853" s="147"/>
      <c r="L853" s="33"/>
      <c r="M853" s="148"/>
      <c r="T853" s="54"/>
      <c r="AT853" s="18" t="s">
        <v>175</v>
      </c>
      <c r="AU853" s="18" t="s">
        <v>83</v>
      </c>
    </row>
    <row r="854" spans="2:65" s="12" customFormat="1" ht="10.199999999999999">
      <c r="B854" s="149"/>
      <c r="D854" s="150" t="s">
        <v>177</v>
      </c>
      <c r="E854" s="151" t="s">
        <v>19</v>
      </c>
      <c r="F854" s="152" t="s">
        <v>1732</v>
      </c>
      <c r="H854" s="151" t="s">
        <v>19</v>
      </c>
      <c r="I854" s="153"/>
      <c r="L854" s="149"/>
      <c r="M854" s="154"/>
      <c r="T854" s="155"/>
      <c r="AT854" s="151" t="s">
        <v>177</v>
      </c>
      <c r="AU854" s="151" t="s">
        <v>83</v>
      </c>
      <c r="AV854" s="12" t="s">
        <v>81</v>
      </c>
      <c r="AW854" s="12" t="s">
        <v>34</v>
      </c>
      <c r="AX854" s="12" t="s">
        <v>74</v>
      </c>
      <c r="AY854" s="151" t="s">
        <v>166</v>
      </c>
    </row>
    <row r="855" spans="2:65" s="13" customFormat="1" ht="10.199999999999999">
      <c r="B855" s="156"/>
      <c r="D855" s="150" t="s">
        <v>177</v>
      </c>
      <c r="E855" s="157" t="s">
        <v>19</v>
      </c>
      <c r="F855" s="158" t="s">
        <v>1733</v>
      </c>
      <c r="H855" s="159">
        <v>5.36</v>
      </c>
      <c r="I855" s="160"/>
      <c r="L855" s="156"/>
      <c r="M855" s="161"/>
      <c r="T855" s="162"/>
      <c r="AT855" s="157" t="s">
        <v>177</v>
      </c>
      <c r="AU855" s="157" t="s">
        <v>83</v>
      </c>
      <c r="AV855" s="13" t="s">
        <v>83</v>
      </c>
      <c r="AW855" s="13" t="s">
        <v>34</v>
      </c>
      <c r="AX855" s="13" t="s">
        <v>74</v>
      </c>
      <c r="AY855" s="157" t="s">
        <v>166</v>
      </c>
    </row>
    <row r="856" spans="2:65" s="12" customFormat="1" ht="10.199999999999999">
      <c r="B856" s="149"/>
      <c r="D856" s="150" t="s">
        <v>177</v>
      </c>
      <c r="E856" s="151" t="s">
        <v>19</v>
      </c>
      <c r="F856" s="152" t="s">
        <v>354</v>
      </c>
      <c r="H856" s="151" t="s">
        <v>19</v>
      </c>
      <c r="I856" s="153"/>
      <c r="L856" s="149"/>
      <c r="M856" s="154"/>
      <c r="T856" s="155"/>
      <c r="AT856" s="151" t="s">
        <v>177</v>
      </c>
      <c r="AU856" s="151" t="s">
        <v>83</v>
      </c>
      <c r="AV856" s="12" t="s">
        <v>81</v>
      </c>
      <c r="AW856" s="12" t="s">
        <v>34</v>
      </c>
      <c r="AX856" s="12" t="s">
        <v>74</v>
      </c>
      <c r="AY856" s="151" t="s">
        <v>166</v>
      </c>
    </row>
    <row r="857" spans="2:65" s="12" customFormat="1" ht="10.199999999999999">
      <c r="B857" s="149"/>
      <c r="D857" s="150" t="s">
        <v>177</v>
      </c>
      <c r="E857" s="151" t="s">
        <v>19</v>
      </c>
      <c r="F857" s="152" t="s">
        <v>2366</v>
      </c>
      <c r="H857" s="151" t="s">
        <v>19</v>
      </c>
      <c r="I857" s="153"/>
      <c r="L857" s="149"/>
      <c r="M857" s="154"/>
      <c r="T857" s="155"/>
      <c r="AT857" s="151" t="s">
        <v>177</v>
      </c>
      <c r="AU857" s="151" t="s">
        <v>83</v>
      </c>
      <c r="AV857" s="12" t="s">
        <v>81</v>
      </c>
      <c r="AW857" s="12" t="s">
        <v>34</v>
      </c>
      <c r="AX857" s="12" t="s">
        <v>74</v>
      </c>
      <c r="AY857" s="151" t="s">
        <v>166</v>
      </c>
    </row>
    <row r="858" spans="2:65" s="13" customFormat="1" ht="10.199999999999999">
      <c r="B858" s="156"/>
      <c r="D858" s="150" t="s">
        <v>177</v>
      </c>
      <c r="E858" s="157" t="s">
        <v>19</v>
      </c>
      <c r="F858" s="158" t="s">
        <v>1738</v>
      </c>
      <c r="H858" s="159">
        <v>3.5529999999999999</v>
      </c>
      <c r="I858" s="160"/>
      <c r="L858" s="156"/>
      <c r="M858" s="161"/>
      <c r="T858" s="162"/>
      <c r="AT858" s="157" t="s">
        <v>177</v>
      </c>
      <c r="AU858" s="157" t="s">
        <v>83</v>
      </c>
      <c r="AV858" s="13" t="s">
        <v>83</v>
      </c>
      <c r="AW858" s="13" t="s">
        <v>34</v>
      </c>
      <c r="AX858" s="13" t="s">
        <v>74</v>
      </c>
      <c r="AY858" s="157" t="s">
        <v>166</v>
      </c>
    </row>
    <row r="859" spans="2:65" s="14" customFormat="1" ht="10.199999999999999">
      <c r="B859" s="163"/>
      <c r="D859" s="150" t="s">
        <v>177</v>
      </c>
      <c r="E859" s="164" t="s">
        <v>19</v>
      </c>
      <c r="F859" s="165" t="s">
        <v>181</v>
      </c>
      <c r="H859" s="166">
        <v>8.9130000000000003</v>
      </c>
      <c r="I859" s="167"/>
      <c r="L859" s="163"/>
      <c r="M859" s="168"/>
      <c r="T859" s="169"/>
      <c r="AT859" s="164" t="s">
        <v>177</v>
      </c>
      <c r="AU859" s="164" t="s">
        <v>83</v>
      </c>
      <c r="AV859" s="14" t="s">
        <v>173</v>
      </c>
      <c r="AW859" s="14" t="s">
        <v>34</v>
      </c>
      <c r="AX859" s="14" t="s">
        <v>81</v>
      </c>
      <c r="AY859" s="164" t="s">
        <v>166</v>
      </c>
    </row>
    <row r="860" spans="2:65" s="1" customFormat="1" ht="21.75" customHeight="1">
      <c r="B860" s="33"/>
      <c r="C860" s="132" t="s">
        <v>1112</v>
      </c>
      <c r="D860" s="132" t="s">
        <v>168</v>
      </c>
      <c r="E860" s="133" t="s">
        <v>848</v>
      </c>
      <c r="F860" s="134" t="s">
        <v>849</v>
      </c>
      <c r="G860" s="135" t="s">
        <v>244</v>
      </c>
      <c r="H860" s="136">
        <v>410.91899999999998</v>
      </c>
      <c r="I860" s="137"/>
      <c r="J860" s="138">
        <f>ROUND(I860*H860,2)</f>
        <v>0</v>
      </c>
      <c r="K860" s="134" t="s">
        <v>19</v>
      </c>
      <c r="L860" s="33"/>
      <c r="M860" s="139" t="s">
        <v>19</v>
      </c>
      <c r="N860" s="140" t="s">
        <v>45</v>
      </c>
      <c r="P860" s="141">
        <f>O860*H860</f>
        <v>0</v>
      </c>
      <c r="Q860" s="141">
        <v>2.0999999999999999E-3</v>
      </c>
      <c r="R860" s="141">
        <f>Q860*H860</f>
        <v>0.86292989999999992</v>
      </c>
      <c r="S860" s="141">
        <v>0</v>
      </c>
      <c r="T860" s="142">
        <f>S860*H860</f>
        <v>0</v>
      </c>
      <c r="AR860" s="143" t="s">
        <v>173</v>
      </c>
      <c r="AT860" s="143" t="s">
        <v>168</v>
      </c>
      <c r="AU860" s="143" t="s">
        <v>83</v>
      </c>
      <c r="AY860" s="18" t="s">
        <v>166</v>
      </c>
      <c r="BE860" s="144">
        <f>IF(N860="základní",J860,0)</f>
        <v>0</v>
      </c>
      <c r="BF860" s="144">
        <f>IF(N860="snížená",J860,0)</f>
        <v>0</v>
      </c>
      <c r="BG860" s="144">
        <f>IF(N860="zákl. přenesená",J860,0)</f>
        <v>0</v>
      </c>
      <c r="BH860" s="144">
        <f>IF(N860="sníž. přenesená",J860,0)</f>
        <v>0</v>
      </c>
      <c r="BI860" s="144">
        <f>IF(N860="nulová",J860,0)</f>
        <v>0</v>
      </c>
      <c r="BJ860" s="18" t="s">
        <v>81</v>
      </c>
      <c r="BK860" s="144">
        <f>ROUND(I860*H860,2)</f>
        <v>0</v>
      </c>
      <c r="BL860" s="18" t="s">
        <v>173</v>
      </c>
      <c r="BM860" s="143" t="s">
        <v>2367</v>
      </c>
    </row>
    <row r="861" spans="2:65" s="12" customFormat="1" ht="10.199999999999999">
      <c r="B861" s="149"/>
      <c r="D861" s="150" t="s">
        <v>177</v>
      </c>
      <c r="E861" s="151" t="s">
        <v>19</v>
      </c>
      <c r="F861" s="152" t="s">
        <v>929</v>
      </c>
      <c r="H861" s="151" t="s">
        <v>19</v>
      </c>
      <c r="I861" s="153"/>
      <c r="L861" s="149"/>
      <c r="M861" s="154"/>
      <c r="T861" s="155"/>
      <c r="AT861" s="151" t="s">
        <v>177</v>
      </c>
      <c r="AU861" s="151" t="s">
        <v>83</v>
      </c>
      <c r="AV861" s="12" t="s">
        <v>81</v>
      </c>
      <c r="AW861" s="12" t="s">
        <v>34</v>
      </c>
      <c r="AX861" s="12" t="s">
        <v>74</v>
      </c>
      <c r="AY861" s="151" t="s">
        <v>166</v>
      </c>
    </row>
    <row r="862" spans="2:65" s="12" customFormat="1" ht="10.199999999999999">
      <c r="B862" s="149"/>
      <c r="D862" s="150" t="s">
        <v>177</v>
      </c>
      <c r="E862" s="151" t="s">
        <v>19</v>
      </c>
      <c r="F862" s="152" t="s">
        <v>1719</v>
      </c>
      <c r="H862" s="151" t="s">
        <v>19</v>
      </c>
      <c r="I862" s="153"/>
      <c r="L862" s="149"/>
      <c r="M862" s="154"/>
      <c r="T862" s="155"/>
      <c r="AT862" s="151" t="s">
        <v>177</v>
      </c>
      <c r="AU862" s="151" t="s">
        <v>83</v>
      </c>
      <c r="AV862" s="12" t="s">
        <v>81</v>
      </c>
      <c r="AW862" s="12" t="s">
        <v>34</v>
      </c>
      <c r="AX862" s="12" t="s">
        <v>74</v>
      </c>
      <c r="AY862" s="151" t="s">
        <v>166</v>
      </c>
    </row>
    <row r="863" spans="2:65" s="13" customFormat="1" ht="10.199999999999999">
      <c r="B863" s="156"/>
      <c r="D863" s="150" t="s">
        <v>177</v>
      </c>
      <c r="E863" s="157" t="s">
        <v>19</v>
      </c>
      <c r="F863" s="158" t="s">
        <v>1720</v>
      </c>
      <c r="H863" s="159">
        <v>61.058</v>
      </c>
      <c r="I863" s="160"/>
      <c r="L863" s="156"/>
      <c r="M863" s="161"/>
      <c r="T863" s="162"/>
      <c r="AT863" s="157" t="s">
        <v>177</v>
      </c>
      <c r="AU863" s="157" t="s">
        <v>83</v>
      </c>
      <c r="AV863" s="13" t="s">
        <v>83</v>
      </c>
      <c r="AW863" s="13" t="s">
        <v>34</v>
      </c>
      <c r="AX863" s="13" t="s">
        <v>74</v>
      </c>
      <c r="AY863" s="157" t="s">
        <v>166</v>
      </c>
    </row>
    <row r="864" spans="2:65" s="12" customFormat="1" ht="10.199999999999999">
      <c r="B864" s="149"/>
      <c r="D864" s="150" t="s">
        <v>177</v>
      </c>
      <c r="E864" s="151" t="s">
        <v>19</v>
      </c>
      <c r="F864" s="152" t="s">
        <v>354</v>
      </c>
      <c r="H864" s="151" t="s">
        <v>19</v>
      </c>
      <c r="I864" s="153"/>
      <c r="L864" s="149"/>
      <c r="M864" s="154"/>
      <c r="T864" s="155"/>
      <c r="AT864" s="151" t="s">
        <v>177</v>
      </c>
      <c r="AU864" s="151" t="s">
        <v>83</v>
      </c>
      <c r="AV864" s="12" t="s">
        <v>81</v>
      </c>
      <c r="AW864" s="12" t="s">
        <v>34</v>
      </c>
      <c r="AX864" s="12" t="s">
        <v>74</v>
      </c>
      <c r="AY864" s="151" t="s">
        <v>166</v>
      </c>
    </row>
    <row r="865" spans="2:65" s="12" customFormat="1" ht="10.199999999999999">
      <c r="B865" s="149"/>
      <c r="D865" s="150" t="s">
        <v>177</v>
      </c>
      <c r="E865" s="151" t="s">
        <v>19</v>
      </c>
      <c r="F865" s="152" t="s">
        <v>1737</v>
      </c>
      <c r="H865" s="151" t="s">
        <v>19</v>
      </c>
      <c r="I865" s="153"/>
      <c r="L865" s="149"/>
      <c r="M865" s="154"/>
      <c r="T865" s="155"/>
      <c r="AT865" s="151" t="s">
        <v>177</v>
      </c>
      <c r="AU865" s="151" t="s">
        <v>83</v>
      </c>
      <c r="AV865" s="12" t="s">
        <v>81</v>
      </c>
      <c r="AW865" s="12" t="s">
        <v>34</v>
      </c>
      <c r="AX865" s="12" t="s">
        <v>74</v>
      </c>
      <c r="AY865" s="151" t="s">
        <v>166</v>
      </c>
    </row>
    <row r="866" spans="2:65" s="13" customFormat="1" ht="10.199999999999999">
      <c r="B866" s="156"/>
      <c r="D866" s="150" t="s">
        <v>177</v>
      </c>
      <c r="E866" s="157" t="s">
        <v>19</v>
      </c>
      <c r="F866" s="158" t="s">
        <v>2368</v>
      </c>
      <c r="H866" s="159">
        <v>7.1050000000000004</v>
      </c>
      <c r="I866" s="160"/>
      <c r="L866" s="156"/>
      <c r="M866" s="161"/>
      <c r="T866" s="162"/>
      <c r="AT866" s="157" t="s">
        <v>177</v>
      </c>
      <c r="AU866" s="157" t="s">
        <v>83</v>
      </c>
      <c r="AV866" s="13" t="s">
        <v>83</v>
      </c>
      <c r="AW866" s="13" t="s">
        <v>34</v>
      </c>
      <c r="AX866" s="13" t="s">
        <v>74</v>
      </c>
      <c r="AY866" s="157" t="s">
        <v>166</v>
      </c>
    </row>
    <row r="867" spans="2:65" s="12" customFormat="1" ht="10.199999999999999">
      <c r="B867" s="149"/>
      <c r="D867" s="150" t="s">
        <v>177</v>
      </c>
      <c r="E867" s="151" t="s">
        <v>19</v>
      </c>
      <c r="F867" s="152" t="s">
        <v>1724</v>
      </c>
      <c r="H867" s="151" t="s">
        <v>19</v>
      </c>
      <c r="I867" s="153"/>
      <c r="L867" s="149"/>
      <c r="M867" s="154"/>
      <c r="T867" s="155"/>
      <c r="AT867" s="151" t="s">
        <v>177</v>
      </c>
      <c r="AU867" s="151" t="s">
        <v>83</v>
      </c>
      <c r="AV867" s="12" t="s">
        <v>81</v>
      </c>
      <c r="AW867" s="12" t="s">
        <v>34</v>
      </c>
      <c r="AX867" s="12" t="s">
        <v>74</v>
      </c>
      <c r="AY867" s="151" t="s">
        <v>166</v>
      </c>
    </row>
    <row r="868" spans="2:65" s="13" customFormat="1" ht="10.199999999999999">
      <c r="B868" s="156"/>
      <c r="D868" s="150" t="s">
        <v>177</v>
      </c>
      <c r="E868" s="157" t="s">
        <v>19</v>
      </c>
      <c r="F868" s="158" t="s">
        <v>2361</v>
      </c>
      <c r="H868" s="159">
        <v>7.11</v>
      </c>
      <c r="I868" s="160"/>
      <c r="L868" s="156"/>
      <c r="M868" s="161"/>
      <c r="T868" s="162"/>
      <c r="AT868" s="157" t="s">
        <v>177</v>
      </c>
      <c r="AU868" s="157" t="s">
        <v>83</v>
      </c>
      <c r="AV868" s="13" t="s">
        <v>83</v>
      </c>
      <c r="AW868" s="13" t="s">
        <v>34</v>
      </c>
      <c r="AX868" s="13" t="s">
        <v>74</v>
      </c>
      <c r="AY868" s="157" t="s">
        <v>166</v>
      </c>
    </row>
    <row r="869" spans="2:65" s="12" customFormat="1" ht="10.199999999999999">
      <c r="B869" s="149"/>
      <c r="D869" s="150" t="s">
        <v>177</v>
      </c>
      <c r="E869" s="151" t="s">
        <v>19</v>
      </c>
      <c r="F869" s="152" t="s">
        <v>1719</v>
      </c>
      <c r="H869" s="151" t="s">
        <v>19</v>
      </c>
      <c r="I869" s="153"/>
      <c r="L869" s="149"/>
      <c r="M869" s="154"/>
      <c r="T869" s="155"/>
      <c r="AT869" s="151" t="s">
        <v>177</v>
      </c>
      <c r="AU869" s="151" t="s">
        <v>83</v>
      </c>
      <c r="AV869" s="12" t="s">
        <v>81</v>
      </c>
      <c r="AW869" s="12" t="s">
        <v>34</v>
      </c>
      <c r="AX869" s="12" t="s">
        <v>74</v>
      </c>
      <c r="AY869" s="151" t="s">
        <v>166</v>
      </c>
    </row>
    <row r="870" spans="2:65" s="13" customFormat="1" ht="10.199999999999999">
      <c r="B870" s="156"/>
      <c r="D870" s="150" t="s">
        <v>177</v>
      </c>
      <c r="E870" s="157" t="s">
        <v>19</v>
      </c>
      <c r="F870" s="158" t="s">
        <v>1726</v>
      </c>
      <c r="H870" s="159">
        <v>282.36</v>
      </c>
      <c r="I870" s="160"/>
      <c r="L870" s="156"/>
      <c r="M870" s="161"/>
      <c r="T870" s="162"/>
      <c r="AT870" s="157" t="s">
        <v>177</v>
      </c>
      <c r="AU870" s="157" t="s">
        <v>83</v>
      </c>
      <c r="AV870" s="13" t="s">
        <v>83</v>
      </c>
      <c r="AW870" s="13" t="s">
        <v>34</v>
      </c>
      <c r="AX870" s="13" t="s">
        <v>74</v>
      </c>
      <c r="AY870" s="157" t="s">
        <v>166</v>
      </c>
    </row>
    <row r="871" spans="2:65" s="13" customFormat="1" ht="10.199999999999999">
      <c r="B871" s="156"/>
      <c r="D871" s="150" t="s">
        <v>177</v>
      </c>
      <c r="E871" s="157" t="s">
        <v>19</v>
      </c>
      <c r="F871" s="158" t="s">
        <v>1727</v>
      </c>
      <c r="H871" s="159">
        <v>30.058</v>
      </c>
      <c r="I871" s="160"/>
      <c r="L871" s="156"/>
      <c r="M871" s="161"/>
      <c r="T871" s="162"/>
      <c r="AT871" s="157" t="s">
        <v>177</v>
      </c>
      <c r="AU871" s="157" t="s">
        <v>83</v>
      </c>
      <c r="AV871" s="13" t="s">
        <v>83</v>
      </c>
      <c r="AW871" s="13" t="s">
        <v>34</v>
      </c>
      <c r="AX871" s="13" t="s">
        <v>74</v>
      </c>
      <c r="AY871" s="157" t="s">
        <v>166</v>
      </c>
    </row>
    <row r="872" spans="2:65" s="13" customFormat="1" ht="10.199999999999999">
      <c r="B872" s="156"/>
      <c r="D872" s="150" t="s">
        <v>177</v>
      </c>
      <c r="E872" s="157" t="s">
        <v>19</v>
      </c>
      <c r="F872" s="158" t="s">
        <v>2369</v>
      </c>
      <c r="H872" s="159">
        <v>-26.78</v>
      </c>
      <c r="I872" s="160"/>
      <c r="L872" s="156"/>
      <c r="M872" s="161"/>
      <c r="T872" s="162"/>
      <c r="AT872" s="157" t="s">
        <v>177</v>
      </c>
      <c r="AU872" s="157" t="s">
        <v>83</v>
      </c>
      <c r="AV872" s="13" t="s">
        <v>83</v>
      </c>
      <c r="AW872" s="13" t="s">
        <v>34</v>
      </c>
      <c r="AX872" s="13" t="s">
        <v>74</v>
      </c>
      <c r="AY872" s="157" t="s">
        <v>166</v>
      </c>
    </row>
    <row r="873" spans="2:65" s="12" customFormat="1" ht="10.199999999999999">
      <c r="B873" s="149"/>
      <c r="D873" s="150" t="s">
        <v>177</v>
      </c>
      <c r="E873" s="151" t="s">
        <v>19</v>
      </c>
      <c r="F873" s="152" t="s">
        <v>1728</v>
      </c>
      <c r="H873" s="151" t="s">
        <v>19</v>
      </c>
      <c r="I873" s="153"/>
      <c r="L873" s="149"/>
      <c r="M873" s="154"/>
      <c r="T873" s="155"/>
      <c r="AT873" s="151" t="s">
        <v>177</v>
      </c>
      <c r="AU873" s="151" t="s">
        <v>83</v>
      </c>
      <c r="AV873" s="12" t="s">
        <v>81</v>
      </c>
      <c r="AW873" s="12" t="s">
        <v>34</v>
      </c>
      <c r="AX873" s="12" t="s">
        <v>74</v>
      </c>
      <c r="AY873" s="151" t="s">
        <v>166</v>
      </c>
    </row>
    <row r="874" spans="2:65" s="13" customFormat="1" ht="10.199999999999999">
      <c r="B874" s="156"/>
      <c r="D874" s="150" t="s">
        <v>177</v>
      </c>
      <c r="E874" s="157" t="s">
        <v>19</v>
      </c>
      <c r="F874" s="158" t="s">
        <v>1729</v>
      </c>
      <c r="H874" s="159">
        <v>50.008000000000003</v>
      </c>
      <c r="I874" s="160"/>
      <c r="L874" s="156"/>
      <c r="M874" s="161"/>
      <c r="T874" s="162"/>
      <c r="AT874" s="157" t="s">
        <v>177</v>
      </c>
      <c r="AU874" s="157" t="s">
        <v>83</v>
      </c>
      <c r="AV874" s="13" t="s">
        <v>83</v>
      </c>
      <c r="AW874" s="13" t="s">
        <v>34</v>
      </c>
      <c r="AX874" s="13" t="s">
        <v>74</v>
      </c>
      <c r="AY874" s="157" t="s">
        <v>166</v>
      </c>
    </row>
    <row r="875" spans="2:65" s="14" customFormat="1" ht="10.199999999999999">
      <c r="B875" s="163"/>
      <c r="D875" s="150" t="s">
        <v>177</v>
      </c>
      <c r="E875" s="164" t="s">
        <v>19</v>
      </c>
      <c r="F875" s="165" t="s">
        <v>181</v>
      </c>
      <c r="H875" s="166">
        <v>410.91900000000004</v>
      </c>
      <c r="I875" s="167"/>
      <c r="L875" s="163"/>
      <c r="M875" s="168"/>
      <c r="T875" s="169"/>
      <c r="AT875" s="164" t="s">
        <v>177</v>
      </c>
      <c r="AU875" s="164" t="s">
        <v>83</v>
      </c>
      <c r="AV875" s="14" t="s">
        <v>173</v>
      </c>
      <c r="AW875" s="14" t="s">
        <v>34</v>
      </c>
      <c r="AX875" s="14" t="s">
        <v>81</v>
      </c>
      <c r="AY875" s="164" t="s">
        <v>166</v>
      </c>
    </row>
    <row r="876" spans="2:65" s="1" customFormat="1" ht="24.15" customHeight="1">
      <c r="B876" s="33"/>
      <c r="C876" s="132" t="s">
        <v>1117</v>
      </c>
      <c r="D876" s="132" t="s">
        <v>168</v>
      </c>
      <c r="E876" s="133" t="s">
        <v>2370</v>
      </c>
      <c r="F876" s="134" t="s">
        <v>2371</v>
      </c>
      <c r="G876" s="135" t="s">
        <v>276</v>
      </c>
      <c r="H876" s="136">
        <v>89.373000000000005</v>
      </c>
      <c r="I876" s="137"/>
      <c r="J876" s="138">
        <f>ROUND(I876*H876,2)</f>
        <v>0</v>
      </c>
      <c r="K876" s="134" t="s">
        <v>19</v>
      </c>
      <c r="L876" s="33"/>
      <c r="M876" s="139" t="s">
        <v>19</v>
      </c>
      <c r="N876" s="140" t="s">
        <v>45</v>
      </c>
      <c r="P876" s="141">
        <f>O876*H876</f>
        <v>0</v>
      </c>
      <c r="Q876" s="141">
        <v>2.4000000000000001E-4</v>
      </c>
      <c r="R876" s="141">
        <f>Q876*H876</f>
        <v>2.1449520000000003E-2</v>
      </c>
      <c r="S876" s="141">
        <v>0</v>
      </c>
      <c r="T876" s="142">
        <f>S876*H876</f>
        <v>0</v>
      </c>
      <c r="AR876" s="143" t="s">
        <v>173</v>
      </c>
      <c r="AT876" s="143" t="s">
        <v>168</v>
      </c>
      <c r="AU876" s="143" t="s">
        <v>83</v>
      </c>
      <c r="AY876" s="18" t="s">
        <v>166</v>
      </c>
      <c r="BE876" s="144">
        <f>IF(N876="základní",J876,0)</f>
        <v>0</v>
      </c>
      <c r="BF876" s="144">
        <f>IF(N876="snížená",J876,0)</f>
        <v>0</v>
      </c>
      <c r="BG876" s="144">
        <f>IF(N876="zákl. přenesená",J876,0)</f>
        <v>0</v>
      </c>
      <c r="BH876" s="144">
        <f>IF(N876="sníž. přenesená",J876,0)</f>
        <v>0</v>
      </c>
      <c r="BI876" s="144">
        <f>IF(N876="nulová",J876,0)</f>
        <v>0</v>
      </c>
      <c r="BJ876" s="18" t="s">
        <v>81</v>
      </c>
      <c r="BK876" s="144">
        <f>ROUND(I876*H876,2)</f>
        <v>0</v>
      </c>
      <c r="BL876" s="18" t="s">
        <v>173</v>
      </c>
      <c r="BM876" s="143" t="s">
        <v>2372</v>
      </c>
    </row>
    <row r="877" spans="2:65" s="12" customFormat="1" ht="10.199999999999999">
      <c r="B877" s="149"/>
      <c r="D877" s="150" t="s">
        <v>177</v>
      </c>
      <c r="E877" s="151" t="s">
        <v>19</v>
      </c>
      <c r="F877" s="152" t="s">
        <v>2373</v>
      </c>
      <c r="H877" s="151" t="s">
        <v>19</v>
      </c>
      <c r="I877" s="153"/>
      <c r="L877" s="149"/>
      <c r="M877" s="154"/>
      <c r="T877" s="155"/>
      <c r="AT877" s="151" t="s">
        <v>177</v>
      </c>
      <c r="AU877" s="151" t="s">
        <v>83</v>
      </c>
      <c r="AV877" s="12" t="s">
        <v>81</v>
      </c>
      <c r="AW877" s="12" t="s">
        <v>34</v>
      </c>
      <c r="AX877" s="12" t="s">
        <v>74</v>
      </c>
      <c r="AY877" s="151" t="s">
        <v>166</v>
      </c>
    </row>
    <row r="878" spans="2:65" s="13" customFormat="1" ht="10.199999999999999">
      <c r="B878" s="156"/>
      <c r="D878" s="150" t="s">
        <v>177</v>
      </c>
      <c r="E878" s="157" t="s">
        <v>19</v>
      </c>
      <c r="F878" s="158" t="s">
        <v>2374</v>
      </c>
      <c r="H878" s="159">
        <v>89.373000000000005</v>
      </c>
      <c r="I878" s="160"/>
      <c r="L878" s="156"/>
      <c r="M878" s="161"/>
      <c r="T878" s="162"/>
      <c r="AT878" s="157" t="s">
        <v>177</v>
      </c>
      <c r="AU878" s="157" t="s">
        <v>83</v>
      </c>
      <c r="AV878" s="13" t="s">
        <v>83</v>
      </c>
      <c r="AW878" s="13" t="s">
        <v>34</v>
      </c>
      <c r="AX878" s="13" t="s">
        <v>74</v>
      </c>
      <c r="AY878" s="157" t="s">
        <v>166</v>
      </c>
    </row>
    <row r="879" spans="2:65" s="14" customFormat="1" ht="10.199999999999999">
      <c r="B879" s="163"/>
      <c r="D879" s="150" t="s">
        <v>177</v>
      </c>
      <c r="E879" s="164" t="s">
        <v>19</v>
      </c>
      <c r="F879" s="165" t="s">
        <v>181</v>
      </c>
      <c r="H879" s="166">
        <v>89.373000000000005</v>
      </c>
      <c r="I879" s="167"/>
      <c r="L879" s="163"/>
      <c r="M879" s="168"/>
      <c r="T879" s="169"/>
      <c r="AT879" s="164" t="s">
        <v>177</v>
      </c>
      <c r="AU879" s="164" t="s">
        <v>83</v>
      </c>
      <c r="AV879" s="14" t="s">
        <v>173</v>
      </c>
      <c r="AW879" s="14" t="s">
        <v>34</v>
      </c>
      <c r="AX879" s="14" t="s">
        <v>81</v>
      </c>
      <c r="AY879" s="164" t="s">
        <v>166</v>
      </c>
    </row>
    <row r="880" spans="2:65" s="1" customFormat="1" ht="16.5" customHeight="1">
      <c r="B880" s="33"/>
      <c r="C880" s="175" t="s">
        <v>1123</v>
      </c>
      <c r="D880" s="175" t="s">
        <v>561</v>
      </c>
      <c r="E880" s="176" t="s">
        <v>2375</v>
      </c>
      <c r="F880" s="177" t="s">
        <v>2376</v>
      </c>
      <c r="G880" s="178" t="s">
        <v>293</v>
      </c>
      <c r="H880" s="179">
        <v>9.1999999999999998E-2</v>
      </c>
      <c r="I880" s="180"/>
      <c r="J880" s="181">
        <f>ROUND(I880*H880,2)</f>
        <v>0</v>
      </c>
      <c r="K880" s="177" t="s">
        <v>172</v>
      </c>
      <c r="L880" s="182"/>
      <c r="M880" s="183" t="s">
        <v>19</v>
      </c>
      <c r="N880" s="184" t="s">
        <v>45</v>
      </c>
      <c r="P880" s="141">
        <f>O880*H880</f>
        <v>0</v>
      </c>
      <c r="Q880" s="141">
        <v>1</v>
      </c>
      <c r="R880" s="141">
        <f>Q880*H880</f>
        <v>9.1999999999999998E-2</v>
      </c>
      <c r="S880" s="141">
        <v>0</v>
      </c>
      <c r="T880" s="142">
        <f>S880*H880</f>
        <v>0</v>
      </c>
      <c r="AR880" s="143" t="s">
        <v>229</v>
      </c>
      <c r="AT880" s="143" t="s">
        <v>561</v>
      </c>
      <c r="AU880" s="143" t="s">
        <v>83</v>
      </c>
      <c r="AY880" s="18" t="s">
        <v>166</v>
      </c>
      <c r="BE880" s="144">
        <f>IF(N880="základní",J880,0)</f>
        <v>0</v>
      </c>
      <c r="BF880" s="144">
        <f>IF(N880="snížená",J880,0)</f>
        <v>0</v>
      </c>
      <c r="BG880" s="144">
        <f>IF(N880="zákl. přenesená",J880,0)</f>
        <v>0</v>
      </c>
      <c r="BH880" s="144">
        <f>IF(N880="sníž. přenesená",J880,0)</f>
        <v>0</v>
      </c>
      <c r="BI880" s="144">
        <f>IF(N880="nulová",J880,0)</f>
        <v>0</v>
      </c>
      <c r="BJ880" s="18" t="s">
        <v>81</v>
      </c>
      <c r="BK880" s="144">
        <f>ROUND(I880*H880,2)</f>
        <v>0</v>
      </c>
      <c r="BL880" s="18" t="s">
        <v>173</v>
      </c>
      <c r="BM880" s="143" t="s">
        <v>2377</v>
      </c>
    </row>
    <row r="881" spans="2:65" s="12" customFormat="1" ht="10.199999999999999">
      <c r="B881" s="149"/>
      <c r="D881" s="150" t="s">
        <v>177</v>
      </c>
      <c r="E881" s="151" t="s">
        <v>19</v>
      </c>
      <c r="F881" s="152" t="s">
        <v>2373</v>
      </c>
      <c r="H881" s="151" t="s">
        <v>19</v>
      </c>
      <c r="I881" s="153"/>
      <c r="L881" s="149"/>
      <c r="M881" s="154"/>
      <c r="T881" s="155"/>
      <c r="AT881" s="151" t="s">
        <v>177</v>
      </c>
      <c r="AU881" s="151" t="s">
        <v>83</v>
      </c>
      <c r="AV881" s="12" t="s">
        <v>81</v>
      </c>
      <c r="AW881" s="12" t="s">
        <v>34</v>
      </c>
      <c r="AX881" s="12" t="s">
        <v>74</v>
      </c>
      <c r="AY881" s="151" t="s">
        <v>166</v>
      </c>
    </row>
    <row r="882" spans="2:65" s="13" customFormat="1" ht="10.199999999999999">
      <c r="B882" s="156"/>
      <c r="D882" s="150" t="s">
        <v>177</v>
      </c>
      <c r="E882" s="157" t="s">
        <v>19</v>
      </c>
      <c r="F882" s="158" t="s">
        <v>2378</v>
      </c>
      <c r="H882" s="159">
        <v>223.43199999999999</v>
      </c>
      <c r="I882" s="160"/>
      <c r="L882" s="156"/>
      <c r="M882" s="161"/>
      <c r="T882" s="162"/>
      <c r="AT882" s="157" t="s">
        <v>177</v>
      </c>
      <c r="AU882" s="157" t="s">
        <v>83</v>
      </c>
      <c r="AV882" s="13" t="s">
        <v>83</v>
      </c>
      <c r="AW882" s="13" t="s">
        <v>34</v>
      </c>
      <c r="AX882" s="13" t="s">
        <v>74</v>
      </c>
      <c r="AY882" s="157" t="s">
        <v>166</v>
      </c>
    </row>
    <row r="883" spans="2:65" s="14" customFormat="1" ht="10.199999999999999">
      <c r="B883" s="163"/>
      <c r="D883" s="150" t="s">
        <v>177</v>
      </c>
      <c r="E883" s="164" t="s">
        <v>19</v>
      </c>
      <c r="F883" s="165" t="s">
        <v>181</v>
      </c>
      <c r="H883" s="166">
        <v>223.43199999999999</v>
      </c>
      <c r="I883" s="167"/>
      <c r="L883" s="163"/>
      <c r="M883" s="168"/>
      <c r="T883" s="169"/>
      <c r="AT883" s="164" t="s">
        <v>177</v>
      </c>
      <c r="AU883" s="164" t="s">
        <v>83</v>
      </c>
      <c r="AV883" s="14" t="s">
        <v>173</v>
      </c>
      <c r="AW883" s="14" t="s">
        <v>34</v>
      </c>
      <c r="AX883" s="14" t="s">
        <v>81</v>
      </c>
      <c r="AY883" s="164" t="s">
        <v>166</v>
      </c>
    </row>
    <row r="884" spans="2:65" s="13" customFormat="1" ht="10.199999999999999">
      <c r="B884" s="156"/>
      <c r="D884" s="150" t="s">
        <v>177</v>
      </c>
      <c r="F884" s="158" t="s">
        <v>2379</v>
      </c>
      <c r="H884" s="159">
        <v>9.1999999999999998E-2</v>
      </c>
      <c r="I884" s="160"/>
      <c r="L884" s="156"/>
      <c r="M884" s="161"/>
      <c r="T884" s="162"/>
      <c r="AT884" s="157" t="s">
        <v>177</v>
      </c>
      <c r="AU884" s="157" t="s">
        <v>83</v>
      </c>
      <c r="AV884" s="13" t="s">
        <v>83</v>
      </c>
      <c r="AW884" s="13" t="s">
        <v>4</v>
      </c>
      <c r="AX884" s="13" t="s">
        <v>81</v>
      </c>
      <c r="AY884" s="157" t="s">
        <v>166</v>
      </c>
    </row>
    <row r="885" spans="2:65" s="1" customFormat="1" ht="24.15" customHeight="1">
      <c r="B885" s="33"/>
      <c r="C885" s="132" t="s">
        <v>1127</v>
      </c>
      <c r="D885" s="132" t="s">
        <v>168</v>
      </c>
      <c r="E885" s="133" t="s">
        <v>2380</v>
      </c>
      <c r="F885" s="134" t="s">
        <v>2381</v>
      </c>
      <c r="G885" s="135" t="s">
        <v>276</v>
      </c>
      <c r="H885" s="136">
        <v>10.72</v>
      </c>
      <c r="I885" s="137"/>
      <c r="J885" s="138">
        <f>ROUND(I885*H885,2)</f>
        <v>0</v>
      </c>
      <c r="K885" s="134" t="s">
        <v>172</v>
      </c>
      <c r="L885" s="33"/>
      <c r="M885" s="139" t="s">
        <v>19</v>
      </c>
      <c r="N885" s="140" t="s">
        <v>45</v>
      </c>
      <c r="P885" s="141">
        <f>O885*H885</f>
        <v>0</v>
      </c>
      <c r="Q885" s="141">
        <v>6.4999999999999997E-4</v>
      </c>
      <c r="R885" s="141">
        <f>Q885*H885</f>
        <v>6.9680000000000002E-3</v>
      </c>
      <c r="S885" s="141">
        <v>1E-3</v>
      </c>
      <c r="T885" s="142">
        <f>S885*H885</f>
        <v>1.072E-2</v>
      </c>
      <c r="AR885" s="143" t="s">
        <v>173</v>
      </c>
      <c r="AT885" s="143" t="s">
        <v>168</v>
      </c>
      <c r="AU885" s="143" t="s">
        <v>83</v>
      </c>
      <c r="AY885" s="18" t="s">
        <v>166</v>
      </c>
      <c r="BE885" s="144">
        <f>IF(N885="základní",J885,0)</f>
        <v>0</v>
      </c>
      <c r="BF885" s="144">
        <f>IF(N885="snížená",J885,0)</f>
        <v>0</v>
      </c>
      <c r="BG885" s="144">
        <f>IF(N885="zákl. přenesená",J885,0)</f>
        <v>0</v>
      </c>
      <c r="BH885" s="144">
        <f>IF(N885="sníž. přenesená",J885,0)</f>
        <v>0</v>
      </c>
      <c r="BI885" s="144">
        <f>IF(N885="nulová",J885,0)</f>
        <v>0</v>
      </c>
      <c r="BJ885" s="18" t="s">
        <v>81</v>
      </c>
      <c r="BK885" s="144">
        <f>ROUND(I885*H885,2)</f>
        <v>0</v>
      </c>
      <c r="BL885" s="18" t="s">
        <v>173</v>
      </c>
      <c r="BM885" s="143" t="s">
        <v>2382</v>
      </c>
    </row>
    <row r="886" spans="2:65" s="1" customFormat="1" ht="10.199999999999999">
      <c r="B886" s="33"/>
      <c r="D886" s="145" t="s">
        <v>175</v>
      </c>
      <c r="F886" s="146" t="s">
        <v>2383</v>
      </c>
      <c r="I886" s="147"/>
      <c r="L886" s="33"/>
      <c r="M886" s="148"/>
      <c r="T886" s="54"/>
      <c r="AT886" s="18" t="s">
        <v>175</v>
      </c>
      <c r="AU886" s="18" t="s">
        <v>83</v>
      </c>
    </row>
    <row r="887" spans="2:65" s="12" customFormat="1" ht="10.199999999999999">
      <c r="B887" s="149"/>
      <c r="D887" s="150" t="s">
        <v>177</v>
      </c>
      <c r="E887" s="151" t="s">
        <v>19</v>
      </c>
      <c r="F887" s="152" t="s">
        <v>1902</v>
      </c>
      <c r="H887" s="151" t="s">
        <v>19</v>
      </c>
      <c r="I887" s="153"/>
      <c r="L887" s="149"/>
      <c r="M887" s="154"/>
      <c r="T887" s="155"/>
      <c r="AT887" s="151" t="s">
        <v>177</v>
      </c>
      <c r="AU887" s="151" t="s">
        <v>83</v>
      </c>
      <c r="AV887" s="12" t="s">
        <v>81</v>
      </c>
      <c r="AW887" s="12" t="s">
        <v>34</v>
      </c>
      <c r="AX887" s="12" t="s">
        <v>74</v>
      </c>
      <c r="AY887" s="151" t="s">
        <v>166</v>
      </c>
    </row>
    <row r="888" spans="2:65" s="13" customFormat="1" ht="10.199999999999999">
      <c r="B888" s="156"/>
      <c r="D888" s="150" t="s">
        <v>177</v>
      </c>
      <c r="E888" s="157" t="s">
        <v>19</v>
      </c>
      <c r="F888" s="158" t="s">
        <v>2384</v>
      </c>
      <c r="H888" s="159">
        <v>1.2</v>
      </c>
      <c r="I888" s="160"/>
      <c r="L888" s="156"/>
      <c r="M888" s="161"/>
      <c r="T888" s="162"/>
      <c r="AT888" s="157" t="s">
        <v>177</v>
      </c>
      <c r="AU888" s="157" t="s">
        <v>83</v>
      </c>
      <c r="AV888" s="13" t="s">
        <v>83</v>
      </c>
      <c r="AW888" s="13" t="s">
        <v>34</v>
      </c>
      <c r="AX888" s="13" t="s">
        <v>74</v>
      </c>
      <c r="AY888" s="157" t="s">
        <v>166</v>
      </c>
    </row>
    <row r="889" spans="2:65" s="12" customFormat="1" ht="10.199999999999999">
      <c r="B889" s="149"/>
      <c r="D889" s="150" t="s">
        <v>177</v>
      </c>
      <c r="E889" s="151" t="s">
        <v>19</v>
      </c>
      <c r="F889" s="152" t="s">
        <v>1987</v>
      </c>
      <c r="H889" s="151" t="s">
        <v>19</v>
      </c>
      <c r="I889" s="153"/>
      <c r="L889" s="149"/>
      <c r="M889" s="154"/>
      <c r="T889" s="155"/>
      <c r="AT889" s="151" t="s">
        <v>177</v>
      </c>
      <c r="AU889" s="151" t="s">
        <v>83</v>
      </c>
      <c r="AV889" s="12" t="s">
        <v>81</v>
      </c>
      <c r="AW889" s="12" t="s">
        <v>34</v>
      </c>
      <c r="AX889" s="12" t="s">
        <v>74</v>
      </c>
      <c r="AY889" s="151" t="s">
        <v>166</v>
      </c>
    </row>
    <row r="890" spans="2:65" s="13" customFormat="1" ht="10.199999999999999">
      <c r="B890" s="156"/>
      <c r="D890" s="150" t="s">
        <v>177</v>
      </c>
      <c r="E890" s="157" t="s">
        <v>19</v>
      </c>
      <c r="F890" s="158" t="s">
        <v>2385</v>
      </c>
      <c r="H890" s="159">
        <v>6.72</v>
      </c>
      <c r="I890" s="160"/>
      <c r="L890" s="156"/>
      <c r="M890" s="161"/>
      <c r="T890" s="162"/>
      <c r="AT890" s="157" t="s">
        <v>177</v>
      </c>
      <c r="AU890" s="157" t="s">
        <v>83</v>
      </c>
      <c r="AV890" s="13" t="s">
        <v>83</v>
      </c>
      <c r="AW890" s="13" t="s">
        <v>34</v>
      </c>
      <c r="AX890" s="13" t="s">
        <v>74</v>
      </c>
      <c r="AY890" s="157" t="s">
        <v>166</v>
      </c>
    </row>
    <row r="891" spans="2:65" s="12" customFormat="1" ht="10.199999999999999">
      <c r="B891" s="149"/>
      <c r="D891" s="150" t="s">
        <v>177</v>
      </c>
      <c r="E891" s="151" t="s">
        <v>19</v>
      </c>
      <c r="F891" s="152" t="s">
        <v>2120</v>
      </c>
      <c r="H891" s="151" t="s">
        <v>19</v>
      </c>
      <c r="I891" s="153"/>
      <c r="L891" s="149"/>
      <c r="M891" s="154"/>
      <c r="T891" s="155"/>
      <c r="AT891" s="151" t="s">
        <v>177</v>
      </c>
      <c r="AU891" s="151" t="s">
        <v>83</v>
      </c>
      <c r="AV891" s="12" t="s">
        <v>81</v>
      </c>
      <c r="AW891" s="12" t="s">
        <v>34</v>
      </c>
      <c r="AX891" s="12" t="s">
        <v>74</v>
      </c>
      <c r="AY891" s="151" t="s">
        <v>166</v>
      </c>
    </row>
    <row r="892" spans="2:65" s="13" customFormat="1" ht="10.199999999999999">
      <c r="B892" s="156"/>
      <c r="D892" s="150" t="s">
        <v>177</v>
      </c>
      <c r="E892" s="157" t="s">
        <v>19</v>
      </c>
      <c r="F892" s="158" t="s">
        <v>2386</v>
      </c>
      <c r="H892" s="159">
        <v>2</v>
      </c>
      <c r="I892" s="160"/>
      <c r="L892" s="156"/>
      <c r="M892" s="161"/>
      <c r="T892" s="162"/>
      <c r="AT892" s="157" t="s">
        <v>177</v>
      </c>
      <c r="AU892" s="157" t="s">
        <v>83</v>
      </c>
      <c r="AV892" s="13" t="s">
        <v>83</v>
      </c>
      <c r="AW892" s="13" t="s">
        <v>34</v>
      </c>
      <c r="AX892" s="13" t="s">
        <v>74</v>
      </c>
      <c r="AY892" s="157" t="s">
        <v>166</v>
      </c>
    </row>
    <row r="893" spans="2:65" s="12" customFormat="1" ht="10.199999999999999">
      <c r="B893" s="149"/>
      <c r="D893" s="150" t="s">
        <v>177</v>
      </c>
      <c r="E893" s="151" t="s">
        <v>19</v>
      </c>
      <c r="F893" s="152" t="s">
        <v>2112</v>
      </c>
      <c r="H893" s="151" t="s">
        <v>19</v>
      </c>
      <c r="I893" s="153"/>
      <c r="L893" s="149"/>
      <c r="M893" s="154"/>
      <c r="T893" s="155"/>
      <c r="AT893" s="151" t="s">
        <v>177</v>
      </c>
      <c r="AU893" s="151" t="s">
        <v>83</v>
      </c>
      <c r="AV893" s="12" t="s">
        <v>81</v>
      </c>
      <c r="AW893" s="12" t="s">
        <v>34</v>
      </c>
      <c r="AX893" s="12" t="s">
        <v>74</v>
      </c>
      <c r="AY893" s="151" t="s">
        <v>166</v>
      </c>
    </row>
    <row r="894" spans="2:65" s="13" customFormat="1" ht="10.199999999999999">
      <c r="B894" s="156"/>
      <c r="D894" s="150" t="s">
        <v>177</v>
      </c>
      <c r="E894" s="157" t="s">
        <v>19</v>
      </c>
      <c r="F894" s="158" t="s">
        <v>2387</v>
      </c>
      <c r="H894" s="159">
        <v>0.8</v>
      </c>
      <c r="I894" s="160"/>
      <c r="L894" s="156"/>
      <c r="M894" s="161"/>
      <c r="T894" s="162"/>
      <c r="AT894" s="157" t="s">
        <v>177</v>
      </c>
      <c r="AU894" s="157" t="s">
        <v>83</v>
      </c>
      <c r="AV894" s="13" t="s">
        <v>83</v>
      </c>
      <c r="AW894" s="13" t="s">
        <v>34</v>
      </c>
      <c r="AX894" s="13" t="s">
        <v>74</v>
      </c>
      <c r="AY894" s="157" t="s">
        <v>166</v>
      </c>
    </row>
    <row r="895" spans="2:65" s="14" customFormat="1" ht="10.199999999999999">
      <c r="B895" s="163"/>
      <c r="D895" s="150" t="s">
        <v>177</v>
      </c>
      <c r="E895" s="164" t="s">
        <v>19</v>
      </c>
      <c r="F895" s="165" t="s">
        <v>181</v>
      </c>
      <c r="H895" s="166">
        <v>10.72</v>
      </c>
      <c r="I895" s="167"/>
      <c r="L895" s="163"/>
      <c r="M895" s="168"/>
      <c r="T895" s="169"/>
      <c r="AT895" s="164" t="s">
        <v>177</v>
      </c>
      <c r="AU895" s="164" t="s">
        <v>83</v>
      </c>
      <c r="AV895" s="14" t="s">
        <v>173</v>
      </c>
      <c r="AW895" s="14" t="s">
        <v>34</v>
      </c>
      <c r="AX895" s="14" t="s">
        <v>81</v>
      </c>
      <c r="AY895" s="164" t="s">
        <v>166</v>
      </c>
    </row>
    <row r="896" spans="2:65" s="1" customFormat="1" ht="16.5" customHeight="1">
      <c r="B896" s="33"/>
      <c r="C896" s="175" t="s">
        <v>1131</v>
      </c>
      <c r="D896" s="175" t="s">
        <v>561</v>
      </c>
      <c r="E896" s="176" t="s">
        <v>2388</v>
      </c>
      <c r="F896" s="177" t="s">
        <v>2389</v>
      </c>
      <c r="G896" s="178" t="s">
        <v>293</v>
      </c>
      <c r="H896" s="179">
        <v>4.2000000000000003E-2</v>
      </c>
      <c r="I896" s="180"/>
      <c r="J896" s="181">
        <f>ROUND(I896*H896,2)</f>
        <v>0</v>
      </c>
      <c r="K896" s="177" t="s">
        <v>172</v>
      </c>
      <c r="L896" s="182"/>
      <c r="M896" s="183" t="s">
        <v>19</v>
      </c>
      <c r="N896" s="184" t="s">
        <v>45</v>
      </c>
      <c r="P896" s="141">
        <f>O896*H896</f>
        <v>0</v>
      </c>
      <c r="Q896" s="141">
        <v>1</v>
      </c>
      <c r="R896" s="141">
        <f>Q896*H896</f>
        <v>4.2000000000000003E-2</v>
      </c>
      <c r="S896" s="141">
        <v>0</v>
      </c>
      <c r="T896" s="142">
        <f>S896*H896</f>
        <v>0</v>
      </c>
      <c r="AR896" s="143" t="s">
        <v>229</v>
      </c>
      <c r="AT896" s="143" t="s">
        <v>561</v>
      </c>
      <c r="AU896" s="143" t="s">
        <v>83</v>
      </c>
      <c r="AY896" s="18" t="s">
        <v>166</v>
      </c>
      <c r="BE896" s="144">
        <f>IF(N896="základní",J896,0)</f>
        <v>0</v>
      </c>
      <c r="BF896" s="144">
        <f>IF(N896="snížená",J896,0)</f>
        <v>0</v>
      </c>
      <c r="BG896" s="144">
        <f>IF(N896="zákl. přenesená",J896,0)</f>
        <v>0</v>
      </c>
      <c r="BH896" s="144">
        <f>IF(N896="sníž. přenesená",J896,0)</f>
        <v>0</v>
      </c>
      <c r="BI896" s="144">
        <f>IF(N896="nulová",J896,0)</f>
        <v>0</v>
      </c>
      <c r="BJ896" s="18" t="s">
        <v>81</v>
      </c>
      <c r="BK896" s="144">
        <f>ROUND(I896*H896,2)</f>
        <v>0</v>
      </c>
      <c r="BL896" s="18" t="s">
        <v>173</v>
      </c>
      <c r="BM896" s="143" t="s">
        <v>2390</v>
      </c>
    </row>
    <row r="897" spans="2:65" s="12" customFormat="1" ht="10.199999999999999">
      <c r="B897" s="149"/>
      <c r="D897" s="150" t="s">
        <v>177</v>
      </c>
      <c r="E897" s="151" t="s">
        <v>19</v>
      </c>
      <c r="F897" s="152" t="s">
        <v>1902</v>
      </c>
      <c r="H897" s="151" t="s">
        <v>19</v>
      </c>
      <c r="I897" s="153"/>
      <c r="L897" s="149"/>
      <c r="M897" s="154"/>
      <c r="T897" s="155"/>
      <c r="AT897" s="151" t="s">
        <v>177</v>
      </c>
      <c r="AU897" s="151" t="s">
        <v>83</v>
      </c>
      <c r="AV897" s="12" t="s">
        <v>81</v>
      </c>
      <c r="AW897" s="12" t="s">
        <v>34</v>
      </c>
      <c r="AX897" s="12" t="s">
        <v>74</v>
      </c>
      <c r="AY897" s="151" t="s">
        <v>166</v>
      </c>
    </row>
    <row r="898" spans="2:65" s="13" customFormat="1" ht="10.199999999999999">
      <c r="B898" s="156"/>
      <c r="D898" s="150" t="s">
        <v>177</v>
      </c>
      <c r="E898" s="157" t="s">
        <v>19</v>
      </c>
      <c r="F898" s="158" t="s">
        <v>2391</v>
      </c>
      <c r="H898" s="159">
        <v>3</v>
      </c>
      <c r="I898" s="160"/>
      <c r="L898" s="156"/>
      <c r="M898" s="161"/>
      <c r="T898" s="162"/>
      <c r="AT898" s="157" t="s">
        <v>177</v>
      </c>
      <c r="AU898" s="157" t="s">
        <v>83</v>
      </c>
      <c r="AV898" s="13" t="s">
        <v>83</v>
      </c>
      <c r="AW898" s="13" t="s">
        <v>34</v>
      </c>
      <c r="AX898" s="13" t="s">
        <v>74</v>
      </c>
      <c r="AY898" s="157" t="s">
        <v>166</v>
      </c>
    </row>
    <row r="899" spans="2:65" s="12" customFormat="1" ht="10.199999999999999">
      <c r="B899" s="149"/>
      <c r="D899" s="150" t="s">
        <v>177</v>
      </c>
      <c r="E899" s="151" t="s">
        <v>19</v>
      </c>
      <c r="F899" s="152" t="s">
        <v>1987</v>
      </c>
      <c r="H899" s="151" t="s">
        <v>19</v>
      </c>
      <c r="I899" s="153"/>
      <c r="L899" s="149"/>
      <c r="M899" s="154"/>
      <c r="T899" s="155"/>
      <c r="AT899" s="151" t="s">
        <v>177</v>
      </c>
      <c r="AU899" s="151" t="s">
        <v>83</v>
      </c>
      <c r="AV899" s="12" t="s">
        <v>81</v>
      </c>
      <c r="AW899" s="12" t="s">
        <v>34</v>
      </c>
      <c r="AX899" s="12" t="s">
        <v>74</v>
      </c>
      <c r="AY899" s="151" t="s">
        <v>166</v>
      </c>
    </row>
    <row r="900" spans="2:65" s="13" customFormat="1" ht="10.199999999999999">
      <c r="B900" s="156"/>
      <c r="D900" s="150" t="s">
        <v>177</v>
      </c>
      <c r="E900" s="157" t="s">
        <v>19</v>
      </c>
      <c r="F900" s="158" t="s">
        <v>2392</v>
      </c>
      <c r="H900" s="159">
        <v>16.8</v>
      </c>
      <c r="I900" s="160"/>
      <c r="L900" s="156"/>
      <c r="M900" s="161"/>
      <c r="T900" s="162"/>
      <c r="AT900" s="157" t="s">
        <v>177</v>
      </c>
      <c r="AU900" s="157" t="s">
        <v>83</v>
      </c>
      <c r="AV900" s="13" t="s">
        <v>83</v>
      </c>
      <c r="AW900" s="13" t="s">
        <v>34</v>
      </c>
      <c r="AX900" s="13" t="s">
        <v>74</v>
      </c>
      <c r="AY900" s="157" t="s">
        <v>166</v>
      </c>
    </row>
    <row r="901" spans="2:65" s="12" customFormat="1" ht="10.199999999999999">
      <c r="B901" s="149"/>
      <c r="D901" s="150" t="s">
        <v>177</v>
      </c>
      <c r="E901" s="151" t="s">
        <v>19</v>
      </c>
      <c r="F901" s="152" t="s">
        <v>2120</v>
      </c>
      <c r="H901" s="151" t="s">
        <v>19</v>
      </c>
      <c r="I901" s="153"/>
      <c r="L901" s="149"/>
      <c r="M901" s="154"/>
      <c r="T901" s="155"/>
      <c r="AT901" s="151" t="s">
        <v>177</v>
      </c>
      <c r="AU901" s="151" t="s">
        <v>83</v>
      </c>
      <c r="AV901" s="12" t="s">
        <v>81</v>
      </c>
      <c r="AW901" s="12" t="s">
        <v>34</v>
      </c>
      <c r="AX901" s="12" t="s">
        <v>74</v>
      </c>
      <c r="AY901" s="151" t="s">
        <v>166</v>
      </c>
    </row>
    <row r="902" spans="2:65" s="13" customFormat="1" ht="10.199999999999999">
      <c r="B902" s="156"/>
      <c r="D902" s="150" t="s">
        <v>177</v>
      </c>
      <c r="E902" s="157" t="s">
        <v>19</v>
      </c>
      <c r="F902" s="158" t="s">
        <v>2393</v>
      </c>
      <c r="H902" s="159">
        <v>4</v>
      </c>
      <c r="I902" s="160"/>
      <c r="L902" s="156"/>
      <c r="M902" s="161"/>
      <c r="T902" s="162"/>
      <c r="AT902" s="157" t="s">
        <v>177</v>
      </c>
      <c r="AU902" s="157" t="s">
        <v>83</v>
      </c>
      <c r="AV902" s="13" t="s">
        <v>83</v>
      </c>
      <c r="AW902" s="13" t="s">
        <v>34</v>
      </c>
      <c r="AX902" s="13" t="s">
        <v>74</v>
      </c>
      <c r="AY902" s="157" t="s">
        <v>166</v>
      </c>
    </row>
    <row r="903" spans="2:65" s="12" customFormat="1" ht="10.199999999999999">
      <c r="B903" s="149"/>
      <c r="D903" s="150" t="s">
        <v>177</v>
      </c>
      <c r="E903" s="151" t="s">
        <v>19</v>
      </c>
      <c r="F903" s="152" t="s">
        <v>2112</v>
      </c>
      <c r="H903" s="151" t="s">
        <v>19</v>
      </c>
      <c r="I903" s="153"/>
      <c r="L903" s="149"/>
      <c r="M903" s="154"/>
      <c r="T903" s="155"/>
      <c r="AT903" s="151" t="s">
        <v>177</v>
      </c>
      <c r="AU903" s="151" t="s">
        <v>83</v>
      </c>
      <c r="AV903" s="12" t="s">
        <v>81</v>
      </c>
      <c r="AW903" s="12" t="s">
        <v>34</v>
      </c>
      <c r="AX903" s="12" t="s">
        <v>74</v>
      </c>
      <c r="AY903" s="151" t="s">
        <v>166</v>
      </c>
    </row>
    <row r="904" spans="2:65" s="13" customFormat="1" ht="10.199999999999999">
      <c r="B904" s="156"/>
      <c r="D904" s="150" t="s">
        <v>177</v>
      </c>
      <c r="E904" s="157" t="s">
        <v>19</v>
      </c>
      <c r="F904" s="158" t="s">
        <v>2394</v>
      </c>
      <c r="H904" s="159">
        <v>2</v>
      </c>
      <c r="I904" s="160"/>
      <c r="L904" s="156"/>
      <c r="M904" s="161"/>
      <c r="T904" s="162"/>
      <c r="AT904" s="157" t="s">
        <v>177</v>
      </c>
      <c r="AU904" s="157" t="s">
        <v>83</v>
      </c>
      <c r="AV904" s="13" t="s">
        <v>83</v>
      </c>
      <c r="AW904" s="13" t="s">
        <v>34</v>
      </c>
      <c r="AX904" s="13" t="s">
        <v>74</v>
      </c>
      <c r="AY904" s="157" t="s">
        <v>166</v>
      </c>
    </row>
    <row r="905" spans="2:65" s="14" customFormat="1" ht="10.199999999999999">
      <c r="B905" s="163"/>
      <c r="D905" s="150" t="s">
        <v>177</v>
      </c>
      <c r="E905" s="164" t="s">
        <v>19</v>
      </c>
      <c r="F905" s="165" t="s">
        <v>181</v>
      </c>
      <c r="H905" s="166">
        <v>25.8</v>
      </c>
      <c r="I905" s="167"/>
      <c r="L905" s="163"/>
      <c r="M905" s="168"/>
      <c r="T905" s="169"/>
      <c r="AT905" s="164" t="s">
        <v>177</v>
      </c>
      <c r="AU905" s="164" t="s">
        <v>83</v>
      </c>
      <c r="AV905" s="14" t="s">
        <v>173</v>
      </c>
      <c r="AW905" s="14" t="s">
        <v>34</v>
      </c>
      <c r="AX905" s="14" t="s">
        <v>81</v>
      </c>
      <c r="AY905" s="164" t="s">
        <v>166</v>
      </c>
    </row>
    <row r="906" spans="2:65" s="13" customFormat="1" ht="10.199999999999999">
      <c r="B906" s="156"/>
      <c r="D906" s="150" t="s">
        <v>177</v>
      </c>
      <c r="F906" s="158" t="s">
        <v>2395</v>
      </c>
      <c r="H906" s="159">
        <v>4.2000000000000003E-2</v>
      </c>
      <c r="I906" s="160"/>
      <c r="L906" s="156"/>
      <c r="M906" s="161"/>
      <c r="T906" s="162"/>
      <c r="AT906" s="157" t="s">
        <v>177</v>
      </c>
      <c r="AU906" s="157" t="s">
        <v>83</v>
      </c>
      <c r="AV906" s="13" t="s">
        <v>83</v>
      </c>
      <c r="AW906" s="13" t="s">
        <v>4</v>
      </c>
      <c r="AX906" s="13" t="s">
        <v>81</v>
      </c>
      <c r="AY906" s="157" t="s">
        <v>166</v>
      </c>
    </row>
    <row r="907" spans="2:65" s="1" customFormat="1" ht="16.5" customHeight="1">
      <c r="B907" s="33"/>
      <c r="C907" s="132" t="s">
        <v>1135</v>
      </c>
      <c r="D907" s="132" t="s">
        <v>168</v>
      </c>
      <c r="E907" s="133" t="s">
        <v>2396</v>
      </c>
      <c r="F907" s="134" t="s">
        <v>2397</v>
      </c>
      <c r="G907" s="135" t="s">
        <v>276</v>
      </c>
      <c r="H907" s="136">
        <v>100.093</v>
      </c>
      <c r="I907" s="137"/>
      <c r="J907" s="138">
        <f>ROUND(I907*H907,2)</f>
        <v>0</v>
      </c>
      <c r="K907" s="134" t="s">
        <v>172</v>
      </c>
      <c r="L907" s="33"/>
      <c r="M907" s="139" t="s">
        <v>19</v>
      </c>
      <c r="N907" s="140" t="s">
        <v>45</v>
      </c>
      <c r="P907" s="141">
        <f>O907*H907</f>
        <v>0</v>
      </c>
      <c r="Q907" s="141">
        <v>0</v>
      </c>
      <c r="R907" s="141">
        <f>Q907*H907</f>
        <v>0</v>
      </c>
      <c r="S907" s="141">
        <v>0</v>
      </c>
      <c r="T907" s="142">
        <f>S907*H907</f>
        <v>0</v>
      </c>
      <c r="AR907" s="143" t="s">
        <v>173</v>
      </c>
      <c r="AT907" s="143" t="s">
        <v>168</v>
      </c>
      <c r="AU907" s="143" t="s">
        <v>83</v>
      </c>
      <c r="AY907" s="18" t="s">
        <v>166</v>
      </c>
      <c r="BE907" s="144">
        <f>IF(N907="základní",J907,0)</f>
        <v>0</v>
      </c>
      <c r="BF907" s="144">
        <f>IF(N907="snížená",J907,0)</f>
        <v>0</v>
      </c>
      <c r="BG907" s="144">
        <f>IF(N907="zákl. přenesená",J907,0)</f>
        <v>0</v>
      </c>
      <c r="BH907" s="144">
        <f>IF(N907="sníž. přenesená",J907,0)</f>
        <v>0</v>
      </c>
      <c r="BI907" s="144">
        <f>IF(N907="nulová",J907,0)</f>
        <v>0</v>
      </c>
      <c r="BJ907" s="18" t="s">
        <v>81</v>
      </c>
      <c r="BK907" s="144">
        <f>ROUND(I907*H907,2)</f>
        <v>0</v>
      </c>
      <c r="BL907" s="18" t="s">
        <v>173</v>
      </c>
      <c r="BM907" s="143" t="s">
        <v>2398</v>
      </c>
    </row>
    <row r="908" spans="2:65" s="1" customFormat="1" ht="10.199999999999999">
      <c r="B908" s="33"/>
      <c r="D908" s="145" t="s">
        <v>175</v>
      </c>
      <c r="F908" s="146" t="s">
        <v>2399</v>
      </c>
      <c r="I908" s="147"/>
      <c r="L908" s="33"/>
      <c r="M908" s="148"/>
      <c r="T908" s="54"/>
      <c r="AT908" s="18" t="s">
        <v>175</v>
      </c>
      <c r="AU908" s="18" t="s">
        <v>83</v>
      </c>
    </row>
    <row r="909" spans="2:65" s="12" customFormat="1" ht="10.199999999999999">
      <c r="B909" s="149"/>
      <c r="D909" s="150" t="s">
        <v>177</v>
      </c>
      <c r="E909" s="151" t="s">
        <v>19</v>
      </c>
      <c r="F909" s="152" t="s">
        <v>1902</v>
      </c>
      <c r="H909" s="151" t="s">
        <v>19</v>
      </c>
      <c r="I909" s="153"/>
      <c r="L909" s="149"/>
      <c r="M909" s="154"/>
      <c r="T909" s="155"/>
      <c r="AT909" s="151" t="s">
        <v>177</v>
      </c>
      <c r="AU909" s="151" t="s">
        <v>83</v>
      </c>
      <c r="AV909" s="12" t="s">
        <v>81</v>
      </c>
      <c r="AW909" s="12" t="s">
        <v>34</v>
      </c>
      <c r="AX909" s="12" t="s">
        <v>74</v>
      </c>
      <c r="AY909" s="151" t="s">
        <v>166</v>
      </c>
    </row>
    <row r="910" spans="2:65" s="13" customFormat="1" ht="10.199999999999999">
      <c r="B910" s="156"/>
      <c r="D910" s="150" t="s">
        <v>177</v>
      </c>
      <c r="E910" s="157" t="s">
        <v>19</v>
      </c>
      <c r="F910" s="158" t="s">
        <v>2384</v>
      </c>
      <c r="H910" s="159">
        <v>1.2</v>
      </c>
      <c r="I910" s="160"/>
      <c r="L910" s="156"/>
      <c r="M910" s="161"/>
      <c r="T910" s="162"/>
      <c r="AT910" s="157" t="s">
        <v>177</v>
      </c>
      <c r="AU910" s="157" t="s">
        <v>83</v>
      </c>
      <c r="AV910" s="13" t="s">
        <v>83</v>
      </c>
      <c r="AW910" s="13" t="s">
        <v>34</v>
      </c>
      <c r="AX910" s="13" t="s">
        <v>74</v>
      </c>
      <c r="AY910" s="157" t="s">
        <v>166</v>
      </c>
    </row>
    <row r="911" spans="2:65" s="12" customFormat="1" ht="10.199999999999999">
      <c r="B911" s="149"/>
      <c r="D911" s="150" t="s">
        <v>177</v>
      </c>
      <c r="E911" s="151" t="s">
        <v>19</v>
      </c>
      <c r="F911" s="152" t="s">
        <v>1987</v>
      </c>
      <c r="H911" s="151" t="s">
        <v>19</v>
      </c>
      <c r="I911" s="153"/>
      <c r="L911" s="149"/>
      <c r="M911" s="154"/>
      <c r="T911" s="155"/>
      <c r="AT911" s="151" t="s">
        <v>177</v>
      </c>
      <c r="AU911" s="151" t="s">
        <v>83</v>
      </c>
      <c r="AV911" s="12" t="s">
        <v>81</v>
      </c>
      <c r="AW911" s="12" t="s">
        <v>34</v>
      </c>
      <c r="AX911" s="12" t="s">
        <v>74</v>
      </c>
      <c r="AY911" s="151" t="s">
        <v>166</v>
      </c>
    </row>
    <row r="912" spans="2:65" s="13" customFormat="1" ht="10.199999999999999">
      <c r="B912" s="156"/>
      <c r="D912" s="150" t="s">
        <v>177</v>
      </c>
      <c r="E912" s="157" t="s">
        <v>19</v>
      </c>
      <c r="F912" s="158" t="s">
        <v>2385</v>
      </c>
      <c r="H912" s="159">
        <v>6.72</v>
      </c>
      <c r="I912" s="160"/>
      <c r="L912" s="156"/>
      <c r="M912" s="161"/>
      <c r="T912" s="162"/>
      <c r="AT912" s="157" t="s">
        <v>177</v>
      </c>
      <c r="AU912" s="157" t="s">
        <v>83</v>
      </c>
      <c r="AV912" s="13" t="s">
        <v>83</v>
      </c>
      <c r="AW912" s="13" t="s">
        <v>34</v>
      </c>
      <c r="AX912" s="13" t="s">
        <v>74</v>
      </c>
      <c r="AY912" s="157" t="s">
        <v>166</v>
      </c>
    </row>
    <row r="913" spans="2:65" s="12" customFormat="1" ht="10.199999999999999">
      <c r="B913" s="149"/>
      <c r="D913" s="150" t="s">
        <v>177</v>
      </c>
      <c r="E913" s="151" t="s">
        <v>19</v>
      </c>
      <c r="F913" s="152" t="s">
        <v>2120</v>
      </c>
      <c r="H913" s="151" t="s">
        <v>19</v>
      </c>
      <c r="I913" s="153"/>
      <c r="L913" s="149"/>
      <c r="M913" s="154"/>
      <c r="T913" s="155"/>
      <c r="AT913" s="151" t="s">
        <v>177</v>
      </c>
      <c r="AU913" s="151" t="s">
        <v>83</v>
      </c>
      <c r="AV913" s="12" t="s">
        <v>81</v>
      </c>
      <c r="AW913" s="12" t="s">
        <v>34</v>
      </c>
      <c r="AX913" s="12" t="s">
        <v>74</v>
      </c>
      <c r="AY913" s="151" t="s">
        <v>166</v>
      </c>
    </row>
    <row r="914" spans="2:65" s="13" customFormat="1" ht="10.199999999999999">
      <c r="B914" s="156"/>
      <c r="D914" s="150" t="s">
        <v>177</v>
      </c>
      <c r="E914" s="157" t="s">
        <v>19</v>
      </c>
      <c r="F914" s="158" t="s">
        <v>2386</v>
      </c>
      <c r="H914" s="159">
        <v>2</v>
      </c>
      <c r="I914" s="160"/>
      <c r="L914" s="156"/>
      <c r="M914" s="161"/>
      <c r="T914" s="162"/>
      <c r="AT914" s="157" t="s">
        <v>177</v>
      </c>
      <c r="AU914" s="157" t="s">
        <v>83</v>
      </c>
      <c r="AV914" s="13" t="s">
        <v>83</v>
      </c>
      <c r="AW914" s="13" t="s">
        <v>34</v>
      </c>
      <c r="AX914" s="13" t="s">
        <v>74</v>
      </c>
      <c r="AY914" s="157" t="s">
        <v>166</v>
      </c>
    </row>
    <row r="915" spans="2:65" s="12" customFormat="1" ht="10.199999999999999">
      <c r="B915" s="149"/>
      <c r="D915" s="150" t="s">
        <v>177</v>
      </c>
      <c r="E915" s="151" t="s">
        <v>19</v>
      </c>
      <c r="F915" s="152" t="s">
        <v>2112</v>
      </c>
      <c r="H915" s="151" t="s">
        <v>19</v>
      </c>
      <c r="I915" s="153"/>
      <c r="L915" s="149"/>
      <c r="M915" s="154"/>
      <c r="T915" s="155"/>
      <c r="AT915" s="151" t="s">
        <v>177</v>
      </c>
      <c r="AU915" s="151" t="s">
        <v>83</v>
      </c>
      <c r="AV915" s="12" t="s">
        <v>81</v>
      </c>
      <c r="AW915" s="12" t="s">
        <v>34</v>
      </c>
      <c r="AX915" s="12" t="s">
        <v>74</v>
      </c>
      <c r="AY915" s="151" t="s">
        <v>166</v>
      </c>
    </row>
    <row r="916" spans="2:65" s="13" customFormat="1" ht="10.199999999999999">
      <c r="B916" s="156"/>
      <c r="D916" s="150" t="s">
        <v>177</v>
      </c>
      <c r="E916" s="157" t="s">
        <v>19</v>
      </c>
      <c r="F916" s="158" t="s">
        <v>2387</v>
      </c>
      <c r="H916" s="159">
        <v>0.8</v>
      </c>
      <c r="I916" s="160"/>
      <c r="L916" s="156"/>
      <c r="M916" s="161"/>
      <c r="T916" s="162"/>
      <c r="AT916" s="157" t="s">
        <v>177</v>
      </c>
      <c r="AU916" s="157" t="s">
        <v>83</v>
      </c>
      <c r="AV916" s="13" t="s">
        <v>83</v>
      </c>
      <c r="AW916" s="13" t="s">
        <v>34</v>
      </c>
      <c r="AX916" s="13" t="s">
        <v>74</v>
      </c>
      <c r="AY916" s="157" t="s">
        <v>166</v>
      </c>
    </row>
    <row r="917" spans="2:65" s="12" customFormat="1" ht="10.199999999999999">
      <c r="B917" s="149"/>
      <c r="D917" s="150" t="s">
        <v>177</v>
      </c>
      <c r="E917" s="151" t="s">
        <v>19</v>
      </c>
      <c r="F917" s="152" t="s">
        <v>2373</v>
      </c>
      <c r="H917" s="151" t="s">
        <v>19</v>
      </c>
      <c r="I917" s="153"/>
      <c r="L917" s="149"/>
      <c r="M917" s="154"/>
      <c r="T917" s="155"/>
      <c r="AT917" s="151" t="s">
        <v>177</v>
      </c>
      <c r="AU917" s="151" t="s">
        <v>83</v>
      </c>
      <c r="AV917" s="12" t="s">
        <v>81</v>
      </c>
      <c r="AW917" s="12" t="s">
        <v>34</v>
      </c>
      <c r="AX917" s="12" t="s">
        <v>74</v>
      </c>
      <c r="AY917" s="151" t="s">
        <v>166</v>
      </c>
    </row>
    <row r="918" spans="2:65" s="13" customFormat="1" ht="10.199999999999999">
      <c r="B918" s="156"/>
      <c r="D918" s="150" t="s">
        <v>177</v>
      </c>
      <c r="E918" s="157" t="s">
        <v>19</v>
      </c>
      <c r="F918" s="158" t="s">
        <v>2374</v>
      </c>
      <c r="H918" s="159">
        <v>89.373000000000005</v>
      </c>
      <c r="I918" s="160"/>
      <c r="L918" s="156"/>
      <c r="M918" s="161"/>
      <c r="T918" s="162"/>
      <c r="AT918" s="157" t="s">
        <v>177</v>
      </c>
      <c r="AU918" s="157" t="s">
        <v>83</v>
      </c>
      <c r="AV918" s="13" t="s">
        <v>83</v>
      </c>
      <c r="AW918" s="13" t="s">
        <v>34</v>
      </c>
      <c r="AX918" s="13" t="s">
        <v>74</v>
      </c>
      <c r="AY918" s="157" t="s">
        <v>166</v>
      </c>
    </row>
    <row r="919" spans="2:65" s="14" customFormat="1" ht="10.199999999999999">
      <c r="B919" s="163"/>
      <c r="D919" s="150" t="s">
        <v>177</v>
      </c>
      <c r="E919" s="164" t="s">
        <v>19</v>
      </c>
      <c r="F919" s="165" t="s">
        <v>181</v>
      </c>
      <c r="H919" s="166">
        <v>100.093</v>
      </c>
      <c r="I919" s="167"/>
      <c r="L919" s="163"/>
      <c r="M919" s="168"/>
      <c r="T919" s="169"/>
      <c r="AT919" s="164" t="s">
        <v>177</v>
      </c>
      <c r="AU919" s="164" t="s">
        <v>83</v>
      </c>
      <c r="AV919" s="14" t="s">
        <v>173</v>
      </c>
      <c r="AW919" s="14" t="s">
        <v>34</v>
      </c>
      <c r="AX919" s="14" t="s">
        <v>81</v>
      </c>
      <c r="AY919" s="164" t="s">
        <v>166</v>
      </c>
    </row>
    <row r="920" spans="2:65" s="1" customFormat="1" ht="16.5" customHeight="1">
      <c r="B920" s="33"/>
      <c r="C920" s="132" t="s">
        <v>1142</v>
      </c>
      <c r="D920" s="132" t="s">
        <v>168</v>
      </c>
      <c r="E920" s="133" t="s">
        <v>856</v>
      </c>
      <c r="F920" s="134" t="s">
        <v>857</v>
      </c>
      <c r="G920" s="135" t="s">
        <v>244</v>
      </c>
      <c r="H920" s="136">
        <v>267.21100000000001</v>
      </c>
      <c r="I920" s="137"/>
      <c r="J920" s="138">
        <f>ROUND(I920*H920,2)</f>
        <v>0</v>
      </c>
      <c r="K920" s="134" t="s">
        <v>172</v>
      </c>
      <c r="L920" s="33"/>
      <c r="M920" s="139" t="s">
        <v>19</v>
      </c>
      <c r="N920" s="140" t="s">
        <v>45</v>
      </c>
      <c r="P920" s="141">
        <f>O920*H920</f>
        <v>0</v>
      </c>
      <c r="Q920" s="141">
        <v>0</v>
      </c>
      <c r="R920" s="141">
        <f>Q920*H920</f>
        <v>0</v>
      </c>
      <c r="S920" s="141">
        <v>0</v>
      </c>
      <c r="T920" s="142">
        <f>S920*H920</f>
        <v>0</v>
      </c>
      <c r="AR920" s="143" t="s">
        <v>173</v>
      </c>
      <c r="AT920" s="143" t="s">
        <v>168</v>
      </c>
      <c r="AU920" s="143" t="s">
        <v>83</v>
      </c>
      <c r="AY920" s="18" t="s">
        <v>166</v>
      </c>
      <c r="BE920" s="144">
        <f>IF(N920="základní",J920,0)</f>
        <v>0</v>
      </c>
      <c r="BF920" s="144">
        <f>IF(N920="snížená",J920,0)</f>
        <v>0</v>
      </c>
      <c r="BG920" s="144">
        <f>IF(N920="zákl. přenesená",J920,0)</f>
        <v>0</v>
      </c>
      <c r="BH920" s="144">
        <f>IF(N920="sníž. přenesená",J920,0)</f>
        <v>0</v>
      </c>
      <c r="BI920" s="144">
        <f>IF(N920="nulová",J920,0)</f>
        <v>0</v>
      </c>
      <c r="BJ920" s="18" t="s">
        <v>81</v>
      </c>
      <c r="BK920" s="144">
        <f>ROUND(I920*H920,2)</f>
        <v>0</v>
      </c>
      <c r="BL920" s="18" t="s">
        <v>173</v>
      </c>
      <c r="BM920" s="143" t="s">
        <v>2400</v>
      </c>
    </row>
    <row r="921" spans="2:65" s="1" customFormat="1" ht="10.199999999999999">
      <c r="B921" s="33"/>
      <c r="D921" s="145" t="s">
        <v>175</v>
      </c>
      <c r="F921" s="146" t="s">
        <v>859</v>
      </c>
      <c r="I921" s="147"/>
      <c r="L921" s="33"/>
      <c r="M921" s="148"/>
      <c r="T921" s="54"/>
      <c r="AT921" s="18" t="s">
        <v>175</v>
      </c>
      <c r="AU921" s="18" t="s">
        <v>83</v>
      </c>
    </row>
    <row r="922" spans="2:65" s="12" customFormat="1" ht="10.199999999999999">
      <c r="B922" s="149"/>
      <c r="D922" s="150" t="s">
        <v>177</v>
      </c>
      <c r="E922" s="151" t="s">
        <v>19</v>
      </c>
      <c r="F922" s="152" t="s">
        <v>2334</v>
      </c>
      <c r="H922" s="151" t="s">
        <v>19</v>
      </c>
      <c r="I922" s="153"/>
      <c r="L922" s="149"/>
      <c r="M922" s="154"/>
      <c r="T922" s="155"/>
      <c r="AT922" s="151" t="s">
        <v>177</v>
      </c>
      <c r="AU922" s="151" t="s">
        <v>83</v>
      </c>
      <c r="AV922" s="12" t="s">
        <v>81</v>
      </c>
      <c r="AW922" s="12" t="s">
        <v>34</v>
      </c>
      <c r="AX922" s="12" t="s">
        <v>74</v>
      </c>
      <c r="AY922" s="151" t="s">
        <v>166</v>
      </c>
    </row>
    <row r="923" spans="2:65" s="12" customFormat="1" ht="10.199999999999999">
      <c r="B923" s="149"/>
      <c r="D923" s="150" t="s">
        <v>177</v>
      </c>
      <c r="E923" s="151" t="s">
        <v>19</v>
      </c>
      <c r="F923" s="152" t="s">
        <v>929</v>
      </c>
      <c r="H923" s="151" t="s">
        <v>19</v>
      </c>
      <c r="I923" s="153"/>
      <c r="L923" s="149"/>
      <c r="M923" s="154"/>
      <c r="T923" s="155"/>
      <c r="AT923" s="151" t="s">
        <v>177</v>
      </c>
      <c r="AU923" s="151" t="s">
        <v>83</v>
      </c>
      <c r="AV923" s="12" t="s">
        <v>81</v>
      </c>
      <c r="AW923" s="12" t="s">
        <v>34</v>
      </c>
      <c r="AX923" s="12" t="s">
        <v>74</v>
      </c>
      <c r="AY923" s="151" t="s">
        <v>166</v>
      </c>
    </row>
    <row r="924" spans="2:65" s="13" customFormat="1" ht="10.199999999999999">
      <c r="B924" s="156"/>
      <c r="D924" s="150" t="s">
        <v>177</v>
      </c>
      <c r="E924" s="157" t="s">
        <v>19</v>
      </c>
      <c r="F924" s="158" t="s">
        <v>2335</v>
      </c>
      <c r="H924" s="159">
        <v>37.588000000000001</v>
      </c>
      <c r="I924" s="160"/>
      <c r="L924" s="156"/>
      <c r="M924" s="161"/>
      <c r="T924" s="162"/>
      <c r="AT924" s="157" t="s">
        <v>177</v>
      </c>
      <c r="AU924" s="157" t="s">
        <v>83</v>
      </c>
      <c r="AV924" s="13" t="s">
        <v>83</v>
      </c>
      <c r="AW924" s="13" t="s">
        <v>34</v>
      </c>
      <c r="AX924" s="13" t="s">
        <v>74</v>
      </c>
      <c r="AY924" s="157" t="s">
        <v>166</v>
      </c>
    </row>
    <row r="925" spans="2:65" s="12" customFormat="1" ht="10.199999999999999">
      <c r="B925" s="149"/>
      <c r="D925" s="150" t="s">
        <v>177</v>
      </c>
      <c r="E925" s="151" t="s">
        <v>19</v>
      </c>
      <c r="F925" s="152" t="s">
        <v>339</v>
      </c>
      <c r="H925" s="151" t="s">
        <v>19</v>
      </c>
      <c r="I925" s="153"/>
      <c r="L925" s="149"/>
      <c r="M925" s="154"/>
      <c r="T925" s="155"/>
      <c r="AT925" s="151" t="s">
        <v>177</v>
      </c>
      <c r="AU925" s="151" t="s">
        <v>83</v>
      </c>
      <c r="AV925" s="12" t="s">
        <v>81</v>
      </c>
      <c r="AW925" s="12" t="s">
        <v>34</v>
      </c>
      <c r="AX925" s="12" t="s">
        <v>74</v>
      </c>
      <c r="AY925" s="151" t="s">
        <v>166</v>
      </c>
    </row>
    <row r="926" spans="2:65" s="13" customFormat="1" ht="10.199999999999999">
      <c r="B926" s="156"/>
      <c r="D926" s="150" t="s">
        <v>177</v>
      </c>
      <c r="E926" s="157" t="s">
        <v>19</v>
      </c>
      <c r="F926" s="158" t="s">
        <v>2336</v>
      </c>
      <c r="H926" s="159">
        <v>50.122999999999998</v>
      </c>
      <c r="I926" s="160"/>
      <c r="L926" s="156"/>
      <c r="M926" s="161"/>
      <c r="T926" s="162"/>
      <c r="AT926" s="157" t="s">
        <v>177</v>
      </c>
      <c r="AU926" s="157" t="s">
        <v>83</v>
      </c>
      <c r="AV926" s="13" t="s">
        <v>83</v>
      </c>
      <c r="AW926" s="13" t="s">
        <v>34</v>
      </c>
      <c r="AX926" s="13" t="s">
        <v>74</v>
      </c>
      <c r="AY926" s="157" t="s">
        <v>166</v>
      </c>
    </row>
    <row r="927" spans="2:65" s="12" customFormat="1" ht="10.199999999999999">
      <c r="B927" s="149"/>
      <c r="D927" s="150" t="s">
        <v>177</v>
      </c>
      <c r="E927" s="151" t="s">
        <v>19</v>
      </c>
      <c r="F927" s="152" t="s">
        <v>2337</v>
      </c>
      <c r="H927" s="151" t="s">
        <v>19</v>
      </c>
      <c r="I927" s="153"/>
      <c r="L927" s="149"/>
      <c r="M927" s="154"/>
      <c r="T927" s="155"/>
      <c r="AT927" s="151" t="s">
        <v>177</v>
      </c>
      <c r="AU927" s="151" t="s">
        <v>83</v>
      </c>
      <c r="AV927" s="12" t="s">
        <v>81</v>
      </c>
      <c r="AW927" s="12" t="s">
        <v>34</v>
      </c>
      <c r="AX927" s="12" t="s">
        <v>74</v>
      </c>
      <c r="AY927" s="151" t="s">
        <v>166</v>
      </c>
    </row>
    <row r="928" spans="2:65" s="13" customFormat="1" ht="10.199999999999999">
      <c r="B928" s="156"/>
      <c r="D928" s="150" t="s">
        <v>177</v>
      </c>
      <c r="E928" s="157" t="s">
        <v>19</v>
      </c>
      <c r="F928" s="158" t="s">
        <v>2338</v>
      </c>
      <c r="H928" s="159">
        <v>179.5</v>
      </c>
      <c r="I928" s="160"/>
      <c r="L928" s="156"/>
      <c r="M928" s="161"/>
      <c r="T928" s="162"/>
      <c r="AT928" s="157" t="s">
        <v>177</v>
      </c>
      <c r="AU928" s="157" t="s">
        <v>83</v>
      </c>
      <c r="AV928" s="13" t="s">
        <v>83</v>
      </c>
      <c r="AW928" s="13" t="s">
        <v>34</v>
      </c>
      <c r="AX928" s="13" t="s">
        <v>74</v>
      </c>
      <c r="AY928" s="157" t="s">
        <v>166</v>
      </c>
    </row>
    <row r="929" spans="2:65" s="14" customFormat="1" ht="10.199999999999999">
      <c r="B929" s="163"/>
      <c r="D929" s="150" t="s">
        <v>177</v>
      </c>
      <c r="E929" s="164" t="s">
        <v>19</v>
      </c>
      <c r="F929" s="165" t="s">
        <v>181</v>
      </c>
      <c r="H929" s="166">
        <v>267.21100000000001</v>
      </c>
      <c r="I929" s="167"/>
      <c r="L929" s="163"/>
      <c r="M929" s="168"/>
      <c r="T929" s="169"/>
      <c r="AT929" s="164" t="s">
        <v>177</v>
      </c>
      <c r="AU929" s="164" t="s">
        <v>83</v>
      </c>
      <c r="AV929" s="14" t="s">
        <v>173</v>
      </c>
      <c r="AW929" s="14" t="s">
        <v>34</v>
      </c>
      <c r="AX929" s="14" t="s">
        <v>81</v>
      </c>
      <c r="AY929" s="164" t="s">
        <v>166</v>
      </c>
    </row>
    <row r="930" spans="2:65" s="1" customFormat="1" ht="24.15" customHeight="1">
      <c r="B930" s="33"/>
      <c r="C930" s="132" t="s">
        <v>1149</v>
      </c>
      <c r="D930" s="132" t="s">
        <v>168</v>
      </c>
      <c r="E930" s="133" t="s">
        <v>861</v>
      </c>
      <c r="F930" s="134" t="s">
        <v>862</v>
      </c>
      <c r="G930" s="135" t="s">
        <v>244</v>
      </c>
      <c r="H930" s="136">
        <v>267.21100000000001</v>
      </c>
      <c r="I930" s="137"/>
      <c r="J930" s="138">
        <f>ROUND(I930*H930,2)</f>
        <v>0</v>
      </c>
      <c r="K930" s="134" t="s">
        <v>172</v>
      </c>
      <c r="L930" s="33"/>
      <c r="M930" s="139" t="s">
        <v>19</v>
      </c>
      <c r="N930" s="140" t="s">
        <v>45</v>
      </c>
      <c r="P930" s="141">
        <f>O930*H930</f>
        <v>0</v>
      </c>
      <c r="Q930" s="141">
        <v>0</v>
      </c>
      <c r="R930" s="141">
        <f>Q930*H930</f>
        <v>0</v>
      </c>
      <c r="S930" s="141">
        <v>0</v>
      </c>
      <c r="T930" s="142">
        <f>S930*H930</f>
        <v>0</v>
      </c>
      <c r="AR930" s="143" t="s">
        <v>173</v>
      </c>
      <c r="AT930" s="143" t="s">
        <v>168</v>
      </c>
      <c r="AU930" s="143" t="s">
        <v>83</v>
      </c>
      <c r="AY930" s="18" t="s">
        <v>166</v>
      </c>
      <c r="BE930" s="144">
        <f>IF(N930="základní",J930,0)</f>
        <v>0</v>
      </c>
      <c r="BF930" s="144">
        <f>IF(N930="snížená",J930,0)</f>
        <v>0</v>
      </c>
      <c r="BG930" s="144">
        <f>IF(N930="zákl. přenesená",J930,0)</f>
        <v>0</v>
      </c>
      <c r="BH930" s="144">
        <f>IF(N930="sníž. přenesená",J930,0)</f>
        <v>0</v>
      </c>
      <c r="BI930" s="144">
        <f>IF(N930="nulová",J930,0)</f>
        <v>0</v>
      </c>
      <c r="BJ930" s="18" t="s">
        <v>81</v>
      </c>
      <c r="BK930" s="144">
        <f>ROUND(I930*H930,2)</f>
        <v>0</v>
      </c>
      <c r="BL930" s="18" t="s">
        <v>173</v>
      </c>
      <c r="BM930" s="143" t="s">
        <v>2401</v>
      </c>
    </row>
    <row r="931" spans="2:65" s="1" customFormat="1" ht="10.199999999999999">
      <c r="B931" s="33"/>
      <c r="D931" s="145" t="s">
        <v>175</v>
      </c>
      <c r="F931" s="146" t="s">
        <v>864</v>
      </c>
      <c r="I931" s="147"/>
      <c r="L931" s="33"/>
      <c r="M931" s="148"/>
      <c r="T931" s="54"/>
      <c r="AT931" s="18" t="s">
        <v>175</v>
      </c>
      <c r="AU931" s="18" t="s">
        <v>83</v>
      </c>
    </row>
    <row r="932" spans="2:65" s="12" customFormat="1" ht="10.199999999999999">
      <c r="B932" s="149"/>
      <c r="D932" s="150" t="s">
        <v>177</v>
      </c>
      <c r="E932" s="151" t="s">
        <v>19</v>
      </c>
      <c r="F932" s="152" t="s">
        <v>2334</v>
      </c>
      <c r="H932" s="151" t="s">
        <v>19</v>
      </c>
      <c r="I932" s="153"/>
      <c r="L932" s="149"/>
      <c r="M932" s="154"/>
      <c r="T932" s="155"/>
      <c r="AT932" s="151" t="s">
        <v>177</v>
      </c>
      <c r="AU932" s="151" t="s">
        <v>83</v>
      </c>
      <c r="AV932" s="12" t="s">
        <v>81</v>
      </c>
      <c r="AW932" s="12" t="s">
        <v>34</v>
      </c>
      <c r="AX932" s="12" t="s">
        <v>74</v>
      </c>
      <c r="AY932" s="151" t="s">
        <v>166</v>
      </c>
    </row>
    <row r="933" spans="2:65" s="12" customFormat="1" ht="10.199999999999999">
      <c r="B933" s="149"/>
      <c r="D933" s="150" t="s">
        <v>177</v>
      </c>
      <c r="E933" s="151" t="s">
        <v>19</v>
      </c>
      <c r="F933" s="152" t="s">
        <v>929</v>
      </c>
      <c r="H933" s="151" t="s">
        <v>19</v>
      </c>
      <c r="I933" s="153"/>
      <c r="L933" s="149"/>
      <c r="M933" s="154"/>
      <c r="T933" s="155"/>
      <c r="AT933" s="151" t="s">
        <v>177</v>
      </c>
      <c r="AU933" s="151" t="s">
        <v>83</v>
      </c>
      <c r="AV933" s="12" t="s">
        <v>81</v>
      </c>
      <c r="AW933" s="12" t="s">
        <v>34</v>
      </c>
      <c r="AX933" s="12" t="s">
        <v>74</v>
      </c>
      <c r="AY933" s="151" t="s">
        <v>166</v>
      </c>
    </row>
    <row r="934" spans="2:65" s="13" customFormat="1" ht="10.199999999999999">
      <c r="B934" s="156"/>
      <c r="D934" s="150" t="s">
        <v>177</v>
      </c>
      <c r="E934" s="157" t="s">
        <v>19</v>
      </c>
      <c r="F934" s="158" t="s">
        <v>2335</v>
      </c>
      <c r="H934" s="159">
        <v>37.588000000000001</v>
      </c>
      <c r="I934" s="160"/>
      <c r="L934" s="156"/>
      <c r="M934" s="161"/>
      <c r="T934" s="162"/>
      <c r="AT934" s="157" t="s">
        <v>177</v>
      </c>
      <c r="AU934" s="157" t="s">
        <v>83</v>
      </c>
      <c r="AV934" s="13" t="s">
        <v>83</v>
      </c>
      <c r="AW934" s="13" t="s">
        <v>34</v>
      </c>
      <c r="AX934" s="13" t="s">
        <v>74</v>
      </c>
      <c r="AY934" s="157" t="s">
        <v>166</v>
      </c>
    </row>
    <row r="935" spans="2:65" s="12" customFormat="1" ht="10.199999999999999">
      <c r="B935" s="149"/>
      <c r="D935" s="150" t="s">
        <v>177</v>
      </c>
      <c r="E935" s="151" t="s">
        <v>19</v>
      </c>
      <c r="F935" s="152" t="s">
        <v>339</v>
      </c>
      <c r="H935" s="151" t="s">
        <v>19</v>
      </c>
      <c r="I935" s="153"/>
      <c r="L935" s="149"/>
      <c r="M935" s="154"/>
      <c r="T935" s="155"/>
      <c r="AT935" s="151" t="s">
        <v>177</v>
      </c>
      <c r="AU935" s="151" t="s">
        <v>83</v>
      </c>
      <c r="AV935" s="12" t="s">
        <v>81</v>
      </c>
      <c r="AW935" s="12" t="s">
        <v>34</v>
      </c>
      <c r="AX935" s="12" t="s">
        <v>74</v>
      </c>
      <c r="AY935" s="151" t="s">
        <v>166</v>
      </c>
    </row>
    <row r="936" spans="2:65" s="13" customFormat="1" ht="10.199999999999999">
      <c r="B936" s="156"/>
      <c r="D936" s="150" t="s">
        <v>177</v>
      </c>
      <c r="E936" s="157" t="s">
        <v>19</v>
      </c>
      <c r="F936" s="158" t="s">
        <v>2336</v>
      </c>
      <c r="H936" s="159">
        <v>50.122999999999998</v>
      </c>
      <c r="I936" s="160"/>
      <c r="L936" s="156"/>
      <c r="M936" s="161"/>
      <c r="T936" s="162"/>
      <c r="AT936" s="157" t="s">
        <v>177</v>
      </c>
      <c r="AU936" s="157" t="s">
        <v>83</v>
      </c>
      <c r="AV936" s="13" t="s">
        <v>83</v>
      </c>
      <c r="AW936" s="13" t="s">
        <v>34</v>
      </c>
      <c r="AX936" s="13" t="s">
        <v>74</v>
      </c>
      <c r="AY936" s="157" t="s">
        <v>166</v>
      </c>
    </row>
    <row r="937" spans="2:65" s="12" customFormat="1" ht="10.199999999999999">
      <c r="B937" s="149"/>
      <c r="D937" s="150" t="s">
        <v>177</v>
      </c>
      <c r="E937" s="151" t="s">
        <v>19</v>
      </c>
      <c r="F937" s="152" t="s">
        <v>2337</v>
      </c>
      <c r="H937" s="151" t="s">
        <v>19</v>
      </c>
      <c r="I937" s="153"/>
      <c r="L937" s="149"/>
      <c r="M937" s="154"/>
      <c r="T937" s="155"/>
      <c r="AT937" s="151" t="s">
        <v>177</v>
      </c>
      <c r="AU937" s="151" t="s">
        <v>83</v>
      </c>
      <c r="AV937" s="12" t="s">
        <v>81</v>
      </c>
      <c r="AW937" s="12" t="s">
        <v>34</v>
      </c>
      <c r="AX937" s="12" t="s">
        <v>74</v>
      </c>
      <c r="AY937" s="151" t="s">
        <v>166</v>
      </c>
    </row>
    <row r="938" spans="2:65" s="13" customFormat="1" ht="10.199999999999999">
      <c r="B938" s="156"/>
      <c r="D938" s="150" t="s">
        <v>177</v>
      </c>
      <c r="E938" s="157" t="s">
        <v>19</v>
      </c>
      <c r="F938" s="158" t="s">
        <v>2338</v>
      </c>
      <c r="H938" s="159">
        <v>179.5</v>
      </c>
      <c r="I938" s="160"/>
      <c r="L938" s="156"/>
      <c r="M938" s="161"/>
      <c r="T938" s="162"/>
      <c r="AT938" s="157" t="s">
        <v>177</v>
      </c>
      <c r="AU938" s="157" t="s">
        <v>83</v>
      </c>
      <c r="AV938" s="13" t="s">
        <v>83</v>
      </c>
      <c r="AW938" s="13" t="s">
        <v>34</v>
      </c>
      <c r="AX938" s="13" t="s">
        <v>74</v>
      </c>
      <c r="AY938" s="157" t="s">
        <v>166</v>
      </c>
    </row>
    <row r="939" spans="2:65" s="14" customFormat="1" ht="10.199999999999999">
      <c r="B939" s="163"/>
      <c r="D939" s="150" t="s">
        <v>177</v>
      </c>
      <c r="E939" s="164" t="s">
        <v>19</v>
      </c>
      <c r="F939" s="165" t="s">
        <v>181</v>
      </c>
      <c r="H939" s="166">
        <v>267.21100000000001</v>
      </c>
      <c r="I939" s="167"/>
      <c r="L939" s="163"/>
      <c r="M939" s="168"/>
      <c r="T939" s="169"/>
      <c r="AT939" s="164" t="s">
        <v>177</v>
      </c>
      <c r="AU939" s="164" t="s">
        <v>83</v>
      </c>
      <c r="AV939" s="14" t="s">
        <v>173</v>
      </c>
      <c r="AW939" s="14" t="s">
        <v>34</v>
      </c>
      <c r="AX939" s="14" t="s">
        <v>81</v>
      </c>
      <c r="AY939" s="164" t="s">
        <v>166</v>
      </c>
    </row>
    <row r="940" spans="2:65" s="11" customFormat="1" ht="22.8" customHeight="1">
      <c r="B940" s="120"/>
      <c r="D940" s="121" t="s">
        <v>73</v>
      </c>
      <c r="E940" s="130" t="s">
        <v>865</v>
      </c>
      <c r="F940" s="130" t="s">
        <v>866</v>
      </c>
      <c r="I940" s="123"/>
      <c r="J940" s="131">
        <f>BK940</f>
        <v>0</v>
      </c>
      <c r="L940" s="120"/>
      <c r="M940" s="125"/>
      <c r="P940" s="126">
        <f>SUM(P941:P942)</f>
        <v>0</v>
      </c>
      <c r="R940" s="126">
        <f>SUM(R941:R942)</f>
        <v>0</v>
      </c>
      <c r="T940" s="127">
        <f>SUM(T941:T942)</f>
        <v>0</v>
      </c>
      <c r="AR940" s="121" t="s">
        <v>81</v>
      </c>
      <c r="AT940" s="128" t="s">
        <v>73</v>
      </c>
      <c r="AU940" s="128" t="s">
        <v>81</v>
      </c>
      <c r="AY940" s="121" t="s">
        <v>166</v>
      </c>
      <c r="BK940" s="129">
        <f>SUM(BK941:BK942)</f>
        <v>0</v>
      </c>
    </row>
    <row r="941" spans="2:65" s="1" customFormat="1" ht="37.799999999999997" customHeight="1">
      <c r="B941" s="33"/>
      <c r="C941" s="132" t="s">
        <v>1154</v>
      </c>
      <c r="D941" s="132" t="s">
        <v>168</v>
      </c>
      <c r="E941" s="133" t="s">
        <v>868</v>
      </c>
      <c r="F941" s="134" t="s">
        <v>869</v>
      </c>
      <c r="G941" s="135" t="s">
        <v>293</v>
      </c>
      <c r="H941" s="136">
        <v>484.89299999999997</v>
      </c>
      <c r="I941" s="137"/>
      <c r="J941" s="138">
        <f>ROUND(I941*H941,2)</f>
        <v>0</v>
      </c>
      <c r="K941" s="134" t="s">
        <v>172</v>
      </c>
      <c r="L941" s="33"/>
      <c r="M941" s="139" t="s">
        <v>19</v>
      </c>
      <c r="N941" s="140" t="s">
        <v>45</v>
      </c>
      <c r="P941" s="141">
        <f>O941*H941</f>
        <v>0</v>
      </c>
      <c r="Q941" s="141">
        <v>0</v>
      </c>
      <c r="R941" s="141">
        <f>Q941*H941</f>
        <v>0</v>
      </c>
      <c r="S941" s="141">
        <v>0</v>
      </c>
      <c r="T941" s="142">
        <f>S941*H941</f>
        <v>0</v>
      </c>
      <c r="AR941" s="143" t="s">
        <v>173</v>
      </c>
      <c r="AT941" s="143" t="s">
        <v>168</v>
      </c>
      <c r="AU941" s="143" t="s">
        <v>83</v>
      </c>
      <c r="AY941" s="18" t="s">
        <v>166</v>
      </c>
      <c r="BE941" s="144">
        <f>IF(N941="základní",J941,0)</f>
        <v>0</v>
      </c>
      <c r="BF941" s="144">
        <f>IF(N941="snížená",J941,0)</f>
        <v>0</v>
      </c>
      <c r="BG941" s="144">
        <f>IF(N941="zákl. přenesená",J941,0)</f>
        <v>0</v>
      </c>
      <c r="BH941" s="144">
        <f>IF(N941="sníž. přenesená",J941,0)</f>
        <v>0</v>
      </c>
      <c r="BI941" s="144">
        <f>IF(N941="nulová",J941,0)</f>
        <v>0</v>
      </c>
      <c r="BJ941" s="18" t="s">
        <v>81</v>
      </c>
      <c r="BK941" s="144">
        <f>ROUND(I941*H941,2)</f>
        <v>0</v>
      </c>
      <c r="BL941" s="18" t="s">
        <v>173</v>
      </c>
      <c r="BM941" s="143" t="s">
        <v>2402</v>
      </c>
    </row>
    <row r="942" spans="2:65" s="1" customFormat="1" ht="10.199999999999999">
      <c r="B942" s="33"/>
      <c r="D942" s="145" t="s">
        <v>175</v>
      </c>
      <c r="F942" s="146" t="s">
        <v>871</v>
      </c>
      <c r="I942" s="147"/>
      <c r="L942" s="33"/>
      <c r="M942" s="148"/>
      <c r="T942" s="54"/>
      <c r="AT942" s="18" t="s">
        <v>175</v>
      </c>
      <c r="AU942" s="18" t="s">
        <v>83</v>
      </c>
    </row>
    <row r="943" spans="2:65" s="11" customFormat="1" ht="25.95" customHeight="1">
      <c r="B943" s="120"/>
      <c r="D943" s="121" t="s">
        <v>73</v>
      </c>
      <c r="E943" s="122" t="s">
        <v>450</v>
      </c>
      <c r="F943" s="122" t="s">
        <v>451</v>
      </c>
      <c r="I943" s="123"/>
      <c r="J943" s="124">
        <f>BK943</f>
        <v>0</v>
      </c>
      <c r="L943" s="120"/>
      <c r="M943" s="125"/>
      <c r="P943" s="126">
        <f>P944+P1087+P1310+P1416+P1442+P1470+P1518+P1545+P1577+P1609+P1704+P1749+P1774</f>
        <v>0</v>
      </c>
      <c r="R943" s="126">
        <f>R944+R1087+R1310+R1416+R1442+R1470+R1518+R1545+R1577+R1609+R1704+R1749+R1774</f>
        <v>70.454385529999982</v>
      </c>
      <c r="T943" s="127">
        <f>T944+T1087+T1310+T1416+T1442+T1470+T1518+T1545+T1577+T1609+T1704+T1749+T1774</f>
        <v>0</v>
      </c>
      <c r="AR943" s="121" t="s">
        <v>83</v>
      </c>
      <c r="AT943" s="128" t="s">
        <v>73</v>
      </c>
      <c r="AU943" s="128" t="s">
        <v>74</v>
      </c>
      <c r="AY943" s="121" t="s">
        <v>166</v>
      </c>
      <c r="BK943" s="129">
        <f>BK944+BK1087+BK1310+BK1416+BK1442+BK1470+BK1518+BK1545+BK1577+BK1609+BK1704+BK1749+BK1774</f>
        <v>0</v>
      </c>
    </row>
    <row r="944" spans="2:65" s="11" customFormat="1" ht="22.8" customHeight="1">
      <c r="B944" s="120"/>
      <c r="D944" s="121" t="s">
        <v>73</v>
      </c>
      <c r="E944" s="130" t="s">
        <v>872</v>
      </c>
      <c r="F944" s="130" t="s">
        <v>873</v>
      </c>
      <c r="I944" s="123"/>
      <c r="J944" s="131">
        <f>BK944</f>
        <v>0</v>
      </c>
      <c r="L944" s="120"/>
      <c r="M944" s="125"/>
      <c r="P944" s="126">
        <f>SUM(P945:P1086)</f>
        <v>0</v>
      </c>
      <c r="R944" s="126">
        <f>SUM(R945:R1086)</f>
        <v>29.945725370000005</v>
      </c>
      <c r="T944" s="127">
        <f>SUM(T945:T1086)</f>
        <v>0</v>
      </c>
      <c r="AR944" s="121" t="s">
        <v>83</v>
      </c>
      <c r="AT944" s="128" t="s">
        <v>73</v>
      </c>
      <c r="AU944" s="128" t="s">
        <v>81</v>
      </c>
      <c r="AY944" s="121" t="s">
        <v>166</v>
      </c>
      <c r="BK944" s="129">
        <f>SUM(BK945:BK1086)</f>
        <v>0</v>
      </c>
    </row>
    <row r="945" spans="2:65" s="1" customFormat="1" ht="21.75" customHeight="1">
      <c r="B945" s="33"/>
      <c r="C945" s="132" t="s">
        <v>1161</v>
      </c>
      <c r="D945" s="132" t="s">
        <v>168</v>
      </c>
      <c r="E945" s="133" t="s">
        <v>875</v>
      </c>
      <c r="F945" s="134" t="s">
        <v>876</v>
      </c>
      <c r="G945" s="135" t="s">
        <v>244</v>
      </c>
      <c r="H945" s="136">
        <v>73.337999999999994</v>
      </c>
      <c r="I945" s="137"/>
      <c r="J945" s="138">
        <f>ROUND(I945*H945,2)</f>
        <v>0</v>
      </c>
      <c r="K945" s="134" t="s">
        <v>172</v>
      </c>
      <c r="L945" s="33"/>
      <c r="M945" s="139" t="s">
        <v>19</v>
      </c>
      <c r="N945" s="140" t="s">
        <v>45</v>
      </c>
      <c r="P945" s="141">
        <f>O945*H945</f>
        <v>0</v>
      </c>
      <c r="Q945" s="141">
        <v>0</v>
      </c>
      <c r="R945" s="141">
        <f>Q945*H945</f>
        <v>0</v>
      </c>
      <c r="S945" s="141">
        <v>0</v>
      </c>
      <c r="T945" s="142">
        <f>S945*H945</f>
        <v>0</v>
      </c>
      <c r="AR945" s="143" t="s">
        <v>290</v>
      </c>
      <c r="AT945" s="143" t="s">
        <v>168</v>
      </c>
      <c r="AU945" s="143" t="s">
        <v>83</v>
      </c>
      <c r="AY945" s="18" t="s">
        <v>166</v>
      </c>
      <c r="BE945" s="144">
        <f>IF(N945="základní",J945,0)</f>
        <v>0</v>
      </c>
      <c r="BF945" s="144">
        <f>IF(N945="snížená",J945,0)</f>
        <v>0</v>
      </c>
      <c r="BG945" s="144">
        <f>IF(N945="zákl. přenesená",J945,0)</f>
        <v>0</v>
      </c>
      <c r="BH945" s="144">
        <f>IF(N945="sníž. přenesená",J945,0)</f>
        <v>0</v>
      </c>
      <c r="BI945" s="144">
        <f>IF(N945="nulová",J945,0)</f>
        <v>0</v>
      </c>
      <c r="BJ945" s="18" t="s">
        <v>81</v>
      </c>
      <c r="BK945" s="144">
        <f>ROUND(I945*H945,2)</f>
        <v>0</v>
      </c>
      <c r="BL945" s="18" t="s">
        <v>290</v>
      </c>
      <c r="BM945" s="143" t="s">
        <v>2403</v>
      </c>
    </row>
    <row r="946" spans="2:65" s="1" customFormat="1" ht="10.199999999999999">
      <c r="B946" s="33"/>
      <c r="D946" s="145" t="s">
        <v>175</v>
      </c>
      <c r="F946" s="146" t="s">
        <v>878</v>
      </c>
      <c r="I946" s="147"/>
      <c r="L946" s="33"/>
      <c r="M946" s="148"/>
      <c r="T946" s="54"/>
      <c r="AT946" s="18" t="s">
        <v>175</v>
      </c>
      <c r="AU946" s="18" t="s">
        <v>83</v>
      </c>
    </row>
    <row r="947" spans="2:65" s="12" customFormat="1" ht="10.199999999999999">
      <c r="B947" s="149"/>
      <c r="D947" s="150" t="s">
        <v>177</v>
      </c>
      <c r="E947" s="151" t="s">
        <v>19</v>
      </c>
      <c r="F947" s="152" t="s">
        <v>339</v>
      </c>
      <c r="H947" s="151" t="s">
        <v>19</v>
      </c>
      <c r="I947" s="153"/>
      <c r="L947" s="149"/>
      <c r="M947" s="154"/>
      <c r="T947" s="155"/>
      <c r="AT947" s="151" t="s">
        <v>177</v>
      </c>
      <c r="AU947" s="151" t="s">
        <v>83</v>
      </c>
      <c r="AV947" s="12" t="s">
        <v>81</v>
      </c>
      <c r="AW947" s="12" t="s">
        <v>34</v>
      </c>
      <c r="AX947" s="12" t="s">
        <v>74</v>
      </c>
      <c r="AY947" s="151" t="s">
        <v>166</v>
      </c>
    </row>
    <row r="948" spans="2:65" s="13" customFormat="1" ht="10.199999999999999">
      <c r="B948" s="156"/>
      <c r="D948" s="150" t="s">
        <v>177</v>
      </c>
      <c r="E948" s="157" t="s">
        <v>19</v>
      </c>
      <c r="F948" s="158" t="s">
        <v>2404</v>
      </c>
      <c r="H948" s="159">
        <v>73.337999999999994</v>
      </c>
      <c r="I948" s="160"/>
      <c r="L948" s="156"/>
      <c r="M948" s="161"/>
      <c r="T948" s="162"/>
      <c r="AT948" s="157" t="s">
        <v>177</v>
      </c>
      <c r="AU948" s="157" t="s">
        <v>83</v>
      </c>
      <c r="AV948" s="13" t="s">
        <v>83</v>
      </c>
      <c r="AW948" s="13" t="s">
        <v>34</v>
      </c>
      <c r="AX948" s="13" t="s">
        <v>74</v>
      </c>
      <c r="AY948" s="157" t="s">
        <v>166</v>
      </c>
    </row>
    <row r="949" spans="2:65" s="14" customFormat="1" ht="10.199999999999999">
      <c r="B949" s="163"/>
      <c r="D949" s="150" t="s">
        <v>177</v>
      </c>
      <c r="E949" s="164" t="s">
        <v>19</v>
      </c>
      <c r="F949" s="165" t="s">
        <v>181</v>
      </c>
      <c r="H949" s="166">
        <v>73.337999999999994</v>
      </c>
      <c r="I949" s="167"/>
      <c r="L949" s="163"/>
      <c r="M949" s="168"/>
      <c r="T949" s="169"/>
      <c r="AT949" s="164" t="s">
        <v>177</v>
      </c>
      <c r="AU949" s="164" t="s">
        <v>83</v>
      </c>
      <c r="AV949" s="14" t="s">
        <v>173</v>
      </c>
      <c r="AW949" s="14" t="s">
        <v>34</v>
      </c>
      <c r="AX949" s="14" t="s">
        <v>81</v>
      </c>
      <c r="AY949" s="164" t="s">
        <v>166</v>
      </c>
    </row>
    <row r="950" spans="2:65" s="1" customFormat="1" ht="16.5" customHeight="1">
      <c r="B950" s="33"/>
      <c r="C950" s="175" t="s">
        <v>1168</v>
      </c>
      <c r="D950" s="175" t="s">
        <v>561</v>
      </c>
      <c r="E950" s="176" t="s">
        <v>881</v>
      </c>
      <c r="F950" s="177" t="s">
        <v>882</v>
      </c>
      <c r="G950" s="178" t="s">
        <v>293</v>
      </c>
      <c r="H950" s="179">
        <v>2.5000000000000001E-2</v>
      </c>
      <c r="I950" s="180"/>
      <c r="J950" s="181">
        <f>ROUND(I950*H950,2)</f>
        <v>0</v>
      </c>
      <c r="K950" s="177" t="s">
        <v>172</v>
      </c>
      <c r="L950" s="182"/>
      <c r="M950" s="183" t="s">
        <v>19</v>
      </c>
      <c r="N950" s="184" t="s">
        <v>45</v>
      </c>
      <c r="P950" s="141">
        <f>O950*H950</f>
        <v>0</v>
      </c>
      <c r="Q950" s="141">
        <v>1</v>
      </c>
      <c r="R950" s="141">
        <f>Q950*H950</f>
        <v>2.5000000000000001E-2</v>
      </c>
      <c r="S950" s="141">
        <v>0</v>
      </c>
      <c r="T950" s="142">
        <f>S950*H950</f>
        <v>0</v>
      </c>
      <c r="AR950" s="143" t="s">
        <v>414</v>
      </c>
      <c r="AT950" s="143" t="s">
        <v>561</v>
      </c>
      <c r="AU950" s="143" t="s">
        <v>83</v>
      </c>
      <c r="AY950" s="18" t="s">
        <v>166</v>
      </c>
      <c r="BE950" s="144">
        <f>IF(N950="základní",J950,0)</f>
        <v>0</v>
      </c>
      <c r="BF950" s="144">
        <f>IF(N950="snížená",J950,0)</f>
        <v>0</v>
      </c>
      <c r="BG950" s="144">
        <f>IF(N950="zákl. přenesená",J950,0)</f>
        <v>0</v>
      </c>
      <c r="BH950" s="144">
        <f>IF(N950="sníž. přenesená",J950,0)</f>
        <v>0</v>
      </c>
      <c r="BI950" s="144">
        <f>IF(N950="nulová",J950,0)</f>
        <v>0</v>
      </c>
      <c r="BJ950" s="18" t="s">
        <v>81</v>
      </c>
      <c r="BK950" s="144">
        <f>ROUND(I950*H950,2)</f>
        <v>0</v>
      </c>
      <c r="BL950" s="18" t="s">
        <v>290</v>
      </c>
      <c r="BM950" s="143" t="s">
        <v>2405</v>
      </c>
    </row>
    <row r="951" spans="2:65" s="12" customFormat="1" ht="10.199999999999999">
      <c r="B951" s="149"/>
      <c r="D951" s="150" t="s">
        <v>177</v>
      </c>
      <c r="E951" s="151" t="s">
        <v>19</v>
      </c>
      <c r="F951" s="152" t="s">
        <v>339</v>
      </c>
      <c r="H951" s="151" t="s">
        <v>19</v>
      </c>
      <c r="I951" s="153"/>
      <c r="L951" s="149"/>
      <c r="M951" s="154"/>
      <c r="T951" s="155"/>
      <c r="AT951" s="151" t="s">
        <v>177</v>
      </c>
      <c r="AU951" s="151" t="s">
        <v>83</v>
      </c>
      <c r="AV951" s="12" t="s">
        <v>81</v>
      </c>
      <c r="AW951" s="12" t="s">
        <v>34</v>
      </c>
      <c r="AX951" s="12" t="s">
        <v>74</v>
      </c>
      <c r="AY951" s="151" t="s">
        <v>166</v>
      </c>
    </row>
    <row r="952" spans="2:65" s="13" customFormat="1" ht="10.199999999999999">
      <c r="B952" s="156"/>
      <c r="D952" s="150" t="s">
        <v>177</v>
      </c>
      <c r="E952" s="157" t="s">
        <v>19</v>
      </c>
      <c r="F952" s="158" t="s">
        <v>2404</v>
      </c>
      <c r="H952" s="159">
        <v>73.337999999999994</v>
      </c>
      <c r="I952" s="160"/>
      <c r="L952" s="156"/>
      <c r="M952" s="161"/>
      <c r="T952" s="162"/>
      <c r="AT952" s="157" t="s">
        <v>177</v>
      </c>
      <c r="AU952" s="157" t="s">
        <v>83</v>
      </c>
      <c r="AV952" s="13" t="s">
        <v>83</v>
      </c>
      <c r="AW952" s="13" t="s">
        <v>34</v>
      </c>
      <c r="AX952" s="13" t="s">
        <v>74</v>
      </c>
      <c r="AY952" s="157" t="s">
        <v>166</v>
      </c>
    </row>
    <row r="953" spans="2:65" s="14" customFormat="1" ht="10.199999999999999">
      <c r="B953" s="163"/>
      <c r="D953" s="150" t="s">
        <v>177</v>
      </c>
      <c r="E953" s="164" t="s">
        <v>19</v>
      </c>
      <c r="F953" s="165" t="s">
        <v>181</v>
      </c>
      <c r="H953" s="166">
        <v>73.337999999999994</v>
      </c>
      <c r="I953" s="167"/>
      <c r="L953" s="163"/>
      <c r="M953" s="168"/>
      <c r="T953" s="169"/>
      <c r="AT953" s="164" t="s">
        <v>177</v>
      </c>
      <c r="AU953" s="164" t="s">
        <v>83</v>
      </c>
      <c r="AV953" s="14" t="s">
        <v>173</v>
      </c>
      <c r="AW953" s="14" t="s">
        <v>34</v>
      </c>
      <c r="AX953" s="14" t="s">
        <v>81</v>
      </c>
      <c r="AY953" s="164" t="s">
        <v>166</v>
      </c>
    </row>
    <row r="954" spans="2:65" s="13" customFormat="1" ht="10.199999999999999">
      <c r="B954" s="156"/>
      <c r="D954" s="150" t="s">
        <v>177</v>
      </c>
      <c r="F954" s="158" t="s">
        <v>2406</v>
      </c>
      <c r="H954" s="159">
        <v>2.5000000000000001E-2</v>
      </c>
      <c r="I954" s="160"/>
      <c r="L954" s="156"/>
      <c r="M954" s="161"/>
      <c r="T954" s="162"/>
      <c r="AT954" s="157" t="s">
        <v>177</v>
      </c>
      <c r="AU954" s="157" t="s">
        <v>83</v>
      </c>
      <c r="AV954" s="13" t="s">
        <v>83</v>
      </c>
      <c r="AW954" s="13" t="s">
        <v>4</v>
      </c>
      <c r="AX954" s="13" t="s">
        <v>81</v>
      </c>
      <c r="AY954" s="157" t="s">
        <v>166</v>
      </c>
    </row>
    <row r="955" spans="2:65" s="1" customFormat="1" ht="16.5" customHeight="1">
      <c r="B955" s="33"/>
      <c r="C955" s="132" t="s">
        <v>1175</v>
      </c>
      <c r="D955" s="132" t="s">
        <v>168</v>
      </c>
      <c r="E955" s="133" t="s">
        <v>886</v>
      </c>
      <c r="F955" s="134" t="s">
        <v>887</v>
      </c>
      <c r="G955" s="135" t="s">
        <v>244</v>
      </c>
      <c r="H955" s="136">
        <v>146.67500000000001</v>
      </c>
      <c r="I955" s="137"/>
      <c r="J955" s="138">
        <f>ROUND(I955*H955,2)</f>
        <v>0</v>
      </c>
      <c r="K955" s="134" t="s">
        <v>172</v>
      </c>
      <c r="L955" s="33"/>
      <c r="M955" s="139" t="s">
        <v>19</v>
      </c>
      <c r="N955" s="140" t="s">
        <v>45</v>
      </c>
      <c r="P955" s="141">
        <f>O955*H955</f>
        <v>0</v>
      </c>
      <c r="Q955" s="141">
        <v>4.0000000000000002E-4</v>
      </c>
      <c r="R955" s="141">
        <f>Q955*H955</f>
        <v>5.8670000000000007E-2</v>
      </c>
      <c r="S955" s="141">
        <v>0</v>
      </c>
      <c r="T955" s="142">
        <f>S955*H955</f>
        <v>0</v>
      </c>
      <c r="AR955" s="143" t="s">
        <v>290</v>
      </c>
      <c r="AT955" s="143" t="s">
        <v>168</v>
      </c>
      <c r="AU955" s="143" t="s">
        <v>83</v>
      </c>
      <c r="AY955" s="18" t="s">
        <v>166</v>
      </c>
      <c r="BE955" s="144">
        <f>IF(N955="základní",J955,0)</f>
        <v>0</v>
      </c>
      <c r="BF955" s="144">
        <f>IF(N955="snížená",J955,0)</f>
        <v>0</v>
      </c>
      <c r="BG955" s="144">
        <f>IF(N955="zákl. přenesená",J955,0)</f>
        <v>0</v>
      </c>
      <c r="BH955" s="144">
        <f>IF(N955="sníž. přenesená",J955,0)</f>
        <v>0</v>
      </c>
      <c r="BI955" s="144">
        <f>IF(N955="nulová",J955,0)</f>
        <v>0</v>
      </c>
      <c r="BJ955" s="18" t="s">
        <v>81</v>
      </c>
      <c r="BK955" s="144">
        <f>ROUND(I955*H955,2)</f>
        <v>0</v>
      </c>
      <c r="BL955" s="18" t="s">
        <v>290</v>
      </c>
      <c r="BM955" s="143" t="s">
        <v>2407</v>
      </c>
    </row>
    <row r="956" spans="2:65" s="1" customFormat="1" ht="10.199999999999999">
      <c r="B956" s="33"/>
      <c r="D956" s="145" t="s">
        <v>175</v>
      </c>
      <c r="F956" s="146" t="s">
        <v>889</v>
      </c>
      <c r="I956" s="147"/>
      <c r="L956" s="33"/>
      <c r="M956" s="148"/>
      <c r="T956" s="54"/>
      <c r="AT956" s="18" t="s">
        <v>175</v>
      </c>
      <c r="AU956" s="18" t="s">
        <v>83</v>
      </c>
    </row>
    <row r="957" spans="2:65" s="12" customFormat="1" ht="10.199999999999999">
      <c r="B957" s="149"/>
      <c r="D957" s="150" t="s">
        <v>177</v>
      </c>
      <c r="E957" s="151" t="s">
        <v>19</v>
      </c>
      <c r="F957" s="152" t="s">
        <v>339</v>
      </c>
      <c r="H957" s="151" t="s">
        <v>19</v>
      </c>
      <c r="I957" s="153"/>
      <c r="L957" s="149"/>
      <c r="M957" s="154"/>
      <c r="T957" s="155"/>
      <c r="AT957" s="151" t="s">
        <v>177</v>
      </c>
      <c r="AU957" s="151" t="s">
        <v>83</v>
      </c>
      <c r="AV957" s="12" t="s">
        <v>81</v>
      </c>
      <c r="AW957" s="12" t="s">
        <v>34</v>
      </c>
      <c r="AX957" s="12" t="s">
        <v>74</v>
      </c>
      <c r="AY957" s="151" t="s">
        <v>166</v>
      </c>
    </row>
    <row r="958" spans="2:65" s="13" customFormat="1" ht="10.199999999999999">
      <c r="B958" s="156"/>
      <c r="D958" s="150" t="s">
        <v>177</v>
      </c>
      <c r="E958" s="157" t="s">
        <v>19</v>
      </c>
      <c r="F958" s="158" t="s">
        <v>2408</v>
      </c>
      <c r="H958" s="159">
        <v>146.67500000000001</v>
      </c>
      <c r="I958" s="160"/>
      <c r="L958" s="156"/>
      <c r="M958" s="161"/>
      <c r="T958" s="162"/>
      <c r="AT958" s="157" t="s">
        <v>177</v>
      </c>
      <c r="AU958" s="157" t="s">
        <v>83</v>
      </c>
      <c r="AV958" s="13" t="s">
        <v>83</v>
      </c>
      <c r="AW958" s="13" t="s">
        <v>34</v>
      </c>
      <c r="AX958" s="13" t="s">
        <v>74</v>
      </c>
      <c r="AY958" s="157" t="s">
        <v>166</v>
      </c>
    </row>
    <row r="959" spans="2:65" s="14" customFormat="1" ht="10.199999999999999">
      <c r="B959" s="163"/>
      <c r="D959" s="150" t="s">
        <v>177</v>
      </c>
      <c r="E959" s="164" t="s">
        <v>19</v>
      </c>
      <c r="F959" s="165" t="s">
        <v>181</v>
      </c>
      <c r="H959" s="166">
        <v>146.67500000000001</v>
      </c>
      <c r="I959" s="167"/>
      <c r="L959" s="163"/>
      <c r="M959" s="168"/>
      <c r="T959" s="169"/>
      <c r="AT959" s="164" t="s">
        <v>177</v>
      </c>
      <c r="AU959" s="164" t="s">
        <v>83</v>
      </c>
      <c r="AV959" s="14" t="s">
        <v>173</v>
      </c>
      <c r="AW959" s="14" t="s">
        <v>34</v>
      </c>
      <c r="AX959" s="14" t="s">
        <v>81</v>
      </c>
      <c r="AY959" s="164" t="s">
        <v>166</v>
      </c>
    </row>
    <row r="960" spans="2:65" s="1" customFormat="1" ht="24.15" customHeight="1">
      <c r="B960" s="33"/>
      <c r="C960" s="175" t="s">
        <v>1180</v>
      </c>
      <c r="D960" s="175" t="s">
        <v>561</v>
      </c>
      <c r="E960" s="176" t="s">
        <v>893</v>
      </c>
      <c r="F960" s="177" t="s">
        <v>894</v>
      </c>
      <c r="G960" s="178" t="s">
        <v>244</v>
      </c>
      <c r="H960" s="179">
        <v>179.09</v>
      </c>
      <c r="I960" s="180"/>
      <c r="J960" s="181">
        <f>ROUND(I960*H960,2)</f>
        <v>0</v>
      </c>
      <c r="K960" s="177" t="s">
        <v>172</v>
      </c>
      <c r="L960" s="182"/>
      <c r="M960" s="183" t="s">
        <v>19</v>
      </c>
      <c r="N960" s="184" t="s">
        <v>45</v>
      </c>
      <c r="P960" s="141">
        <f>O960*H960</f>
        <v>0</v>
      </c>
      <c r="Q960" s="141">
        <v>5.4000000000000003E-3</v>
      </c>
      <c r="R960" s="141">
        <f>Q960*H960</f>
        <v>0.96708600000000011</v>
      </c>
      <c r="S960" s="141">
        <v>0</v>
      </c>
      <c r="T960" s="142">
        <f>S960*H960</f>
        <v>0</v>
      </c>
      <c r="AR960" s="143" t="s">
        <v>414</v>
      </c>
      <c r="AT960" s="143" t="s">
        <v>561</v>
      </c>
      <c r="AU960" s="143" t="s">
        <v>83</v>
      </c>
      <c r="AY960" s="18" t="s">
        <v>166</v>
      </c>
      <c r="BE960" s="144">
        <f>IF(N960="základní",J960,0)</f>
        <v>0</v>
      </c>
      <c r="BF960" s="144">
        <f>IF(N960="snížená",J960,0)</f>
        <v>0</v>
      </c>
      <c r="BG960" s="144">
        <f>IF(N960="zákl. přenesená",J960,0)</f>
        <v>0</v>
      </c>
      <c r="BH960" s="144">
        <f>IF(N960="sníž. přenesená",J960,0)</f>
        <v>0</v>
      </c>
      <c r="BI960" s="144">
        <f>IF(N960="nulová",J960,0)</f>
        <v>0</v>
      </c>
      <c r="BJ960" s="18" t="s">
        <v>81</v>
      </c>
      <c r="BK960" s="144">
        <f>ROUND(I960*H960,2)</f>
        <v>0</v>
      </c>
      <c r="BL960" s="18" t="s">
        <v>290</v>
      </c>
      <c r="BM960" s="143" t="s">
        <v>2409</v>
      </c>
    </row>
    <row r="961" spans="2:65" s="12" customFormat="1" ht="10.199999999999999">
      <c r="B961" s="149"/>
      <c r="D961" s="150" t="s">
        <v>177</v>
      </c>
      <c r="E961" s="151" t="s">
        <v>19</v>
      </c>
      <c r="F961" s="152" t="s">
        <v>339</v>
      </c>
      <c r="H961" s="151" t="s">
        <v>19</v>
      </c>
      <c r="I961" s="153"/>
      <c r="L961" s="149"/>
      <c r="M961" s="154"/>
      <c r="T961" s="155"/>
      <c r="AT961" s="151" t="s">
        <v>177</v>
      </c>
      <c r="AU961" s="151" t="s">
        <v>83</v>
      </c>
      <c r="AV961" s="12" t="s">
        <v>81</v>
      </c>
      <c r="AW961" s="12" t="s">
        <v>34</v>
      </c>
      <c r="AX961" s="12" t="s">
        <v>74</v>
      </c>
      <c r="AY961" s="151" t="s">
        <v>166</v>
      </c>
    </row>
    <row r="962" spans="2:65" s="13" customFormat="1" ht="10.199999999999999">
      <c r="B962" s="156"/>
      <c r="D962" s="150" t="s">
        <v>177</v>
      </c>
      <c r="E962" s="157" t="s">
        <v>19</v>
      </c>
      <c r="F962" s="158" t="s">
        <v>2408</v>
      </c>
      <c r="H962" s="159">
        <v>146.67500000000001</v>
      </c>
      <c r="I962" s="160"/>
      <c r="L962" s="156"/>
      <c r="M962" s="161"/>
      <c r="T962" s="162"/>
      <c r="AT962" s="157" t="s">
        <v>177</v>
      </c>
      <c r="AU962" s="157" t="s">
        <v>83</v>
      </c>
      <c r="AV962" s="13" t="s">
        <v>83</v>
      </c>
      <c r="AW962" s="13" t="s">
        <v>34</v>
      </c>
      <c r="AX962" s="13" t="s">
        <v>74</v>
      </c>
      <c r="AY962" s="157" t="s">
        <v>166</v>
      </c>
    </row>
    <row r="963" spans="2:65" s="14" customFormat="1" ht="10.199999999999999">
      <c r="B963" s="163"/>
      <c r="D963" s="150" t="s">
        <v>177</v>
      </c>
      <c r="E963" s="164" t="s">
        <v>19</v>
      </c>
      <c r="F963" s="165" t="s">
        <v>181</v>
      </c>
      <c r="H963" s="166">
        <v>146.67500000000001</v>
      </c>
      <c r="I963" s="167"/>
      <c r="L963" s="163"/>
      <c r="M963" s="168"/>
      <c r="T963" s="169"/>
      <c r="AT963" s="164" t="s">
        <v>177</v>
      </c>
      <c r="AU963" s="164" t="s">
        <v>83</v>
      </c>
      <c r="AV963" s="14" t="s">
        <v>173</v>
      </c>
      <c r="AW963" s="14" t="s">
        <v>34</v>
      </c>
      <c r="AX963" s="14" t="s">
        <v>81</v>
      </c>
      <c r="AY963" s="164" t="s">
        <v>166</v>
      </c>
    </row>
    <row r="964" spans="2:65" s="13" customFormat="1" ht="10.199999999999999">
      <c r="B964" s="156"/>
      <c r="D964" s="150" t="s">
        <v>177</v>
      </c>
      <c r="F964" s="158" t="s">
        <v>2410</v>
      </c>
      <c r="H964" s="159">
        <v>179.09</v>
      </c>
      <c r="I964" s="160"/>
      <c r="L964" s="156"/>
      <c r="M964" s="161"/>
      <c r="T964" s="162"/>
      <c r="AT964" s="157" t="s">
        <v>177</v>
      </c>
      <c r="AU964" s="157" t="s">
        <v>83</v>
      </c>
      <c r="AV964" s="13" t="s">
        <v>83</v>
      </c>
      <c r="AW964" s="13" t="s">
        <v>4</v>
      </c>
      <c r="AX964" s="13" t="s">
        <v>81</v>
      </c>
      <c r="AY964" s="157" t="s">
        <v>166</v>
      </c>
    </row>
    <row r="965" spans="2:65" s="1" customFormat="1" ht="24.15" customHeight="1">
      <c r="B965" s="33"/>
      <c r="C965" s="132" t="s">
        <v>1187</v>
      </c>
      <c r="D965" s="132" t="s">
        <v>168</v>
      </c>
      <c r="E965" s="133" t="s">
        <v>905</v>
      </c>
      <c r="F965" s="134" t="s">
        <v>906</v>
      </c>
      <c r="G965" s="135" t="s">
        <v>244</v>
      </c>
      <c r="H965" s="136">
        <v>22.95</v>
      </c>
      <c r="I965" s="137"/>
      <c r="J965" s="138">
        <f>ROUND(I965*H965,2)</f>
        <v>0</v>
      </c>
      <c r="K965" s="134" t="s">
        <v>172</v>
      </c>
      <c r="L965" s="33"/>
      <c r="M965" s="139" t="s">
        <v>19</v>
      </c>
      <c r="N965" s="140" t="s">
        <v>45</v>
      </c>
      <c r="P965" s="141">
        <f>O965*H965</f>
        <v>0</v>
      </c>
      <c r="Q965" s="141">
        <v>4.0000000000000002E-4</v>
      </c>
      <c r="R965" s="141">
        <f>Q965*H965</f>
        <v>9.1800000000000007E-3</v>
      </c>
      <c r="S965" s="141">
        <v>0</v>
      </c>
      <c r="T965" s="142">
        <f>S965*H965</f>
        <v>0</v>
      </c>
      <c r="AR965" s="143" t="s">
        <v>290</v>
      </c>
      <c r="AT965" s="143" t="s">
        <v>168</v>
      </c>
      <c r="AU965" s="143" t="s">
        <v>83</v>
      </c>
      <c r="AY965" s="18" t="s">
        <v>166</v>
      </c>
      <c r="BE965" s="144">
        <f>IF(N965="základní",J965,0)</f>
        <v>0</v>
      </c>
      <c r="BF965" s="144">
        <f>IF(N965="snížená",J965,0)</f>
        <v>0</v>
      </c>
      <c r="BG965" s="144">
        <f>IF(N965="zákl. přenesená",J965,0)</f>
        <v>0</v>
      </c>
      <c r="BH965" s="144">
        <f>IF(N965="sníž. přenesená",J965,0)</f>
        <v>0</v>
      </c>
      <c r="BI965" s="144">
        <f>IF(N965="nulová",J965,0)</f>
        <v>0</v>
      </c>
      <c r="BJ965" s="18" t="s">
        <v>81</v>
      </c>
      <c r="BK965" s="144">
        <f>ROUND(I965*H965,2)</f>
        <v>0</v>
      </c>
      <c r="BL965" s="18" t="s">
        <v>290</v>
      </c>
      <c r="BM965" s="143" t="s">
        <v>2411</v>
      </c>
    </row>
    <row r="966" spans="2:65" s="1" customFormat="1" ht="10.199999999999999">
      <c r="B966" s="33"/>
      <c r="D966" s="145" t="s">
        <v>175</v>
      </c>
      <c r="F966" s="146" t="s">
        <v>908</v>
      </c>
      <c r="I966" s="147"/>
      <c r="L966" s="33"/>
      <c r="M966" s="148"/>
      <c r="T966" s="54"/>
      <c r="AT966" s="18" t="s">
        <v>175</v>
      </c>
      <c r="AU966" s="18" t="s">
        <v>83</v>
      </c>
    </row>
    <row r="967" spans="2:65" s="12" customFormat="1" ht="10.199999999999999">
      <c r="B967" s="149"/>
      <c r="D967" s="150" t="s">
        <v>177</v>
      </c>
      <c r="E967" s="151" t="s">
        <v>19</v>
      </c>
      <c r="F967" s="152" t="s">
        <v>2412</v>
      </c>
      <c r="H967" s="151" t="s">
        <v>19</v>
      </c>
      <c r="I967" s="153"/>
      <c r="L967" s="149"/>
      <c r="M967" s="154"/>
      <c r="T967" s="155"/>
      <c r="AT967" s="151" t="s">
        <v>177</v>
      </c>
      <c r="AU967" s="151" t="s">
        <v>83</v>
      </c>
      <c r="AV967" s="12" t="s">
        <v>81</v>
      </c>
      <c r="AW967" s="12" t="s">
        <v>34</v>
      </c>
      <c r="AX967" s="12" t="s">
        <v>74</v>
      </c>
      <c r="AY967" s="151" t="s">
        <v>166</v>
      </c>
    </row>
    <row r="968" spans="2:65" s="13" customFormat="1" ht="10.199999999999999">
      <c r="B968" s="156"/>
      <c r="D968" s="150" t="s">
        <v>177</v>
      </c>
      <c r="E968" s="157" t="s">
        <v>19</v>
      </c>
      <c r="F968" s="158" t="s">
        <v>2413</v>
      </c>
      <c r="H968" s="159">
        <v>22.95</v>
      </c>
      <c r="I968" s="160"/>
      <c r="L968" s="156"/>
      <c r="M968" s="161"/>
      <c r="T968" s="162"/>
      <c r="AT968" s="157" t="s">
        <v>177</v>
      </c>
      <c r="AU968" s="157" t="s">
        <v>83</v>
      </c>
      <c r="AV968" s="13" t="s">
        <v>83</v>
      </c>
      <c r="AW968" s="13" t="s">
        <v>34</v>
      </c>
      <c r="AX968" s="13" t="s">
        <v>74</v>
      </c>
      <c r="AY968" s="157" t="s">
        <v>166</v>
      </c>
    </row>
    <row r="969" spans="2:65" s="14" customFormat="1" ht="10.199999999999999">
      <c r="B969" s="163"/>
      <c r="D969" s="150" t="s">
        <v>177</v>
      </c>
      <c r="E969" s="164" t="s">
        <v>19</v>
      </c>
      <c r="F969" s="165" t="s">
        <v>181</v>
      </c>
      <c r="H969" s="166">
        <v>22.95</v>
      </c>
      <c r="I969" s="167"/>
      <c r="L969" s="163"/>
      <c r="M969" s="168"/>
      <c r="T969" s="169"/>
      <c r="AT969" s="164" t="s">
        <v>177</v>
      </c>
      <c r="AU969" s="164" t="s">
        <v>83</v>
      </c>
      <c r="AV969" s="14" t="s">
        <v>173</v>
      </c>
      <c r="AW969" s="14" t="s">
        <v>34</v>
      </c>
      <c r="AX969" s="14" t="s">
        <v>81</v>
      </c>
      <c r="AY969" s="164" t="s">
        <v>166</v>
      </c>
    </row>
    <row r="970" spans="2:65" s="1" customFormat="1" ht="21.75" customHeight="1">
      <c r="B970" s="33"/>
      <c r="C970" s="132" t="s">
        <v>1193</v>
      </c>
      <c r="D970" s="132" t="s">
        <v>168</v>
      </c>
      <c r="E970" s="133" t="s">
        <v>2414</v>
      </c>
      <c r="F970" s="134" t="s">
        <v>2415</v>
      </c>
      <c r="G970" s="135" t="s">
        <v>276</v>
      </c>
      <c r="H970" s="136">
        <v>27</v>
      </c>
      <c r="I970" s="137"/>
      <c r="J970" s="138">
        <f>ROUND(I970*H970,2)</f>
        <v>0</v>
      </c>
      <c r="K970" s="134" t="s">
        <v>172</v>
      </c>
      <c r="L970" s="33"/>
      <c r="M970" s="139" t="s">
        <v>19</v>
      </c>
      <c r="N970" s="140" t="s">
        <v>45</v>
      </c>
      <c r="P970" s="141">
        <f>O970*H970</f>
        <v>0</v>
      </c>
      <c r="Q970" s="141">
        <v>1.6000000000000001E-4</v>
      </c>
      <c r="R970" s="141">
        <f>Q970*H970</f>
        <v>4.3200000000000001E-3</v>
      </c>
      <c r="S970" s="141">
        <v>0</v>
      </c>
      <c r="T970" s="142">
        <f>S970*H970</f>
        <v>0</v>
      </c>
      <c r="AR970" s="143" t="s">
        <v>290</v>
      </c>
      <c r="AT970" s="143" t="s">
        <v>168</v>
      </c>
      <c r="AU970" s="143" t="s">
        <v>83</v>
      </c>
      <c r="AY970" s="18" t="s">
        <v>166</v>
      </c>
      <c r="BE970" s="144">
        <f>IF(N970="základní",J970,0)</f>
        <v>0</v>
      </c>
      <c r="BF970" s="144">
        <f>IF(N970="snížená",J970,0)</f>
        <v>0</v>
      </c>
      <c r="BG970" s="144">
        <f>IF(N970="zákl. přenesená",J970,0)</f>
        <v>0</v>
      </c>
      <c r="BH970" s="144">
        <f>IF(N970="sníž. přenesená",J970,0)</f>
        <v>0</v>
      </c>
      <c r="BI970" s="144">
        <f>IF(N970="nulová",J970,0)</f>
        <v>0</v>
      </c>
      <c r="BJ970" s="18" t="s">
        <v>81</v>
      </c>
      <c r="BK970" s="144">
        <f>ROUND(I970*H970,2)</f>
        <v>0</v>
      </c>
      <c r="BL970" s="18" t="s">
        <v>290</v>
      </c>
      <c r="BM970" s="143" t="s">
        <v>2416</v>
      </c>
    </row>
    <row r="971" spans="2:65" s="1" customFormat="1" ht="10.199999999999999">
      <c r="B971" s="33"/>
      <c r="D971" s="145" t="s">
        <v>175</v>
      </c>
      <c r="F971" s="146" t="s">
        <v>2417</v>
      </c>
      <c r="I971" s="147"/>
      <c r="L971" s="33"/>
      <c r="M971" s="148"/>
      <c r="T971" s="54"/>
      <c r="AT971" s="18" t="s">
        <v>175</v>
      </c>
      <c r="AU971" s="18" t="s">
        <v>83</v>
      </c>
    </row>
    <row r="972" spans="2:65" s="12" customFormat="1" ht="10.199999999999999">
      <c r="B972" s="149"/>
      <c r="D972" s="150" t="s">
        <v>177</v>
      </c>
      <c r="E972" s="151" t="s">
        <v>19</v>
      </c>
      <c r="F972" s="152" t="s">
        <v>2412</v>
      </c>
      <c r="H972" s="151" t="s">
        <v>19</v>
      </c>
      <c r="I972" s="153"/>
      <c r="L972" s="149"/>
      <c r="M972" s="154"/>
      <c r="T972" s="155"/>
      <c r="AT972" s="151" t="s">
        <v>177</v>
      </c>
      <c r="AU972" s="151" t="s">
        <v>83</v>
      </c>
      <c r="AV972" s="12" t="s">
        <v>81</v>
      </c>
      <c r="AW972" s="12" t="s">
        <v>34</v>
      </c>
      <c r="AX972" s="12" t="s">
        <v>74</v>
      </c>
      <c r="AY972" s="151" t="s">
        <v>166</v>
      </c>
    </row>
    <row r="973" spans="2:65" s="13" customFormat="1" ht="10.199999999999999">
      <c r="B973" s="156"/>
      <c r="D973" s="150" t="s">
        <v>177</v>
      </c>
      <c r="E973" s="157" t="s">
        <v>19</v>
      </c>
      <c r="F973" s="158" t="s">
        <v>2418</v>
      </c>
      <c r="H973" s="159">
        <v>27</v>
      </c>
      <c r="I973" s="160"/>
      <c r="L973" s="156"/>
      <c r="M973" s="161"/>
      <c r="T973" s="162"/>
      <c r="AT973" s="157" t="s">
        <v>177</v>
      </c>
      <c r="AU973" s="157" t="s">
        <v>83</v>
      </c>
      <c r="AV973" s="13" t="s">
        <v>83</v>
      </c>
      <c r="AW973" s="13" t="s">
        <v>34</v>
      </c>
      <c r="AX973" s="13" t="s">
        <v>74</v>
      </c>
      <c r="AY973" s="157" t="s">
        <v>166</v>
      </c>
    </row>
    <row r="974" spans="2:65" s="14" customFormat="1" ht="10.199999999999999">
      <c r="B974" s="163"/>
      <c r="D974" s="150" t="s">
        <v>177</v>
      </c>
      <c r="E974" s="164" t="s">
        <v>19</v>
      </c>
      <c r="F974" s="165" t="s">
        <v>181</v>
      </c>
      <c r="H974" s="166">
        <v>27</v>
      </c>
      <c r="I974" s="167"/>
      <c r="L974" s="163"/>
      <c r="M974" s="168"/>
      <c r="T974" s="169"/>
      <c r="AT974" s="164" t="s">
        <v>177</v>
      </c>
      <c r="AU974" s="164" t="s">
        <v>83</v>
      </c>
      <c r="AV974" s="14" t="s">
        <v>173</v>
      </c>
      <c r="AW974" s="14" t="s">
        <v>34</v>
      </c>
      <c r="AX974" s="14" t="s">
        <v>81</v>
      </c>
      <c r="AY974" s="164" t="s">
        <v>166</v>
      </c>
    </row>
    <row r="975" spans="2:65" s="1" customFormat="1" ht="16.5" customHeight="1">
      <c r="B975" s="33"/>
      <c r="C975" s="132" t="s">
        <v>1197</v>
      </c>
      <c r="D975" s="132" t="s">
        <v>168</v>
      </c>
      <c r="E975" s="133" t="s">
        <v>2419</v>
      </c>
      <c r="F975" s="134" t="s">
        <v>2420</v>
      </c>
      <c r="G975" s="135" t="s">
        <v>244</v>
      </c>
      <c r="H975" s="136">
        <v>207.191</v>
      </c>
      <c r="I975" s="137"/>
      <c r="J975" s="138">
        <f>ROUND(I975*H975,2)</f>
        <v>0</v>
      </c>
      <c r="K975" s="134" t="s">
        <v>172</v>
      </c>
      <c r="L975" s="33"/>
      <c r="M975" s="139" t="s">
        <v>19</v>
      </c>
      <c r="N975" s="140" t="s">
        <v>45</v>
      </c>
      <c r="P975" s="141">
        <f>O975*H975</f>
        <v>0</v>
      </c>
      <c r="Q975" s="141">
        <v>2.3000000000000001E-4</v>
      </c>
      <c r="R975" s="141">
        <f>Q975*H975</f>
        <v>4.7653930000000004E-2</v>
      </c>
      <c r="S975" s="141">
        <v>0</v>
      </c>
      <c r="T975" s="142">
        <f>S975*H975</f>
        <v>0</v>
      </c>
      <c r="AR975" s="143" t="s">
        <v>290</v>
      </c>
      <c r="AT975" s="143" t="s">
        <v>168</v>
      </c>
      <c r="AU975" s="143" t="s">
        <v>83</v>
      </c>
      <c r="AY975" s="18" t="s">
        <v>166</v>
      </c>
      <c r="BE975" s="144">
        <f>IF(N975="základní",J975,0)</f>
        <v>0</v>
      </c>
      <c r="BF975" s="144">
        <f>IF(N975="snížená",J975,0)</f>
        <v>0</v>
      </c>
      <c r="BG975" s="144">
        <f>IF(N975="zákl. přenesená",J975,0)</f>
        <v>0</v>
      </c>
      <c r="BH975" s="144">
        <f>IF(N975="sníž. přenesená",J975,0)</f>
        <v>0</v>
      </c>
      <c r="BI975" s="144">
        <f>IF(N975="nulová",J975,0)</f>
        <v>0</v>
      </c>
      <c r="BJ975" s="18" t="s">
        <v>81</v>
      </c>
      <c r="BK975" s="144">
        <f>ROUND(I975*H975,2)</f>
        <v>0</v>
      </c>
      <c r="BL975" s="18" t="s">
        <v>290</v>
      </c>
      <c r="BM975" s="143" t="s">
        <v>2421</v>
      </c>
    </row>
    <row r="976" spans="2:65" s="1" customFormat="1" ht="10.199999999999999">
      <c r="B976" s="33"/>
      <c r="D976" s="145" t="s">
        <v>175</v>
      </c>
      <c r="F976" s="146" t="s">
        <v>2422</v>
      </c>
      <c r="I976" s="147"/>
      <c r="L976" s="33"/>
      <c r="M976" s="148"/>
      <c r="T976" s="54"/>
      <c r="AT976" s="18" t="s">
        <v>175</v>
      </c>
      <c r="AU976" s="18" t="s">
        <v>83</v>
      </c>
    </row>
    <row r="977" spans="2:65" s="12" customFormat="1" ht="10.199999999999999">
      <c r="B977" s="149"/>
      <c r="D977" s="150" t="s">
        <v>177</v>
      </c>
      <c r="E977" s="151" t="s">
        <v>19</v>
      </c>
      <c r="F977" s="152" t="s">
        <v>339</v>
      </c>
      <c r="H977" s="151" t="s">
        <v>19</v>
      </c>
      <c r="I977" s="153"/>
      <c r="L977" s="149"/>
      <c r="M977" s="154"/>
      <c r="T977" s="155"/>
      <c r="AT977" s="151" t="s">
        <v>177</v>
      </c>
      <c r="AU977" s="151" t="s">
        <v>83</v>
      </c>
      <c r="AV977" s="12" t="s">
        <v>81</v>
      </c>
      <c r="AW977" s="12" t="s">
        <v>34</v>
      </c>
      <c r="AX977" s="12" t="s">
        <v>74</v>
      </c>
      <c r="AY977" s="151" t="s">
        <v>166</v>
      </c>
    </row>
    <row r="978" spans="2:65" s="13" customFormat="1" ht="10.199999999999999">
      <c r="B978" s="156"/>
      <c r="D978" s="150" t="s">
        <v>177</v>
      </c>
      <c r="E978" s="157" t="s">
        <v>19</v>
      </c>
      <c r="F978" s="158" t="s">
        <v>2423</v>
      </c>
      <c r="H978" s="159">
        <v>129.16</v>
      </c>
      <c r="I978" s="160"/>
      <c r="L978" s="156"/>
      <c r="M978" s="161"/>
      <c r="T978" s="162"/>
      <c r="AT978" s="157" t="s">
        <v>177</v>
      </c>
      <c r="AU978" s="157" t="s">
        <v>83</v>
      </c>
      <c r="AV978" s="13" t="s">
        <v>83</v>
      </c>
      <c r="AW978" s="13" t="s">
        <v>34</v>
      </c>
      <c r="AX978" s="13" t="s">
        <v>74</v>
      </c>
      <c r="AY978" s="157" t="s">
        <v>166</v>
      </c>
    </row>
    <row r="979" spans="2:65" s="13" customFormat="1" ht="10.199999999999999">
      <c r="B979" s="156"/>
      <c r="D979" s="150" t="s">
        <v>177</v>
      </c>
      <c r="E979" s="157" t="s">
        <v>19</v>
      </c>
      <c r="F979" s="158" t="s">
        <v>2424</v>
      </c>
      <c r="H979" s="159">
        <v>68.165000000000006</v>
      </c>
      <c r="I979" s="160"/>
      <c r="L979" s="156"/>
      <c r="M979" s="161"/>
      <c r="T979" s="162"/>
      <c r="AT979" s="157" t="s">
        <v>177</v>
      </c>
      <c r="AU979" s="157" t="s">
        <v>83</v>
      </c>
      <c r="AV979" s="13" t="s">
        <v>83</v>
      </c>
      <c r="AW979" s="13" t="s">
        <v>34</v>
      </c>
      <c r="AX979" s="13" t="s">
        <v>74</v>
      </c>
      <c r="AY979" s="157" t="s">
        <v>166</v>
      </c>
    </row>
    <row r="980" spans="2:65" s="14" customFormat="1" ht="10.199999999999999">
      <c r="B980" s="163"/>
      <c r="D980" s="150" t="s">
        <v>177</v>
      </c>
      <c r="E980" s="164" t="s">
        <v>19</v>
      </c>
      <c r="F980" s="165" t="s">
        <v>181</v>
      </c>
      <c r="H980" s="166">
        <v>197.32499999999999</v>
      </c>
      <c r="I980" s="167"/>
      <c r="L980" s="163"/>
      <c r="M980" s="168"/>
      <c r="T980" s="169"/>
      <c r="AT980" s="164" t="s">
        <v>177</v>
      </c>
      <c r="AU980" s="164" t="s">
        <v>83</v>
      </c>
      <c r="AV980" s="14" t="s">
        <v>173</v>
      </c>
      <c r="AW980" s="14" t="s">
        <v>34</v>
      </c>
      <c r="AX980" s="14" t="s">
        <v>81</v>
      </c>
      <c r="AY980" s="164" t="s">
        <v>166</v>
      </c>
    </row>
    <row r="981" spans="2:65" s="13" customFormat="1" ht="10.199999999999999">
      <c r="B981" s="156"/>
      <c r="D981" s="150" t="s">
        <v>177</v>
      </c>
      <c r="F981" s="158" t="s">
        <v>2425</v>
      </c>
      <c r="H981" s="159">
        <v>207.191</v>
      </c>
      <c r="I981" s="160"/>
      <c r="L981" s="156"/>
      <c r="M981" s="161"/>
      <c r="T981" s="162"/>
      <c r="AT981" s="157" t="s">
        <v>177</v>
      </c>
      <c r="AU981" s="157" t="s">
        <v>83</v>
      </c>
      <c r="AV981" s="13" t="s">
        <v>83</v>
      </c>
      <c r="AW981" s="13" t="s">
        <v>4</v>
      </c>
      <c r="AX981" s="13" t="s">
        <v>81</v>
      </c>
      <c r="AY981" s="157" t="s">
        <v>166</v>
      </c>
    </row>
    <row r="982" spans="2:65" s="1" customFormat="1" ht="16.5" customHeight="1">
      <c r="B982" s="33"/>
      <c r="C982" s="175" t="s">
        <v>1202</v>
      </c>
      <c r="D982" s="175" t="s">
        <v>561</v>
      </c>
      <c r="E982" s="176" t="s">
        <v>2426</v>
      </c>
      <c r="F982" s="177" t="s">
        <v>2427</v>
      </c>
      <c r="G982" s="178" t="s">
        <v>244</v>
      </c>
      <c r="H982" s="179">
        <v>217.05799999999999</v>
      </c>
      <c r="I982" s="180"/>
      <c r="J982" s="181">
        <f>ROUND(I982*H982,2)</f>
        <v>0</v>
      </c>
      <c r="K982" s="177" t="s">
        <v>172</v>
      </c>
      <c r="L982" s="182"/>
      <c r="M982" s="183" t="s">
        <v>19</v>
      </c>
      <c r="N982" s="184" t="s">
        <v>45</v>
      </c>
      <c r="P982" s="141">
        <f>O982*H982</f>
        <v>0</v>
      </c>
      <c r="Q982" s="141">
        <v>2.7999999999999998E-4</v>
      </c>
      <c r="R982" s="141">
        <f>Q982*H982</f>
        <v>6.0776239999999995E-2</v>
      </c>
      <c r="S982" s="141">
        <v>0</v>
      </c>
      <c r="T982" s="142">
        <f>S982*H982</f>
        <v>0</v>
      </c>
      <c r="AR982" s="143" t="s">
        <v>414</v>
      </c>
      <c r="AT982" s="143" t="s">
        <v>561</v>
      </c>
      <c r="AU982" s="143" t="s">
        <v>83</v>
      </c>
      <c r="AY982" s="18" t="s">
        <v>166</v>
      </c>
      <c r="BE982" s="144">
        <f>IF(N982="základní",J982,0)</f>
        <v>0</v>
      </c>
      <c r="BF982" s="144">
        <f>IF(N982="snížená",J982,0)</f>
        <v>0</v>
      </c>
      <c r="BG982" s="144">
        <f>IF(N982="zákl. přenesená",J982,0)</f>
        <v>0</v>
      </c>
      <c r="BH982" s="144">
        <f>IF(N982="sníž. přenesená",J982,0)</f>
        <v>0</v>
      </c>
      <c r="BI982" s="144">
        <f>IF(N982="nulová",J982,0)</f>
        <v>0</v>
      </c>
      <c r="BJ982" s="18" t="s">
        <v>81</v>
      </c>
      <c r="BK982" s="144">
        <f>ROUND(I982*H982,2)</f>
        <v>0</v>
      </c>
      <c r="BL982" s="18" t="s">
        <v>290</v>
      </c>
      <c r="BM982" s="143" t="s">
        <v>2428</v>
      </c>
    </row>
    <row r="983" spans="2:65" s="12" customFormat="1" ht="10.199999999999999">
      <c r="B983" s="149"/>
      <c r="D983" s="150" t="s">
        <v>177</v>
      </c>
      <c r="E983" s="151" t="s">
        <v>19</v>
      </c>
      <c r="F983" s="152" t="s">
        <v>339</v>
      </c>
      <c r="H983" s="151" t="s">
        <v>19</v>
      </c>
      <c r="I983" s="153"/>
      <c r="L983" s="149"/>
      <c r="M983" s="154"/>
      <c r="T983" s="155"/>
      <c r="AT983" s="151" t="s">
        <v>177</v>
      </c>
      <c r="AU983" s="151" t="s">
        <v>83</v>
      </c>
      <c r="AV983" s="12" t="s">
        <v>81</v>
      </c>
      <c r="AW983" s="12" t="s">
        <v>34</v>
      </c>
      <c r="AX983" s="12" t="s">
        <v>74</v>
      </c>
      <c r="AY983" s="151" t="s">
        <v>166</v>
      </c>
    </row>
    <row r="984" spans="2:65" s="13" customFormat="1" ht="10.199999999999999">
      <c r="B984" s="156"/>
      <c r="D984" s="150" t="s">
        <v>177</v>
      </c>
      <c r="E984" s="157" t="s">
        <v>19</v>
      </c>
      <c r="F984" s="158" t="s">
        <v>2423</v>
      </c>
      <c r="H984" s="159">
        <v>129.16</v>
      </c>
      <c r="I984" s="160"/>
      <c r="L984" s="156"/>
      <c r="M984" s="161"/>
      <c r="T984" s="162"/>
      <c r="AT984" s="157" t="s">
        <v>177</v>
      </c>
      <c r="AU984" s="157" t="s">
        <v>83</v>
      </c>
      <c r="AV984" s="13" t="s">
        <v>83</v>
      </c>
      <c r="AW984" s="13" t="s">
        <v>34</v>
      </c>
      <c r="AX984" s="13" t="s">
        <v>74</v>
      </c>
      <c r="AY984" s="157" t="s">
        <v>166</v>
      </c>
    </row>
    <row r="985" spans="2:65" s="13" customFormat="1" ht="10.199999999999999">
      <c r="B985" s="156"/>
      <c r="D985" s="150" t="s">
        <v>177</v>
      </c>
      <c r="E985" s="157" t="s">
        <v>19</v>
      </c>
      <c r="F985" s="158" t="s">
        <v>2424</v>
      </c>
      <c r="H985" s="159">
        <v>68.165000000000006</v>
      </c>
      <c r="I985" s="160"/>
      <c r="L985" s="156"/>
      <c r="M985" s="161"/>
      <c r="T985" s="162"/>
      <c r="AT985" s="157" t="s">
        <v>177</v>
      </c>
      <c r="AU985" s="157" t="s">
        <v>83</v>
      </c>
      <c r="AV985" s="13" t="s">
        <v>83</v>
      </c>
      <c r="AW985" s="13" t="s">
        <v>34</v>
      </c>
      <c r="AX985" s="13" t="s">
        <v>74</v>
      </c>
      <c r="AY985" s="157" t="s">
        <v>166</v>
      </c>
    </row>
    <row r="986" spans="2:65" s="14" customFormat="1" ht="10.199999999999999">
      <c r="B986" s="163"/>
      <c r="D986" s="150" t="s">
        <v>177</v>
      </c>
      <c r="E986" s="164" t="s">
        <v>19</v>
      </c>
      <c r="F986" s="165" t="s">
        <v>181</v>
      </c>
      <c r="H986" s="166">
        <v>197.32499999999999</v>
      </c>
      <c r="I986" s="167"/>
      <c r="L986" s="163"/>
      <c r="M986" s="168"/>
      <c r="T986" s="169"/>
      <c r="AT986" s="164" t="s">
        <v>177</v>
      </c>
      <c r="AU986" s="164" t="s">
        <v>83</v>
      </c>
      <c r="AV986" s="14" t="s">
        <v>173</v>
      </c>
      <c r="AW986" s="14" t="s">
        <v>34</v>
      </c>
      <c r="AX986" s="14" t="s">
        <v>81</v>
      </c>
      <c r="AY986" s="164" t="s">
        <v>166</v>
      </c>
    </row>
    <row r="987" spans="2:65" s="13" customFormat="1" ht="10.199999999999999">
      <c r="B987" s="156"/>
      <c r="D987" s="150" t="s">
        <v>177</v>
      </c>
      <c r="F987" s="158" t="s">
        <v>2429</v>
      </c>
      <c r="H987" s="159">
        <v>217.05799999999999</v>
      </c>
      <c r="I987" s="160"/>
      <c r="L987" s="156"/>
      <c r="M987" s="161"/>
      <c r="T987" s="162"/>
      <c r="AT987" s="157" t="s">
        <v>177</v>
      </c>
      <c r="AU987" s="157" t="s">
        <v>83</v>
      </c>
      <c r="AV987" s="13" t="s">
        <v>83</v>
      </c>
      <c r="AW987" s="13" t="s">
        <v>4</v>
      </c>
      <c r="AX987" s="13" t="s">
        <v>81</v>
      </c>
      <c r="AY987" s="157" t="s">
        <v>166</v>
      </c>
    </row>
    <row r="988" spans="2:65" s="1" customFormat="1" ht="33" customHeight="1">
      <c r="B988" s="33"/>
      <c r="C988" s="132" t="s">
        <v>1206</v>
      </c>
      <c r="D988" s="132" t="s">
        <v>168</v>
      </c>
      <c r="E988" s="133" t="s">
        <v>926</v>
      </c>
      <c r="F988" s="134" t="s">
        <v>927</v>
      </c>
      <c r="G988" s="135" t="s">
        <v>244</v>
      </c>
      <c r="H988" s="136">
        <v>1180.2180000000001</v>
      </c>
      <c r="I988" s="137"/>
      <c r="J988" s="138">
        <f>ROUND(I988*H988,2)</f>
        <v>0</v>
      </c>
      <c r="K988" s="134" t="s">
        <v>19</v>
      </c>
      <c r="L988" s="33"/>
      <c r="M988" s="139" t="s">
        <v>19</v>
      </c>
      <c r="N988" s="140" t="s">
        <v>45</v>
      </c>
      <c r="P988" s="141">
        <f>O988*H988</f>
        <v>0</v>
      </c>
      <c r="Q988" s="141">
        <v>6.1500000000000001E-3</v>
      </c>
      <c r="R988" s="141">
        <f>Q988*H988</f>
        <v>7.2583407000000006</v>
      </c>
      <c r="S988" s="141">
        <v>0</v>
      </c>
      <c r="T988" s="142">
        <f>S988*H988</f>
        <v>0</v>
      </c>
      <c r="AR988" s="143" t="s">
        <v>173</v>
      </c>
      <c r="AT988" s="143" t="s">
        <v>168</v>
      </c>
      <c r="AU988" s="143" t="s">
        <v>83</v>
      </c>
      <c r="AY988" s="18" t="s">
        <v>166</v>
      </c>
      <c r="BE988" s="144">
        <f>IF(N988="základní",J988,0)</f>
        <v>0</v>
      </c>
      <c r="BF988" s="144">
        <f>IF(N988="snížená",J988,0)</f>
        <v>0</v>
      </c>
      <c r="BG988" s="144">
        <f>IF(N988="zákl. přenesená",J988,0)</f>
        <v>0</v>
      </c>
      <c r="BH988" s="144">
        <f>IF(N988="sníž. přenesená",J988,0)</f>
        <v>0</v>
      </c>
      <c r="BI988" s="144">
        <f>IF(N988="nulová",J988,0)</f>
        <v>0</v>
      </c>
      <c r="BJ988" s="18" t="s">
        <v>81</v>
      </c>
      <c r="BK988" s="144">
        <f>ROUND(I988*H988,2)</f>
        <v>0</v>
      </c>
      <c r="BL988" s="18" t="s">
        <v>173</v>
      </c>
      <c r="BM988" s="143" t="s">
        <v>2430</v>
      </c>
    </row>
    <row r="989" spans="2:65" s="12" customFormat="1" ht="10.199999999999999">
      <c r="B989" s="149"/>
      <c r="D989" s="150" t="s">
        <v>177</v>
      </c>
      <c r="E989" s="151" t="s">
        <v>19</v>
      </c>
      <c r="F989" s="152" t="s">
        <v>929</v>
      </c>
      <c r="H989" s="151" t="s">
        <v>19</v>
      </c>
      <c r="I989" s="153"/>
      <c r="L989" s="149"/>
      <c r="M989" s="154"/>
      <c r="T989" s="155"/>
      <c r="AT989" s="151" t="s">
        <v>177</v>
      </c>
      <c r="AU989" s="151" t="s">
        <v>83</v>
      </c>
      <c r="AV989" s="12" t="s">
        <v>81</v>
      </c>
      <c r="AW989" s="12" t="s">
        <v>34</v>
      </c>
      <c r="AX989" s="12" t="s">
        <v>74</v>
      </c>
      <c r="AY989" s="151" t="s">
        <v>166</v>
      </c>
    </row>
    <row r="990" spans="2:65" s="12" customFormat="1" ht="10.199999999999999">
      <c r="B990" s="149"/>
      <c r="D990" s="150" t="s">
        <v>177</v>
      </c>
      <c r="E990" s="151" t="s">
        <v>19</v>
      </c>
      <c r="F990" s="152" t="s">
        <v>1718</v>
      </c>
      <c r="H990" s="151" t="s">
        <v>19</v>
      </c>
      <c r="I990" s="153"/>
      <c r="L990" s="149"/>
      <c r="M990" s="154"/>
      <c r="T990" s="155"/>
      <c r="AT990" s="151" t="s">
        <v>177</v>
      </c>
      <c r="AU990" s="151" t="s">
        <v>83</v>
      </c>
      <c r="AV990" s="12" t="s">
        <v>81</v>
      </c>
      <c r="AW990" s="12" t="s">
        <v>34</v>
      </c>
      <c r="AX990" s="12" t="s">
        <v>74</v>
      </c>
      <c r="AY990" s="151" t="s">
        <v>166</v>
      </c>
    </row>
    <row r="991" spans="2:65" s="13" customFormat="1" ht="10.199999999999999">
      <c r="B991" s="156"/>
      <c r="D991" s="150" t="s">
        <v>177</v>
      </c>
      <c r="E991" s="157" t="s">
        <v>19</v>
      </c>
      <c r="F991" s="158" t="s">
        <v>1708</v>
      </c>
      <c r="H991" s="159">
        <v>33.744</v>
      </c>
      <c r="I991" s="160"/>
      <c r="L991" s="156"/>
      <c r="M991" s="161"/>
      <c r="T991" s="162"/>
      <c r="AT991" s="157" t="s">
        <v>177</v>
      </c>
      <c r="AU991" s="157" t="s">
        <v>83</v>
      </c>
      <c r="AV991" s="13" t="s">
        <v>83</v>
      </c>
      <c r="AW991" s="13" t="s">
        <v>34</v>
      </c>
      <c r="AX991" s="13" t="s">
        <v>74</v>
      </c>
      <c r="AY991" s="157" t="s">
        <v>166</v>
      </c>
    </row>
    <row r="992" spans="2:65" s="12" customFormat="1" ht="10.199999999999999">
      <c r="B992" s="149"/>
      <c r="D992" s="150" t="s">
        <v>177</v>
      </c>
      <c r="E992" s="151" t="s">
        <v>19</v>
      </c>
      <c r="F992" s="152" t="s">
        <v>1719</v>
      </c>
      <c r="H992" s="151" t="s">
        <v>19</v>
      </c>
      <c r="I992" s="153"/>
      <c r="L992" s="149"/>
      <c r="M992" s="154"/>
      <c r="T992" s="155"/>
      <c r="AT992" s="151" t="s">
        <v>177</v>
      </c>
      <c r="AU992" s="151" t="s">
        <v>83</v>
      </c>
      <c r="AV992" s="12" t="s">
        <v>81</v>
      </c>
      <c r="AW992" s="12" t="s">
        <v>34</v>
      </c>
      <c r="AX992" s="12" t="s">
        <v>74</v>
      </c>
      <c r="AY992" s="151" t="s">
        <v>166</v>
      </c>
    </row>
    <row r="993" spans="2:51" s="13" customFormat="1" ht="10.199999999999999">
      <c r="B993" s="156"/>
      <c r="D993" s="150" t="s">
        <v>177</v>
      </c>
      <c r="E993" s="157" t="s">
        <v>19</v>
      </c>
      <c r="F993" s="158" t="s">
        <v>1720</v>
      </c>
      <c r="H993" s="159">
        <v>61.058</v>
      </c>
      <c r="I993" s="160"/>
      <c r="L993" s="156"/>
      <c r="M993" s="161"/>
      <c r="T993" s="162"/>
      <c r="AT993" s="157" t="s">
        <v>177</v>
      </c>
      <c r="AU993" s="157" t="s">
        <v>83</v>
      </c>
      <c r="AV993" s="13" t="s">
        <v>83</v>
      </c>
      <c r="AW993" s="13" t="s">
        <v>34</v>
      </c>
      <c r="AX993" s="13" t="s">
        <v>74</v>
      </c>
      <c r="AY993" s="157" t="s">
        <v>166</v>
      </c>
    </row>
    <row r="994" spans="2:51" s="12" customFormat="1" ht="10.199999999999999">
      <c r="B994" s="149"/>
      <c r="D994" s="150" t="s">
        <v>177</v>
      </c>
      <c r="E994" s="151" t="s">
        <v>19</v>
      </c>
      <c r="F994" s="152" t="s">
        <v>1709</v>
      </c>
      <c r="H994" s="151" t="s">
        <v>19</v>
      </c>
      <c r="I994" s="153"/>
      <c r="L994" s="149"/>
      <c r="M994" s="154"/>
      <c r="T994" s="155"/>
      <c r="AT994" s="151" t="s">
        <v>177</v>
      </c>
      <c r="AU994" s="151" t="s">
        <v>83</v>
      </c>
      <c r="AV994" s="12" t="s">
        <v>81</v>
      </c>
      <c r="AW994" s="12" t="s">
        <v>34</v>
      </c>
      <c r="AX994" s="12" t="s">
        <v>74</v>
      </c>
      <c r="AY994" s="151" t="s">
        <v>166</v>
      </c>
    </row>
    <row r="995" spans="2:51" s="12" customFormat="1" ht="10.199999999999999">
      <c r="B995" s="149"/>
      <c r="D995" s="150" t="s">
        <v>177</v>
      </c>
      <c r="E995" s="151" t="s">
        <v>19</v>
      </c>
      <c r="F995" s="152" t="s">
        <v>1707</v>
      </c>
      <c r="H995" s="151" t="s">
        <v>19</v>
      </c>
      <c r="I995" s="153"/>
      <c r="L995" s="149"/>
      <c r="M995" s="154"/>
      <c r="T995" s="155"/>
      <c r="AT995" s="151" t="s">
        <v>177</v>
      </c>
      <c r="AU995" s="151" t="s">
        <v>83</v>
      </c>
      <c r="AV995" s="12" t="s">
        <v>81</v>
      </c>
      <c r="AW995" s="12" t="s">
        <v>34</v>
      </c>
      <c r="AX995" s="12" t="s">
        <v>74</v>
      </c>
      <c r="AY995" s="151" t="s">
        <v>166</v>
      </c>
    </row>
    <row r="996" spans="2:51" s="13" customFormat="1" ht="10.199999999999999">
      <c r="B996" s="156"/>
      <c r="D996" s="150" t="s">
        <v>177</v>
      </c>
      <c r="E996" s="157" t="s">
        <v>19</v>
      </c>
      <c r="F996" s="158" t="s">
        <v>1710</v>
      </c>
      <c r="H996" s="159">
        <v>1.85</v>
      </c>
      <c r="I996" s="160"/>
      <c r="L996" s="156"/>
      <c r="M996" s="161"/>
      <c r="T996" s="162"/>
      <c r="AT996" s="157" t="s">
        <v>177</v>
      </c>
      <c r="AU996" s="157" t="s">
        <v>83</v>
      </c>
      <c r="AV996" s="13" t="s">
        <v>83</v>
      </c>
      <c r="AW996" s="13" t="s">
        <v>34</v>
      </c>
      <c r="AX996" s="13" t="s">
        <v>74</v>
      </c>
      <c r="AY996" s="157" t="s">
        <v>166</v>
      </c>
    </row>
    <row r="997" spans="2:51" s="12" customFormat="1" ht="10.199999999999999">
      <c r="B997" s="149"/>
      <c r="D997" s="150" t="s">
        <v>177</v>
      </c>
      <c r="E997" s="151" t="s">
        <v>19</v>
      </c>
      <c r="F997" s="152" t="s">
        <v>1711</v>
      </c>
      <c r="H997" s="151" t="s">
        <v>19</v>
      </c>
      <c r="I997" s="153"/>
      <c r="L997" s="149"/>
      <c r="M997" s="154"/>
      <c r="T997" s="155"/>
      <c r="AT997" s="151" t="s">
        <v>177</v>
      </c>
      <c r="AU997" s="151" t="s">
        <v>83</v>
      </c>
      <c r="AV997" s="12" t="s">
        <v>81</v>
      </c>
      <c r="AW997" s="12" t="s">
        <v>34</v>
      </c>
      <c r="AX997" s="12" t="s">
        <v>74</v>
      </c>
      <c r="AY997" s="151" t="s">
        <v>166</v>
      </c>
    </row>
    <row r="998" spans="2:51" s="13" customFormat="1" ht="10.199999999999999">
      <c r="B998" s="156"/>
      <c r="D998" s="150" t="s">
        <v>177</v>
      </c>
      <c r="E998" s="157" t="s">
        <v>19</v>
      </c>
      <c r="F998" s="158" t="s">
        <v>1712</v>
      </c>
      <c r="H998" s="159">
        <v>26.577999999999999</v>
      </c>
      <c r="I998" s="160"/>
      <c r="L998" s="156"/>
      <c r="M998" s="161"/>
      <c r="T998" s="162"/>
      <c r="AT998" s="157" t="s">
        <v>177</v>
      </c>
      <c r="AU998" s="157" t="s">
        <v>83</v>
      </c>
      <c r="AV998" s="13" t="s">
        <v>83</v>
      </c>
      <c r="AW998" s="13" t="s">
        <v>34</v>
      </c>
      <c r="AX998" s="13" t="s">
        <v>74</v>
      </c>
      <c r="AY998" s="157" t="s">
        <v>166</v>
      </c>
    </row>
    <row r="999" spans="2:51" s="12" customFormat="1" ht="10.199999999999999">
      <c r="B999" s="149"/>
      <c r="D999" s="150" t="s">
        <v>177</v>
      </c>
      <c r="E999" s="151" t="s">
        <v>19</v>
      </c>
      <c r="F999" s="152" t="s">
        <v>2251</v>
      </c>
      <c r="H999" s="151" t="s">
        <v>19</v>
      </c>
      <c r="I999" s="153"/>
      <c r="L999" s="149"/>
      <c r="M999" s="154"/>
      <c r="T999" s="155"/>
      <c r="AT999" s="151" t="s">
        <v>177</v>
      </c>
      <c r="AU999" s="151" t="s">
        <v>83</v>
      </c>
      <c r="AV999" s="12" t="s">
        <v>81</v>
      </c>
      <c r="AW999" s="12" t="s">
        <v>34</v>
      </c>
      <c r="AX999" s="12" t="s">
        <v>74</v>
      </c>
      <c r="AY999" s="151" t="s">
        <v>166</v>
      </c>
    </row>
    <row r="1000" spans="2:51" s="13" customFormat="1" ht="10.199999999999999">
      <c r="B1000" s="156"/>
      <c r="D1000" s="150" t="s">
        <v>177</v>
      </c>
      <c r="E1000" s="157" t="s">
        <v>19</v>
      </c>
      <c r="F1000" s="158" t="s">
        <v>1733</v>
      </c>
      <c r="H1000" s="159">
        <v>5.36</v>
      </c>
      <c r="I1000" s="160"/>
      <c r="L1000" s="156"/>
      <c r="M1000" s="161"/>
      <c r="T1000" s="162"/>
      <c r="AT1000" s="157" t="s">
        <v>177</v>
      </c>
      <c r="AU1000" s="157" t="s">
        <v>83</v>
      </c>
      <c r="AV1000" s="13" t="s">
        <v>83</v>
      </c>
      <c r="AW1000" s="13" t="s">
        <v>34</v>
      </c>
      <c r="AX1000" s="13" t="s">
        <v>74</v>
      </c>
      <c r="AY1000" s="157" t="s">
        <v>166</v>
      </c>
    </row>
    <row r="1001" spans="2:51" s="12" customFormat="1" ht="10.199999999999999">
      <c r="B1001" s="149"/>
      <c r="D1001" s="150" t="s">
        <v>177</v>
      </c>
      <c r="E1001" s="151" t="s">
        <v>19</v>
      </c>
      <c r="F1001" s="152" t="s">
        <v>354</v>
      </c>
      <c r="H1001" s="151" t="s">
        <v>19</v>
      </c>
      <c r="I1001" s="153"/>
      <c r="L1001" s="149"/>
      <c r="M1001" s="154"/>
      <c r="T1001" s="155"/>
      <c r="AT1001" s="151" t="s">
        <v>177</v>
      </c>
      <c r="AU1001" s="151" t="s">
        <v>83</v>
      </c>
      <c r="AV1001" s="12" t="s">
        <v>81</v>
      </c>
      <c r="AW1001" s="12" t="s">
        <v>34</v>
      </c>
      <c r="AX1001" s="12" t="s">
        <v>74</v>
      </c>
      <c r="AY1001" s="151" t="s">
        <v>166</v>
      </c>
    </row>
    <row r="1002" spans="2:51" s="12" customFormat="1" ht="10.199999999999999">
      <c r="B1002" s="149"/>
      <c r="D1002" s="150" t="s">
        <v>177</v>
      </c>
      <c r="E1002" s="151" t="s">
        <v>19</v>
      </c>
      <c r="F1002" s="152" t="s">
        <v>2251</v>
      </c>
      <c r="H1002" s="151" t="s">
        <v>19</v>
      </c>
      <c r="I1002" s="153"/>
      <c r="L1002" s="149"/>
      <c r="M1002" s="154"/>
      <c r="T1002" s="155"/>
      <c r="AT1002" s="151" t="s">
        <v>177</v>
      </c>
      <c r="AU1002" s="151" t="s">
        <v>83</v>
      </c>
      <c r="AV1002" s="12" t="s">
        <v>81</v>
      </c>
      <c r="AW1002" s="12" t="s">
        <v>34</v>
      </c>
      <c r="AX1002" s="12" t="s">
        <v>74</v>
      </c>
      <c r="AY1002" s="151" t="s">
        <v>166</v>
      </c>
    </row>
    <row r="1003" spans="2:51" s="13" customFormat="1" ht="10.199999999999999">
      <c r="B1003" s="156"/>
      <c r="D1003" s="150" t="s">
        <v>177</v>
      </c>
      <c r="E1003" s="157" t="s">
        <v>19</v>
      </c>
      <c r="F1003" s="158" t="s">
        <v>1734</v>
      </c>
      <c r="H1003" s="159">
        <v>334.50400000000002</v>
      </c>
      <c r="I1003" s="160"/>
      <c r="L1003" s="156"/>
      <c r="M1003" s="161"/>
      <c r="T1003" s="162"/>
      <c r="AT1003" s="157" t="s">
        <v>177</v>
      </c>
      <c r="AU1003" s="157" t="s">
        <v>83</v>
      </c>
      <c r="AV1003" s="13" t="s">
        <v>83</v>
      </c>
      <c r="AW1003" s="13" t="s">
        <v>34</v>
      </c>
      <c r="AX1003" s="13" t="s">
        <v>74</v>
      </c>
      <c r="AY1003" s="157" t="s">
        <v>166</v>
      </c>
    </row>
    <row r="1004" spans="2:51" s="12" customFormat="1" ht="10.199999999999999">
      <c r="B1004" s="149"/>
      <c r="D1004" s="150" t="s">
        <v>177</v>
      </c>
      <c r="E1004" s="151" t="s">
        <v>19</v>
      </c>
      <c r="F1004" s="152" t="s">
        <v>1707</v>
      </c>
      <c r="H1004" s="151" t="s">
        <v>19</v>
      </c>
      <c r="I1004" s="153"/>
      <c r="L1004" s="149"/>
      <c r="M1004" s="154"/>
      <c r="T1004" s="155"/>
      <c r="AT1004" s="151" t="s">
        <v>177</v>
      </c>
      <c r="AU1004" s="151" t="s">
        <v>83</v>
      </c>
      <c r="AV1004" s="12" t="s">
        <v>81</v>
      </c>
      <c r="AW1004" s="12" t="s">
        <v>34</v>
      </c>
      <c r="AX1004" s="12" t="s">
        <v>74</v>
      </c>
      <c r="AY1004" s="151" t="s">
        <v>166</v>
      </c>
    </row>
    <row r="1005" spans="2:51" s="13" customFormat="1" ht="10.199999999999999">
      <c r="B1005" s="156"/>
      <c r="D1005" s="150" t="s">
        <v>177</v>
      </c>
      <c r="E1005" s="157" t="s">
        <v>19</v>
      </c>
      <c r="F1005" s="158" t="s">
        <v>2360</v>
      </c>
      <c r="H1005" s="159">
        <v>279.29000000000002</v>
      </c>
      <c r="I1005" s="160"/>
      <c r="L1005" s="156"/>
      <c r="M1005" s="161"/>
      <c r="T1005" s="162"/>
      <c r="AT1005" s="157" t="s">
        <v>177</v>
      </c>
      <c r="AU1005" s="157" t="s">
        <v>83</v>
      </c>
      <c r="AV1005" s="13" t="s">
        <v>83</v>
      </c>
      <c r="AW1005" s="13" t="s">
        <v>34</v>
      </c>
      <c r="AX1005" s="13" t="s">
        <v>74</v>
      </c>
      <c r="AY1005" s="157" t="s">
        <v>166</v>
      </c>
    </row>
    <row r="1006" spans="2:51" s="12" customFormat="1" ht="10.199999999999999">
      <c r="B1006" s="149"/>
      <c r="D1006" s="150" t="s">
        <v>177</v>
      </c>
      <c r="E1006" s="151" t="s">
        <v>19</v>
      </c>
      <c r="F1006" s="152" t="s">
        <v>1723</v>
      </c>
      <c r="H1006" s="151" t="s">
        <v>19</v>
      </c>
      <c r="I1006" s="153"/>
      <c r="L1006" s="149"/>
      <c r="M1006" s="154"/>
      <c r="T1006" s="155"/>
      <c r="AT1006" s="151" t="s">
        <v>177</v>
      </c>
      <c r="AU1006" s="151" t="s">
        <v>83</v>
      </c>
      <c r="AV1006" s="12" t="s">
        <v>81</v>
      </c>
      <c r="AW1006" s="12" t="s">
        <v>34</v>
      </c>
      <c r="AX1006" s="12" t="s">
        <v>74</v>
      </c>
      <c r="AY1006" s="151" t="s">
        <v>166</v>
      </c>
    </row>
    <row r="1007" spans="2:51" s="13" customFormat="1" ht="10.199999999999999">
      <c r="B1007" s="156"/>
      <c r="D1007" s="150" t="s">
        <v>177</v>
      </c>
      <c r="E1007" s="157" t="s">
        <v>19</v>
      </c>
      <c r="F1007" s="158" t="s">
        <v>1715</v>
      </c>
      <c r="H1007" s="159">
        <v>14.823</v>
      </c>
      <c r="I1007" s="160"/>
      <c r="L1007" s="156"/>
      <c r="M1007" s="161"/>
      <c r="T1007" s="162"/>
      <c r="AT1007" s="157" t="s">
        <v>177</v>
      </c>
      <c r="AU1007" s="157" t="s">
        <v>83</v>
      </c>
      <c r="AV1007" s="13" t="s">
        <v>83</v>
      </c>
      <c r="AW1007" s="13" t="s">
        <v>34</v>
      </c>
      <c r="AX1007" s="13" t="s">
        <v>74</v>
      </c>
      <c r="AY1007" s="157" t="s">
        <v>166</v>
      </c>
    </row>
    <row r="1008" spans="2:51" s="12" customFormat="1" ht="10.199999999999999">
      <c r="B1008" s="149"/>
      <c r="D1008" s="150" t="s">
        <v>177</v>
      </c>
      <c r="E1008" s="151" t="s">
        <v>19</v>
      </c>
      <c r="F1008" s="152" t="s">
        <v>1737</v>
      </c>
      <c r="H1008" s="151" t="s">
        <v>19</v>
      </c>
      <c r="I1008" s="153"/>
      <c r="L1008" s="149"/>
      <c r="M1008" s="154"/>
      <c r="T1008" s="155"/>
      <c r="AT1008" s="151" t="s">
        <v>177</v>
      </c>
      <c r="AU1008" s="151" t="s">
        <v>83</v>
      </c>
      <c r="AV1008" s="12" t="s">
        <v>81</v>
      </c>
      <c r="AW1008" s="12" t="s">
        <v>34</v>
      </c>
      <c r="AX1008" s="12" t="s">
        <v>74</v>
      </c>
      <c r="AY1008" s="151" t="s">
        <v>166</v>
      </c>
    </row>
    <row r="1009" spans="2:65" s="13" customFormat="1" ht="10.199999999999999">
      <c r="B1009" s="156"/>
      <c r="D1009" s="150" t="s">
        <v>177</v>
      </c>
      <c r="E1009" s="157" t="s">
        <v>19</v>
      </c>
      <c r="F1009" s="158" t="s">
        <v>1738</v>
      </c>
      <c r="H1009" s="159">
        <v>3.5529999999999999</v>
      </c>
      <c r="I1009" s="160"/>
      <c r="L1009" s="156"/>
      <c r="M1009" s="161"/>
      <c r="T1009" s="162"/>
      <c r="AT1009" s="157" t="s">
        <v>177</v>
      </c>
      <c r="AU1009" s="157" t="s">
        <v>83</v>
      </c>
      <c r="AV1009" s="13" t="s">
        <v>83</v>
      </c>
      <c r="AW1009" s="13" t="s">
        <v>34</v>
      </c>
      <c r="AX1009" s="13" t="s">
        <v>74</v>
      </c>
      <c r="AY1009" s="157" t="s">
        <v>166</v>
      </c>
    </row>
    <row r="1010" spans="2:65" s="12" customFormat="1" ht="10.199999999999999">
      <c r="B1010" s="149"/>
      <c r="D1010" s="150" t="s">
        <v>177</v>
      </c>
      <c r="E1010" s="151" t="s">
        <v>19</v>
      </c>
      <c r="F1010" s="152" t="s">
        <v>1724</v>
      </c>
      <c r="H1010" s="151" t="s">
        <v>19</v>
      </c>
      <c r="I1010" s="153"/>
      <c r="L1010" s="149"/>
      <c r="M1010" s="154"/>
      <c r="T1010" s="155"/>
      <c r="AT1010" s="151" t="s">
        <v>177</v>
      </c>
      <c r="AU1010" s="151" t="s">
        <v>83</v>
      </c>
      <c r="AV1010" s="12" t="s">
        <v>81</v>
      </c>
      <c r="AW1010" s="12" t="s">
        <v>34</v>
      </c>
      <c r="AX1010" s="12" t="s">
        <v>74</v>
      </c>
      <c r="AY1010" s="151" t="s">
        <v>166</v>
      </c>
    </row>
    <row r="1011" spans="2:65" s="13" customFormat="1" ht="10.199999999999999">
      <c r="B1011" s="156"/>
      <c r="D1011" s="150" t="s">
        <v>177</v>
      </c>
      <c r="E1011" s="157" t="s">
        <v>19</v>
      </c>
      <c r="F1011" s="158" t="s">
        <v>2361</v>
      </c>
      <c r="H1011" s="159">
        <v>7.11</v>
      </c>
      <c r="I1011" s="160"/>
      <c r="L1011" s="156"/>
      <c r="M1011" s="161"/>
      <c r="T1011" s="162"/>
      <c r="AT1011" s="157" t="s">
        <v>177</v>
      </c>
      <c r="AU1011" s="157" t="s">
        <v>83</v>
      </c>
      <c r="AV1011" s="13" t="s">
        <v>83</v>
      </c>
      <c r="AW1011" s="13" t="s">
        <v>34</v>
      </c>
      <c r="AX1011" s="13" t="s">
        <v>74</v>
      </c>
      <c r="AY1011" s="157" t="s">
        <v>166</v>
      </c>
    </row>
    <row r="1012" spans="2:65" s="12" customFormat="1" ht="10.199999999999999">
      <c r="B1012" s="149"/>
      <c r="D1012" s="150" t="s">
        <v>177</v>
      </c>
      <c r="E1012" s="151" t="s">
        <v>19</v>
      </c>
      <c r="F1012" s="152" t="s">
        <v>1719</v>
      </c>
      <c r="H1012" s="151" t="s">
        <v>19</v>
      </c>
      <c r="I1012" s="153"/>
      <c r="L1012" s="149"/>
      <c r="M1012" s="154"/>
      <c r="T1012" s="155"/>
      <c r="AT1012" s="151" t="s">
        <v>177</v>
      </c>
      <c r="AU1012" s="151" t="s">
        <v>83</v>
      </c>
      <c r="AV1012" s="12" t="s">
        <v>81</v>
      </c>
      <c r="AW1012" s="12" t="s">
        <v>34</v>
      </c>
      <c r="AX1012" s="12" t="s">
        <v>74</v>
      </c>
      <c r="AY1012" s="151" t="s">
        <v>166</v>
      </c>
    </row>
    <row r="1013" spans="2:65" s="13" customFormat="1" ht="10.199999999999999">
      <c r="B1013" s="156"/>
      <c r="D1013" s="150" t="s">
        <v>177</v>
      </c>
      <c r="E1013" s="157" t="s">
        <v>19</v>
      </c>
      <c r="F1013" s="158" t="s">
        <v>1726</v>
      </c>
      <c r="H1013" s="159">
        <v>282.36</v>
      </c>
      <c r="I1013" s="160"/>
      <c r="L1013" s="156"/>
      <c r="M1013" s="161"/>
      <c r="T1013" s="162"/>
      <c r="AT1013" s="157" t="s">
        <v>177</v>
      </c>
      <c r="AU1013" s="157" t="s">
        <v>83</v>
      </c>
      <c r="AV1013" s="13" t="s">
        <v>83</v>
      </c>
      <c r="AW1013" s="13" t="s">
        <v>34</v>
      </c>
      <c r="AX1013" s="13" t="s">
        <v>74</v>
      </c>
      <c r="AY1013" s="157" t="s">
        <v>166</v>
      </c>
    </row>
    <row r="1014" spans="2:65" s="13" customFormat="1" ht="10.199999999999999">
      <c r="B1014" s="156"/>
      <c r="D1014" s="150" t="s">
        <v>177</v>
      </c>
      <c r="E1014" s="157" t="s">
        <v>19</v>
      </c>
      <c r="F1014" s="158" t="s">
        <v>1727</v>
      </c>
      <c r="H1014" s="159">
        <v>30.058</v>
      </c>
      <c r="I1014" s="160"/>
      <c r="L1014" s="156"/>
      <c r="M1014" s="161"/>
      <c r="T1014" s="162"/>
      <c r="AT1014" s="157" t="s">
        <v>177</v>
      </c>
      <c r="AU1014" s="157" t="s">
        <v>83</v>
      </c>
      <c r="AV1014" s="13" t="s">
        <v>83</v>
      </c>
      <c r="AW1014" s="13" t="s">
        <v>34</v>
      </c>
      <c r="AX1014" s="13" t="s">
        <v>74</v>
      </c>
      <c r="AY1014" s="157" t="s">
        <v>166</v>
      </c>
    </row>
    <row r="1015" spans="2:65" s="12" customFormat="1" ht="10.199999999999999">
      <c r="B1015" s="149"/>
      <c r="D1015" s="150" t="s">
        <v>177</v>
      </c>
      <c r="E1015" s="151" t="s">
        <v>19</v>
      </c>
      <c r="F1015" s="152" t="s">
        <v>1728</v>
      </c>
      <c r="H1015" s="151" t="s">
        <v>19</v>
      </c>
      <c r="I1015" s="153"/>
      <c r="L1015" s="149"/>
      <c r="M1015" s="154"/>
      <c r="T1015" s="155"/>
      <c r="AT1015" s="151" t="s">
        <v>177</v>
      </c>
      <c r="AU1015" s="151" t="s">
        <v>83</v>
      </c>
      <c r="AV1015" s="12" t="s">
        <v>81</v>
      </c>
      <c r="AW1015" s="12" t="s">
        <v>34</v>
      </c>
      <c r="AX1015" s="12" t="s">
        <v>74</v>
      </c>
      <c r="AY1015" s="151" t="s">
        <v>166</v>
      </c>
    </row>
    <row r="1016" spans="2:65" s="13" customFormat="1" ht="10.199999999999999">
      <c r="B1016" s="156"/>
      <c r="D1016" s="150" t="s">
        <v>177</v>
      </c>
      <c r="E1016" s="157" t="s">
        <v>19</v>
      </c>
      <c r="F1016" s="158" t="s">
        <v>1729</v>
      </c>
      <c r="H1016" s="159">
        <v>50.008000000000003</v>
      </c>
      <c r="I1016" s="160"/>
      <c r="L1016" s="156"/>
      <c r="M1016" s="161"/>
      <c r="T1016" s="162"/>
      <c r="AT1016" s="157" t="s">
        <v>177</v>
      </c>
      <c r="AU1016" s="157" t="s">
        <v>83</v>
      </c>
      <c r="AV1016" s="13" t="s">
        <v>83</v>
      </c>
      <c r="AW1016" s="13" t="s">
        <v>34</v>
      </c>
      <c r="AX1016" s="13" t="s">
        <v>74</v>
      </c>
      <c r="AY1016" s="157" t="s">
        <v>166</v>
      </c>
    </row>
    <row r="1017" spans="2:65" s="12" customFormat="1" ht="10.199999999999999">
      <c r="B1017" s="149"/>
      <c r="D1017" s="150" t="s">
        <v>177</v>
      </c>
      <c r="E1017" s="151" t="s">
        <v>19</v>
      </c>
      <c r="F1017" s="152" t="s">
        <v>2431</v>
      </c>
      <c r="H1017" s="151" t="s">
        <v>19</v>
      </c>
      <c r="I1017" s="153"/>
      <c r="L1017" s="149"/>
      <c r="M1017" s="154"/>
      <c r="T1017" s="155"/>
      <c r="AT1017" s="151" t="s">
        <v>177</v>
      </c>
      <c r="AU1017" s="151" t="s">
        <v>83</v>
      </c>
      <c r="AV1017" s="12" t="s">
        <v>81</v>
      </c>
      <c r="AW1017" s="12" t="s">
        <v>34</v>
      </c>
      <c r="AX1017" s="12" t="s">
        <v>74</v>
      </c>
      <c r="AY1017" s="151" t="s">
        <v>166</v>
      </c>
    </row>
    <row r="1018" spans="2:65" s="13" customFormat="1" ht="10.199999999999999">
      <c r="B1018" s="156"/>
      <c r="D1018" s="150" t="s">
        <v>177</v>
      </c>
      <c r="E1018" s="157" t="s">
        <v>19</v>
      </c>
      <c r="F1018" s="158" t="s">
        <v>1692</v>
      </c>
      <c r="H1018" s="159">
        <v>26.78</v>
      </c>
      <c r="I1018" s="160"/>
      <c r="L1018" s="156"/>
      <c r="M1018" s="161"/>
      <c r="T1018" s="162"/>
      <c r="AT1018" s="157" t="s">
        <v>177</v>
      </c>
      <c r="AU1018" s="157" t="s">
        <v>83</v>
      </c>
      <c r="AV1018" s="13" t="s">
        <v>83</v>
      </c>
      <c r="AW1018" s="13" t="s">
        <v>34</v>
      </c>
      <c r="AX1018" s="13" t="s">
        <v>74</v>
      </c>
      <c r="AY1018" s="157" t="s">
        <v>166</v>
      </c>
    </row>
    <row r="1019" spans="2:65" s="14" customFormat="1" ht="10.199999999999999">
      <c r="B1019" s="163"/>
      <c r="D1019" s="150" t="s">
        <v>177</v>
      </c>
      <c r="E1019" s="164" t="s">
        <v>19</v>
      </c>
      <c r="F1019" s="165" t="s">
        <v>181</v>
      </c>
      <c r="H1019" s="166">
        <v>1157.076</v>
      </c>
      <c r="I1019" s="167"/>
      <c r="L1019" s="163"/>
      <c r="M1019" s="168"/>
      <c r="T1019" s="169"/>
      <c r="AT1019" s="164" t="s">
        <v>177</v>
      </c>
      <c r="AU1019" s="164" t="s">
        <v>83</v>
      </c>
      <c r="AV1019" s="14" t="s">
        <v>173</v>
      </c>
      <c r="AW1019" s="14" t="s">
        <v>34</v>
      </c>
      <c r="AX1019" s="14" t="s">
        <v>81</v>
      </c>
      <c r="AY1019" s="164" t="s">
        <v>166</v>
      </c>
    </row>
    <row r="1020" spans="2:65" s="13" customFormat="1" ht="10.199999999999999">
      <c r="B1020" s="156"/>
      <c r="D1020" s="150" t="s">
        <v>177</v>
      </c>
      <c r="F1020" s="158" t="s">
        <v>2432</v>
      </c>
      <c r="H1020" s="159">
        <v>1180.2180000000001</v>
      </c>
      <c r="I1020" s="160"/>
      <c r="L1020" s="156"/>
      <c r="M1020" s="161"/>
      <c r="T1020" s="162"/>
      <c r="AT1020" s="157" t="s">
        <v>177</v>
      </c>
      <c r="AU1020" s="157" t="s">
        <v>83</v>
      </c>
      <c r="AV1020" s="13" t="s">
        <v>83</v>
      </c>
      <c r="AW1020" s="13" t="s">
        <v>4</v>
      </c>
      <c r="AX1020" s="13" t="s">
        <v>81</v>
      </c>
      <c r="AY1020" s="157" t="s">
        <v>166</v>
      </c>
    </row>
    <row r="1021" spans="2:65" s="1" customFormat="1" ht="37.799999999999997" customHeight="1">
      <c r="B1021" s="33"/>
      <c r="C1021" s="132" t="s">
        <v>1210</v>
      </c>
      <c r="D1021" s="132" t="s">
        <v>168</v>
      </c>
      <c r="E1021" s="133" t="s">
        <v>935</v>
      </c>
      <c r="F1021" s="134" t="s">
        <v>936</v>
      </c>
      <c r="G1021" s="135" t="s">
        <v>244</v>
      </c>
      <c r="H1021" s="136">
        <v>102.26900000000001</v>
      </c>
      <c r="I1021" s="137"/>
      <c r="J1021" s="138">
        <f>ROUND(I1021*H1021,2)</f>
        <v>0</v>
      </c>
      <c r="K1021" s="134" t="s">
        <v>19</v>
      </c>
      <c r="L1021" s="33"/>
      <c r="M1021" s="139" t="s">
        <v>19</v>
      </c>
      <c r="N1021" s="140" t="s">
        <v>45</v>
      </c>
      <c r="P1021" s="141">
        <f>O1021*H1021</f>
        <v>0</v>
      </c>
      <c r="Q1021" s="141">
        <v>1.2E-2</v>
      </c>
      <c r="R1021" s="141">
        <f>Q1021*H1021</f>
        <v>1.227228</v>
      </c>
      <c r="S1021" s="141">
        <v>0</v>
      </c>
      <c r="T1021" s="142">
        <f>S1021*H1021</f>
        <v>0</v>
      </c>
      <c r="AR1021" s="143" t="s">
        <v>173</v>
      </c>
      <c r="AT1021" s="143" t="s">
        <v>168</v>
      </c>
      <c r="AU1021" s="143" t="s">
        <v>83</v>
      </c>
      <c r="AY1021" s="18" t="s">
        <v>166</v>
      </c>
      <c r="BE1021" s="144">
        <f>IF(N1021="základní",J1021,0)</f>
        <v>0</v>
      </c>
      <c r="BF1021" s="144">
        <f>IF(N1021="snížená",J1021,0)</f>
        <v>0</v>
      </c>
      <c r="BG1021" s="144">
        <f>IF(N1021="zákl. přenesená",J1021,0)</f>
        <v>0</v>
      </c>
      <c r="BH1021" s="144">
        <f>IF(N1021="sníž. přenesená",J1021,0)</f>
        <v>0</v>
      </c>
      <c r="BI1021" s="144">
        <f>IF(N1021="nulová",J1021,0)</f>
        <v>0</v>
      </c>
      <c r="BJ1021" s="18" t="s">
        <v>81</v>
      </c>
      <c r="BK1021" s="144">
        <f>ROUND(I1021*H1021,2)</f>
        <v>0</v>
      </c>
      <c r="BL1021" s="18" t="s">
        <v>173</v>
      </c>
      <c r="BM1021" s="143" t="s">
        <v>2433</v>
      </c>
    </row>
    <row r="1022" spans="2:65" s="12" customFormat="1" ht="10.199999999999999">
      <c r="B1022" s="149"/>
      <c r="D1022" s="150" t="s">
        <v>177</v>
      </c>
      <c r="E1022" s="151" t="s">
        <v>19</v>
      </c>
      <c r="F1022" s="152" t="s">
        <v>929</v>
      </c>
      <c r="H1022" s="151" t="s">
        <v>19</v>
      </c>
      <c r="I1022" s="153"/>
      <c r="L1022" s="149"/>
      <c r="M1022" s="154"/>
      <c r="T1022" s="155"/>
      <c r="AT1022" s="151" t="s">
        <v>177</v>
      </c>
      <c r="AU1022" s="151" t="s">
        <v>83</v>
      </c>
      <c r="AV1022" s="12" t="s">
        <v>81</v>
      </c>
      <c r="AW1022" s="12" t="s">
        <v>34</v>
      </c>
      <c r="AX1022" s="12" t="s">
        <v>74</v>
      </c>
      <c r="AY1022" s="151" t="s">
        <v>166</v>
      </c>
    </row>
    <row r="1023" spans="2:65" s="12" customFormat="1" ht="10.199999999999999">
      <c r="B1023" s="149"/>
      <c r="D1023" s="150" t="s">
        <v>177</v>
      </c>
      <c r="E1023" s="151" t="s">
        <v>19</v>
      </c>
      <c r="F1023" s="152" t="s">
        <v>1684</v>
      </c>
      <c r="H1023" s="151" t="s">
        <v>19</v>
      </c>
      <c r="I1023" s="153"/>
      <c r="L1023" s="149"/>
      <c r="M1023" s="154"/>
      <c r="T1023" s="155"/>
      <c r="AT1023" s="151" t="s">
        <v>177</v>
      </c>
      <c r="AU1023" s="151" t="s">
        <v>83</v>
      </c>
      <c r="AV1023" s="12" t="s">
        <v>81</v>
      </c>
      <c r="AW1023" s="12" t="s">
        <v>34</v>
      </c>
      <c r="AX1023" s="12" t="s">
        <v>74</v>
      </c>
      <c r="AY1023" s="151" t="s">
        <v>166</v>
      </c>
    </row>
    <row r="1024" spans="2:65" s="13" customFormat="1" ht="10.199999999999999">
      <c r="B1024" s="156"/>
      <c r="D1024" s="150" t="s">
        <v>177</v>
      </c>
      <c r="E1024" s="157" t="s">
        <v>19</v>
      </c>
      <c r="F1024" s="158" t="s">
        <v>1685</v>
      </c>
      <c r="H1024" s="159">
        <v>18.317</v>
      </c>
      <c r="I1024" s="160"/>
      <c r="L1024" s="156"/>
      <c r="M1024" s="161"/>
      <c r="T1024" s="162"/>
      <c r="AT1024" s="157" t="s">
        <v>177</v>
      </c>
      <c r="AU1024" s="157" t="s">
        <v>83</v>
      </c>
      <c r="AV1024" s="13" t="s">
        <v>83</v>
      </c>
      <c r="AW1024" s="13" t="s">
        <v>34</v>
      </c>
      <c r="AX1024" s="13" t="s">
        <v>74</v>
      </c>
      <c r="AY1024" s="157" t="s">
        <v>166</v>
      </c>
    </row>
    <row r="1025" spans="2:65" s="12" customFormat="1" ht="10.199999999999999">
      <c r="B1025" s="149"/>
      <c r="D1025" s="150" t="s">
        <v>177</v>
      </c>
      <c r="E1025" s="151" t="s">
        <v>19</v>
      </c>
      <c r="F1025" s="152" t="s">
        <v>354</v>
      </c>
      <c r="H1025" s="151" t="s">
        <v>19</v>
      </c>
      <c r="I1025" s="153"/>
      <c r="L1025" s="149"/>
      <c r="M1025" s="154"/>
      <c r="T1025" s="155"/>
      <c r="AT1025" s="151" t="s">
        <v>177</v>
      </c>
      <c r="AU1025" s="151" t="s">
        <v>83</v>
      </c>
      <c r="AV1025" s="12" t="s">
        <v>81</v>
      </c>
      <c r="AW1025" s="12" t="s">
        <v>34</v>
      </c>
      <c r="AX1025" s="12" t="s">
        <v>74</v>
      </c>
      <c r="AY1025" s="151" t="s">
        <v>166</v>
      </c>
    </row>
    <row r="1026" spans="2:65" s="12" customFormat="1" ht="10.199999999999999">
      <c r="B1026" s="149"/>
      <c r="D1026" s="150" t="s">
        <v>177</v>
      </c>
      <c r="E1026" s="151" t="s">
        <v>19</v>
      </c>
      <c r="F1026" s="152" t="s">
        <v>1684</v>
      </c>
      <c r="H1026" s="151" t="s">
        <v>19</v>
      </c>
      <c r="I1026" s="153"/>
      <c r="L1026" s="149"/>
      <c r="M1026" s="154"/>
      <c r="T1026" s="155"/>
      <c r="AT1026" s="151" t="s">
        <v>177</v>
      </c>
      <c r="AU1026" s="151" t="s">
        <v>83</v>
      </c>
      <c r="AV1026" s="12" t="s">
        <v>81</v>
      </c>
      <c r="AW1026" s="12" t="s">
        <v>34</v>
      </c>
      <c r="AX1026" s="12" t="s">
        <v>74</v>
      </c>
      <c r="AY1026" s="151" t="s">
        <v>166</v>
      </c>
    </row>
    <row r="1027" spans="2:65" s="13" customFormat="1" ht="10.199999999999999">
      <c r="B1027" s="156"/>
      <c r="D1027" s="150" t="s">
        <v>177</v>
      </c>
      <c r="E1027" s="157" t="s">
        <v>19</v>
      </c>
      <c r="F1027" s="158" t="s">
        <v>1686</v>
      </c>
      <c r="H1027" s="159">
        <v>84.707999999999998</v>
      </c>
      <c r="I1027" s="160"/>
      <c r="L1027" s="156"/>
      <c r="M1027" s="161"/>
      <c r="T1027" s="162"/>
      <c r="AT1027" s="157" t="s">
        <v>177</v>
      </c>
      <c r="AU1027" s="157" t="s">
        <v>83</v>
      </c>
      <c r="AV1027" s="13" t="s">
        <v>83</v>
      </c>
      <c r="AW1027" s="13" t="s">
        <v>34</v>
      </c>
      <c r="AX1027" s="13" t="s">
        <v>74</v>
      </c>
      <c r="AY1027" s="157" t="s">
        <v>166</v>
      </c>
    </row>
    <row r="1028" spans="2:65" s="13" customFormat="1" ht="10.199999999999999">
      <c r="B1028" s="156"/>
      <c r="D1028" s="150" t="s">
        <v>177</v>
      </c>
      <c r="E1028" s="157" t="s">
        <v>19</v>
      </c>
      <c r="F1028" s="158" t="s">
        <v>1687</v>
      </c>
      <c r="H1028" s="159">
        <v>9.0169999999999995</v>
      </c>
      <c r="I1028" s="160"/>
      <c r="L1028" s="156"/>
      <c r="M1028" s="161"/>
      <c r="T1028" s="162"/>
      <c r="AT1028" s="157" t="s">
        <v>177</v>
      </c>
      <c r="AU1028" s="157" t="s">
        <v>83</v>
      </c>
      <c r="AV1028" s="13" t="s">
        <v>83</v>
      </c>
      <c r="AW1028" s="13" t="s">
        <v>34</v>
      </c>
      <c r="AX1028" s="13" t="s">
        <v>74</v>
      </c>
      <c r="AY1028" s="157" t="s">
        <v>166</v>
      </c>
    </row>
    <row r="1029" spans="2:65" s="13" customFormat="1" ht="10.199999999999999">
      <c r="B1029" s="156"/>
      <c r="D1029" s="150" t="s">
        <v>177</v>
      </c>
      <c r="E1029" s="157" t="s">
        <v>19</v>
      </c>
      <c r="F1029" s="158" t="s">
        <v>2369</v>
      </c>
      <c r="H1029" s="159">
        <v>-26.78</v>
      </c>
      <c r="I1029" s="160"/>
      <c r="L1029" s="156"/>
      <c r="M1029" s="161"/>
      <c r="T1029" s="162"/>
      <c r="AT1029" s="157" t="s">
        <v>177</v>
      </c>
      <c r="AU1029" s="157" t="s">
        <v>83</v>
      </c>
      <c r="AV1029" s="13" t="s">
        <v>83</v>
      </c>
      <c r="AW1029" s="13" t="s">
        <v>34</v>
      </c>
      <c r="AX1029" s="13" t="s">
        <v>74</v>
      </c>
      <c r="AY1029" s="157" t="s">
        <v>166</v>
      </c>
    </row>
    <row r="1030" spans="2:65" s="12" customFormat="1" ht="10.199999999999999">
      <c r="B1030" s="149"/>
      <c r="D1030" s="150" t="s">
        <v>177</v>
      </c>
      <c r="E1030" s="151" t="s">
        <v>19</v>
      </c>
      <c r="F1030" s="152" t="s">
        <v>1689</v>
      </c>
      <c r="H1030" s="151" t="s">
        <v>19</v>
      </c>
      <c r="I1030" s="153"/>
      <c r="L1030" s="149"/>
      <c r="M1030" s="154"/>
      <c r="T1030" s="155"/>
      <c r="AT1030" s="151" t="s">
        <v>177</v>
      </c>
      <c r="AU1030" s="151" t="s">
        <v>83</v>
      </c>
      <c r="AV1030" s="12" t="s">
        <v>81</v>
      </c>
      <c r="AW1030" s="12" t="s">
        <v>34</v>
      </c>
      <c r="AX1030" s="12" t="s">
        <v>74</v>
      </c>
      <c r="AY1030" s="151" t="s">
        <v>166</v>
      </c>
    </row>
    <row r="1031" spans="2:65" s="13" customFormat="1" ht="10.199999999999999">
      <c r="B1031" s="156"/>
      <c r="D1031" s="150" t="s">
        <v>177</v>
      </c>
      <c r="E1031" s="157" t="s">
        <v>19</v>
      </c>
      <c r="F1031" s="158" t="s">
        <v>1690</v>
      </c>
      <c r="H1031" s="159">
        <v>15.002000000000001</v>
      </c>
      <c r="I1031" s="160"/>
      <c r="L1031" s="156"/>
      <c r="M1031" s="161"/>
      <c r="T1031" s="162"/>
      <c r="AT1031" s="157" t="s">
        <v>177</v>
      </c>
      <c r="AU1031" s="157" t="s">
        <v>83</v>
      </c>
      <c r="AV1031" s="13" t="s">
        <v>83</v>
      </c>
      <c r="AW1031" s="13" t="s">
        <v>34</v>
      </c>
      <c r="AX1031" s="13" t="s">
        <v>74</v>
      </c>
      <c r="AY1031" s="157" t="s">
        <v>166</v>
      </c>
    </row>
    <row r="1032" spans="2:65" s="14" customFormat="1" ht="10.199999999999999">
      <c r="B1032" s="163"/>
      <c r="D1032" s="150" t="s">
        <v>177</v>
      </c>
      <c r="E1032" s="164" t="s">
        <v>19</v>
      </c>
      <c r="F1032" s="165" t="s">
        <v>181</v>
      </c>
      <c r="H1032" s="166">
        <v>100.264</v>
      </c>
      <c r="I1032" s="167"/>
      <c r="L1032" s="163"/>
      <c r="M1032" s="168"/>
      <c r="T1032" s="169"/>
      <c r="AT1032" s="164" t="s">
        <v>177</v>
      </c>
      <c r="AU1032" s="164" t="s">
        <v>83</v>
      </c>
      <c r="AV1032" s="14" t="s">
        <v>173</v>
      </c>
      <c r="AW1032" s="14" t="s">
        <v>34</v>
      </c>
      <c r="AX1032" s="14" t="s">
        <v>81</v>
      </c>
      <c r="AY1032" s="164" t="s">
        <v>166</v>
      </c>
    </row>
    <row r="1033" spans="2:65" s="13" customFormat="1" ht="10.199999999999999">
      <c r="B1033" s="156"/>
      <c r="D1033" s="150" t="s">
        <v>177</v>
      </c>
      <c r="F1033" s="158" t="s">
        <v>2434</v>
      </c>
      <c r="H1033" s="159">
        <v>102.26900000000001</v>
      </c>
      <c r="I1033" s="160"/>
      <c r="L1033" s="156"/>
      <c r="M1033" s="161"/>
      <c r="T1033" s="162"/>
      <c r="AT1033" s="157" t="s">
        <v>177</v>
      </c>
      <c r="AU1033" s="157" t="s">
        <v>83</v>
      </c>
      <c r="AV1033" s="13" t="s">
        <v>83</v>
      </c>
      <c r="AW1033" s="13" t="s">
        <v>4</v>
      </c>
      <c r="AX1033" s="13" t="s">
        <v>81</v>
      </c>
      <c r="AY1033" s="157" t="s">
        <v>166</v>
      </c>
    </row>
    <row r="1034" spans="2:65" s="1" customFormat="1" ht="37.799999999999997" customHeight="1">
      <c r="B1034" s="33"/>
      <c r="C1034" s="132" t="s">
        <v>1215</v>
      </c>
      <c r="D1034" s="132" t="s">
        <v>168</v>
      </c>
      <c r="E1034" s="133" t="s">
        <v>2435</v>
      </c>
      <c r="F1034" s="134" t="s">
        <v>2436</v>
      </c>
      <c r="G1034" s="135" t="s">
        <v>244</v>
      </c>
      <c r="H1034" s="136">
        <v>62.279000000000003</v>
      </c>
      <c r="I1034" s="137"/>
      <c r="J1034" s="138">
        <f>ROUND(I1034*H1034,2)</f>
        <v>0</v>
      </c>
      <c r="K1034" s="134" t="s">
        <v>19</v>
      </c>
      <c r="L1034" s="33"/>
      <c r="M1034" s="139" t="s">
        <v>19</v>
      </c>
      <c r="N1034" s="140" t="s">
        <v>45</v>
      </c>
      <c r="P1034" s="141">
        <f>O1034*H1034</f>
        <v>0</v>
      </c>
      <c r="Q1034" s="141">
        <v>2.1000000000000001E-2</v>
      </c>
      <c r="R1034" s="141">
        <f>Q1034*H1034</f>
        <v>1.3078590000000001</v>
      </c>
      <c r="S1034" s="141">
        <v>0</v>
      </c>
      <c r="T1034" s="142">
        <f>S1034*H1034</f>
        <v>0</v>
      </c>
      <c r="AR1034" s="143" t="s">
        <v>173</v>
      </c>
      <c r="AT1034" s="143" t="s">
        <v>168</v>
      </c>
      <c r="AU1034" s="143" t="s">
        <v>83</v>
      </c>
      <c r="AY1034" s="18" t="s">
        <v>166</v>
      </c>
      <c r="BE1034" s="144">
        <f>IF(N1034="základní",J1034,0)</f>
        <v>0</v>
      </c>
      <c r="BF1034" s="144">
        <f>IF(N1034="snížená",J1034,0)</f>
        <v>0</v>
      </c>
      <c r="BG1034" s="144">
        <f>IF(N1034="zákl. přenesená",J1034,0)</f>
        <v>0</v>
      </c>
      <c r="BH1034" s="144">
        <f>IF(N1034="sníž. přenesená",J1034,0)</f>
        <v>0</v>
      </c>
      <c r="BI1034" s="144">
        <f>IF(N1034="nulová",J1034,0)</f>
        <v>0</v>
      </c>
      <c r="BJ1034" s="18" t="s">
        <v>81</v>
      </c>
      <c r="BK1034" s="144">
        <f>ROUND(I1034*H1034,2)</f>
        <v>0</v>
      </c>
      <c r="BL1034" s="18" t="s">
        <v>173</v>
      </c>
      <c r="BM1034" s="143" t="s">
        <v>2437</v>
      </c>
    </row>
    <row r="1035" spans="2:65" s="12" customFormat="1" ht="10.199999999999999">
      <c r="B1035" s="149"/>
      <c r="D1035" s="150" t="s">
        <v>177</v>
      </c>
      <c r="E1035" s="151" t="s">
        <v>19</v>
      </c>
      <c r="F1035" s="152" t="s">
        <v>929</v>
      </c>
      <c r="H1035" s="151" t="s">
        <v>19</v>
      </c>
      <c r="I1035" s="153"/>
      <c r="L1035" s="149"/>
      <c r="M1035" s="154"/>
      <c r="T1035" s="155"/>
      <c r="AT1035" s="151" t="s">
        <v>177</v>
      </c>
      <c r="AU1035" s="151" t="s">
        <v>83</v>
      </c>
      <c r="AV1035" s="12" t="s">
        <v>81</v>
      </c>
      <c r="AW1035" s="12" t="s">
        <v>34</v>
      </c>
      <c r="AX1035" s="12" t="s">
        <v>74</v>
      </c>
      <c r="AY1035" s="151" t="s">
        <v>166</v>
      </c>
    </row>
    <row r="1036" spans="2:65" s="12" customFormat="1" ht="10.199999999999999">
      <c r="B1036" s="149"/>
      <c r="D1036" s="150" t="s">
        <v>177</v>
      </c>
      <c r="E1036" s="151" t="s">
        <v>19</v>
      </c>
      <c r="F1036" s="152" t="s">
        <v>1719</v>
      </c>
      <c r="H1036" s="151" t="s">
        <v>19</v>
      </c>
      <c r="I1036" s="153"/>
      <c r="L1036" s="149"/>
      <c r="M1036" s="154"/>
      <c r="T1036" s="155"/>
      <c r="AT1036" s="151" t="s">
        <v>177</v>
      </c>
      <c r="AU1036" s="151" t="s">
        <v>83</v>
      </c>
      <c r="AV1036" s="12" t="s">
        <v>81</v>
      </c>
      <c r="AW1036" s="12" t="s">
        <v>34</v>
      </c>
      <c r="AX1036" s="12" t="s">
        <v>74</v>
      </c>
      <c r="AY1036" s="151" t="s">
        <v>166</v>
      </c>
    </row>
    <row r="1037" spans="2:65" s="13" customFormat="1" ht="10.199999999999999">
      <c r="B1037" s="156"/>
      <c r="D1037" s="150" t="s">
        <v>177</v>
      </c>
      <c r="E1037" s="157" t="s">
        <v>19</v>
      </c>
      <c r="F1037" s="158" t="s">
        <v>2438</v>
      </c>
      <c r="H1037" s="159">
        <v>61.058</v>
      </c>
      <c r="I1037" s="160"/>
      <c r="L1037" s="156"/>
      <c r="M1037" s="161"/>
      <c r="T1037" s="162"/>
      <c r="AT1037" s="157" t="s">
        <v>177</v>
      </c>
      <c r="AU1037" s="157" t="s">
        <v>83</v>
      </c>
      <c r="AV1037" s="13" t="s">
        <v>83</v>
      </c>
      <c r="AW1037" s="13" t="s">
        <v>34</v>
      </c>
      <c r="AX1037" s="13" t="s">
        <v>74</v>
      </c>
      <c r="AY1037" s="157" t="s">
        <v>166</v>
      </c>
    </row>
    <row r="1038" spans="2:65" s="14" customFormat="1" ht="10.199999999999999">
      <c r="B1038" s="163"/>
      <c r="D1038" s="150" t="s">
        <v>177</v>
      </c>
      <c r="E1038" s="164" t="s">
        <v>19</v>
      </c>
      <c r="F1038" s="165" t="s">
        <v>181</v>
      </c>
      <c r="H1038" s="166">
        <v>61.058</v>
      </c>
      <c r="I1038" s="167"/>
      <c r="L1038" s="163"/>
      <c r="M1038" s="168"/>
      <c r="T1038" s="169"/>
      <c r="AT1038" s="164" t="s">
        <v>177</v>
      </c>
      <c r="AU1038" s="164" t="s">
        <v>83</v>
      </c>
      <c r="AV1038" s="14" t="s">
        <v>173</v>
      </c>
      <c r="AW1038" s="14" t="s">
        <v>34</v>
      </c>
      <c r="AX1038" s="14" t="s">
        <v>81</v>
      </c>
      <c r="AY1038" s="164" t="s">
        <v>166</v>
      </c>
    </row>
    <row r="1039" spans="2:65" s="13" customFormat="1" ht="10.199999999999999">
      <c r="B1039" s="156"/>
      <c r="D1039" s="150" t="s">
        <v>177</v>
      </c>
      <c r="F1039" s="158" t="s">
        <v>2439</v>
      </c>
      <c r="H1039" s="159">
        <v>62.279000000000003</v>
      </c>
      <c r="I1039" s="160"/>
      <c r="L1039" s="156"/>
      <c r="M1039" s="161"/>
      <c r="T1039" s="162"/>
      <c r="AT1039" s="157" t="s">
        <v>177</v>
      </c>
      <c r="AU1039" s="157" t="s">
        <v>83</v>
      </c>
      <c r="AV1039" s="13" t="s">
        <v>83</v>
      </c>
      <c r="AW1039" s="13" t="s">
        <v>4</v>
      </c>
      <c r="AX1039" s="13" t="s">
        <v>81</v>
      </c>
      <c r="AY1039" s="157" t="s">
        <v>166</v>
      </c>
    </row>
    <row r="1040" spans="2:65" s="1" customFormat="1" ht="37.799999999999997" customHeight="1">
      <c r="B1040" s="33"/>
      <c r="C1040" s="132" t="s">
        <v>1219</v>
      </c>
      <c r="D1040" s="132" t="s">
        <v>168</v>
      </c>
      <c r="E1040" s="133" t="s">
        <v>940</v>
      </c>
      <c r="F1040" s="134" t="s">
        <v>941</v>
      </c>
      <c r="G1040" s="135" t="s">
        <v>244</v>
      </c>
      <c r="H1040" s="136">
        <v>396.99</v>
      </c>
      <c r="I1040" s="137"/>
      <c r="J1040" s="138">
        <f>ROUND(I1040*H1040,2)</f>
        <v>0</v>
      </c>
      <c r="K1040" s="134" t="s">
        <v>19</v>
      </c>
      <c r="L1040" s="33"/>
      <c r="M1040" s="139" t="s">
        <v>19</v>
      </c>
      <c r="N1040" s="140" t="s">
        <v>45</v>
      </c>
      <c r="P1040" s="141">
        <f>O1040*H1040</f>
        <v>0</v>
      </c>
      <c r="Q1040" s="141">
        <v>4.1000000000000002E-2</v>
      </c>
      <c r="R1040" s="141">
        <f>Q1040*H1040</f>
        <v>16.276590000000002</v>
      </c>
      <c r="S1040" s="141">
        <v>0</v>
      </c>
      <c r="T1040" s="142">
        <f>S1040*H1040</f>
        <v>0</v>
      </c>
      <c r="AR1040" s="143" t="s">
        <v>173</v>
      </c>
      <c r="AT1040" s="143" t="s">
        <v>168</v>
      </c>
      <c r="AU1040" s="143" t="s">
        <v>83</v>
      </c>
      <c r="AY1040" s="18" t="s">
        <v>166</v>
      </c>
      <c r="BE1040" s="144">
        <f>IF(N1040="základní",J1040,0)</f>
        <v>0</v>
      </c>
      <c r="BF1040" s="144">
        <f>IF(N1040="snížená",J1040,0)</f>
        <v>0</v>
      </c>
      <c r="BG1040" s="144">
        <f>IF(N1040="zákl. přenesená",J1040,0)</f>
        <v>0</v>
      </c>
      <c r="BH1040" s="144">
        <f>IF(N1040="sníž. přenesená",J1040,0)</f>
        <v>0</v>
      </c>
      <c r="BI1040" s="144">
        <f>IF(N1040="nulová",J1040,0)</f>
        <v>0</v>
      </c>
      <c r="BJ1040" s="18" t="s">
        <v>81</v>
      </c>
      <c r="BK1040" s="144">
        <f>ROUND(I1040*H1040,2)</f>
        <v>0</v>
      </c>
      <c r="BL1040" s="18" t="s">
        <v>173</v>
      </c>
      <c r="BM1040" s="143" t="s">
        <v>2440</v>
      </c>
    </row>
    <row r="1041" spans="2:65" s="12" customFormat="1" ht="10.199999999999999">
      <c r="B1041" s="149"/>
      <c r="D1041" s="150" t="s">
        <v>177</v>
      </c>
      <c r="E1041" s="151" t="s">
        <v>19</v>
      </c>
      <c r="F1041" s="152" t="s">
        <v>354</v>
      </c>
      <c r="H1041" s="151" t="s">
        <v>19</v>
      </c>
      <c r="I1041" s="153"/>
      <c r="L1041" s="149"/>
      <c r="M1041" s="154"/>
      <c r="T1041" s="155"/>
      <c r="AT1041" s="151" t="s">
        <v>177</v>
      </c>
      <c r="AU1041" s="151" t="s">
        <v>83</v>
      </c>
      <c r="AV1041" s="12" t="s">
        <v>81</v>
      </c>
      <c r="AW1041" s="12" t="s">
        <v>34</v>
      </c>
      <c r="AX1041" s="12" t="s">
        <v>74</v>
      </c>
      <c r="AY1041" s="151" t="s">
        <v>166</v>
      </c>
    </row>
    <row r="1042" spans="2:65" s="12" customFormat="1" ht="10.199999999999999">
      <c r="B1042" s="149"/>
      <c r="D1042" s="150" t="s">
        <v>177</v>
      </c>
      <c r="E1042" s="151" t="s">
        <v>19</v>
      </c>
      <c r="F1042" s="152" t="s">
        <v>1719</v>
      </c>
      <c r="H1042" s="151" t="s">
        <v>19</v>
      </c>
      <c r="I1042" s="153"/>
      <c r="L1042" s="149"/>
      <c r="M1042" s="154"/>
      <c r="T1042" s="155"/>
      <c r="AT1042" s="151" t="s">
        <v>177</v>
      </c>
      <c r="AU1042" s="151" t="s">
        <v>83</v>
      </c>
      <c r="AV1042" s="12" t="s">
        <v>81</v>
      </c>
      <c r="AW1042" s="12" t="s">
        <v>34</v>
      </c>
      <c r="AX1042" s="12" t="s">
        <v>74</v>
      </c>
      <c r="AY1042" s="151" t="s">
        <v>166</v>
      </c>
    </row>
    <row r="1043" spans="2:65" s="13" customFormat="1" ht="10.199999999999999">
      <c r="B1043" s="156"/>
      <c r="D1043" s="150" t="s">
        <v>177</v>
      </c>
      <c r="E1043" s="157" t="s">
        <v>19</v>
      </c>
      <c r="F1043" s="158" t="s">
        <v>1726</v>
      </c>
      <c r="H1043" s="159">
        <v>282.36</v>
      </c>
      <c r="I1043" s="160"/>
      <c r="L1043" s="156"/>
      <c r="M1043" s="161"/>
      <c r="T1043" s="162"/>
      <c r="AT1043" s="157" t="s">
        <v>177</v>
      </c>
      <c r="AU1043" s="157" t="s">
        <v>83</v>
      </c>
      <c r="AV1043" s="13" t="s">
        <v>83</v>
      </c>
      <c r="AW1043" s="13" t="s">
        <v>34</v>
      </c>
      <c r="AX1043" s="13" t="s">
        <v>74</v>
      </c>
      <c r="AY1043" s="157" t="s">
        <v>166</v>
      </c>
    </row>
    <row r="1044" spans="2:65" s="13" customFormat="1" ht="10.199999999999999">
      <c r="B1044" s="156"/>
      <c r="D1044" s="150" t="s">
        <v>177</v>
      </c>
      <c r="E1044" s="157" t="s">
        <v>19</v>
      </c>
      <c r="F1044" s="158" t="s">
        <v>1727</v>
      </c>
      <c r="H1044" s="159">
        <v>30.058</v>
      </c>
      <c r="I1044" s="160"/>
      <c r="L1044" s="156"/>
      <c r="M1044" s="161"/>
      <c r="T1044" s="162"/>
      <c r="AT1044" s="157" t="s">
        <v>177</v>
      </c>
      <c r="AU1044" s="157" t="s">
        <v>83</v>
      </c>
      <c r="AV1044" s="13" t="s">
        <v>83</v>
      </c>
      <c r="AW1044" s="13" t="s">
        <v>34</v>
      </c>
      <c r="AX1044" s="13" t="s">
        <v>74</v>
      </c>
      <c r="AY1044" s="157" t="s">
        <v>166</v>
      </c>
    </row>
    <row r="1045" spans="2:65" s="12" customFormat="1" ht="10.199999999999999">
      <c r="B1045" s="149"/>
      <c r="D1045" s="150" t="s">
        <v>177</v>
      </c>
      <c r="E1045" s="151" t="s">
        <v>19</v>
      </c>
      <c r="F1045" s="152" t="s">
        <v>1728</v>
      </c>
      <c r="H1045" s="151" t="s">
        <v>19</v>
      </c>
      <c r="I1045" s="153"/>
      <c r="L1045" s="149"/>
      <c r="M1045" s="154"/>
      <c r="T1045" s="155"/>
      <c r="AT1045" s="151" t="s">
        <v>177</v>
      </c>
      <c r="AU1045" s="151" t="s">
        <v>83</v>
      </c>
      <c r="AV1045" s="12" t="s">
        <v>81</v>
      </c>
      <c r="AW1045" s="12" t="s">
        <v>34</v>
      </c>
      <c r="AX1045" s="12" t="s">
        <v>74</v>
      </c>
      <c r="AY1045" s="151" t="s">
        <v>166</v>
      </c>
    </row>
    <row r="1046" spans="2:65" s="13" customFormat="1" ht="10.199999999999999">
      <c r="B1046" s="156"/>
      <c r="D1046" s="150" t="s">
        <v>177</v>
      </c>
      <c r="E1046" s="157" t="s">
        <v>19</v>
      </c>
      <c r="F1046" s="158" t="s">
        <v>1729</v>
      </c>
      <c r="H1046" s="159">
        <v>50.008000000000003</v>
      </c>
      <c r="I1046" s="160"/>
      <c r="L1046" s="156"/>
      <c r="M1046" s="161"/>
      <c r="T1046" s="162"/>
      <c r="AT1046" s="157" t="s">
        <v>177</v>
      </c>
      <c r="AU1046" s="157" t="s">
        <v>83</v>
      </c>
      <c r="AV1046" s="13" t="s">
        <v>83</v>
      </c>
      <c r="AW1046" s="13" t="s">
        <v>34</v>
      </c>
      <c r="AX1046" s="13" t="s">
        <v>74</v>
      </c>
      <c r="AY1046" s="157" t="s">
        <v>166</v>
      </c>
    </row>
    <row r="1047" spans="2:65" s="12" customFormat="1" ht="10.199999999999999">
      <c r="B1047" s="149"/>
      <c r="D1047" s="150" t="s">
        <v>177</v>
      </c>
      <c r="E1047" s="151" t="s">
        <v>19</v>
      </c>
      <c r="F1047" s="152" t="s">
        <v>2431</v>
      </c>
      <c r="H1047" s="151" t="s">
        <v>19</v>
      </c>
      <c r="I1047" s="153"/>
      <c r="L1047" s="149"/>
      <c r="M1047" s="154"/>
      <c r="T1047" s="155"/>
      <c r="AT1047" s="151" t="s">
        <v>177</v>
      </c>
      <c r="AU1047" s="151" t="s">
        <v>83</v>
      </c>
      <c r="AV1047" s="12" t="s">
        <v>81</v>
      </c>
      <c r="AW1047" s="12" t="s">
        <v>34</v>
      </c>
      <c r="AX1047" s="12" t="s">
        <v>74</v>
      </c>
      <c r="AY1047" s="151" t="s">
        <v>166</v>
      </c>
    </row>
    <row r="1048" spans="2:65" s="13" customFormat="1" ht="10.199999999999999">
      <c r="B1048" s="156"/>
      <c r="D1048" s="150" t="s">
        <v>177</v>
      </c>
      <c r="E1048" s="157" t="s">
        <v>19</v>
      </c>
      <c r="F1048" s="158" t="s">
        <v>1692</v>
      </c>
      <c r="H1048" s="159">
        <v>26.78</v>
      </c>
      <c r="I1048" s="160"/>
      <c r="L1048" s="156"/>
      <c r="M1048" s="161"/>
      <c r="T1048" s="162"/>
      <c r="AT1048" s="157" t="s">
        <v>177</v>
      </c>
      <c r="AU1048" s="157" t="s">
        <v>83</v>
      </c>
      <c r="AV1048" s="13" t="s">
        <v>83</v>
      </c>
      <c r="AW1048" s="13" t="s">
        <v>34</v>
      </c>
      <c r="AX1048" s="13" t="s">
        <v>74</v>
      </c>
      <c r="AY1048" s="157" t="s">
        <v>166</v>
      </c>
    </row>
    <row r="1049" spans="2:65" s="14" customFormat="1" ht="10.199999999999999">
      <c r="B1049" s="163"/>
      <c r="D1049" s="150" t="s">
        <v>177</v>
      </c>
      <c r="E1049" s="164" t="s">
        <v>19</v>
      </c>
      <c r="F1049" s="165" t="s">
        <v>181</v>
      </c>
      <c r="H1049" s="166">
        <v>389.20600000000002</v>
      </c>
      <c r="I1049" s="167"/>
      <c r="L1049" s="163"/>
      <c r="M1049" s="168"/>
      <c r="T1049" s="169"/>
      <c r="AT1049" s="164" t="s">
        <v>177</v>
      </c>
      <c r="AU1049" s="164" t="s">
        <v>83</v>
      </c>
      <c r="AV1049" s="14" t="s">
        <v>173</v>
      </c>
      <c r="AW1049" s="14" t="s">
        <v>34</v>
      </c>
      <c r="AX1049" s="14" t="s">
        <v>81</v>
      </c>
      <c r="AY1049" s="164" t="s">
        <v>166</v>
      </c>
    </row>
    <row r="1050" spans="2:65" s="13" customFormat="1" ht="10.199999999999999">
      <c r="B1050" s="156"/>
      <c r="D1050" s="150" t="s">
        <v>177</v>
      </c>
      <c r="F1050" s="158" t="s">
        <v>2441</v>
      </c>
      <c r="H1050" s="159">
        <v>396.99</v>
      </c>
      <c r="I1050" s="160"/>
      <c r="L1050" s="156"/>
      <c r="M1050" s="161"/>
      <c r="T1050" s="162"/>
      <c r="AT1050" s="157" t="s">
        <v>177</v>
      </c>
      <c r="AU1050" s="157" t="s">
        <v>83</v>
      </c>
      <c r="AV1050" s="13" t="s">
        <v>83</v>
      </c>
      <c r="AW1050" s="13" t="s">
        <v>4</v>
      </c>
      <c r="AX1050" s="13" t="s">
        <v>81</v>
      </c>
      <c r="AY1050" s="157" t="s">
        <v>166</v>
      </c>
    </row>
    <row r="1051" spans="2:65" s="1" customFormat="1" ht="37.799999999999997" customHeight="1">
      <c r="B1051" s="33"/>
      <c r="C1051" s="132" t="s">
        <v>1223</v>
      </c>
      <c r="D1051" s="132" t="s">
        <v>168</v>
      </c>
      <c r="E1051" s="133" t="s">
        <v>2442</v>
      </c>
      <c r="F1051" s="134" t="s">
        <v>2443</v>
      </c>
      <c r="G1051" s="135" t="s">
        <v>244</v>
      </c>
      <c r="H1051" s="136">
        <v>1.087</v>
      </c>
      <c r="I1051" s="137"/>
      <c r="J1051" s="138">
        <f>ROUND(I1051*H1051,2)</f>
        <v>0</v>
      </c>
      <c r="K1051" s="134" t="s">
        <v>19</v>
      </c>
      <c r="L1051" s="33"/>
      <c r="M1051" s="139" t="s">
        <v>19</v>
      </c>
      <c r="N1051" s="140" t="s">
        <v>45</v>
      </c>
      <c r="P1051" s="141">
        <f>O1051*H1051</f>
        <v>0</v>
      </c>
      <c r="Q1051" s="141">
        <v>1.2E-2</v>
      </c>
      <c r="R1051" s="141">
        <f>Q1051*H1051</f>
        <v>1.3044E-2</v>
      </c>
      <c r="S1051" s="141">
        <v>0</v>
      </c>
      <c r="T1051" s="142">
        <f>S1051*H1051</f>
        <v>0</v>
      </c>
      <c r="AR1051" s="143" t="s">
        <v>173</v>
      </c>
      <c r="AT1051" s="143" t="s">
        <v>168</v>
      </c>
      <c r="AU1051" s="143" t="s">
        <v>83</v>
      </c>
      <c r="AY1051" s="18" t="s">
        <v>166</v>
      </c>
      <c r="BE1051" s="144">
        <f>IF(N1051="základní",J1051,0)</f>
        <v>0</v>
      </c>
      <c r="BF1051" s="144">
        <f>IF(N1051="snížená",J1051,0)</f>
        <v>0</v>
      </c>
      <c r="BG1051" s="144">
        <f>IF(N1051="zákl. přenesená",J1051,0)</f>
        <v>0</v>
      </c>
      <c r="BH1051" s="144">
        <f>IF(N1051="sníž. přenesená",J1051,0)</f>
        <v>0</v>
      </c>
      <c r="BI1051" s="144">
        <f>IF(N1051="nulová",J1051,0)</f>
        <v>0</v>
      </c>
      <c r="BJ1051" s="18" t="s">
        <v>81</v>
      </c>
      <c r="BK1051" s="144">
        <f>ROUND(I1051*H1051,2)</f>
        <v>0</v>
      </c>
      <c r="BL1051" s="18" t="s">
        <v>173</v>
      </c>
      <c r="BM1051" s="143" t="s">
        <v>2444</v>
      </c>
    </row>
    <row r="1052" spans="2:65" s="12" customFormat="1" ht="10.199999999999999">
      <c r="B1052" s="149"/>
      <c r="D1052" s="150" t="s">
        <v>177</v>
      </c>
      <c r="E1052" s="151" t="s">
        <v>19</v>
      </c>
      <c r="F1052" s="152" t="s">
        <v>354</v>
      </c>
      <c r="H1052" s="151" t="s">
        <v>19</v>
      </c>
      <c r="I1052" s="153"/>
      <c r="L1052" s="149"/>
      <c r="M1052" s="154"/>
      <c r="T1052" s="155"/>
      <c r="AT1052" s="151" t="s">
        <v>177</v>
      </c>
      <c r="AU1052" s="151" t="s">
        <v>83</v>
      </c>
      <c r="AV1052" s="12" t="s">
        <v>81</v>
      </c>
      <c r="AW1052" s="12" t="s">
        <v>34</v>
      </c>
      <c r="AX1052" s="12" t="s">
        <v>74</v>
      </c>
      <c r="AY1052" s="151" t="s">
        <v>166</v>
      </c>
    </row>
    <row r="1053" spans="2:65" s="12" customFormat="1" ht="10.199999999999999">
      <c r="B1053" s="149"/>
      <c r="D1053" s="150" t="s">
        <v>177</v>
      </c>
      <c r="E1053" s="151" t="s">
        <v>19</v>
      </c>
      <c r="F1053" s="152" t="s">
        <v>1695</v>
      </c>
      <c r="H1053" s="151" t="s">
        <v>19</v>
      </c>
      <c r="I1053" s="153"/>
      <c r="L1053" s="149"/>
      <c r="M1053" s="154"/>
      <c r="T1053" s="155"/>
      <c r="AT1053" s="151" t="s">
        <v>177</v>
      </c>
      <c r="AU1053" s="151" t="s">
        <v>83</v>
      </c>
      <c r="AV1053" s="12" t="s">
        <v>81</v>
      </c>
      <c r="AW1053" s="12" t="s">
        <v>34</v>
      </c>
      <c r="AX1053" s="12" t="s">
        <v>74</v>
      </c>
      <c r="AY1053" s="151" t="s">
        <v>166</v>
      </c>
    </row>
    <row r="1054" spans="2:65" s="13" customFormat="1" ht="10.199999999999999">
      <c r="B1054" s="156"/>
      <c r="D1054" s="150" t="s">
        <v>177</v>
      </c>
      <c r="E1054" s="157" t="s">
        <v>19</v>
      </c>
      <c r="F1054" s="158" t="s">
        <v>1696</v>
      </c>
      <c r="H1054" s="159">
        <v>1.0660000000000001</v>
      </c>
      <c r="I1054" s="160"/>
      <c r="L1054" s="156"/>
      <c r="M1054" s="161"/>
      <c r="T1054" s="162"/>
      <c r="AT1054" s="157" t="s">
        <v>177</v>
      </c>
      <c r="AU1054" s="157" t="s">
        <v>83</v>
      </c>
      <c r="AV1054" s="13" t="s">
        <v>83</v>
      </c>
      <c r="AW1054" s="13" t="s">
        <v>34</v>
      </c>
      <c r="AX1054" s="13" t="s">
        <v>74</v>
      </c>
      <c r="AY1054" s="157" t="s">
        <v>166</v>
      </c>
    </row>
    <row r="1055" spans="2:65" s="14" customFormat="1" ht="10.199999999999999">
      <c r="B1055" s="163"/>
      <c r="D1055" s="150" t="s">
        <v>177</v>
      </c>
      <c r="E1055" s="164" t="s">
        <v>19</v>
      </c>
      <c r="F1055" s="165" t="s">
        <v>181</v>
      </c>
      <c r="H1055" s="166">
        <v>1.0660000000000001</v>
      </c>
      <c r="I1055" s="167"/>
      <c r="L1055" s="163"/>
      <c r="M1055" s="168"/>
      <c r="T1055" s="169"/>
      <c r="AT1055" s="164" t="s">
        <v>177</v>
      </c>
      <c r="AU1055" s="164" t="s">
        <v>83</v>
      </c>
      <c r="AV1055" s="14" t="s">
        <v>173</v>
      </c>
      <c r="AW1055" s="14" t="s">
        <v>34</v>
      </c>
      <c r="AX1055" s="14" t="s">
        <v>81</v>
      </c>
      <c r="AY1055" s="164" t="s">
        <v>166</v>
      </c>
    </row>
    <row r="1056" spans="2:65" s="13" customFormat="1" ht="10.199999999999999">
      <c r="B1056" s="156"/>
      <c r="D1056" s="150" t="s">
        <v>177</v>
      </c>
      <c r="F1056" s="158" t="s">
        <v>2445</v>
      </c>
      <c r="H1056" s="159">
        <v>1.087</v>
      </c>
      <c r="I1056" s="160"/>
      <c r="L1056" s="156"/>
      <c r="M1056" s="161"/>
      <c r="T1056" s="162"/>
      <c r="AT1056" s="157" t="s">
        <v>177</v>
      </c>
      <c r="AU1056" s="157" t="s">
        <v>83</v>
      </c>
      <c r="AV1056" s="13" t="s">
        <v>83</v>
      </c>
      <c r="AW1056" s="13" t="s">
        <v>4</v>
      </c>
      <c r="AX1056" s="13" t="s">
        <v>81</v>
      </c>
      <c r="AY1056" s="157" t="s">
        <v>166</v>
      </c>
    </row>
    <row r="1057" spans="2:65" s="1" customFormat="1" ht="37.799999999999997" customHeight="1">
      <c r="B1057" s="33"/>
      <c r="C1057" s="132" t="s">
        <v>1227</v>
      </c>
      <c r="D1057" s="132" t="s">
        <v>168</v>
      </c>
      <c r="E1057" s="133" t="s">
        <v>2446</v>
      </c>
      <c r="F1057" s="134" t="s">
        <v>2447</v>
      </c>
      <c r="G1057" s="135" t="s">
        <v>244</v>
      </c>
      <c r="H1057" s="136">
        <v>3.6240000000000001</v>
      </c>
      <c r="I1057" s="137"/>
      <c r="J1057" s="138">
        <f>ROUND(I1057*H1057,2)</f>
        <v>0</v>
      </c>
      <c r="K1057" s="134" t="s">
        <v>19</v>
      </c>
      <c r="L1057" s="33"/>
      <c r="M1057" s="139" t="s">
        <v>19</v>
      </c>
      <c r="N1057" s="140" t="s">
        <v>45</v>
      </c>
      <c r="P1057" s="141">
        <f>O1057*H1057</f>
        <v>0</v>
      </c>
      <c r="Q1057" s="141">
        <v>4.1000000000000002E-2</v>
      </c>
      <c r="R1057" s="141">
        <f>Q1057*H1057</f>
        <v>0.14858400000000002</v>
      </c>
      <c r="S1057" s="141">
        <v>0</v>
      </c>
      <c r="T1057" s="142">
        <f>S1057*H1057</f>
        <v>0</v>
      </c>
      <c r="AR1057" s="143" t="s">
        <v>173</v>
      </c>
      <c r="AT1057" s="143" t="s">
        <v>168</v>
      </c>
      <c r="AU1057" s="143" t="s">
        <v>83</v>
      </c>
      <c r="AY1057" s="18" t="s">
        <v>166</v>
      </c>
      <c r="BE1057" s="144">
        <f>IF(N1057="základní",J1057,0)</f>
        <v>0</v>
      </c>
      <c r="BF1057" s="144">
        <f>IF(N1057="snížená",J1057,0)</f>
        <v>0</v>
      </c>
      <c r="BG1057" s="144">
        <f>IF(N1057="zákl. přenesená",J1057,0)</f>
        <v>0</v>
      </c>
      <c r="BH1057" s="144">
        <f>IF(N1057="sníž. přenesená",J1057,0)</f>
        <v>0</v>
      </c>
      <c r="BI1057" s="144">
        <f>IF(N1057="nulová",J1057,0)</f>
        <v>0</v>
      </c>
      <c r="BJ1057" s="18" t="s">
        <v>81</v>
      </c>
      <c r="BK1057" s="144">
        <f>ROUND(I1057*H1057,2)</f>
        <v>0</v>
      </c>
      <c r="BL1057" s="18" t="s">
        <v>173</v>
      </c>
      <c r="BM1057" s="143" t="s">
        <v>2448</v>
      </c>
    </row>
    <row r="1058" spans="2:65" s="12" customFormat="1" ht="10.199999999999999">
      <c r="B1058" s="149"/>
      <c r="D1058" s="150" t="s">
        <v>177</v>
      </c>
      <c r="E1058" s="151" t="s">
        <v>19</v>
      </c>
      <c r="F1058" s="152" t="s">
        <v>354</v>
      </c>
      <c r="H1058" s="151" t="s">
        <v>19</v>
      </c>
      <c r="I1058" s="153"/>
      <c r="L1058" s="149"/>
      <c r="M1058" s="154"/>
      <c r="T1058" s="155"/>
      <c r="AT1058" s="151" t="s">
        <v>177</v>
      </c>
      <c r="AU1058" s="151" t="s">
        <v>83</v>
      </c>
      <c r="AV1058" s="12" t="s">
        <v>81</v>
      </c>
      <c r="AW1058" s="12" t="s">
        <v>34</v>
      </c>
      <c r="AX1058" s="12" t="s">
        <v>74</v>
      </c>
      <c r="AY1058" s="151" t="s">
        <v>166</v>
      </c>
    </row>
    <row r="1059" spans="2:65" s="12" customFormat="1" ht="10.199999999999999">
      <c r="B1059" s="149"/>
      <c r="D1059" s="150" t="s">
        <v>177</v>
      </c>
      <c r="E1059" s="151" t="s">
        <v>19</v>
      </c>
      <c r="F1059" s="152" t="s">
        <v>1737</v>
      </c>
      <c r="H1059" s="151" t="s">
        <v>19</v>
      </c>
      <c r="I1059" s="153"/>
      <c r="L1059" s="149"/>
      <c r="M1059" s="154"/>
      <c r="T1059" s="155"/>
      <c r="AT1059" s="151" t="s">
        <v>177</v>
      </c>
      <c r="AU1059" s="151" t="s">
        <v>83</v>
      </c>
      <c r="AV1059" s="12" t="s">
        <v>81</v>
      </c>
      <c r="AW1059" s="12" t="s">
        <v>34</v>
      </c>
      <c r="AX1059" s="12" t="s">
        <v>74</v>
      </c>
      <c r="AY1059" s="151" t="s">
        <v>166</v>
      </c>
    </row>
    <row r="1060" spans="2:65" s="13" customFormat="1" ht="10.199999999999999">
      <c r="B1060" s="156"/>
      <c r="D1060" s="150" t="s">
        <v>177</v>
      </c>
      <c r="E1060" s="157" t="s">
        <v>19</v>
      </c>
      <c r="F1060" s="158" t="s">
        <v>1738</v>
      </c>
      <c r="H1060" s="159">
        <v>3.5529999999999999</v>
      </c>
      <c r="I1060" s="160"/>
      <c r="L1060" s="156"/>
      <c r="M1060" s="161"/>
      <c r="T1060" s="162"/>
      <c r="AT1060" s="157" t="s">
        <v>177</v>
      </c>
      <c r="AU1060" s="157" t="s">
        <v>83</v>
      </c>
      <c r="AV1060" s="13" t="s">
        <v>83</v>
      </c>
      <c r="AW1060" s="13" t="s">
        <v>34</v>
      </c>
      <c r="AX1060" s="13" t="s">
        <v>74</v>
      </c>
      <c r="AY1060" s="157" t="s">
        <v>166</v>
      </c>
    </row>
    <row r="1061" spans="2:65" s="14" customFormat="1" ht="10.199999999999999">
      <c r="B1061" s="163"/>
      <c r="D1061" s="150" t="s">
        <v>177</v>
      </c>
      <c r="E1061" s="164" t="s">
        <v>19</v>
      </c>
      <c r="F1061" s="165" t="s">
        <v>181</v>
      </c>
      <c r="H1061" s="166">
        <v>3.5529999999999999</v>
      </c>
      <c r="I1061" s="167"/>
      <c r="L1061" s="163"/>
      <c r="M1061" s="168"/>
      <c r="T1061" s="169"/>
      <c r="AT1061" s="164" t="s">
        <v>177</v>
      </c>
      <c r="AU1061" s="164" t="s">
        <v>83</v>
      </c>
      <c r="AV1061" s="14" t="s">
        <v>173</v>
      </c>
      <c r="AW1061" s="14" t="s">
        <v>34</v>
      </c>
      <c r="AX1061" s="14" t="s">
        <v>81</v>
      </c>
      <c r="AY1061" s="164" t="s">
        <v>166</v>
      </c>
    </row>
    <row r="1062" spans="2:65" s="13" customFormat="1" ht="10.199999999999999">
      <c r="B1062" s="156"/>
      <c r="D1062" s="150" t="s">
        <v>177</v>
      </c>
      <c r="F1062" s="158" t="s">
        <v>2449</v>
      </c>
      <c r="H1062" s="159">
        <v>3.6240000000000001</v>
      </c>
      <c r="I1062" s="160"/>
      <c r="L1062" s="156"/>
      <c r="M1062" s="161"/>
      <c r="T1062" s="162"/>
      <c r="AT1062" s="157" t="s">
        <v>177</v>
      </c>
      <c r="AU1062" s="157" t="s">
        <v>83</v>
      </c>
      <c r="AV1062" s="13" t="s">
        <v>83</v>
      </c>
      <c r="AW1062" s="13" t="s">
        <v>4</v>
      </c>
      <c r="AX1062" s="13" t="s">
        <v>81</v>
      </c>
      <c r="AY1062" s="157" t="s">
        <v>166</v>
      </c>
    </row>
    <row r="1063" spans="2:65" s="1" customFormat="1" ht="37.799999999999997" customHeight="1">
      <c r="B1063" s="33"/>
      <c r="C1063" s="132" t="s">
        <v>1231</v>
      </c>
      <c r="D1063" s="132" t="s">
        <v>168</v>
      </c>
      <c r="E1063" s="133" t="s">
        <v>945</v>
      </c>
      <c r="F1063" s="134" t="s">
        <v>946</v>
      </c>
      <c r="G1063" s="135" t="s">
        <v>244</v>
      </c>
      <c r="H1063" s="136">
        <v>17.036999999999999</v>
      </c>
      <c r="I1063" s="137"/>
      <c r="J1063" s="138">
        <f>ROUND(I1063*H1063,2)</f>
        <v>0</v>
      </c>
      <c r="K1063" s="134" t="s">
        <v>19</v>
      </c>
      <c r="L1063" s="33"/>
      <c r="M1063" s="139" t="s">
        <v>19</v>
      </c>
      <c r="N1063" s="140" t="s">
        <v>45</v>
      </c>
      <c r="P1063" s="141">
        <f>O1063*H1063</f>
        <v>0</v>
      </c>
      <c r="Q1063" s="141">
        <v>1.2500000000000001E-2</v>
      </c>
      <c r="R1063" s="141">
        <f>Q1063*H1063</f>
        <v>0.2129625</v>
      </c>
      <c r="S1063" s="141">
        <v>0</v>
      </c>
      <c r="T1063" s="142">
        <f>S1063*H1063</f>
        <v>0</v>
      </c>
      <c r="AR1063" s="143" t="s">
        <v>173</v>
      </c>
      <c r="AT1063" s="143" t="s">
        <v>168</v>
      </c>
      <c r="AU1063" s="143" t="s">
        <v>83</v>
      </c>
      <c r="AY1063" s="18" t="s">
        <v>166</v>
      </c>
      <c r="BE1063" s="144">
        <f>IF(N1063="základní",J1063,0)</f>
        <v>0</v>
      </c>
      <c r="BF1063" s="144">
        <f>IF(N1063="snížená",J1063,0)</f>
        <v>0</v>
      </c>
      <c r="BG1063" s="144">
        <f>IF(N1063="zákl. přenesená",J1063,0)</f>
        <v>0</v>
      </c>
      <c r="BH1063" s="144">
        <f>IF(N1063="sníž. přenesená",J1063,0)</f>
        <v>0</v>
      </c>
      <c r="BI1063" s="144">
        <f>IF(N1063="nulová",J1063,0)</f>
        <v>0</v>
      </c>
      <c r="BJ1063" s="18" t="s">
        <v>81</v>
      </c>
      <c r="BK1063" s="144">
        <f>ROUND(I1063*H1063,2)</f>
        <v>0</v>
      </c>
      <c r="BL1063" s="18" t="s">
        <v>173</v>
      </c>
      <c r="BM1063" s="143" t="s">
        <v>2450</v>
      </c>
    </row>
    <row r="1064" spans="2:65" s="12" customFormat="1" ht="10.199999999999999">
      <c r="B1064" s="149"/>
      <c r="D1064" s="150" t="s">
        <v>177</v>
      </c>
      <c r="E1064" s="151" t="s">
        <v>19</v>
      </c>
      <c r="F1064" s="152" t="s">
        <v>929</v>
      </c>
      <c r="H1064" s="151" t="s">
        <v>19</v>
      </c>
      <c r="I1064" s="153"/>
      <c r="L1064" s="149"/>
      <c r="M1064" s="154"/>
      <c r="T1064" s="155"/>
      <c r="AT1064" s="151" t="s">
        <v>177</v>
      </c>
      <c r="AU1064" s="151" t="s">
        <v>83</v>
      </c>
      <c r="AV1064" s="12" t="s">
        <v>81</v>
      </c>
      <c r="AW1064" s="12" t="s">
        <v>34</v>
      </c>
      <c r="AX1064" s="12" t="s">
        <v>74</v>
      </c>
      <c r="AY1064" s="151" t="s">
        <v>166</v>
      </c>
    </row>
    <row r="1065" spans="2:65" s="12" customFormat="1" ht="10.199999999999999">
      <c r="B1065" s="149"/>
      <c r="D1065" s="150" t="s">
        <v>177</v>
      </c>
      <c r="E1065" s="151" t="s">
        <v>19</v>
      </c>
      <c r="F1065" s="152" t="s">
        <v>1699</v>
      </c>
      <c r="H1065" s="151" t="s">
        <v>19</v>
      </c>
      <c r="I1065" s="153"/>
      <c r="L1065" s="149"/>
      <c r="M1065" s="154"/>
      <c r="T1065" s="155"/>
      <c r="AT1065" s="151" t="s">
        <v>177</v>
      </c>
      <c r="AU1065" s="151" t="s">
        <v>83</v>
      </c>
      <c r="AV1065" s="12" t="s">
        <v>81</v>
      </c>
      <c r="AW1065" s="12" t="s">
        <v>34</v>
      </c>
      <c r="AX1065" s="12" t="s">
        <v>74</v>
      </c>
      <c r="AY1065" s="151" t="s">
        <v>166</v>
      </c>
    </row>
    <row r="1066" spans="2:65" s="13" customFormat="1" ht="10.199999999999999">
      <c r="B1066" s="156"/>
      <c r="D1066" s="150" t="s">
        <v>177</v>
      </c>
      <c r="E1066" s="157" t="s">
        <v>19</v>
      </c>
      <c r="F1066" s="158" t="s">
        <v>1700</v>
      </c>
      <c r="H1066" s="159">
        <v>10.122999999999999</v>
      </c>
      <c r="I1066" s="160"/>
      <c r="L1066" s="156"/>
      <c r="M1066" s="161"/>
      <c r="T1066" s="162"/>
      <c r="AT1066" s="157" t="s">
        <v>177</v>
      </c>
      <c r="AU1066" s="157" t="s">
        <v>83</v>
      </c>
      <c r="AV1066" s="13" t="s">
        <v>83</v>
      </c>
      <c r="AW1066" s="13" t="s">
        <v>34</v>
      </c>
      <c r="AX1066" s="13" t="s">
        <v>74</v>
      </c>
      <c r="AY1066" s="157" t="s">
        <v>166</v>
      </c>
    </row>
    <row r="1067" spans="2:65" s="12" customFormat="1" ht="10.199999999999999">
      <c r="B1067" s="149"/>
      <c r="D1067" s="150" t="s">
        <v>177</v>
      </c>
      <c r="E1067" s="151" t="s">
        <v>19</v>
      </c>
      <c r="F1067" s="152" t="s">
        <v>354</v>
      </c>
      <c r="H1067" s="151" t="s">
        <v>19</v>
      </c>
      <c r="I1067" s="153"/>
      <c r="L1067" s="149"/>
      <c r="M1067" s="154"/>
      <c r="T1067" s="155"/>
      <c r="AT1067" s="151" t="s">
        <v>177</v>
      </c>
      <c r="AU1067" s="151" t="s">
        <v>83</v>
      </c>
      <c r="AV1067" s="12" t="s">
        <v>81</v>
      </c>
      <c r="AW1067" s="12" t="s">
        <v>34</v>
      </c>
      <c r="AX1067" s="12" t="s">
        <v>74</v>
      </c>
      <c r="AY1067" s="151" t="s">
        <v>166</v>
      </c>
    </row>
    <row r="1068" spans="2:65" s="12" customFormat="1" ht="10.199999999999999">
      <c r="B1068" s="149"/>
      <c r="D1068" s="150" t="s">
        <v>177</v>
      </c>
      <c r="E1068" s="151" t="s">
        <v>19</v>
      </c>
      <c r="F1068" s="152" t="s">
        <v>1701</v>
      </c>
      <c r="H1068" s="151" t="s">
        <v>19</v>
      </c>
      <c r="I1068" s="153"/>
      <c r="L1068" s="149"/>
      <c r="M1068" s="154"/>
      <c r="T1068" s="155"/>
      <c r="AT1068" s="151" t="s">
        <v>177</v>
      </c>
      <c r="AU1068" s="151" t="s">
        <v>83</v>
      </c>
      <c r="AV1068" s="12" t="s">
        <v>81</v>
      </c>
      <c r="AW1068" s="12" t="s">
        <v>34</v>
      </c>
      <c r="AX1068" s="12" t="s">
        <v>74</v>
      </c>
      <c r="AY1068" s="151" t="s">
        <v>166</v>
      </c>
    </row>
    <row r="1069" spans="2:65" s="13" customFormat="1" ht="10.199999999999999">
      <c r="B1069" s="156"/>
      <c r="D1069" s="150" t="s">
        <v>177</v>
      </c>
      <c r="E1069" s="157" t="s">
        <v>19</v>
      </c>
      <c r="F1069" s="158" t="s">
        <v>1702</v>
      </c>
      <c r="H1069" s="159">
        <v>4.4470000000000001</v>
      </c>
      <c r="I1069" s="160"/>
      <c r="L1069" s="156"/>
      <c r="M1069" s="161"/>
      <c r="T1069" s="162"/>
      <c r="AT1069" s="157" t="s">
        <v>177</v>
      </c>
      <c r="AU1069" s="157" t="s">
        <v>83</v>
      </c>
      <c r="AV1069" s="13" t="s">
        <v>83</v>
      </c>
      <c r="AW1069" s="13" t="s">
        <v>34</v>
      </c>
      <c r="AX1069" s="13" t="s">
        <v>74</v>
      </c>
      <c r="AY1069" s="157" t="s">
        <v>166</v>
      </c>
    </row>
    <row r="1070" spans="2:65" s="12" customFormat="1" ht="10.199999999999999">
      <c r="B1070" s="149"/>
      <c r="D1070" s="150" t="s">
        <v>177</v>
      </c>
      <c r="E1070" s="151" t="s">
        <v>19</v>
      </c>
      <c r="F1070" s="152" t="s">
        <v>1703</v>
      </c>
      <c r="H1070" s="151" t="s">
        <v>19</v>
      </c>
      <c r="I1070" s="153"/>
      <c r="L1070" s="149"/>
      <c r="M1070" s="154"/>
      <c r="T1070" s="155"/>
      <c r="AT1070" s="151" t="s">
        <v>177</v>
      </c>
      <c r="AU1070" s="151" t="s">
        <v>83</v>
      </c>
      <c r="AV1070" s="12" t="s">
        <v>81</v>
      </c>
      <c r="AW1070" s="12" t="s">
        <v>34</v>
      </c>
      <c r="AX1070" s="12" t="s">
        <v>74</v>
      </c>
      <c r="AY1070" s="151" t="s">
        <v>166</v>
      </c>
    </row>
    <row r="1071" spans="2:65" s="13" customFormat="1" ht="10.199999999999999">
      <c r="B1071" s="156"/>
      <c r="D1071" s="150" t="s">
        <v>177</v>
      </c>
      <c r="E1071" s="157" t="s">
        <v>19</v>
      </c>
      <c r="F1071" s="158" t="s">
        <v>1704</v>
      </c>
      <c r="H1071" s="159">
        <v>2.133</v>
      </c>
      <c r="I1071" s="160"/>
      <c r="L1071" s="156"/>
      <c r="M1071" s="161"/>
      <c r="T1071" s="162"/>
      <c r="AT1071" s="157" t="s">
        <v>177</v>
      </c>
      <c r="AU1071" s="157" t="s">
        <v>83</v>
      </c>
      <c r="AV1071" s="13" t="s">
        <v>83</v>
      </c>
      <c r="AW1071" s="13" t="s">
        <v>34</v>
      </c>
      <c r="AX1071" s="13" t="s">
        <v>74</v>
      </c>
      <c r="AY1071" s="157" t="s">
        <v>166</v>
      </c>
    </row>
    <row r="1072" spans="2:65" s="14" customFormat="1" ht="10.199999999999999">
      <c r="B1072" s="163"/>
      <c r="D1072" s="150" t="s">
        <v>177</v>
      </c>
      <c r="E1072" s="164" t="s">
        <v>19</v>
      </c>
      <c r="F1072" s="165" t="s">
        <v>181</v>
      </c>
      <c r="H1072" s="166">
        <v>16.702999999999999</v>
      </c>
      <c r="I1072" s="167"/>
      <c r="L1072" s="163"/>
      <c r="M1072" s="168"/>
      <c r="T1072" s="169"/>
      <c r="AT1072" s="164" t="s">
        <v>177</v>
      </c>
      <c r="AU1072" s="164" t="s">
        <v>83</v>
      </c>
      <c r="AV1072" s="14" t="s">
        <v>173</v>
      </c>
      <c r="AW1072" s="14" t="s">
        <v>34</v>
      </c>
      <c r="AX1072" s="14" t="s">
        <v>81</v>
      </c>
      <c r="AY1072" s="164" t="s">
        <v>166</v>
      </c>
    </row>
    <row r="1073" spans="2:65" s="13" customFormat="1" ht="10.199999999999999">
      <c r="B1073" s="156"/>
      <c r="D1073" s="150" t="s">
        <v>177</v>
      </c>
      <c r="F1073" s="158" t="s">
        <v>2451</v>
      </c>
      <c r="H1073" s="159">
        <v>17.036999999999999</v>
      </c>
      <c r="I1073" s="160"/>
      <c r="L1073" s="156"/>
      <c r="M1073" s="161"/>
      <c r="T1073" s="162"/>
      <c r="AT1073" s="157" t="s">
        <v>177</v>
      </c>
      <c r="AU1073" s="157" t="s">
        <v>83</v>
      </c>
      <c r="AV1073" s="13" t="s">
        <v>83</v>
      </c>
      <c r="AW1073" s="13" t="s">
        <v>4</v>
      </c>
      <c r="AX1073" s="13" t="s">
        <v>81</v>
      </c>
      <c r="AY1073" s="157" t="s">
        <v>166</v>
      </c>
    </row>
    <row r="1074" spans="2:65" s="1" customFormat="1" ht="37.799999999999997" customHeight="1">
      <c r="B1074" s="33"/>
      <c r="C1074" s="132" t="s">
        <v>1238</v>
      </c>
      <c r="D1074" s="132" t="s">
        <v>168</v>
      </c>
      <c r="E1074" s="133" t="s">
        <v>950</v>
      </c>
      <c r="F1074" s="134" t="s">
        <v>951</v>
      </c>
      <c r="G1074" s="135" t="s">
        <v>244</v>
      </c>
      <c r="H1074" s="136">
        <v>56.790999999999997</v>
      </c>
      <c r="I1074" s="137"/>
      <c r="J1074" s="138">
        <f>ROUND(I1074*H1074,2)</f>
        <v>0</v>
      </c>
      <c r="K1074" s="134" t="s">
        <v>19</v>
      </c>
      <c r="L1074" s="33"/>
      <c r="M1074" s="139" t="s">
        <v>19</v>
      </c>
      <c r="N1074" s="140" t="s">
        <v>45</v>
      </c>
      <c r="P1074" s="141">
        <f>O1074*H1074</f>
        <v>0</v>
      </c>
      <c r="Q1074" s="141">
        <v>4.1000000000000002E-2</v>
      </c>
      <c r="R1074" s="141">
        <f>Q1074*H1074</f>
        <v>2.3284310000000001</v>
      </c>
      <c r="S1074" s="141">
        <v>0</v>
      </c>
      <c r="T1074" s="142">
        <f>S1074*H1074</f>
        <v>0</v>
      </c>
      <c r="AR1074" s="143" t="s">
        <v>173</v>
      </c>
      <c r="AT1074" s="143" t="s">
        <v>168</v>
      </c>
      <c r="AU1074" s="143" t="s">
        <v>83</v>
      </c>
      <c r="AY1074" s="18" t="s">
        <v>166</v>
      </c>
      <c r="BE1074" s="144">
        <f>IF(N1074="základní",J1074,0)</f>
        <v>0</v>
      </c>
      <c r="BF1074" s="144">
        <f>IF(N1074="snížená",J1074,0)</f>
        <v>0</v>
      </c>
      <c r="BG1074" s="144">
        <f>IF(N1074="zákl. přenesená",J1074,0)</f>
        <v>0</v>
      </c>
      <c r="BH1074" s="144">
        <f>IF(N1074="sníž. přenesená",J1074,0)</f>
        <v>0</v>
      </c>
      <c r="BI1074" s="144">
        <f>IF(N1074="nulová",J1074,0)</f>
        <v>0</v>
      </c>
      <c r="BJ1074" s="18" t="s">
        <v>81</v>
      </c>
      <c r="BK1074" s="144">
        <f>ROUND(I1074*H1074,2)</f>
        <v>0</v>
      </c>
      <c r="BL1074" s="18" t="s">
        <v>173</v>
      </c>
      <c r="BM1074" s="143" t="s">
        <v>2452</v>
      </c>
    </row>
    <row r="1075" spans="2:65" s="12" customFormat="1" ht="10.199999999999999">
      <c r="B1075" s="149"/>
      <c r="D1075" s="150" t="s">
        <v>177</v>
      </c>
      <c r="E1075" s="151" t="s">
        <v>19</v>
      </c>
      <c r="F1075" s="152" t="s">
        <v>929</v>
      </c>
      <c r="H1075" s="151" t="s">
        <v>19</v>
      </c>
      <c r="I1075" s="153"/>
      <c r="L1075" s="149"/>
      <c r="M1075" s="154"/>
      <c r="T1075" s="155"/>
      <c r="AT1075" s="151" t="s">
        <v>177</v>
      </c>
      <c r="AU1075" s="151" t="s">
        <v>83</v>
      </c>
      <c r="AV1075" s="12" t="s">
        <v>81</v>
      </c>
      <c r="AW1075" s="12" t="s">
        <v>34</v>
      </c>
      <c r="AX1075" s="12" t="s">
        <v>74</v>
      </c>
      <c r="AY1075" s="151" t="s">
        <v>166</v>
      </c>
    </row>
    <row r="1076" spans="2:65" s="12" customFormat="1" ht="10.199999999999999">
      <c r="B1076" s="149"/>
      <c r="D1076" s="150" t="s">
        <v>177</v>
      </c>
      <c r="E1076" s="151" t="s">
        <v>19</v>
      </c>
      <c r="F1076" s="152" t="s">
        <v>1718</v>
      </c>
      <c r="H1076" s="151" t="s">
        <v>19</v>
      </c>
      <c r="I1076" s="153"/>
      <c r="L1076" s="149"/>
      <c r="M1076" s="154"/>
      <c r="T1076" s="155"/>
      <c r="AT1076" s="151" t="s">
        <v>177</v>
      </c>
      <c r="AU1076" s="151" t="s">
        <v>83</v>
      </c>
      <c r="AV1076" s="12" t="s">
        <v>81</v>
      </c>
      <c r="AW1076" s="12" t="s">
        <v>34</v>
      </c>
      <c r="AX1076" s="12" t="s">
        <v>74</v>
      </c>
      <c r="AY1076" s="151" t="s">
        <v>166</v>
      </c>
    </row>
    <row r="1077" spans="2:65" s="13" customFormat="1" ht="10.199999999999999">
      <c r="B1077" s="156"/>
      <c r="D1077" s="150" t="s">
        <v>177</v>
      </c>
      <c r="E1077" s="157" t="s">
        <v>19</v>
      </c>
      <c r="F1077" s="158" t="s">
        <v>1708</v>
      </c>
      <c r="H1077" s="159">
        <v>33.744</v>
      </c>
      <c r="I1077" s="160"/>
      <c r="L1077" s="156"/>
      <c r="M1077" s="161"/>
      <c r="T1077" s="162"/>
      <c r="AT1077" s="157" t="s">
        <v>177</v>
      </c>
      <c r="AU1077" s="157" t="s">
        <v>83</v>
      </c>
      <c r="AV1077" s="13" t="s">
        <v>83</v>
      </c>
      <c r="AW1077" s="13" t="s">
        <v>34</v>
      </c>
      <c r="AX1077" s="13" t="s">
        <v>74</v>
      </c>
      <c r="AY1077" s="157" t="s">
        <v>166</v>
      </c>
    </row>
    <row r="1078" spans="2:65" s="12" customFormat="1" ht="10.199999999999999">
      <c r="B1078" s="149"/>
      <c r="D1078" s="150" t="s">
        <v>177</v>
      </c>
      <c r="E1078" s="151" t="s">
        <v>19</v>
      </c>
      <c r="F1078" s="152" t="s">
        <v>354</v>
      </c>
      <c r="H1078" s="151" t="s">
        <v>19</v>
      </c>
      <c r="I1078" s="153"/>
      <c r="L1078" s="149"/>
      <c r="M1078" s="154"/>
      <c r="T1078" s="155"/>
      <c r="AT1078" s="151" t="s">
        <v>177</v>
      </c>
      <c r="AU1078" s="151" t="s">
        <v>83</v>
      </c>
      <c r="AV1078" s="12" t="s">
        <v>81</v>
      </c>
      <c r="AW1078" s="12" t="s">
        <v>34</v>
      </c>
      <c r="AX1078" s="12" t="s">
        <v>74</v>
      </c>
      <c r="AY1078" s="151" t="s">
        <v>166</v>
      </c>
    </row>
    <row r="1079" spans="2:65" s="12" customFormat="1" ht="10.199999999999999">
      <c r="B1079" s="149"/>
      <c r="D1079" s="150" t="s">
        <v>177</v>
      </c>
      <c r="E1079" s="151" t="s">
        <v>19</v>
      </c>
      <c r="F1079" s="152" t="s">
        <v>1723</v>
      </c>
      <c r="H1079" s="151" t="s">
        <v>19</v>
      </c>
      <c r="I1079" s="153"/>
      <c r="L1079" s="149"/>
      <c r="M1079" s="154"/>
      <c r="T1079" s="155"/>
      <c r="AT1079" s="151" t="s">
        <v>177</v>
      </c>
      <c r="AU1079" s="151" t="s">
        <v>83</v>
      </c>
      <c r="AV1079" s="12" t="s">
        <v>81</v>
      </c>
      <c r="AW1079" s="12" t="s">
        <v>34</v>
      </c>
      <c r="AX1079" s="12" t="s">
        <v>74</v>
      </c>
      <c r="AY1079" s="151" t="s">
        <v>166</v>
      </c>
    </row>
    <row r="1080" spans="2:65" s="13" customFormat="1" ht="10.199999999999999">
      <c r="B1080" s="156"/>
      <c r="D1080" s="150" t="s">
        <v>177</v>
      </c>
      <c r="E1080" s="157" t="s">
        <v>19</v>
      </c>
      <c r="F1080" s="158" t="s">
        <v>1715</v>
      </c>
      <c r="H1080" s="159">
        <v>14.823</v>
      </c>
      <c r="I1080" s="160"/>
      <c r="L1080" s="156"/>
      <c r="M1080" s="161"/>
      <c r="T1080" s="162"/>
      <c r="AT1080" s="157" t="s">
        <v>177</v>
      </c>
      <c r="AU1080" s="157" t="s">
        <v>83</v>
      </c>
      <c r="AV1080" s="13" t="s">
        <v>83</v>
      </c>
      <c r="AW1080" s="13" t="s">
        <v>34</v>
      </c>
      <c r="AX1080" s="13" t="s">
        <v>74</v>
      </c>
      <c r="AY1080" s="157" t="s">
        <v>166</v>
      </c>
    </row>
    <row r="1081" spans="2:65" s="12" customFormat="1" ht="10.199999999999999">
      <c r="B1081" s="149"/>
      <c r="D1081" s="150" t="s">
        <v>177</v>
      </c>
      <c r="E1081" s="151" t="s">
        <v>19</v>
      </c>
      <c r="F1081" s="152" t="s">
        <v>1724</v>
      </c>
      <c r="H1081" s="151" t="s">
        <v>19</v>
      </c>
      <c r="I1081" s="153"/>
      <c r="L1081" s="149"/>
      <c r="M1081" s="154"/>
      <c r="T1081" s="155"/>
      <c r="AT1081" s="151" t="s">
        <v>177</v>
      </c>
      <c r="AU1081" s="151" t="s">
        <v>83</v>
      </c>
      <c r="AV1081" s="12" t="s">
        <v>81</v>
      </c>
      <c r="AW1081" s="12" t="s">
        <v>34</v>
      </c>
      <c r="AX1081" s="12" t="s">
        <v>74</v>
      </c>
      <c r="AY1081" s="151" t="s">
        <v>166</v>
      </c>
    </row>
    <row r="1082" spans="2:65" s="13" customFormat="1" ht="10.199999999999999">
      <c r="B1082" s="156"/>
      <c r="D1082" s="150" t="s">
        <v>177</v>
      </c>
      <c r="E1082" s="157" t="s">
        <v>19</v>
      </c>
      <c r="F1082" s="158" t="s">
        <v>2361</v>
      </c>
      <c r="H1082" s="159">
        <v>7.11</v>
      </c>
      <c r="I1082" s="160"/>
      <c r="L1082" s="156"/>
      <c r="M1082" s="161"/>
      <c r="T1082" s="162"/>
      <c r="AT1082" s="157" t="s">
        <v>177</v>
      </c>
      <c r="AU1082" s="157" t="s">
        <v>83</v>
      </c>
      <c r="AV1082" s="13" t="s">
        <v>83</v>
      </c>
      <c r="AW1082" s="13" t="s">
        <v>34</v>
      </c>
      <c r="AX1082" s="13" t="s">
        <v>74</v>
      </c>
      <c r="AY1082" s="157" t="s">
        <v>166</v>
      </c>
    </row>
    <row r="1083" spans="2:65" s="14" customFormat="1" ht="10.199999999999999">
      <c r="B1083" s="163"/>
      <c r="D1083" s="150" t="s">
        <v>177</v>
      </c>
      <c r="E1083" s="164" t="s">
        <v>19</v>
      </c>
      <c r="F1083" s="165" t="s">
        <v>181</v>
      </c>
      <c r="H1083" s="166">
        <v>55.677</v>
      </c>
      <c r="I1083" s="167"/>
      <c r="L1083" s="163"/>
      <c r="M1083" s="168"/>
      <c r="T1083" s="169"/>
      <c r="AT1083" s="164" t="s">
        <v>177</v>
      </c>
      <c r="AU1083" s="164" t="s">
        <v>83</v>
      </c>
      <c r="AV1083" s="14" t="s">
        <v>173</v>
      </c>
      <c r="AW1083" s="14" t="s">
        <v>34</v>
      </c>
      <c r="AX1083" s="14" t="s">
        <v>81</v>
      </c>
      <c r="AY1083" s="164" t="s">
        <v>166</v>
      </c>
    </row>
    <row r="1084" spans="2:65" s="13" customFormat="1" ht="10.199999999999999">
      <c r="B1084" s="156"/>
      <c r="D1084" s="150" t="s">
        <v>177</v>
      </c>
      <c r="F1084" s="158" t="s">
        <v>2453</v>
      </c>
      <c r="H1084" s="159">
        <v>56.790999999999997</v>
      </c>
      <c r="I1084" s="160"/>
      <c r="L1084" s="156"/>
      <c r="M1084" s="161"/>
      <c r="T1084" s="162"/>
      <c r="AT1084" s="157" t="s">
        <v>177</v>
      </c>
      <c r="AU1084" s="157" t="s">
        <v>83</v>
      </c>
      <c r="AV1084" s="13" t="s">
        <v>83</v>
      </c>
      <c r="AW1084" s="13" t="s">
        <v>4</v>
      </c>
      <c r="AX1084" s="13" t="s">
        <v>81</v>
      </c>
      <c r="AY1084" s="157" t="s">
        <v>166</v>
      </c>
    </row>
    <row r="1085" spans="2:65" s="1" customFormat="1" ht="33" customHeight="1">
      <c r="B1085" s="33"/>
      <c r="C1085" s="132" t="s">
        <v>1242</v>
      </c>
      <c r="D1085" s="132" t="s">
        <v>168</v>
      </c>
      <c r="E1085" s="133" t="s">
        <v>955</v>
      </c>
      <c r="F1085" s="134" t="s">
        <v>956</v>
      </c>
      <c r="G1085" s="135" t="s">
        <v>293</v>
      </c>
      <c r="H1085" s="136">
        <v>1.173</v>
      </c>
      <c r="I1085" s="137"/>
      <c r="J1085" s="138">
        <f>ROUND(I1085*H1085,2)</f>
        <v>0</v>
      </c>
      <c r="K1085" s="134" t="s">
        <v>172</v>
      </c>
      <c r="L1085" s="33"/>
      <c r="M1085" s="139" t="s">
        <v>19</v>
      </c>
      <c r="N1085" s="140" t="s">
        <v>45</v>
      </c>
      <c r="P1085" s="141">
        <f>O1085*H1085</f>
        <v>0</v>
      </c>
      <c r="Q1085" s="141">
        <v>0</v>
      </c>
      <c r="R1085" s="141">
        <f>Q1085*H1085</f>
        <v>0</v>
      </c>
      <c r="S1085" s="141">
        <v>0</v>
      </c>
      <c r="T1085" s="142">
        <f>S1085*H1085</f>
        <v>0</v>
      </c>
      <c r="AR1085" s="143" t="s">
        <v>290</v>
      </c>
      <c r="AT1085" s="143" t="s">
        <v>168</v>
      </c>
      <c r="AU1085" s="143" t="s">
        <v>83</v>
      </c>
      <c r="AY1085" s="18" t="s">
        <v>166</v>
      </c>
      <c r="BE1085" s="144">
        <f>IF(N1085="základní",J1085,0)</f>
        <v>0</v>
      </c>
      <c r="BF1085" s="144">
        <f>IF(N1085="snížená",J1085,0)</f>
        <v>0</v>
      </c>
      <c r="BG1085" s="144">
        <f>IF(N1085="zákl. přenesená",J1085,0)</f>
        <v>0</v>
      </c>
      <c r="BH1085" s="144">
        <f>IF(N1085="sníž. přenesená",J1085,0)</f>
        <v>0</v>
      </c>
      <c r="BI1085" s="144">
        <f>IF(N1085="nulová",J1085,0)</f>
        <v>0</v>
      </c>
      <c r="BJ1085" s="18" t="s">
        <v>81</v>
      </c>
      <c r="BK1085" s="144">
        <f>ROUND(I1085*H1085,2)</f>
        <v>0</v>
      </c>
      <c r="BL1085" s="18" t="s">
        <v>290</v>
      </c>
      <c r="BM1085" s="143" t="s">
        <v>2454</v>
      </c>
    </row>
    <row r="1086" spans="2:65" s="1" customFormat="1" ht="10.199999999999999">
      <c r="B1086" s="33"/>
      <c r="D1086" s="145" t="s">
        <v>175</v>
      </c>
      <c r="F1086" s="146" t="s">
        <v>958</v>
      </c>
      <c r="I1086" s="147"/>
      <c r="L1086" s="33"/>
      <c r="M1086" s="148"/>
      <c r="T1086" s="54"/>
      <c r="AT1086" s="18" t="s">
        <v>175</v>
      </c>
      <c r="AU1086" s="18" t="s">
        <v>83</v>
      </c>
    </row>
    <row r="1087" spans="2:65" s="11" customFormat="1" ht="22.8" customHeight="1">
      <c r="B1087" s="120"/>
      <c r="D1087" s="121" t="s">
        <v>73</v>
      </c>
      <c r="E1087" s="130" t="s">
        <v>452</v>
      </c>
      <c r="F1087" s="130" t="s">
        <v>453</v>
      </c>
      <c r="I1087" s="123"/>
      <c r="J1087" s="131">
        <f>BK1087</f>
        <v>0</v>
      </c>
      <c r="L1087" s="120"/>
      <c r="M1087" s="125"/>
      <c r="P1087" s="126">
        <f>SUM(P1088:P1309)</f>
        <v>0</v>
      </c>
      <c r="R1087" s="126">
        <f>SUM(R1088:R1309)</f>
        <v>25.835527420000005</v>
      </c>
      <c r="T1087" s="127">
        <f>SUM(T1088:T1309)</f>
        <v>0</v>
      </c>
      <c r="AR1087" s="121" t="s">
        <v>83</v>
      </c>
      <c r="AT1087" s="128" t="s">
        <v>73</v>
      </c>
      <c r="AU1087" s="128" t="s">
        <v>81</v>
      </c>
      <c r="AY1087" s="121" t="s">
        <v>166</v>
      </c>
      <c r="BK1087" s="129">
        <f>SUM(BK1088:BK1309)</f>
        <v>0</v>
      </c>
    </row>
    <row r="1088" spans="2:65" s="1" customFormat="1" ht="24.15" customHeight="1">
      <c r="B1088" s="33"/>
      <c r="C1088" s="132" t="s">
        <v>1247</v>
      </c>
      <c r="D1088" s="132" t="s">
        <v>168</v>
      </c>
      <c r="E1088" s="133" t="s">
        <v>960</v>
      </c>
      <c r="F1088" s="134" t="s">
        <v>961</v>
      </c>
      <c r="G1088" s="135" t="s">
        <v>244</v>
      </c>
      <c r="H1088" s="136">
        <v>511.03100000000001</v>
      </c>
      <c r="I1088" s="137"/>
      <c r="J1088" s="138">
        <f>ROUND(I1088*H1088,2)</f>
        <v>0</v>
      </c>
      <c r="K1088" s="134" t="s">
        <v>172</v>
      </c>
      <c r="L1088" s="33"/>
      <c r="M1088" s="139" t="s">
        <v>19</v>
      </c>
      <c r="N1088" s="140" t="s">
        <v>45</v>
      </c>
      <c r="P1088" s="141">
        <f>O1088*H1088</f>
        <v>0</v>
      </c>
      <c r="Q1088" s="141">
        <v>0</v>
      </c>
      <c r="R1088" s="141">
        <f>Q1088*H1088</f>
        <v>0</v>
      </c>
      <c r="S1088" s="141">
        <v>0</v>
      </c>
      <c r="T1088" s="142">
        <f>S1088*H1088</f>
        <v>0</v>
      </c>
      <c r="AR1088" s="143" t="s">
        <v>290</v>
      </c>
      <c r="AT1088" s="143" t="s">
        <v>168</v>
      </c>
      <c r="AU1088" s="143" t="s">
        <v>83</v>
      </c>
      <c r="AY1088" s="18" t="s">
        <v>166</v>
      </c>
      <c r="BE1088" s="144">
        <f>IF(N1088="základní",J1088,0)</f>
        <v>0</v>
      </c>
      <c r="BF1088" s="144">
        <f>IF(N1088="snížená",J1088,0)</f>
        <v>0</v>
      </c>
      <c r="BG1088" s="144">
        <f>IF(N1088="zákl. přenesená",J1088,0)</f>
        <v>0</v>
      </c>
      <c r="BH1088" s="144">
        <f>IF(N1088="sníž. přenesená",J1088,0)</f>
        <v>0</v>
      </c>
      <c r="BI1088" s="144">
        <f>IF(N1088="nulová",J1088,0)</f>
        <v>0</v>
      </c>
      <c r="BJ1088" s="18" t="s">
        <v>81</v>
      </c>
      <c r="BK1088" s="144">
        <f>ROUND(I1088*H1088,2)</f>
        <v>0</v>
      </c>
      <c r="BL1088" s="18" t="s">
        <v>290</v>
      </c>
      <c r="BM1088" s="143" t="s">
        <v>2455</v>
      </c>
    </row>
    <row r="1089" spans="2:65" s="1" customFormat="1" ht="10.199999999999999">
      <c r="B1089" s="33"/>
      <c r="D1089" s="145" t="s">
        <v>175</v>
      </c>
      <c r="F1089" s="146" t="s">
        <v>963</v>
      </c>
      <c r="I1089" s="147"/>
      <c r="L1089" s="33"/>
      <c r="M1089" s="148"/>
      <c r="T1089" s="54"/>
      <c r="AT1089" s="18" t="s">
        <v>175</v>
      </c>
      <c r="AU1089" s="18" t="s">
        <v>83</v>
      </c>
    </row>
    <row r="1090" spans="2:65" s="12" customFormat="1" ht="10.199999999999999">
      <c r="B1090" s="149"/>
      <c r="D1090" s="150" t="s">
        <v>177</v>
      </c>
      <c r="E1090" s="151" t="s">
        <v>19</v>
      </c>
      <c r="F1090" s="152" t="s">
        <v>2456</v>
      </c>
      <c r="H1090" s="151" t="s">
        <v>19</v>
      </c>
      <c r="I1090" s="153"/>
      <c r="L1090" s="149"/>
      <c r="M1090" s="154"/>
      <c r="T1090" s="155"/>
      <c r="AT1090" s="151" t="s">
        <v>177</v>
      </c>
      <c r="AU1090" s="151" t="s">
        <v>83</v>
      </c>
      <c r="AV1090" s="12" t="s">
        <v>81</v>
      </c>
      <c r="AW1090" s="12" t="s">
        <v>34</v>
      </c>
      <c r="AX1090" s="12" t="s">
        <v>74</v>
      </c>
      <c r="AY1090" s="151" t="s">
        <v>166</v>
      </c>
    </row>
    <row r="1091" spans="2:65" s="13" customFormat="1" ht="10.199999999999999">
      <c r="B1091" s="156"/>
      <c r="D1091" s="150" t="s">
        <v>177</v>
      </c>
      <c r="E1091" s="157" t="s">
        <v>19</v>
      </c>
      <c r="F1091" s="158" t="s">
        <v>2457</v>
      </c>
      <c r="H1091" s="159">
        <v>38.982999999999997</v>
      </c>
      <c r="I1091" s="160"/>
      <c r="L1091" s="156"/>
      <c r="M1091" s="161"/>
      <c r="T1091" s="162"/>
      <c r="AT1091" s="157" t="s">
        <v>177</v>
      </c>
      <c r="AU1091" s="157" t="s">
        <v>83</v>
      </c>
      <c r="AV1091" s="13" t="s">
        <v>83</v>
      </c>
      <c r="AW1091" s="13" t="s">
        <v>34</v>
      </c>
      <c r="AX1091" s="13" t="s">
        <v>74</v>
      </c>
      <c r="AY1091" s="157" t="s">
        <v>166</v>
      </c>
    </row>
    <row r="1092" spans="2:65" s="13" customFormat="1" ht="10.199999999999999">
      <c r="B1092" s="156"/>
      <c r="D1092" s="150" t="s">
        <v>177</v>
      </c>
      <c r="E1092" s="157" t="s">
        <v>19</v>
      </c>
      <c r="F1092" s="158" t="s">
        <v>2458</v>
      </c>
      <c r="H1092" s="159">
        <v>8.1999999999999993</v>
      </c>
      <c r="I1092" s="160"/>
      <c r="L1092" s="156"/>
      <c r="M1092" s="161"/>
      <c r="T1092" s="162"/>
      <c r="AT1092" s="157" t="s">
        <v>177</v>
      </c>
      <c r="AU1092" s="157" t="s">
        <v>83</v>
      </c>
      <c r="AV1092" s="13" t="s">
        <v>83</v>
      </c>
      <c r="AW1092" s="13" t="s">
        <v>34</v>
      </c>
      <c r="AX1092" s="13" t="s">
        <v>74</v>
      </c>
      <c r="AY1092" s="157" t="s">
        <v>166</v>
      </c>
    </row>
    <row r="1093" spans="2:65" s="12" customFormat="1" ht="10.199999999999999">
      <c r="B1093" s="149"/>
      <c r="D1093" s="150" t="s">
        <v>177</v>
      </c>
      <c r="E1093" s="151" t="s">
        <v>19</v>
      </c>
      <c r="F1093" s="152" t="s">
        <v>2459</v>
      </c>
      <c r="H1093" s="151" t="s">
        <v>19</v>
      </c>
      <c r="I1093" s="153"/>
      <c r="L1093" s="149"/>
      <c r="M1093" s="154"/>
      <c r="T1093" s="155"/>
      <c r="AT1093" s="151" t="s">
        <v>177</v>
      </c>
      <c r="AU1093" s="151" t="s">
        <v>83</v>
      </c>
      <c r="AV1093" s="12" t="s">
        <v>81</v>
      </c>
      <c r="AW1093" s="12" t="s">
        <v>34</v>
      </c>
      <c r="AX1093" s="12" t="s">
        <v>74</v>
      </c>
      <c r="AY1093" s="151" t="s">
        <v>166</v>
      </c>
    </row>
    <row r="1094" spans="2:65" s="13" customFormat="1" ht="10.199999999999999">
      <c r="B1094" s="156"/>
      <c r="D1094" s="150" t="s">
        <v>177</v>
      </c>
      <c r="E1094" s="157" t="s">
        <v>19</v>
      </c>
      <c r="F1094" s="158" t="s">
        <v>2460</v>
      </c>
      <c r="H1094" s="159">
        <v>453.18</v>
      </c>
      <c r="I1094" s="160"/>
      <c r="L1094" s="156"/>
      <c r="M1094" s="161"/>
      <c r="T1094" s="162"/>
      <c r="AT1094" s="157" t="s">
        <v>177</v>
      </c>
      <c r="AU1094" s="157" t="s">
        <v>83</v>
      </c>
      <c r="AV1094" s="13" t="s">
        <v>83</v>
      </c>
      <c r="AW1094" s="13" t="s">
        <v>34</v>
      </c>
      <c r="AX1094" s="13" t="s">
        <v>74</v>
      </c>
      <c r="AY1094" s="157" t="s">
        <v>166</v>
      </c>
    </row>
    <row r="1095" spans="2:65" s="13" customFormat="1" ht="10.199999999999999">
      <c r="B1095" s="156"/>
      <c r="D1095" s="150" t="s">
        <v>177</v>
      </c>
      <c r="E1095" s="157" t="s">
        <v>19</v>
      </c>
      <c r="F1095" s="158" t="s">
        <v>2279</v>
      </c>
      <c r="H1095" s="159">
        <v>10.667999999999999</v>
      </c>
      <c r="I1095" s="160"/>
      <c r="L1095" s="156"/>
      <c r="M1095" s="161"/>
      <c r="T1095" s="162"/>
      <c r="AT1095" s="157" t="s">
        <v>177</v>
      </c>
      <c r="AU1095" s="157" t="s">
        <v>83</v>
      </c>
      <c r="AV1095" s="13" t="s">
        <v>83</v>
      </c>
      <c r="AW1095" s="13" t="s">
        <v>34</v>
      </c>
      <c r="AX1095" s="13" t="s">
        <v>74</v>
      </c>
      <c r="AY1095" s="157" t="s">
        <v>166</v>
      </c>
    </row>
    <row r="1096" spans="2:65" s="14" customFormat="1" ht="10.199999999999999">
      <c r="B1096" s="163"/>
      <c r="D1096" s="150" t="s">
        <v>177</v>
      </c>
      <c r="E1096" s="164" t="s">
        <v>19</v>
      </c>
      <c r="F1096" s="165" t="s">
        <v>181</v>
      </c>
      <c r="H1096" s="166">
        <v>511.03100000000001</v>
      </c>
      <c r="I1096" s="167"/>
      <c r="L1096" s="163"/>
      <c r="M1096" s="168"/>
      <c r="T1096" s="169"/>
      <c r="AT1096" s="164" t="s">
        <v>177</v>
      </c>
      <c r="AU1096" s="164" t="s">
        <v>83</v>
      </c>
      <c r="AV1096" s="14" t="s">
        <v>173</v>
      </c>
      <c r="AW1096" s="14" t="s">
        <v>34</v>
      </c>
      <c r="AX1096" s="14" t="s">
        <v>81</v>
      </c>
      <c r="AY1096" s="164" t="s">
        <v>166</v>
      </c>
    </row>
    <row r="1097" spans="2:65" s="1" customFormat="1" ht="16.5" customHeight="1">
      <c r="B1097" s="33"/>
      <c r="C1097" s="175" t="s">
        <v>1251</v>
      </c>
      <c r="D1097" s="175" t="s">
        <v>561</v>
      </c>
      <c r="E1097" s="176" t="s">
        <v>881</v>
      </c>
      <c r="F1097" s="177" t="s">
        <v>882</v>
      </c>
      <c r="G1097" s="178" t="s">
        <v>293</v>
      </c>
      <c r="H1097" s="179">
        <v>0.16400000000000001</v>
      </c>
      <c r="I1097" s="180"/>
      <c r="J1097" s="181">
        <f>ROUND(I1097*H1097,2)</f>
        <v>0</v>
      </c>
      <c r="K1097" s="177" t="s">
        <v>172</v>
      </c>
      <c r="L1097" s="182"/>
      <c r="M1097" s="183" t="s">
        <v>19</v>
      </c>
      <c r="N1097" s="184" t="s">
        <v>45</v>
      </c>
      <c r="P1097" s="141">
        <f>O1097*H1097</f>
        <v>0</v>
      </c>
      <c r="Q1097" s="141">
        <v>1</v>
      </c>
      <c r="R1097" s="141">
        <f>Q1097*H1097</f>
        <v>0.16400000000000001</v>
      </c>
      <c r="S1097" s="141">
        <v>0</v>
      </c>
      <c r="T1097" s="142">
        <f>S1097*H1097</f>
        <v>0</v>
      </c>
      <c r="AR1097" s="143" t="s">
        <v>414</v>
      </c>
      <c r="AT1097" s="143" t="s">
        <v>561</v>
      </c>
      <c r="AU1097" s="143" t="s">
        <v>83</v>
      </c>
      <c r="AY1097" s="18" t="s">
        <v>166</v>
      </c>
      <c r="BE1097" s="144">
        <f>IF(N1097="základní",J1097,0)</f>
        <v>0</v>
      </c>
      <c r="BF1097" s="144">
        <f>IF(N1097="snížená",J1097,0)</f>
        <v>0</v>
      </c>
      <c r="BG1097" s="144">
        <f>IF(N1097="zákl. přenesená",J1097,0)</f>
        <v>0</v>
      </c>
      <c r="BH1097" s="144">
        <f>IF(N1097="sníž. přenesená",J1097,0)</f>
        <v>0</v>
      </c>
      <c r="BI1097" s="144">
        <f>IF(N1097="nulová",J1097,0)</f>
        <v>0</v>
      </c>
      <c r="BJ1097" s="18" t="s">
        <v>81</v>
      </c>
      <c r="BK1097" s="144">
        <f>ROUND(I1097*H1097,2)</f>
        <v>0</v>
      </c>
      <c r="BL1097" s="18" t="s">
        <v>290</v>
      </c>
      <c r="BM1097" s="143" t="s">
        <v>2461</v>
      </c>
    </row>
    <row r="1098" spans="2:65" s="12" customFormat="1" ht="10.199999999999999">
      <c r="B1098" s="149"/>
      <c r="D1098" s="150" t="s">
        <v>177</v>
      </c>
      <c r="E1098" s="151" t="s">
        <v>19</v>
      </c>
      <c r="F1098" s="152" t="s">
        <v>2456</v>
      </c>
      <c r="H1098" s="151" t="s">
        <v>19</v>
      </c>
      <c r="I1098" s="153"/>
      <c r="L1098" s="149"/>
      <c r="M1098" s="154"/>
      <c r="T1098" s="155"/>
      <c r="AT1098" s="151" t="s">
        <v>177</v>
      </c>
      <c r="AU1098" s="151" t="s">
        <v>83</v>
      </c>
      <c r="AV1098" s="12" t="s">
        <v>81</v>
      </c>
      <c r="AW1098" s="12" t="s">
        <v>34</v>
      </c>
      <c r="AX1098" s="12" t="s">
        <v>74</v>
      </c>
      <c r="AY1098" s="151" t="s">
        <v>166</v>
      </c>
    </row>
    <row r="1099" spans="2:65" s="13" customFormat="1" ht="10.199999999999999">
      <c r="B1099" s="156"/>
      <c r="D1099" s="150" t="s">
        <v>177</v>
      </c>
      <c r="E1099" s="157" t="s">
        <v>19</v>
      </c>
      <c r="F1099" s="158" t="s">
        <v>2457</v>
      </c>
      <c r="H1099" s="159">
        <v>38.982999999999997</v>
      </c>
      <c r="I1099" s="160"/>
      <c r="L1099" s="156"/>
      <c r="M1099" s="161"/>
      <c r="T1099" s="162"/>
      <c r="AT1099" s="157" t="s">
        <v>177</v>
      </c>
      <c r="AU1099" s="157" t="s">
        <v>83</v>
      </c>
      <c r="AV1099" s="13" t="s">
        <v>83</v>
      </c>
      <c r="AW1099" s="13" t="s">
        <v>34</v>
      </c>
      <c r="AX1099" s="13" t="s">
        <v>74</v>
      </c>
      <c r="AY1099" s="157" t="s">
        <v>166</v>
      </c>
    </row>
    <row r="1100" spans="2:65" s="13" customFormat="1" ht="10.199999999999999">
      <c r="B1100" s="156"/>
      <c r="D1100" s="150" t="s">
        <v>177</v>
      </c>
      <c r="E1100" s="157" t="s">
        <v>19</v>
      </c>
      <c r="F1100" s="158" t="s">
        <v>2458</v>
      </c>
      <c r="H1100" s="159">
        <v>8.1999999999999993</v>
      </c>
      <c r="I1100" s="160"/>
      <c r="L1100" s="156"/>
      <c r="M1100" s="161"/>
      <c r="T1100" s="162"/>
      <c r="AT1100" s="157" t="s">
        <v>177</v>
      </c>
      <c r="AU1100" s="157" t="s">
        <v>83</v>
      </c>
      <c r="AV1100" s="13" t="s">
        <v>83</v>
      </c>
      <c r="AW1100" s="13" t="s">
        <v>34</v>
      </c>
      <c r="AX1100" s="13" t="s">
        <v>74</v>
      </c>
      <c r="AY1100" s="157" t="s">
        <v>166</v>
      </c>
    </row>
    <row r="1101" spans="2:65" s="12" customFormat="1" ht="10.199999999999999">
      <c r="B1101" s="149"/>
      <c r="D1101" s="150" t="s">
        <v>177</v>
      </c>
      <c r="E1101" s="151" t="s">
        <v>19</v>
      </c>
      <c r="F1101" s="152" t="s">
        <v>2459</v>
      </c>
      <c r="H1101" s="151" t="s">
        <v>19</v>
      </c>
      <c r="I1101" s="153"/>
      <c r="L1101" s="149"/>
      <c r="M1101" s="154"/>
      <c r="T1101" s="155"/>
      <c r="AT1101" s="151" t="s">
        <v>177</v>
      </c>
      <c r="AU1101" s="151" t="s">
        <v>83</v>
      </c>
      <c r="AV1101" s="12" t="s">
        <v>81</v>
      </c>
      <c r="AW1101" s="12" t="s">
        <v>34</v>
      </c>
      <c r="AX1101" s="12" t="s">
        <v>74</v>
      </c>
      <c r="AY1101" s="151" t="s">
        <v>166</v>
      </c>
    </row>
    <row r="1102" spans="2:65" s="13" customFormat="1" ht="10.199999999999999">
      <c r="B1102" s="156"/>
      <c r="D1102" s="150" t="s">
        <v>177</v>
      </c>
      <c r="E1102" s="157" t="s">
        <v>19</v>
      </c>
      <c r="F1102" s="158" t="s">
        <v>2460</v>
      </c>
      <c r="H1102" s="159">
        <v>453.18</v>
      </c>
      <c r="I1102" s="160"/>
      <c r="L1102" s="156"/>
      <c r="M1102" s="161"/>
      <c r="T1102" s="162"/>
      <c r="AT1102" s="157" t="s">
        <v>177</v>
      </c>
      <c r="AU1102" s="157" t="s">
        <v>83</v>
      </c>
      <c r="AV1102" s="13" t="s">
        <v>83</v>
      </c>
      <c r="AW1102" s="13" t="s">
        <v>34</v>
      </c>
      <c r="AX1102" s="13" t="s">
        <v>74</v>
      </c>
      <c r="AY1102" s="157" t="s">
        <v>166</v>
      </c>
    </row>
    <row r="1103" spans="2:65" s="13" customFormat="1" ht="10.199999999999999">
      <c r="B1103" s="156"/>
      <c r="D1103" s="150" t="s">
        <v>177</v>
      </c>
      <c r="E1103" s="157" t="s">
        <v>19</v>
      </c>
      <c r="F1103" s="158" t="s">
        <v>2279</v>
      </c>
      <c r="H1103" s="159">
        <v>10.667999999999999</v>
      </c>
      <c r="I1103" s="160"/>
      <c r="L1103" s="156"/>
      <c r="M1103" s="161"/>
      <c r="T1103" s="162"/>
      <c r="AT1103" s="157" t="s">
        <v>177</v>
      </c>
      <c r="AU1103" s="157" t="s">
        <v>83</v>
      </c>
      <c r="AV1103" s="13" t="s">
        <v>83</v>
      </c>
      <c r="AW1103" s="13" t="s">
        <v>34</v>
      </c>
      <c r="AX1103" s="13" t="s">
        <v>74</v>
      </c>
      <c r="AY1103" s="157" t="s">
        <v>166</v>
      </c>
    </row>
    <row r="1104" spans="2:65" s="14" customFormat="1" ht="10.199999999999999">
      <c r="B1104" s="163"/>
      <c r="D1104" s="150" t="s">
        <v>177</v>
      </c>
      <c r="E1104" s="164" t="s">
        <v>19</v>
      </c>
      <c r="F1104" s="165" t="s">
        <v>181</v>
      </c>
      <c r="H1104" s="166">
        <v>511.03100000000001</v>
      </c>
      <c r="I1104" s="167"/>
      <c r="L1104" s="163"/>
      <c r="M1104" s="168"/>
      <c r="T1104" s="169"/>
      <c r="AT1104" s="164" t="s">
        <v>177</v>
      </c>
      <c r="AU1104" s="164" t="s">
        <v>83</v>
      </c>
      <c r="AV1104" s="14" t="s">
        <v>173</v>
      </c>
      <c r="AW1104" s="14" t="s">
        <v>34</v>
      </c>
      <c r="AX1104" s="14" t="s">
        <v>81</v>
      </c>
      <c r="AY1104" s="164" t="s">
        <v>166</v>
      </c>
    </row>
    <row r="1105" spans="2:65" s="13" customFormat="1" ht="10.199999999999999">
      <c r="B1105" s="156"/>
      <c r="D1105" s="150" t="s">
        <v>177</v>
      </c>
      <c r="F1105" s="158" t="s">
        <v>2462</v>
      </c>
      <c r="H1105" s="159">
        <v>0.16400000000000001</v>
      </c>
      <c r="I1105" s="160"/>
      <c r="L1105" s="156"/>
      <c r="M1105" s="161"/>
      <c r="T1105" s="162"/>
      <c r="AT1105" s="157" t="s">
        <v>177</v>
      </c>
      <c r="AU1105" s="157" t="s">
        <v>83</v>
      </c>
      <c r="AV1105" s="13" t="s">
        <v>83</v>
      </c>
      <c r="AW1105" s="13" t="s">
        <v>4</v>
      </c>
      <c r="AX1105" s="13" t="s">
        <v>81</v>
      </c>
      <c r="AY1105" s="157" t="s">
        <v>166</v>
      </c>
    </row>
    <row r="1106" spans="2:65" s="1" customFormat="1" ht="21.75" customHeight="1">
      <c r="B1106" s="33"/>
      <c r="C1106" s="132" t="s">
        <v>1257</v>
      </c>
      <c r="D1106" s="132" t="s">
        <v>168</v>
      </c>
      <c r="E1106" s="133" t="s">
        <v>2463</v>
      </c>
      <c r="F1106" s="134" t="s">
        <v>2464</v>
      </c>
      <c r="G1106" s="135" t="s">
        <v>244</v>
      </c>
      <c r="H1106" s="136">
        <v>463.84800000000001</v>
      </c>
      <c r="I1106" s="137"/>
      <c r="J1106" s="138">
        <f>ROUND(I1106*H1106,2)</f>
        <v>0</v>
      </c>
      <c r="K1106" s="134" t="s">
        <v>172</v>
      </c>
      <c r="L1106" s="33"/>
      <c r="M1106" s="139" t="s">
        <v>19</v>
      </c>
      <c r="N1106" s="140" t="s">
        <v>45</v>
      </c>
      <c r="P1106" s="141">
        <f>O1106*H1106</f>
        <v>0</v>
      </c>
      <c r="Q1106" s="141">
        <v>0</v>
      </c>
      <c r="R1106" s="141">
        <f>Q1106*H1106</f>
        <v>0</v>
      </c>
      <c r="S1106" s="141">
        <v>0</v>
      </c>
      <c r="T1106" s="142">
        <f>S1106*H1106</f>
        <v>0</v>
      </c>
      <c r="AR1106" s="143" t="s">
        <v>290</v>
      </c>
      <c r="AT1106" s="143" t="s">
        <v>168</v>
      </c>
      <c r="AU1106" s="143" t="s">
        <v>83</v>
      </c>
      <c r="AY1106" s="18" t="s">
        <v>166</v>
      </c>
      <c r="BE1106" s="144">
        <f>IF(N1106="základní",J1106,0)</f>
        <v>0</v>
      </c>
      <c r="BF1106" s="144">
        <f>IF(N1106="snížená",J1106,0)</f>
        <v>0</v>
      </c>
      <c r="BG1106" s="144">
        <f>IF(N1106="zákl. přenesená",J1106,0)</f>
        <v>0</v>
      </c>
      <c r="BH1106" s="144">
        <f>IF(N1106="sníž. přenesená",J1106,0)</f>
        <v>0</v>
      </c>
      <c r="BI1106" s="144">
        <f>IF(N1106="nulová",J1106,0)</f>
        <v>0</v>
      </c>
      <c r="BJ1106" s="18" t="s">
        <v>81</v>
      </c>
      <c r="BK1106" s="144">
        <f>ROUND(I1106*H1106,2)</f>
        <v>0</v>
      </c>
      <c r="BL1106" s="18" t="s">
        <v>290</v>
      </c>
      <c r="BM1106" s="143" t="s">
        <v>2465</v>
      </c>
    </row>
    <row r="1107" spans="2:65" s="1" customFormat="1" ht="10.199999999999999">
      <c r="B1107" s="33"/>
      <c r="D1107" s="145" t="s">
        <v>175</v>
      </c>
      <c r="F1107" s="146" t="s">
        <v>2466</v>
      </c>
      <c r="I1107" s="147"/>
      <c r="L1107" s="33"/>
      <c r="M1107" s="148"/>
      <c r="T1107" s="54"/>
      <c r="AT1107" s="18" t="s">
        <v>175</v>
      </c>
      <c r="AU1107" s="18" t="s">
        <v>83</v>
      </c>
    </row>
    <row r="1108" spans="2:65" s="12" customFormat="1" ht="10.199999999999999">
      <c r="B1108" s="149"/>
      <c r="D1108" s="150" t="s">
        <v>177</v>
      </c>
      <c r="E1108" s="151" t="s">
        <v>19</v>
      </c>
      <c r="F1108" s="152" t="s">
        <v>2459</v>
      </c>
      <c r="H1108" s="151" t="s">
        <v>19</v>
      </c>
      <c r="I1108" s="153"/>
      <c r="L1108" s="149"/>
      <c r="M1108" s="154"/>
      <c r="T1108" s="155"/>
      <c r="AT1108" s="151" t="s">
        <v>177</v>
      </c>
      <c r="AU1108" s="151" t="s">
        <v>83</v>
      </c>
      <c r="AV1108" s="12" t="s">
        <v>81</v>
      </c>
      <c r="AW1108" s="12" t="s">
        <v>34</v>
      </c>
      <c r="AX1108" s="12" t="s">
        <v>74</v>
      </c>
      <c r="AY1108" s="151" t="s">
        <v>166</v>
      </c>
    </row>
    <row r="1109" spans="2:65" s="13" customFormat="1" ht="10.199999999999999">
      <c r="B1109" s="156"/>
      <c r="D1109" s="150" t="s">
        <v>177</v>
      </c>
      <c r="E1109" s="157" t="s">
        <v>19</v>
      </c>
      <c r="F1109" s="158" t="s">
        <v>2460</v>
      </c>
      <c r="H1109" s="159">
        <v>453.18</v>
      </c>
      <c r="I1109" s="160"/>
      <c r="L1109" s="156"/>
      <c r="M1109" s="161"/>
      <c r="T1109" s="162"/>
      <c r="AT1109" s="157" t="s">
        <v>177</v>
      </c>
      <c r="AU1109" s="157" t="s">
        <v>83</v>
      </c>
      <c r="AV1109" s="13" t="s">
        <v>83</v>
      </c>
      <c r="AW1109" s="13" t="s">
        <v>34</v>
      </c>
      <c r="AX1109" s="13" t="s">
        <v>74</v>
      </c>
      <c r="AY1109" s="157" t="s">
        <v>166</v>
      </c>
    </row>
    <row r="1110" spans="2:65" s="13" customFormat="1" ht="10.199999999999999">
      <c r="B1110" s="156"/>
      <c r="D1110" s="150" t="s">
        <v>177</v>
      </c>
      <c r="E1110" s="157" t="s">
        <v>19</v>
      </c>
      <c r="F1110" s="158" t="s">
        <v>2279</v>
      </c>
      <c r="H1110" s="159">
        <v>10.667999999999999</v>
      </c>
      <c r="I1110" s="160"/>
      <c r="L1110" s="156"/>
      <c r="M1110" s="161"/>
      <c r="T1110" s="162"/>
      <c r="AT1110" s="157" t="s">
        <v>177</v>
      </c>
      <c r="AU1110" s="157" t="s">
        <v>83</v>
      </c>
      <c r="AV1110" s="13" t="s">
        <v>83</v>
      </c>
      <c r="AW1110" s="13" t="s">
        <v>34</v>
      </c>
      <c r="AX1110" s="13" t="s">
        <v>74</v>
      </c>
      <c r="AY1110" s="157" t="s">
        <v>166</v>
      </c>
    </row>
    <row r="1111" spans="2:65" s="14" customFormat="1" ht="10.199999999999999">
      <c r="B1111" s="163"/>
      <c r="D1111" s="150" t="s">
        <v>177</v>
      </c>
      <c r="E1111" s="164" t="s">
        <v>19</v>
      </c>
      <c r="F1111" s="165" t="s">
        <v>181</v>
      </c>
      <c r="H1111" s="166">
        <v>463.84800000000001</v>
      </c>
      <c r="I1111" s="167"/>
      <c r="L1111" s="163"/>
      <c r="M1111" s="168"/>
      <c r="T1111" s="169"/>
      <c r="AT1111" s="164" t="s">
        <v>177</v>
      </c>
      <c r="AU1111" s="164" t="s">
        <v>83</v>
      </c>
      <c r="AV1111" s="14" t="s">
        <v>173</v>
      </c>
      <c r="AW1111" s="14" t="s">
        <v>34</v>
      </c>
      <c r="AX1111" s="14" t="s">
        <v>81</v>
      </c>
      <c r="AY1111" s="164" t="s">
        <v>166</v>
      </c>
    </row>
    <row r="1112" spans="2:65" s="1" customFormat="1" ht="24.15" customHeight="1">
      <c r="B1112" s="33"/>
      <c r="C1112" s="175" t="s">
        <v>1261</v>
      </c>
      <c r="D1112" s="175" t="s">
        <v>561</v>
      </c>
      <c r="E1112" s="176" t="s">
        <v>2467</v>
      </c>
      <c r="F1112" s="177" t="s">
        <v>2468</v>
      </c>
      <c r="G1112" s="178" t="s">
        <v>244</v>
      </c>
      <c r="H1112" s="179">
        <v>540.61500000000001</v>
      </c>
      <c r="I1112" s="180"/>
      <c r="J1112" s="181">
        <f>ROUND(I1112*H1112,2)</f>
        <v>0</v>
      </c>
      <c r="K1112" s="177" t="s">
        <v>172</v>
      </c>
      <c r="L1112" s="182"/>
      <c r="M1112" s="183" t="s">
        <v>19</v>
      </c>
      <c r="N1112" s="184" t="s">
        <v>45</v>
      </c>
      <c r="P1112" s="141">
        <f>O1112*H1112</f>
        <v>0</v>
      </c>
      <c r="Q1112" s="141">
        <v>4.0000000000000001E-3</v>
      </c>
      <c r="R1112" s="141">
        <f>Q1112*H1112</f>
        <v>2.1624600000000003</v>
      </c>
      <c r="S1112" s="141">
        <v>0</v>
      </c>
      <c r="T1112" s="142">
        <f>S1112*H1112</f>
        <v>0</v>
      </c>
      <c r="AR1112" s="143" t="s">
        <v>414</v>
      </c>
      <c r="AT1112" s="143" t="s">
        <v>561</v>
      </c>
      <c r="AU1112" s="143" t="s">
        <v>83</v>
      </c>
      <c r="AY1112" s="18" t="s">
        <v>166</v>
      </c>
      <c r="BE1112" s="144">
        <f>IF(N1112="základní",J1112,0)</f>
        <v>0</v>
      </c>
      <c r="BF1112" s="144">
        <f>IF(N1112="snížená",J1112,0)</f>
        <v>0</v>
      </c>
      <c r="BG1112" s="144">
        <f>IF(N1112="zákl. přenesená",J1112,0)</f>
        <v>0</v>
      </c>
      <c r="BH1112" s="144">
        <f>IF(N1112="sníž. přenesená",J1112,0)</f>
        <v>0</v>
      </c>
      <c r="BI1112" s="144">
        <f>IF(N1112="nulová",J1112,0)</f>
        <v>0</v>
      </c>
      <c r="BJ1112" s="18" t="s">
        <v>81</v>
      </c>
      <c r="BK1112" s="144">
        <f>ROUND(I1112*H1112,2)</f>
        <v>0</v>
      </c>
      <c r="BL1112" s="18" t="s">
        <v>290</v>
      </c>
      <c r="BM1112" s="143" t="s">
        <v>2469</v>
      </c>
    </row>
    <row r="1113" spans="2:65" s="12" customFormat="1" ht="10.199999999999999">
      <c r="B1113" s="149"/>
      <c r="D1113" s="150" t="s">
        <v>177</v>
      </c>
      <c r="E1113" s="151" t="s">
        <v>19</v>
      </c>
      <c r="F1113" s="152" t="s">
        <v>2459</v>
      </c>
      <c r="H1113" s="151" t="s">
        <v>19</v>
      </c>
      <c r="I1113" s="153"/>
      <c r="L1113" s="149"/>
      <c r="M1113" s="154"/>
      <c r="T1113" s="155"/>
      <c r="AT1113" s="151" t="s">
        <v>177</v>
      </c>
      <c r="AU1113" s="151" t="s">
        <v>83</v>
      </c>
      <c r="AV1113" s="12" t="s">
        <v>81</v>
      </c>
      <c r="AW1113" s="12" t="s">
        <v>34</v>
      </c>
      <c r="AX1113" s="12" t="s">
        <v>74</v>
      </c>
      <c r="AY1113" s="151" t="s">
        <v>166</v>
      </c>
    </row>
    <row r="1114" spans="2:65" s="13" customFormat="1" ht="10.199999999999999">
      <c r="B1114" s="156"/>
      <c r="D1114" s="150" t="s">
        <v>177</v>
      </c>
      <c r="E1114" s="157" t="s">
        <v>19</v>
      </c>
      <c r="F1114" s="158" t="s">
        <v>2460</v>
      </c>
      <c r="H1114" s="159">
        <v>453.18</v>
      </c>
      <c r="I1114" s="160"/>
      <c r="L1114" s="156"/>
      <c r="M1114" s="161"/>
      <c r="T1114" s="162"/>
      <c r="AT1114" s="157" t="s">
        <v>177</v>
      </c>
      <c r="AU1114" s="157" t="s">
        <v>83</v>
      </c>
      <c r="AV1114" s="13" t="s">
        <v>83</v>
      </c>
      <c r="AW1114" s="13" t="s">
        <v>34</v>
      </c>
      <c r="AX1114" s="13" t="s">
        <v>74</v>
      </c>
      <c r="AY1114" s="157" t="s">
        <v>166</v>
      </c>
    </row>
    <row r="1115" spans="2:65" s="13" customFormat="1" ht="10.199999999999999">
      <c r="B1115" s="156"/>
      <c r="D1115" s="150" t="s">
        <v>177</v>
      </c>
      <c r="E1115" s="157" t="s">
        <v>19</v>
      </c>
      <c r="F1115" s="158" t="s">
        <v>2279</v>
      </c>
      <c r="H1115" s="159">
        <v>10.667999999999999</v>
      </c>
      <c r="I1115" s="160"/>
      <c r="L1115" s="156"/>
      <c r="M1115" s="161"/>
      <c r="T1115" s="162"/>
      <c r="AT1115" s="157" t="s">
        <v>177</v>
      </c>
      <c r="AU1115" s="157" t="s">
        <v>83</v>
      </c>
      <c r="AV1115" s="13" t="s">
        <v>83</v>
      </c>
      <c r="AW1115" s="13" t="s">
        <v>34</v>
      </c>
      <c r="AX1115" s="13" t="s">
        <v>74</v>
      </c>
      <c r="AY1115" s="157" t="s">
        <v>166</v>
      </c>
    </row>
    <row r="1116" spans="2:65" s="14" customFormat="1" ht="10.199999999999999">
      <c r="B1116" s="163"/>
      <c r="D1116" s="150" t="s">
        <v>177</v>
      </c>
      <c r="E1116" s="164" t="s">
        <v>19</v>
      </c>
      <c r="F1116" s="165" t="s">
        <v>181</v>
      </c>
      <c r="H1116" s="166">
        <v>463.84800000000001</v>
      </c>
      <c r="I1116" s="167"/>
      <c r="L1116" s="163"/>
      <c r="M1116" s="168"/>
      <c r="T1116" s="169"/>
      <c r="AT1116" s="164" t="s">
        <v>177</v>
      </c>
      <c r="AU1116" s="164" t="s">
        <v>83</v>
      </c>
      <c r="AV1116" s="14" t="s">
        <v>173</v>
      </c>
      <c r="AW1116" s="14" t="s">
        <v>34</v>
      </c>
      <c r="AX1116" s="14" t="s">
        <v>81</v>
      </c>
      <c r="AY1116" s="164" t="s">
        <v>166</v>
      </c>
    </row>
    <row r="1117" spans="2:65" s="13" customFormat="1" ht="10.199999999999999">
      <c r="B1117" s="156"/>
      <c r="D1117" s="150" t="s">
        <v>177</v>
      </c>
      <c r="F1117" s="158" t="s">
        <v>2470</v>
      </c>
      <c r="H1117" s="159">
        <v>540.61500000000001</v>
      </c>
      <c r="I1117" s="160"/>
      <c r="L1117" s="156"/>
      <c r="M1117" s="161"/>
      <c r="T1117" s="162"/>
      <c r="AT1117" s="157" t="s">
        <v>177</v>
      </c>
      <c r="AU1117" s="157" t="s">
        <v>83</v>
      </c>
      <c r="AV1117" s="13" t="s">
        <v>83</v>
      </c>
      <c r="AW1117" s="13" t="s">
        <v>4</v>
      </c>
      <c r="AX1117" s="13" t="s">
        <v>81</v>
      </c>
      <c r="AY1117" s="157" t="s">
        <v>166</v>
      </c>
    </row>
    <row r="1118" spans="2:65" s="1" customFormat="1" ht="24.15" customHeight="1">
      <c r="B1118" s="33"/>
      <c r="C1118" s="132" t="s">
        <v>1268</v>
      </c>
      <c r="D1118" s="132" t="s">
        <v>168</v>
      </c>
      <c r="E1118" s="133" t="s">
        <v>2471</v>
      </c>
      <c r="F1118" s="134" t="s">
        <v>2472</v>
      </c>
      <c r="G1118" s="135" t="s">
        <v>244</v>
      </c>
      <c r="H1118" s="136">
        <v>453.18</v>
      </c>
      <c r="I1118" s="137"/>
      <c r="J1118" s="138">
        <f>ROUND(I1118*H1118,2)</f>
        <v>0</v>
      </c>
      <c r="K1118" s="134" t="s">
        <v>172</v>
      </c>
      <c r="L1118" s="33"/>
      <c r="M1118" s="139" t="s">
        <v>19</v>
      </c>
      <c r="N1118" s="140" t="s">
        <v>45</v>
      </c>
      <c r="P1118" s="141">
        <f>O1118*H1118</f>
        <v>0</v>
      </c>
      <c r="Q1118" s="141">
        <v>7.6999999999999996E-4</v>
      </c>
      <c r="R1118" s="141">
        <f>Q1118*H1118</f>
        <v>0.3489486</v>
      </c>
      <c r="S1118" s="141">
        <v>0</v>
      </c>
      <c r="T1118" s="142">
        <f>S1118*H1118</f>
        <v>0</v>
      </c>
      <c r="AR1118" s="143" t="s">
        <v>290</v>
      </c>
      <c r="AT1118" s="143" t="s">
        <v>168</v>
      </c>
      <c r="AU1118" s="143" t="s">
        <v>83</v>
      </c>
      <c r="AY1118" s="18" t="s">
        <v>166</v>
      </c>
      <c r="BE1118" s="144">
        <f>IF(N1118="základní",J1118,0)</f>
        <v>0</v>
      </c>
      <c r="BF1118" s="144">
        <f>IF(N1118="snížená",J1118,0)</f>
        <v>0</v>
      </c>
      <c r="BG1118" s="144">
        <f>IF(N1118="zákl. přenesená",J1118,0)</f>
        <v>0</v>
      </c>
      <c r="BH1118" s="144">
        <f>IF(N1118="sníž. přenesená",J1118,0)</f>
        <v>0</v>
      </c>
      <c r="BI1118" s="144">
        <f>IF(N1118="nulová",J1118,0)</f>
        <v>0</v>
      </c>
      <c r="BJ1118" s="18" t="s">
        <v>81</v>
      </c>
      <c r="BK1118" s="144">
        <f>ROUND(I1118*H1118,2)</f>
        <v>0</v>
      </c>
      <c r="BL1118" s="18" t="s">
        <v>290</v>
      </c>
      <c r="BM1118" s="143" t="s">
        <v>2473</v>
      </c>
    </row>
    <row r="1119" spans="2:65" s="1" customFormat="1" ht="10.199999999999999">
      <c r="B1119" s="33"/>
      <c r="D1119" s="145" t="s">
        <v>175</v>
      </c>
      <c r="F1119" s="146" t="s">
        <v>2474</v>
      </c>
      <c r="I1119" s="147"/>
      <c r="L1119" s="33"/>
      <c r="M1119" s="148"/>
      <c r="T1119" s="54"/>
      <c r="AT1119" s="18" t="s">
        <v>175</v>
      </c>
      <c r="AU1119" s="18" t="s">
        <v>83</v>
      </c>
    </row>
    <row r="1120" spans="2:65" s="12" customFormat="1" ht="10.199999999999999">
      <c r="B1120" s="149"/>
      <c r="D1120" s="150" t="s">
        <v>177</v>
      </c>
      <c r="E1120" s="151" t="s">
        <v>19</v>
      </c>
      <c r="F1120" s="152" t="s">
        <v>2459</v>
      </c>
      <c r="H1120" s="151" t="s">
        <v>19</v>
      </c>
      <c r="I1120" s="153"/>
      <c r="L1120" s="149"/>
      <c r="M1120" s="154"/>
      <c r="T1120" s="155"/>
      <c r="AT1120" s="151" t="s">
        <v>177</v>
      </c>
      <c r="AU1120" s="151" t="s">
        <v>83</v>
      </c>
      <c r="AV1120" s="12" t="s">
        <v>81</v>
      </c>
      <c r="AW1120" s="12" t="s">
        <v>34</v>
      </c>
      <c r="AX1120" s="12" t="s">
        <v>74</v>
      </c>
      <c r="AY1120" s="151" t="s">
        <v>166</v>
      </c>
    </row>
    <row r="1121" spans="2:65" s="13" customFormat="1" ht="10.199999999999999">
      <c r="B1121" s="156"/>
      <c r="D1121" s="150" t="s">
        <v>177</v>
      </c>
      <c r="E1121" s="157" t="s">
        <v>19</v>
      </c>
      <c r="F1121" s="158" t="s">
        <v>2460</v>
      </c>
      <c r="H1121" s="159">
        <v>453.18</v>
      </c>
      <c r="I1121" s="160"/>
      <c r="L1121" s="156"/>
      <c r="M1121" s="161"/>
      <c r="T1121" s="162"/>
      <c r="AT1121" s="157" t="s">
        <v>177</v>
      </c>
      <c r="AU1121" s="157" t="s">
        <v>83</v>
      </c>
      <c r="AV1121" s="13" t="s">
        <v>83</v>
      </c>
      <c r="AW1121" s="13" t="s">
        <v>34</v>
      </c>
      <c r="AX1121" s="13" t="s">
        <v>74</v>
      </c>
      <c r="AY1121" s="157" t="s">
        <v>166</v>
      </c>
    </row>
    <row r="1122" spans="2:65" s="14" customFormat="1" ht="10.199999999999999">
      <c r="B1122" s="163"/>
      <c r="D1122" s="150" t="s">
        <v>177</v>
      </c>
      <c r="E1122" s="164" t="s">
        <v>19</v>
      </c>
      <c r="F1122" s="165" t="s">
        <v>181</v>
      </c>
      <c r="H1122" s="166">
        <v>453.18</v>
      </c>
      <c r="I1122" s="167"/>
      <c r="L1122" s="163"/>
      <c r="M1122" s="168"/>
      <c r="T1122" s="169"/>
      <c r="AT1122" s="164" t="s">
        <v>177</v>
      </c>
      <c r="AU1122" s="164" t="s">
        <v>83</v>
      </c>
      <c r="AV1122" s="14" t="s">
        <v>173</v>
      </c>
      <c r="AW1122" s="14" t="s">
        <v>34</v>
      </c>
      <c r="AX1122" s="14" t="s">
        <v>81</v>
      </c>
      <c r="AY1122" s="164" t="s">
        <v>166</v>
      </c>
    </row>
    <row r="1123" spans="2:65" s="1" customFormat="1" ht="16.5" customHeight="1">
      <c r="B1123" s="33"/>
      <c r="C1123" s="132" t="s">
        <v>1274</v>
      </c>
      <c r="D1123" s="132" t="s">
        <v>168</v>
      </c>
      <c r="E1123" s="133" t="s">
        <v>972</v>
      </c>
      <c r="F1123" s="134" t="s">
        <v>973</v>
      </c>
      <c r="G1123" s="135" t="s">
        <v>244</v>
      </c>
      <c r="H1123" s="136">
        <v>1389.1659999999999</v>
      </c>
      <c r="I1123" s="137"/>
      <c r="J1123" s="138">
        <f>ROUND(I1123*H1123,2)</f>
        <v>0</v>
      </c>
      <c r="K1123" s="134" t="s">
        <v>172</v>
      </c>
      <c r="L1123" s="33"/>
      <c r="M1123" s="139" t="s">
        <v>19</v>
      </c>
      <c r="N1123" s="140" t="s">
        <v>45</v>
      </c>
      <c r="P1123" s="141">
        <f>O1123*H1123</f>
        <v>0</v>
      </c>
      <c r="Q1123" s="141">
        <v>8.8000000000000003E-4</v>
      </c>
      <c r="R1123" s="141">
        <f>Q1123*H1123</f>
        <v>1.22246608</v>
      </c>
      <c r="S1123" s="141">
        <v>0</v>
      </c>
      <c r="T1123" s="142">
        <f>S1123*H1123</f>
        <v>0</v>
      </c>
      <c r="AR1123" s="143" t="s">
        <v>290</v>
      </c>
      <c r="AT1123" s="143" t="s">
        <v>168</v>
      </c>
      <c r="AU1123" s="143" t="s">
        <v>83</v>
      </c>
      <c r="AY1123" s="18" t="s">
        <v>166</v>
      </c>
      <c r="BE1123" s="144">
        <f>IF(N1123="základní",J1123,0)</f>
        <v>0</v>
      </c>
      <c r="BF1123" s="144">
        <f>IF(N1123="snížená",J1123,0)</f>
        <v>0</v>
      </c>
      <c r="BG1123" s="144">
        <f>IF(N1123="zákl. přenesená",J1123,0)</f>
        <v>0</v>
      </c>
      <c r="BH1123" s="144">
        <f>IF(N1123="sníž. přenesená",J1123,0)</f>
        <v>0</v>
      </c>
      <c r="BI1123" s="144">
        <f>IF(N1123="nulová",J1123,0)</f>
        <v>0</v>
      </c>
      <c r="BJ1123" s="18" t="s">
        <v>81</v>
      </c>
      <c r="BK1123" s="144">
        <f>ROUND(I1123*H1123,2)</f>
        <v>0</v>
      </c>
      <c r="BL1123" s="18" t="s">
        <v>290</v>
      </c>
      <c r="BM1123" s="143" t="s">
        <v>2475</v>
      </c>
    </row>
    <row r="1124" spans="2:65" s="1" customFormat="1" ht="10.199999999999999">
      <c r="B1124" s="33"/>
      <c r="D1124" s="145" t="s">
        <v>175</v>
      </c>
      <c r="F1124" s="146" t="s">
        <v>975</v>
      </c>
      <c r="I1124" s="147"/>
      <c r="L1124" s="33"/>
      <c r="M1124" s="148"/>
      <c r="T1124" s="54"/>
      <c r="AT1124" s="18" t="s">
        <v>175</v>
      </c>
      <c r="AU1124" s="18" t="s">
        <v>83</v>
      </c>
    </row>
    <row r="1125" spans="2:65" s="12" customFormat="1" ht="10.199999999999999">
      <c r="B1125" s="149"/>
      <c r="D1125" s="150" t="s">
        <v>177</v>
      </c>
      <c r="E1125" s="151" t="s">
        <v>19</v>
      </c>
      <c r="F1125" s="152" t="s">
        <v>2456</v>
      </c>
      <c r="H1125" s="151" t="s">
        <v>19</v>
      </c>
      <c r="I1125" s="153"/>
      <c r="L1125" s="149"/>
      <c r="M1125" s="154"/>
      <c r="T1125" s="155"/>
      <c r="AT1125" s="151" t="s">
        <v>177</v>
      </c>
      <c r="AU1125" s="151" t="s">
        <v>83</v>
      </c>
      <c r="AV1125" s="12" t="s">
        <v>81</v>
      </c>
      <c r="AW1125" s="12" t="s">
        <v>34</v>
      </c>
      <c r="AX1125" s="12" t="s">
        <v>74</v>
      </c>
      <c r="AY1125" s="151" t="s">
        <v>166</v>
      </c>
    </row>
    <row r="1126" spans="2:65" s="13" customFormat="1" ht="10.199999999999999">
      <c r="B1126" s="156"/>
      <c r="D1126" s="150" t="s">
        <v>177</v>
      </c>
      <c r="E1126" s="157" t="s">
        <v>19</v>
      </c>
      <c r="F1126" s="158" t="s">
        <v>2457</v>
      </c>
      <c r="H1126" s="159">
        <v>38.982999999999997</v>
      </c>
      <c r="I1126" s="160"/>
      <c r="L1126" s="156"/>
      <c r="M1126" s="161"/>
      <c r="T1126" s="162"/>
      <c r="AT1126" s="157" t="s">
        <v>177</v>
      </c>
      <c r="AU1126" s="157" t="s">
        <v>83</v>
      </c>
      <c r="AV1126" s="13" t="s">
        <v>83</v>
      </c>
      <c r="AW1126" s="13" t="s">
        <v>34</v>
      </c>
      <c r="AX1126" s="13" t="s">
        <v>74</v>
      </c>
      <c r="AY1126" s="157" t="s">
        <v>166</v>
      </c>
    </row>
    <row r="1127" spans="2:65" s="13" customFormat="1" ht="10.199999999999999">
      <c r="B1127" s="156"/>
      <c r="D1127" s="150" t="s">
        <v>177</v>
      </c>
      <c r="E1127" s="157" t="s">
        <v>19</v>
      </c>
      <c r="F1127" s="158" t="s">
        <v>2458</v>
      </c>
      <c r="H1127" s="159">
        <v>8.1999999999999993</v>
      </c>
      <c r="I1127" s="160"/>
      <c r="L1127" s="156"/>
      <c r="M1127" s="161"/>
      <c r="T1127" s="162"/>
      <c r="AT1127" s="157" t="s">
        <v>177</v>
      </c>
      <c r="AU1127" s="157" t="s">
        <v>83</v>
      </c>
      <c r="AV1127" s="13" t="s">
        <v>83</v>
      </c>
      <c r="AW1127" s="13" t="s">
        <v>34</v>
      </c>
      <c r="AX1127" s="13" t="s">
        <v>74</v>
      </c>
      <c r="AY1127" s="157" t="s">
        <v>166</v>
      </c>
    </row>
    <row r="1128" spans="2:65" s="12" customFormat="1" ht="10.199999999999999">
      <c r="B1128" s="149"/>
      <c r="D1128" s="150" t="s">
        <v>177</v>
      </c>
      <c r="E1128" s="151" t="s">
        <v>19</v>
      </c>
      <c r="F1128" s="152" t="s">
        <v>2459</v>
      </c>
      <c r="H1128" s="151" t="s">
        <v>19</v>
      </c>
      <c r="I1128" s="153"/>
      <c r="L1128" s="149"/>
      <c r="M1128" s="154"/>
      <c r="T1128" s="155"/>
      <c r="AT1128" s="151" t="s">
        <v>177</v>
      </c>
      <c r="AU1128" s="151" t="s">
        <v>83</v>
      </c>
      <c r="AV1128" s="12" t="s">
        <v>81</v>
      </c>
      <c r="AW1128" s="12" t="s">
        <v>34</v>
      </c>
      <c r="AX1128" s="12" t="s">
        <v>74</v>
      </c>
      <c r="AY1128" s="151" t="s">
        <v>166</v>
      </c>
    </row>
    <row r="1129" spans="2:65" s="13" customFormat="1" ht="10.199999999999999">
      <c r="B1129" s="156"/>
      <c r="D1129" s="150" t="s">
        <v>177</v>
      </c>
      <c r="E1129" s="157" t="s">
        <v>19</v>
      </c>
      <c r="F1129" s="158" t="s">
        <v>2476</v>
      </c>
      <c r="H1129" s="159">
        <v>424.95499999999998</v>
      </c>
      <c r="I1129" s="160"/>
      <c r="L1129" s="156"/>
      <c r="M1129" s="161"/>
      <c r="T1129" s="162"/>
      <c r="AT1129" s="157" t="s">
        <v>177</v>
      </c>
      <c r="AU1129" s="157" t="s">
        <v>83</v>
      </c>
      <c r="AV1129" s="13" t="s">
        <v>83</v>
      </c>
      <c r="AW1129" s="13" t="s">
        <v>34</v>
      </c>
      <c r="AX1129" s="13" t="s">
        <v>74</v>
      </c>
      <c r="AY1129" s="157" t="s">
        <v>166</v>
      </c>
    </row>
    <row r="1130" spans="2:65" s="13" customFormat="1" ht="10.199999999999999">
      <c r="B1130" s="156"/>
      <c r="D1130" s="150" t="s">
        <v>177</v>
      </c>
      <c r="E1130" s="157" t="s">
        <v>19</v>
      </c>
      <c r="F1130" s="158" t="s">
        <v>2477</v>
      </c>
      <c r="H1130" s="159">
        <v>906.36</v>
      </c>
      <c r="I1130" s="160"/>
      <c r="L1130" s="156"/>
      <c r="M1130" s="161"/>
      <c r="T1130" s="162"/>
      <c r="AT1130" s="157" t="s">
        <v>177</v>
      </c>
      <c r="AU1130" s="157" t="s">
        <v>83</v>
      </c>
      <c r="AV1130" s="13" t="s">
        <v>83</v>
      </c>
      <c r="AW1130" s="13" t="s">
        <v>34</v>
      </c>
      <c r="AX1130" s="13" t="s">
        <v>74</v>
      </c>
      <c r="AY1130" s="157" t="s">
        <v>166</v>
      </c>
    </row>
    <row r="1131" spans="2:65" s="13" customFormat="1" ht="10.199999999999999">
      <c r="B1131" s="156"/>
      <c r="D1131" s="150" t="s">
        <v>177</v>
      </c>
      <c r="E1131" s="157" t="s">
        <v>19</v>
      </c>
      <c r="F1131" s="158" t="s">
        <v>2279</v>
      </c>
      <c r="H1131" s="159">
        <v>10.667999999999999</v>
      </c>
      <c r="I1131" s="160"/>
      <c r="L1131" s="156"/>
      <c r="M1131" s="161"/>
      <c r="T1131" s="162"/>
      <c r="AT1131" s="157" t="s">
        <v>177</v>
      </c>
      <c r="AU1131" s="157" t="s">
        <v>83</v>
      </c>
      <c r="AV1131" s="13" t="s">
        <v>83</v>
      </c>
      <c r="AW1131" s="13" t="s">
        <v>34</v>
      </c>
      <c r="AX1131" s="13" t="s">
        <v>74</v>
      </c>
      <c r="AY1131" s="157" t="s">
        <v>166</v>
      </c>
    </row>
    <row r="1132" spans="2:65" s="14" customFormat="1" ht="10.199999999999999">
      <c r="B1132" s="163"/>
      <c r="D1132" s="150" t="s">
        <v>177</v>
      </c>
      <c r="E1132" s="164" t="s">
        <v>19</v>
      </c>
      <c r="F1132" s="165" t="s">
        <v>181</v>
      </c>
      <c r="H1132" s="166">
        <v>1389.1659999999999</v>
      </c>
      <c r="I1132" s="167"/>
      <c r="L1132" s="163"/>
      <c r="M1132" s="168"/>
      <c r="T1132" s="169"/>
      <c r="AT1132" s="164" t="s">
        <v>177</v>
      </c>
      <c r="AU1132" s="164" t="s">
        <v>83</v>
      </c>
      <c r="AV1132" s="14" t="s">
        <v>173</v>
      </c>
      <c r="AW1132" s="14" t="s">
        <v>34</v>
      </c>
      <c r="AX1132" s="14" t="s">
        <v>81</v>
      </c>
      <c r="AY1132" s="164" t="s">
        <v>166</v>
      </c>
    </row>
    <row r="1133" spans="2:65" s="1" customFormat="1" ht="24.15" customHeight="1">
      <c r="B1133" s="33"/>
      <c r="C1133" s="175" t="s">
        <v>1279</v>
      </c>
      <c r="D1133" s="175" t="s">
        <v>561</v>
      </c>
      <c r="E1133" s="176" t="s">
        <v>893</v>
      </c>
      <c r="F1133" s="177" t="s">
        <v>894</v>
      </c>
      <c r="G1133" s="178" t="s">
        <v>244</v>
      </c>
      <c r="H1133" s="179">
        <v>463.84800000000001</v>
      </c>
      <c r="I1133" s="180"/>
      <c r="J1133" s="181">
        <f>ROUND(I1133*H1133,2)</f>
        <v>0</v>
      </c>
      <c r="K1133" s="177" t="s">
        <v>172</v>
      </c>
      <c r="L1133" s="182"/>
      <c r="M1133" s="183" t="s">
        <v>19</v>
      </c>
      <c r="N1133" s="184" t="s">
        <v>45</v>
      </c>
      <c r="P1133" s="141">
        <f>O1133*H1133</f>
        <v>0</v>
      </c>
      <c r="Q1133" s="141">
        <v>5.4000000000000003E-3</v>
      </c>
      <c r="R1133" s="141">
        <f>Q1133*H1133</f>
        <v>2.5047792000000002</v>
      </c>
      <c r="S1133" s="141">
        <v>0</v>
      </c>
      <c r="T1133" s="142">
        <f>S1133*H1133</f>
        <v>0</v>
      </c>
      <c r="AR1133" s="143" t="s">
        <v>414</v>
      </c>
      <c r="AT1133" s="143" t="s">
        <v>561</v>
      </c>
      <c r="AU1133" s="143" t="s">
        <v>83</v>
      </c>
      <c r="AY1133" s="18" t="s">
        <v>166</v>
      </c>
      <c r="BE1133" s="144">
        <f>IF(N1133="základní",J1133,0)</f>
        <v>0</v>
      </c>
      <c r="BF1133" s="144">
        <f>IF(N1133="snížená",J1133,0)</f>
        <v>0</v>
      </c>
      <c r="BG1133" s="144">
        <f>IF(N1133="zákl. přenesená",J1133,0)</f>
        <v>0</v>
      </c>
      <c r="BH1133" s="144">
        <f>IF(N1133="sníž. přenesená",J1133,0)</f>
        <v>0</v>
      </c>
      <c r="BI1133" s="144">
        <f>IF(N1133="nulová",J1133,0)</f>
        <v>0</v>
      </c>
      <c r="BJ1133" s="18" t="s">
        <v>81</v>
      </c>
      <c r="BK1133" s="144">
        <f>ROUND(I1133*H1133,2)</f>
        <v>0</v>
      </c>
      <c r="BL1133" s="18" t="s">
        <v>290</v>
      </c>
      <c r="BM1133" s="143" t="s">
        <v>2478</v>
      </c>
    </row>
    <row r="1134" spans="2:65" s="12" customFormat="1" ht="10.199999999999999">
      <c r="B1134" s="149"/>
      <c r="D1134" s="150" t="s">
        <v>177</v>
      </c>
      <c r="E1134" s="151" t="s">
        <v>19</v>
      </c>
      <c r="F1134" s="152" t="s">
        <v>2459</v>
      </c>
      <c r="H1134" s="151" t="s">
        <v>19</v>
      </c>
      <c r="I1134" s="153"/>
      <c r="L1134" s="149"/>
      <c r="M1134" s="154"/>
      <c r="T1134" s="155"/>
      <c r="AT1134" s="151" t="s">
        <v>177</v>
      </c>
      <c r="AU1134" s="151" t="s">
        <v>83</v>
      </c>
      <c r="AV1134" s="12" t="s">
        <v>81</v>
      </c>
      <c r="AW1134" s="12" t="s">
        <v>34</v>
      </c>
      <c r="AX1134" s="12" t="s">
        <v>74</v>
      </c>
      <c r="AY1134" s="151" t="s">
        <v>166</v>
      </c>
    </row>
    <row r="1135" spans="2:65" s="13" customFormat="1" ht="10.199999999999999">
      <c r="B1135" s="156"/>
      <c r="D1135" s="150" t="s">
        <v>177</v>
      </c>
      <c r="E1135" s="157" t="s">
        <v>19</v>
      </c>
      <c r="F1135" s="158" t="s">
        <v>2460</v>
      </c>
      <c r="H1135" s="159">
        <v>453.18</v>
      </c>
      <c r="I1135" s="160"/>
      <c r="L1135" s="156"/>
      <c r="M1135" s="161"/>
      <c r="T1135" s="162"/>
      <c r="AT1135" s="157" t="s">
        <v>177</v>
      </c>
      <c r="AU1135" s="157" t="s">
        <v>83</v>
      </c>
      <c r="AV1135" s="13" t="s">
        <v>83</v>
      </c>
      <c r="AW1135" s="13" t="s">
        <v>34</v>
      </c>
      <c r="AX1135" s="13" t="s">
        <v>74</v>
      </c>
      <c r="AY1135" s="157" t="s">
        <v>166</v>
      </c>
    </row>
    <row r="1136" spans="2:65" s="13" customFormat="1" ht="10.199999999999999">
      <c r="B1136" s="156"/>
      <c r="D1136" s="150" t="s">
        <v>177</v>
      </c>
      <c r="E1136" s="157" t="s">
        <v>19</v>
      </c>
      <c r="F1136" s="158" t="s">
        <v>2279</v>
      </c>
      <c r="H1136" s="159">
        <v>10.667999999999999</v>
      </c>
      <c r="I1136" s="160"/>
      <c r="L1136" s="156"/>
      <c r="M1136" s="161"/>
      <c r="T1136" s="162"/>
      <c r="AT1136" s="157" t="s">
        <v>177</v>
      </c>
      <c r="AU1136" s="157" t="s">
        <v>83</v>
      </c>
      <c r="AV1136" s="13" t="s">
        <v>83</v>
      </c>
      <c r="AW1136" s="13" t="s">
        <v>34</v>
      </c>
      <c r="AX1136" s="13" t="s">
        <v>74</v>
      </c>
      <c r="AY1136" s="157" t="s">
        <v>166</v>
      </c>
    </row>
    <row r="1137" spans="2:65" s="14" customFormat="1" ht="10.199999999999999">
      <c r="B1137" s="163"/>
      <c r="D1137" s="150" t="s">
        <v>177</v>
      </c>
      <c r="E1137" s="164" t="s">
        <v>19</v>
      </c>
      <c r="F1137" s="165" t="s">
        <v>181</v>
      </c>
      <c r="H1137" s="166">
        <v>463.84800000000001</v>
      </c>
      <c r="I1137" s="167"/>
      <c r="L1137" s="163"/>
      <c r="M1137" s="168"/>
      <c r="T1137" s="169"/>
      <c r="AT1137" s="164" t="s">
        <v>177</v>
      </c>
      <c r="AU1137" s="164" t="s">
        <v>83</v>
      </c>
      <c r="AV1137" s="14" t="s">
        <v>173</v>
      </c>
      <c r="AW1137" s="14" t="s">
        <v>34</v>
      </c>
      <c r="AX1137" s="14" t="s">
        <v>81</v>
      </c>
      <c r="AY1137" s="164" t="s">
        <v>166</v>
      </c>
    </row>
    <row r="1138" spans="2:65" s="1" customFormat="1" ht="24.15" customHeight="1">
      <c r="B1138" s="33"/>
      <c r="C1138" s="175" t="s">
        <v>1284</v>
      </c>
      <c r="D1138" s="175" t="s">
        <v>561</v>
      </c>
      <c r="E1138" s="176" t="s">
        <v>2479</v>
      </c>
      <c r="F1138" s="177" t="s">
        <v>2480</v>
      </c>
      <c r="G1138" s="178" t="s">
        <v>244</v>
      </c>
      <c r="H1138" s="179">
        <v>562.71</v>
      </c>
      <c r="I1138" s="180"/>
      <c r="J1138" s="181">
        <f>ROUND(I1138*H1138,2)</f>
        <v>0</v>
      </c>
      <c r="K1138" s="177" t="s">
        <v>172</v>
      </c>
      <c r="L1138" s="182"/>
      <c r="M1138" s="183" t="s">
        <v>19</v>
      </c>
      <c r="N1138" s="184" t="s">
        <v>45</v>
      </c>
      <c r="P1138" s="141">
        <f>O1138*H1138</f>
        <v>0</v>
      </c>
      <c r="Q1138" s="141">
        <v>4.7000000000000002E-3</v>
      </c>
      <c r="R1138" s="141">
        <f>Q1138*H1138</f>
        <v>2.6447370000000001</v>
      </c>
      <c r="S1138" s="141">
        <v>0</v>
      </c>
      <c r="T1138" s="142">
        <f>S1138*H1138</f>
        <v>0</v>
      </c>
      <c r="AR1138" s="143" t="s">
        <v>414</v>
      </c>
      <c r="AT1138" s="143" t="s">
        <v>561</v>
      </c>
      <c r="AU1138" s="143" t="s">
        <v>83</v>
      </c>
      <c r="AY1138" s="18" t="s">
        <v>166</v>
      </c>
      <c r="BE1138" s="144">
        <f>IF(N1138="základní",J1138,0)</f>
        <v>0</v>
      </c>
      <c r="BF1138" s="144">
        <f>IF(N1138="snížená",J1138,0)</f>
        <v>0</v>
      </c>
      <c r="BG1138" s="144">
        <f>IF(N1138="zákl. přenesená",J1138,0)</f>
        <v>0</v>
      </c>
      <c r="BH1138" s="144">
        <f>IF(N1138="sníž. přenesená",J1138,0)</f>
        <v>0</v>
      </c>
      <c r="BI1138" s="144">
        <f>IF(N1138="nulová",J1138,0)</f>
        <v>0</v>
      </c>
      <c r="BJ1138" s="18" t="s">
        <v>81</v>
      </c>
      <c r="BK1138" s="144">
        <f>ROUND(I1138*H1138,2)</f>
        <v>0</v>
      </c>
      <c r="BL1138" s="18" t="s">
        <v>290</v>
      </c>
      <c r="BM1138" s="143" t="s">
        <v>2481</v>
      </c>
    </row>
    <row r="1139" spans="2:65" s="12" customFormat="1" ht="10.199999999999999">
      <c r="B1139" s="149"/>
      <c r="D1139" s="150" t="s">
        <v>177</v>
      </c>
      <c r="E1139" s="151" t="s">
        <v>19</v>
      </c>
      <c r="F1139" s="152" t="s">
        <v>2456</v>
      </c>
      <c r="H1139" s="151" t="s">
        <v>19</v>
      </c>
      <c r="I1139" s="153"/>
      <c r="L1139" s="149"/>
      <c r="M1139" s="154"/>
      <c r="T1139" s="155"/>
      <c r="AT1139" s="151" t="s">
        <v>177</v>
      </c>
      <c r="AU1139" s="151" t="s">
        <v>83</v>
      </c>
      <c r="AV1139" s="12" t="s">
        <v>81</v>
      </c>
      <c r="AW1139" s="12" t="s">
        <v>34</v>
      </c>
      <c r="AX1139" s="12" t="s">
        <v>74</v>
      </c>
      <c r="AY1139" s="151" t="s">
        <v>166</v>
      </c>
    </row>
    <row r="1140" spans="2:65" s="13" customFormat="1" ht="10.199999999999999">
      <c r="B1140" s="156"/>
      <c r="D1140" s="150" t="s">
        <v>177</v>
      </c>
      <c r="E1140" s="157" t="s">
        <v>19</v>
      </c>
      <c r="F1140" s="158" t="s">
        <v>2457</v>
      </c>
      <c r="H1140" s="159">
        <v>38.982999999999997</v>
      </c>
      <c r="I1140" s="160"/>
      <c r="L1140" s="156"/>
      <c r="M1140" s="161"/>
      <c r="T1140" s="162"/>
      <c r="AT1140" s="157" t="s">
        <v>177</v>
      </c>
      <c r="AU1140" s="157" t="s">
        <v>83</v>
      </c>
      <c r="AV1140" s="13" t="s">
        <v>83</v>
      </c>
      <c r="AW1140" s="13" t="s">
        <v>34</v>
      </c>
      <c r="AX1140" s="13" t="s">
        <v>74</v>
      </c>
      <c r="AY1140" s="157" t="s">
        <v>166</v>
      </c>
    </row>
    <row r="1141" spans="2:65" s="13" customFormat="1" ht="10.199999999999999">
      <c r="B1141" s="156"/>
      <c r="D1141" s="150" t="s">
        <v>177</v>
      </c>
      <c r="E1141" s="157" t="s">
        <v>19</v>
      </c>
      <c r="F1141" s="158" t="s">
        <v>2458</v>
      </c>
      <c r="H1141" s="159">
        <v>8.1999999999999993</v>
      </c>
      <c r="I1141" s="160"/>
      <c r="L1141" s="156"/>
      <c r="M1141" s="161"/>
      <c r="T1141" s="162"/>
      <c r="AT1141" s="157" t="s">
        <v>177</v>
      </c>
      <c r="AU1141" s="157" t="s">
        <v>83</v>
      </c>
      <c r="AV1141" s="13" t="s">
        <v>83</v>
      </c>
      <c r="AW1141" s="13" t="s">
        <v>34</v>
      </c>
      <c r="AX1141" s="13" t="s">
        <v>74</v>
      </c>
      <c r="AY1141" s="157" t="s">
        <v>166</v>
      </c>
    </row>
    <row r="1142" spans="2:65" s="12" customFormat="1" ht="10.199999999999999">
      <c r="B1142" s="149"/>
      <c r="D1142" s="150" t="s">
        <v>177</v>
      </c>
      <c r="E1142" s="151" t="s">
        <v>19</v>
      </c>
      <c r="F1142" s="152" t="s">
        <v>2459</v>
      </c>
      <c r="H1142" s="151" t="s">
        <v>19</v>
      </c>
      <c r="I1142" s="153"/>
      <c r="L1142" s="149"/>
      <c r="M1142" s="154"/>
      <c r="T1142" s="155"/>
      <c r="AT1142" s="151" t="s">
        <v>177</v>
      </c>
      <c r="AU1142" s="151" t="s">
        <v>83</v>
      </c>
      <c r="AV1142" s="12" t="s">
        <v>81</v>
      </c>
      <c r="AW1142" s="12" t="s">
        <v>34</v>
      </c>
      <c r="AX1142" s="12" t="s">
        <v>74</v>
      </c>
      <c r="AY1142" s="151" t="s">
        <v>166</v>
      </c>
    </row>
    <row r="1143" spans="2:65" s="13" customFormat="1" ht="10.199999999999999">
      <c r="B1143" s="156"/>
      <c r="D1143" s="150" t="s">
        <v>177</v>
      </c>
      <c r="E1143" s="157" t="s">
        <v>19</v>
      </c>
      <c r="F1143" s="158" t="s">
        <v>2476</v>
      </c>
      <c r="H1143" s="159">
        <v>424.95499999999998</v>
      </c>
      <c r="I1143" s="160"/>
      <c r="L1143" s="156"/>
      <c r="M1143" s="161"/>
      <c r="T1143" s="162"/>
      <c r="AT1143" s="157" t="s">
        <v>177</v>
      </c>
      <c r="AU1143" s="157" t="s">
        <v>83</v>
      </c>
      <c r="AV1143" s="13" t="s">
        <v>83</v>
      </c>
      <c r="AW1143" s="13" t="s">
        <v>34</v>
      </c>
      <c r="AX1143" s="13" t="s">
        <v>74</v>
      </c>
      <c r="AY1143" s="157" t="s">
        <v>166</v>
      </c>
    </row>
    <row r="1144" spans="2:65" s="13" customFormat="1" ht="10.199999999999999">
      <c r="B1144" s="156"/>
      <c r="D1144" s="150" t="s">
        <v>177</v>
      </c>
      <c r="E1144" s="157" t="s">
        <v>19</v>
      </c>
      <c r="F1144" s="158" t="s">
        <v>2279</v>
      </c>
      <c r="H1144" s="159">
        <v>10.667999999999999</v>
      </c>
      <c r="I1144" s="160"/>
      <c r="L1144" s="156"/>
      <c r="M1144" s="161"/>
      <c r="T1144" s="162"/>
      <c r="AT1144" s="157" t="s">
        <v>177</v>
      </c>
      <c r="AU1144" s="157" t="s">
        <v>83</v>
      </c>
      <c r="AV1144" s="13" t="s">
        <v>83</v>
      </c>
      <c r="AW1144" s="13" t="s">
        <v>34</v>
      </c>
      <c r="AX1144" s="13" t="s">
        <v>74</v>
      </c>
      <c r="AY1144" s="157" t="s">
        <v>166</v>
      </c>
    </row>
    <row r="1145" spans="2:65" s="14" customFormat="1" ht="10.199999999999999">
      <c r="B1145" s="163"/>
      <c r="D1145" s="150" t="s">
        <v>177</v>
      </c>
      <c r="E1145" s="164" t="s">
        <v>19</v>
      </c>
      <c r="F1145" s="165" t="s">
        <v>181</v>
      </c>
      <c r="H1145" s="166">
        <v>482.80599999999998</v>
      </c>
      <c r="I1145" s="167"/>
      <c r="L1145" s="163"/>
      <c r="M1145" s="168"/>
      <c r="T1145" s="169"/>
      <c r="AT1145" s="164" t="s">
        <v>177</v>
      </c>
      <c r="AU1145" s="164" t="s">
        <v>83</v>
      </c>
      <c r="AV1145" s="14" t="s">
        <v>173</v>
      </c>
      <c r="AW1145" s="14" t="s">
        <v>34</v>
      </c>
      <c r="AX1145" s="14" t="s">
        <v>81</v>
      </c>
      <c r="AY1145" s="164" t="s">
        <v>166</v>
      </c>
    </row>
    <row r="1146" spans="2:65" s="13" customFormat="1" ht="10.199999999999999">
      <c r="B1146" s="156"/>
      <c r="D1146" s="150" t="s">
        <v>177</v>
      </c>
      <c r="F1146" s="158" t="s">
        <v>2482</v>
      </c>
      <c r="H1146" s="159">
        <v>562.71</v>
      </c>
      <c r="I1146" s="160"/>
      <c r="L1146" s="156"/>
      <c r="M1146" s="161"/>
      <c r="T1146" s="162"/>
      <c r="AT1146" s="157" t="s">
        <v>177</v>
      </c>
      <c r="AU1146" s="157" t="s">
        <v>83</v>
      </c>
      <c r="AV1146" s="13" t="s">
        <v>83</v>
      </c>
      <c r="AW1146" s="13" t="s">
        <v>4</v>
      </c>
      <c r="AX1146" s="13" t="s">
        <v>81</v>
      </c>
      <c r="AY1146" s="157" t="s">
        <v>166</v>
      </c>
    </row>
    <row r="1147" spans="2:65" s="1" customFormat="1" ht="24.15" customHeight="1">
      <c r="B1147" s="33"/>
      <c r="C1147" s="175" t="s">
        <v>1290</v>
      </c>
      <c r="D1147" s="175" t="s">
        <v>561</v>
      </c>
      <c r="E1147" s="176" t="s">
        <v>2483</v>
      </c>
      <c r="F1147" s="177" t="s">
        <v>2484</v>
      </c>
      <c r="G1147" s="178" t="s">
        <v>244</v>
      </c>
      <c r="H1147" s="179">
        <v>463.84800000000001</v>
      </c>
      <c r="I1147" s="180"/>
      <c r="J1147" s="181">
        <f>ROUND(I1147*H1147,2)</f>
        <v>0</v>
      </c>
      <c r="K1147" s="177" t="s">
        <v>19</v>
      </c>
      <c r="L1147" s="182"/>
      <c r="M1147" s="183" t="s">
        <v>19</v>
      </c>
      <c r="N1147" s="184" t="s">
        <v>45</v>
      </c>
      <c r="P1147" s="141">
        <f>O1147*H1147</f>
        <v>0</v>
      </c>
      <c r="Q1147" s="141">
        <v>6.4000000000000003E-3</v>
      </c>
      <c r="R1147" s="141">
        <f>Q1147*H1147</f>
        <v>2.9686272000000002</v>
      </c>
      <c r="S1147" s="141">
        <v>0</v>
      </c>
      <c r="T1147" s="142">
        <f>S1147*H1147</f>
        <v>0</v>
      </c>
      <c r="AR1147" s="143" t="s">
        <v>414</v>
      </c>
      <c r="AT1147" s="143" t="s">
        <v>561</v>
      </c>
      <c r="AU1147" s="143" t="s">
        <v>83</v>
      </c>
      <c r="AY1147" s="18" t="s">
        <v>166</v>
      </c>
      <c r="BE1147" s="144">
        <f>IF(N1147="základní",J1147,0)</f>
        <v>0</v>
      </c>
      <c r="BF1147" s="144">
        <f>IF(N1147="snížená",J1147,0)</f>
        <v>0</v>
      </c>
      <c r="BG1147" s="144">
        <f>IF(N1147="zákl. přenesená",J1147,0)</f>
        <v>0</v>
      </c>
      <c r="BH1147" s="144">
        <f>IF(N1147="sníž. přenesená",J1147,0)</f>
        <v>0</v>
      </c>
      <c r="BI1147" s="144">
        <f>IF(N1147="nulová",J1147,0)</f>
        <v>0</v>
      </c>
      <c r="BJ1147" s="18" t="s">
        <v>81</v>
      </c>
      <c r="BK1147" s="144">
        <f>ROUND(I1147*H1147,2)</f>
        <v>0</v>
      </c>
      <c r="BL1147" s="18" t="s">
        <v>290</v>
      </c>
      <c r="BM1147" s="143" t="s">
        <v>2485</v>
      </c>
    </row>
    <row r="1148" spans="2:65" s="12" customFormat="1" ht="10.199999999999999">
      <c r="B1148" s="149"/>
      <c r="D1148" s="150" t="s">
        <v>177</v>
      </c>
      <c r="E1148" s="151" t="s">
        <v>19</v>
      </c>
      <c r="F1148" s="152" t="s">
        <v>2459</v>
      </c>
      <c r="H1148" s="151" t="s">
        <v>19</v>
      </c>
      <c r="I1148" s="153"/>
      <c r="L1148" s="149"/>
      <c r="M1148" s="154"/>
      <c r="T1148" s="155"/>
      <c r="AT1148" s="151" t="s">
        <v>177</v>
      </c>
      <c r="AU1148" s="151" t="s">
        <v>83</v>
      </c>
      <c r="AV1148" s="12" t="s">
        <v>81</v>
      </c>
      <c r="AW1148" s="12" t="s">
        <v>34</v>
      </c>
      <c r="AX1148" s="12" t="s">
        <v>74</v>
      </c>
      <c r="AY1148" s="151" t="s">
        <v>166</v>
      </c>
    </row>
    <row r="1149" spans="2:65" s="13" customFormat="1" ht="10.199999999999999">
      <c r="B1149" s="156"/>
      <c r="D1149" s="150" t="s">
        <v>177</v>
      </c>
      <c r="E1149" s="157" t="s">
        <v>19</v>
      </c>
      <c r="F1149" s="158" t="s">
        <v>2460</v>
      </c>
      <c r="H1149" s="159">
        <v>453.18</v>
      </c>
      <c r="I1149" s="160"/>
      <c r="L1149" s="156"/>
      <c r="M1149" s="161"/>
      <c r="T1149" s="162"/>
      <c r="AT1149" s="157" t="s">
        <v>177</v>
      </c>
      <c r="AU1149" s="157" t="s">
        <v>83</v>
      </c>
      <c r="AV1149" s="13" t="s">
        <v>83</v>
      </c>
      <c r="AW1149" s="13" t="s">
        <v>34</v>
      </c>
      <c r="AX1149" s="13" t="s">
        <v>74</v>
      </c>
      <c r="AY1149" s="157" t="s">
        <v>166</v>
      </c>
    </row>
    <row r="1150" spans="2:65" s="13" customFormat="1" ht="10.199999999999999">
      <c r="B1150" s="156"/>
      <c r="D1150" s="150" t="s">
        <v>177</v>
      </c>
      <c r="E1150" s="157" t="s">
        <v>19</v>
      </c>
      <c r="F1150" s="158" t="s">
        <v>2279</v>
      </c>
      <c r="H1150" s="159">
        <v>10.667999999999999</v>
      </c>
      <c r="I1150" s="160"/>
      <c r="L1150" s="156"/>
      <c r="M1150" s="161"/>
      <c r="T1150" s="162"/>
      <c r="AT1150" s="157" t="s">
        <v>177</v>
      </c>
      <c r="AU1150" s="157" t="s">
        <v>83</v>
      </c>
      <c r="AV1150" s="13" t="s">
        <v>83</v>
      </c>
      <c r="AW1150" s="13" t="s">
        <v>34</v>
      </c>
      <c r="AX1150" s="13" t="s">
        <v>74</v>
      </c>
      <c r="AY1150" s="157" t="s">
        <v>166</v>
      </c>
    </row>
    <row r="1151" spans="2:65" s="14" customFormat="1" ht="10.199999999999999">
      <c r="B1151" s="163"/>
      <c r="D1151" s="150" t="s">
        <v>177</v>
      </c>
      <c r="E1151" s="164" t="s">
        <v>19</v>
      </c>
      <c r="F1151" s="165" t="s">
        <v>181</v>
      </c>
      <c r="H1151" s="166">
        <v>463.84800000000001</v>
      </c>
      <c r="I1151" s="167"/>
      <c r="L1151" s="163"/>
      <c r="M1151" s="168"/>
      <c r="T1151" s="169"/>
      <c r="AT1151" s="164" t="s">
        <v>177</v>
      </c>
      <c r="AU1151" s="164" t="s">
        <v>83</v>
      </c>
      <c r="AV1151" s="14" t="s">
        <v>173</v>
      </c>
      <c r="AW1151" s="14" t="s">
        <v>34</v>
      </c>
      <c r="AX1151" s="14" t="s">
        <v>81</v>
      </c>
      <c r="AY1151" s="164" t="s">
        <v>166</v>
      </c>
    </row>
    <row r="1152" spans="2:65" s="1" customFormat="1" ht="33" customHeight="1">
      <c r="B1152" s="33"/>
      <c r="C1152" s="132" t="s">
        <v>1295</v>
      </c>
      <c r="D1152" s="132" t="s">
        <v>168</v>
      </c>
      <c r="E1152" s="133" t="s">
        <v>2486</v>
      </c>
      <c r="F1152" s="134" t="s">
        <v>2487</v>
      </c>
      <c r="G1152" s="135" t="s">
        <v>318</v>
      </c>
      <c r="H1152" s="136">
        <v>6</v>
      </c>
      <c r="I1152" s="137"/>
      <c r="J1152" s="138">
        <f>ROUND(I1152*H1152,2)</f>
        <v>0</v>
      </c>
      <c r="K1152" s="134" t="s">
        <v>172</v>
      </c>
      <c r="L1152" s="33"/>
      <c r="M1152" s="139" t="s">
        <v>19</v>
      </c>
      <c r="N1152" s="140" t="s">
        <v>45</v>
      </c>
      <c r="P1152" s="141">
        <f>O1152*H1152</f>
        <v>0</v>
      </c>
      <c r="Q1152" s="141">
        <v>1.08E-3</v>
      </c>
      <c r="R1152" s="141">
        <f>Q1152*H1152</f>
        <v>6.4799999999999996E-3</v>
      </c>
      <c r="S1152" s="141">
        <v>0</v>
      </c>
      <c r="T1152" s="142">
        <f>S1152*H1152</f>
        <v>0</v>
      </c>
      <c r="AR1152" s="143" t="s">
        <v>290</v>
      </c>
      <c r="AT1152" s="143" t="s">
        <v>168</v>
      </c>
      <c r="AU1152" s="143" t="s">
        <v>83</v>
      </c>
      <c r="AY1152" s="18" t="s">
        <v>166</v>
      </c>
      <c r="BE1152" s="144">
        <f>IF(N1152="základní",J1152,0)</f>
        <v>0</v>
      </c>
      <c r="BF1152" s="144">
        <f>IF(N1152="snížená",J1152,0)</f>
        <v>0</v>
      </c>
      <c r="BG1152" s="144">
        <f>IF(N1152="zákl. přenesená",J1152,0)</f>
        <v>0</v>
      </c>
      <c r="BH1152" s="144">
        <f>IF(N1152="sníž. přenesená",J1152,0)</f>
        <v>0</v>
      </c>
      <c r="BI1152" s="144">
        <f>IF(N1152="nulová",J1152,0)</f>
        <v>0</v>
      </c>
      <c r="BJ1152" s="18" t="s">
        <v>81</v>
      </c>
      <c r="BK1152" s="144">
        <f>ROUND(I1152*H1152,2)</f>
        <v>0</v>
      </c>
      <c r="BL1152" s="18" t="s">
        <v>290</v>
      </c>
      <c r="BM1152" s="143" t="s">
        <v>2488</v>
      </c>
    </row>
    <row r="1153" spans="2:65" s="1" customFormat="1" ht="10.199999999999999">
      <c r="B1153" s="33"/>
      <c r="D1153" s="145" t="s">
        <v>175</v>
      </c>
      <c r="F1153" s="146" t="s">
        <v>2489</v>
      </c>
      <c r="I1153" s="147"/>
      <c r="L1153" s="33"/>
      <c r="M1153" s="148"/>
      <c r="T1153" s="54"/>
      <c r="AT1153" s="18" t="s">
        <v>175</v>
      </c>
      <c r="AU1153" s="18" t="s">
        <v>83</v>
      </c>
    </row>
    <row r="1154" spans="2:65" s="12" customFormat="1" ht="10.199999999999999">
      <c r="B1154" s="149"/>
      <c r="D1154" s="150" t="s">
        <v>177</v>
      </c>
      <c r="E1154" s="151" t="s">
        <v>19</v>
      </c>
      <c r="F1154" s="152" t="s">
        <v>2456</v>
      </c>
      <c r="H1154" s="151" t="s">
        <v>19</v>
      </c>
      <c r="I1154" s="153"/>
      <c r="L1154" s="149"/>
      <c r="M1154" s="154"/>
      <c r="T1154" s="155"/>
      <c r="AT1154" s="151" t="s">
        <v>177</v>
      </c>
      <c r="AU1154" s="151" t="s">
        <v>83</v>
      </c>
      <c r="AV1154" s="12" t="s">
        <v>81</v>
      </c>
      <c r="AW1154" s="12" t="s">
        <v>34</v>
      </c>
      <c r="AX1154" s="12" t="s">
        <v>74</v>
      </c>
      <c r="AY1154" s="151" t="s">
        <v>166</v>
      </c>
    </row>
    <row r="1155" spans="2:65" s="13" customFormat="1" ht="10.199999999999999">
      <c r="B1155" s="156"/>
      <c r="D1155" s="150" t="s">
        <v>177</v>
      </c>
      <c r="E1155" s="157" t="s">
        <v>19</v>
      </c>
      <c r="F1155" s="158" t="s">
        <v>2490</v>
      </c>
      <c r="H1155" s="159">
        <v>6</v>
      </c>
      <c r="I1155" s="160"/>
      <c r="L1155" s="156"/>
      <c r="M1155" s="161"/>
      <c r="T1155" s="162"/>
      <c r="AT1155" s="157" t="s">
        <v>177</v>
      </c>
      <c r="AU1155" s="157" t="s">
        <v>83</v>
      </c>
      <c r="AV1155" s="13" t="s">
        <v>83</v>
      </c>
      <c r="AW1155" s="13" t="s">
        <v>34</v>
      </c>
      <c r="AX1155" s="13" t="s">
        <v>74</v>
      </c>
      <c r="AY1155" s="157" t="s">
        <v>166</v>
      </c>
    </row>
    <row r="1156" spans="2:65" s="14" customFormat="1" ht="10.199999999999999">
      <c r="B1156" s="163"/>
      <c r="D1156" s="150" t="s">
        <v>177</v>
      </c>
      <c r="E1156" s="164" t="s">
        <v>19</v>
      </c>
      <c r="F1156" s="165" t="s">
        <v>181</v>
      </c>
      <c r="H1156" s="166">
        <v>6</v>
      </c>
      <c r="I1156" s="167"/>
      <c r="L1156" s="163"/>
      <c r="M1156" s="168"/>
      <c r="T1156" s="169"/>
      <c r="AT1156" s="164" t="s">
        <v>177</v>
      </c>
      <c r="AU1156" s="164" t="s">
        <v>83</v>
      </c>
      <c r="AV1156" s="14" t="s">
        <v>173</v>
      </c>
      <c r="AW1156" s="14" t="s">
        <v>34</v>
      </c>
      <c r="AX1156" s="14" t="s">
        <v>81</v>
      </c>
      <c r="AY1156" s="164" t="s">
        <v>166</v>
      </c>
    </row>
    <row r="1157" spans="2:65" s="1" customFormat="1" ht="16.5" customHeight="1">
      <c r="B1157" s="33"/>
      <c r="C1157" s="175" t="s">
        <v>1300</v>
      </c>
      <c r="D1157" s="175" t="s">
        <v>561</v>
      </c>
      <c r="E1157" s="176" t="s">
        <v>2491</v>
      </c>
      <c r="F1157" s="177" t="s">
        <v>2492</v>
      </c>
      <c r="G1157" s="178" t="s">
        <v>318</v>
      </c>
      <c r="H1157" s="179">
        <v>1</v>
      </c>
      <c r="I1157" s="180"/>
      <c r="J1157" s="181">
        <f>ROUND(I1157*H1157,2)</f>
        <v>0</v>
      </c>
      <c r="K1157" s="177" t="s">
        <v>172</v>
      </c>
      <c r="L1157" s="182"/>
      <c r="M1157" s="183" t="s">
        <v>19</v>
      </c>
      <c r="N1157" s="184" t="s">
        <v>45</v>
      </c>
      <c r="P1157" s="141">
        <f>O1157*H1157</f>
        <v>0</v>
      </c>
      <c r="Q1157" s="141">
        <v>2.0200000000000001E-3</v>
      </c>
      <c r="R1157" s="141">
        <f>Q1157*H1157</f>
        <v>2.0200000000000001E-3</v>
      </c>
      <c r="S1157" s="141">
        <v>0</v>
      </c>
      <c r="T1157" s="142">
        <f>S1157*H1157</f>
        <v>0</v>
      </c>
      <c r="AR1157" s="143" t="s">
        <v>414</v>
      </c>
      <c r="AT1157" s="143" t="s">
        <v>561</v>
      </c>
      <c r="AU1157" s="143" t="s">
        <v>83</v>
      </c>
      <c r="AY1157" s="18" t="s">
        <v>166</v>
      </c>
      <c r="BE1157" s="144">
        <f>IF(N1157="základní",J1157,0)</f>
        <v>0</v>
      </c>
      <c r="BF1157" s="144">
        <f>IF(N1157="snížená",J1157,0)</f>
        <v>0</v>
      </c>
      <c r="BG1157" s="144">
        <f>IF(N1157="zákl. přenesená",J1157,0)</f>
        <v>0</v>
      </c>
      <c r="BH1157" s="144">
        <f>IF(N1157="sníž. přenesená",J1157,0)</f>
        <v>0</v>
      </c>
      <c r="BI1157" s="144">
        <f>IF(N1157="nulová",J1157,0)</f>
        <v>0</v>
      </c>
      <c r="BJ1157" s="18" t="s">
        <v>81</v>
      </c>
      <c r="BK1157" s="144">
        <f>ROUND(I1157*H1157,2)</f>
        <v>0</v>
      </c>
      <c r="BL1157" s="18" t="s">
        <v>290</v>
      </c>
      <c r="BM1157" s="143" t="s">
        <v>2493</v>
      </c>
    </row>
    <row r="1158" spans="2:65" s="12" customFormat="1" ht="10.199999999999999">
      <c r="B1158" s="149"/>
      <c r="D1158" s="150" t="s">
        <v>177</v>
      </c>
      <c r="E1158" s="151" t="s">
        <v>19</v>
      </c>
      <c r="F1158" s="152" t="s">
        <v>2456</v>
      </c>
      <c r="H1158" s="151" t="s">
        <v>19</v>
      </c>
      <c r="I1158" s="153"/>
      <c r="L1158" s="149"/>
      <c r="M1158" s="154"/>
      <c r="T1158" s="155"/>
      <c r="AT1158" s="151" t="s">
        <v>177</v>
      </c>
      <c r="AU1158" s="151" t="s">
        <v>83</v>
      </c>
      <c r="AV1158" s="12" t="s">
        <v>81</v>
      </c>
      <c r="AW1158" s="12" t="s">
        <v>34</v>
      </c>
      <c r="AX1158" s="12" t="s">
        <v>74</v>
      </c>
      <c r="AY1158" s="151" t="s">
        <v>166</v>
      </c>
    </row>
    <row r="1159" spans="2:65" s="13" customFormat="1" ht="10.199999999999999">
      <c r="B1159" s="156"/>
      <c r="D1159" s="150" t="s">
        <v>177</v>
      </c>
      <c r="E1159" s="157" t="s">
        <v>19</v>
      </c>
      <c r="F1159" s="158" t="s">
        <v>81</v>
      </c>
      <c r="H1159" s="159">
        <v>1</v>
      </c>
      <c r="I1159" s="160"/>
      <c r="L1159" s="156"/>
      <c r="M1159" s="161"/>
      <c r="T1159" s="162"/>
      <c r="AT1159" s="157" t="s">
        <v>177</v>
      </c>
      <c r="AU1159" s="157" t="s">
        <v>83</v>
      </c>
      <c r="AV1159" s="13" t="s">
        <v>83</v>
      </c>
      <c r="AW1159" s="13" t="s">
        <v>34</v>
      </c>
      <c r="AX1159" s="13" t="s">
        <v>74</v>
      </c>
      <c r="AY1159" s="157" t="s">
        <v>166</v>
      </c>
    </row>
    <row r="1160" spans="2:65" s="14" customFormat="1" ht="10.199999999999999">
      <c r="B1160" s="163"/>
      <c r="D1160" s="150" t="s">
        <v>177</v>
      </c>
      <c r="E1160" s="164" t="s">
        <v>19</v>
      </c>
      <c r="F1160" s="165" t="s">
        <v>181</v>
      </c>
      <c r="H1160" s="166">
        <v>1</v>
      </c>
      <c r="I1160" s="167"/>
      <c r="L1160" s="163"/>
      <c r="M1160" s="168"/>
      <c r="T1160" s="169"/>
      <c r="AT1160" s="164" t="s">
        <v>177</v>
      </c>
      <c r="AU1160" s="164" t="s">
        <v>83</v>
      </c>
      <c r="AV1160" s="14" t="s">
        <v>173</v>
      </c>
      <c r="AW1160" s="14" t="s">
        <v>34</v>
      </c>
      <c r="AX1160" s="14" t="s">
        <v>81</v>
      </c>
      <c r="AY1160" s="164" t="s">
        <v>166</v>
      </c>
    </row>
    <row r="1161" spans="2:65" s="1" customFormat="1" ht="16.5" customHeight="1">
      <c r="B1161" s="33"/>
      <c r="C1161" s="175" t="s">
        <v>1304</v>
      </c>
      <c r="D1161" s="175" t="s">
        <v>561</v>
      </c>
      <c r="E1161" s="176" t="s">
        <v>2494</v>
      </c>
      <c r="F1161" s="177" t="s">
        <v>2495</v>
      </c>
      <c r="G1161" s="178" t="s">
        <v>318</v>
      </c>
      <c r="H1161" s="179">
        <v>2</v>
      </c>
      <c r="I1161" s="180"/>
      <c r="J1161" s="181">
        <f>ROUND(I1161*H1161,2)</f>
        <v>0</v>
      </c>
      <c r="K1161" s="177" t="s">
        <v>172</v>
      </c>
      <c r="L1161" s="182"/>
      <c r="M1161" s="183" t="s">
        <v>19</v>
      </c>
      <c r="N1161" s="184" t="s">
        <v>45</v>
      </c>
      <c r="P1161" s="141">
        <f>O1161*H1161</f>
        <v>0</v>
      </c>
      <c r="Q1161" s="141">
        <v>3.0000000000000001E-3</v>
      </c>
      <c r="R1161" s="141">
        <f>Q1161*H1161</f>
        <v>6.0000000000000001E-3</v>
      </c>
      <c r="S1161" s="141">
        <v>0</v>
      </c>
      <c r="T1161" s="142">
        <f>S1161*H1161</f>
        <v>0</v>
      </c>
      <c r="AR1161" s="143" t="s">
        <v>414</v>
      </c>
      <c r="AT1161" s="143" t="s">
        <v>561</v>
      </c>
      <c r="AU1161" s="143" t="s">
        <v>83</v>
      </c>
      <c r="AY1161" s="18" t="s">
        <v>166</v>
      </c>
      <c r="BE1161" s="144">
        <f>IF(N1161="základní",J1161,0)</f>
        <v>0</v>
      </c>
      <c r="BF1161" s="144">
        <f>IF(N1161="snížená",J1161,0)</f>
        <v>0</v>
      </c>
      <c r="BG1161" s="144">
        <f>IF(N1161="zákl. přenesená",J1161,0)</f>
        <v>0</v>
      </c>
      <c r="BH1161" s="144">
        <f>IF(N1161="sníž. přenesená",J1161,0)</f>
        <v>0</v>
      </c>
      <c r="BI1161" s="144">
        <f>IF(N1161="nulová",J1161,0)</f>
        <v>0</v>
      </c>
      <c r="BJ1161" s="18" t="s">
        <v>81</v>
      </c>
      <c r="BK1161" s="144">
        <f>ROUND(I1161*H1161,2)</f>
        <v>0</v>
      </c>
      <c r="BL1161" s="18" t="s">
        <v>290</v>
      </c>
      <c r="BM1161" s="143" t="s">
        <v>2496</v>
      </c>
    </row>
    <row r="1162" spans="2:65" s="12" customFormat="1" ht="10.199999999999999">
      <c r="B1162" s="149"/>
      <c r="D1162" s="150" t="s">
        <v>177</v>
      </c>
      <c r="E1162" s="151" t="s">
        <v>19</v>
      </c>
      <c r="F1162" s="152" t="s">
        <v>2456</v>
      </c>
      <c r="H1162" s="151" t="s">
        <v>19</v>
      </c>
      <c r="I1162" s="153"/>
      <c r="L1162" s="149"/>
      <c r="M1162" s="154"/>
      <c r="T1162" s="155"/>
      <c r="AT1162" s="151" t="s">
        <v>177</v>
      </c>
      <c r="AU1162" s="151" t="s">
        <v>83</v>
      </c>
      <c r="AV1162" s="12" t="s">
        <v>81</v>
      </c>
      <c r="AW1162" s="12" t="s">
        <v>34</v>
      </c>
      <c r="AX1162" s="12" t="s">
        <v>74</v>
      </c>
      <c r="AY1162" s="151" t="s">
        <v>166</v>
      </c>
    </row>
    <row r="1163" spans="2:65" s="13" customFormat="1" ht="10.199999999999999">
      <c r="B1163" s="156"/>
      <c r="D1163" s="150" t="s">
        <v>177</v>
      </c>
      <c r="E1163" s="157" t="s">
        <v>19</v>
      </c>
      <c r="F1163" s="158" t="s">
        <v>83</v>
      </c>
      <c r="H1163" s="159">
        <v>2</v>
      </c>
      <c r="I1163" s="160"/>
      <c r="L1163" s="156"/>
      <c r="M1163" s="161"/>
      <c r="T1163" s="162"/>
      <c r="AT1163" s="157" t="s">
        <v>177</v>
      </c>
      <c r="AU1163" s="157" t="s">
        <v>83</v>
      </c>
      <c r="AV1163" s="13" t="s">
        <v>83</v>
      </c>
      <c r="AW1163" s="13" t="s">
        <v>34</v>
      </c>
      <c r="AX1163" s="13" t="s">
        <v>74</v>
      </c>
      <c r="AY1163" s="157" t="s">
        <v>166</v>
      </c>
    </row>
    <row r="1164" spans="2:65" s="14" customFormat="1" ht="10.199999999999999">
      <c r="B1164" s="163"/>
      <c r="D1164" s="150" t="s">
        <v>177</v>
      </c>
      <c r="E1164" s="164" t="s">
        <v>19</v>
      </c>
      <c r="F1164" s="165" t="s">
        <v>181</v>
      </c>
      <c r="H1164" s="166">
        <v>2</v>
      </c>
      <c r="I1164" s="167"/>
      <c r="L1164" s="163"/>
      <c r="M1164" s="168"/>
      <c r="T1164" s="169"/>
      <c r="AT1164" s="164" t="s">
        <v>177</v>
      </c>
      <c r="AU1164" s="164" t="s">
        <v>83</v>
      </c>
      <c r="AV1164" s="14" t="s">
        <v>173</v>
      </c>
      <c r="AW1164" s="14" t="s">
        <v>34</v>
      </c>
      <c r="AX1164" s="14" t="s">
        <v>81</v>
      </c>
      <c r="AY1164" s="164" t="s">
        <v>166</v>
      </c>
    </row>
    <row r="1165" spans="2:65" s="1" customFormat="1" ht="16.5" customHeight="1">
      <c r="B1165" s="33"/>
      <c r="C1165" s="175" t="s">
        <v>1309</v>
      </c>
      <c r="D1165" s="175" t="s">
        <v>561</v>
      </c>
      <c r="E1165" s="176" t="s">
        <v>2497</v>
      </c>
      <c r="F1165" s="177" t="s">
        <v>2498</v>
      </c>
      <c r="G1165" s="178" t="s">
        <v>318</v>
      </c>
      <c r="H1165" s="179">
        <v>1</v>
      </c>
      <c r="I1165" s="180"/>
      <c r="J1165" s="181">
        <f>ROUND(I1165*H1165,2)</f>
        <v>0</v>
      </c>
      <c r="K1165" s="177" t="s">
        <v>19</v>
      </c>
      <c r="L1165" s="182"/>
      <c r="M1165" s="183" t="s">
        <v>19</v>
      </c>
      <c r="N1165" s="184" t="s">
        <v>45</v>
      </c>
      <c r="P1165" s="141">
        <f>O1165*H1165</f>
        <v>0</v>
      </c>
      <c r="Q1165" s="141">
        <v>3.0000000000000001E-3</v>
      </c>
      <c r="R1165" s="141">
        <f>Q1165*H1165</f>
        <v>3.0000000000000001E-3</v>
      </c>
      <c r="S1165" s="141">
        <v>0</v>
      </c>
      <c r="T1165" s="142">
        <f>S1165*H1165</f>
        <v>0</v>
      </c>
      <c r="AR1165" s="143" t="s">
        <v>414</v>
      </c>
      <c r="AT1165" s="143" t="s">
        <v>561</v>
      </c>
      <c r="AU1165" s="143" t="s">
        <v>83</v>
      </c>
      <c r="AY1165" s="18" t="s">
        <v>166</v>
      </c>
      <c r="BE1165" s="144">
        <f>IF(N1165="základní",J1165,0)</f>
        <v>0</v>
      </c>
      <c r="BF1165" s="144">
        <f>IF(N1165="snížená",J1165,0)</f>
        <v>0</v>
      </c>
      <c r="BG1165" s="144">
        <f>IF(N1165="zákl. přenesená",J1165,0)</f>
        <v>0</v>
      </c>
      <c r="BH1165" s="144">
        <f>IF(N1165="sníž. přenesená",J1165,0)</f>
        <v>0</v>
      </c>
      <c r="BI1165" s="144">
        <f>IF(N1165="nulová",J1165,0)</f>
        <v>0</v>
      </c>
      <c r="BJ1165" s="18" t="s">
        <v>81</v>
      </c>
      <c r="BK1165" s="144">
        <f>ROUND(I1165*H1165,2)</f>
        <v>0</v>
      </c>
      <c r="BL1165" s="18" t="s">
        <v>290</v>
      </c>
      <c r="BM1165" s="143" t="s">
        <v>2499</v>
      </c>
    </row>
    <row r="1166" spans="2:65" s="12" customFormat="1" ht="10.199999999999999">
      <c r="B1166" s="149"/>
      <c r="D1166" s="150" t="s">
        <v>177</v>
      </c>
      <c r="E1166" s="151" t="s">
        <v>19</v>
      </c>
      <c r="F1166" s="152" t="s">
        <v>2456</v>
      </c>
      <c r="H1166" s="151" t="s">
        <v>19</v>
      </c>
      <c r="I1166" s="153"/>
      <c r="L1166" s="149"/>
      <c r="M1166" s="154"/>
      <c r="T1166" s="155"/>
      <c r="AT1166" s="151" t="s">
        <v>177</v>
      </c>
      <c r="AU1166" s="151" t="s">
        <v>83</v>
      </c>
      <c r="AV1166" s="12" t="s">
        <v>81</v>
      </c>
      <c r="AW1166" s="12" t="s">
        <v>34</v>
      </c>
      <c r="AX1166" s="12" t="s">
        <v>74</v>
      </c>
      <c r="AY1166" s="151" t="s">
        <v>166</v>
      </c>
    </row>
    <row r="1167" spans="2:65" s="13" customFormat="1" ht="10.199999999999999">
      <c r="B1167" s="156"/>
      <c r="D1167" s="150" t="s">
        <v>177</v>
      </c>
      <c r="E1167" s="157" t="s">
        <v>19</v>
      </c>
      <c r="F1167" s="158" t="s">
        <v>81</v>
      </c>
      <c r="H1167" s="159">
        <v>1</v>
      </c>
      <c r="I1167" s="160"/>
      <c r="L1167" s="156"/>
      <c r="M1167" s="161"/>
      <c r="T1167" s="162"/>
      <c r="AT1167" s="157" t="s">
        <v>177</v>
      </c>
      <c r="AU1167" s="157" t="s">
        <v>83</v>
      </c>
      <c r="AV1167" s="13" t="s">
        <v>83</v>
      </c>
      <c r="AW1167" s="13" t="s">
        <v>34</v>
      </c>
      <c r="AX1167" s="13" t="s">
        <v>74</v>
      </c>
      <c r="AY1167" s="157" t="s">
        <v>166</v>
      </c>
    </row>
    <row r="1168" spans="2:65" s="14" customFormat="1" ht="10.199999999999999">
      <c r="B1168" s="163"/>
      <c r="D1168" s="150" t="s">
        <v>177</v>
      </c>
      <c r="E1168" s="164" t="s">
        <v>19</v>
      </c>
      <c r="F1168" s="165" t="s">
        <v>181</v>
      </c>
      <c r="H1168" s="166">
        <v>1</v>
      </c>
      <c r="I1168" s="167"/>
      <c r="L1168" s="163"/>
      <c r="M1168" s="168"/>
      <c r="T1168" s="169"/>
      <c r="AT1168" s="164" t="s">
        <v>177</v>
      </c>
      <c r="AU1168" s="164" t="s">
        <v>83</v>
      </c>
      <c r="AV1168" s="14" t="s">
        <v>173</v>
      </c>
      <c r="AW1168" s="14" t="s">
        <v>34</v>
      </c>
      <c r="AX1168" s="14" t="s">
        <v>81</v>
      </c>
      <c r="AY1168" s="164" t="s">
        <v>166</v>
      </c>
    </row>
    <row r="1169" spans="2:65" s="1" customFormat="1" ht="16.5" customHeight="1">
      <c r="B1169" s="33"/>
      <c r="C1169" s="175" t="s">
        <v>1316</v>
      </c>
      <c r="D1169" s="175" t="s">
        <v>561</v>
      </c>
      <c r="E1169" s="176" t="s">
        <v>2500</v>
      </c>
      <c r="F1169" s="177" t="s">
        <v>2501</v>
      </c>
      <c r="G1169" s="178" t="s">
        <v>318</v>
      </c>
      <c r="H1169" s="179">
        <v>2</v>
      </c>
      <c r="I1169" s="180"/>
      <c r="J1169" s="181">
        <f>ROUND(I1169*H1169,2)</f>
        <v>0</v>
      </c>
      <c r="K1169" s="177" t="s">
        <v>19</v>
      </c>
      <c r="L1169" s="182"/>
      <c r="M1169" s="183" t="s">
        <v>19</v>
      </c>
      <c r="N1169" s="184" t="s">
        <v>45</v>
      </c>
      <c r="P1169" s="141">
        <f>O1169*H1169</f>
        <v>0</v>
      </c>
      <c r="Q1169" s="141">
        <v>3.0000000000000001E-3</v>
      </c>
      <c r="R1169" s="141">
        <f>Q1169*H1169</f>
        <v>6.0000000000000001E-3</v>
      </c>
      <c r="S1169" s="141">
        <v>0</v>
      </c>
      <c r="T1169" s="142">
        <f>S1169*H1169</f>
        <v>0</v>
      </c>
      <c r="AR1169" s="143" t="s">
        <v>414</v>
      </c>
      <c r="AT1169" s="143" t="s">
        <v>561</v>
      </c>
      <c r="AU1169" s="143" t="s">
        <v>83</v>
      </c>
      <c r="AY1169" s="18" t="s">
        <v>166</v>
      </c>
      <c r="BE1169" s="144">
        <f>IF(N1169="základní",J1169,0)</f>
        <v>0</v>
      </c>
      <c r="BF1169" s="144">
        <f>IF(N1169="snížená",J1169,0)</f>
        <v>0</v>
      </c>
      <c r="BG1169" s="144">
        <f>IF(N1169="zákl. přenesená",J1169,0)</f>
        <v>0</v>
      </c>
      <c r="BH1169" s="144">
        <f>IF(N1169="sníž. přenesená",J1169,0)</f>
        <v>0</v>
      </c>
      <c r="BI1169" s="144">
        <f>IF(N1169="nulová",J1169,0)</f>
        <v>0</v>
      </c>
      <c r="BJ1169" s="18" t="s">
        <v>81</v>
      </c>
      <c r="BK1169" s="144">
        <f>ROUND(I1169*H1169,2)</f>
        <v>0</v>
      </c>
      <c r="BL1169" s="18" t="s">
        <v>290</v>
      </c>
      <c r="BM1169" s="143" t="s">
        <v>2502</v>
      </c>
    </row>
    <row r="1170" spans="2:65" s="12" customFormat="1" ht="10.199999999999999">
      <c r="B1170" s="149"/>
      <c r="D1170" s="150" t="s">
        <v>177</v>
      </c>
      <c r="E1170" s="151" t="s">
        <v>19</v>
      </c>
      <c r="F1170" s="152" t="s">
        <v>2456</v>
      </c>
      <c r="H1170" s="151" t="s">
        <v>19</v>
      </c>
      <c r="I1170" s="153"/>
      <c r="L1170" s="149"/>
      <c r="M1170" s="154"/>
      <c r="T1170" s="155"/>
      <c r="AT1170" s="151" t="s">
        <v>177</v>
      </c>
      <c r="AU1170" s="151" t="s">
        <v>83</v>
      </c>
      <c r="AV1170" s="12" t="s">
        <v>81</v>
      </c>
      <c r="AW1170" s="12" t="s">
        <v>34</v>
      </c>
      <c r="AX1170" s="12" t="s">
        <v>74</v>
      </c>
      <c r="AY1170" s="151" t="s">
        <v>166</v>
      </c>
    </row>
    <row r="1171" spans="2:65" s="13" customFormat="1" ht="10.199999999999999">
      <c r="B1171" s="156"/>
      <c r="D1171" s="150" t="s">
        <v>177</v>
      </c>
      <c r="E1171" s="157" t="s">
        <v>19</v>
      </c>
      <c r="F1171" s="158" t="s">
        <v>83</v>
      </c>
      <c r="H1171" s="159">
        <v>2</v>
      </c>
      <c r="I1171" s="160"/>
      <c r="L1171" s="156"/>
      <c r="M1171" s="161"/>
      <c r="T1171" s="162"/>
      <c r="AT1171" s="157" t="s">
        <v>177</v>
      </c>
      <c r="AU1171" s="157" t="s">
        <v>83</v>
      </c>
      <c r="AV1171" s="13" t="s">
        <v>83</v>
      </c>
      <c r="AW1171" s="13" t="s">
        <v>34</v>
      </c>
      <c r="AX1171" s="13" t="s">
        <v>74</v>
      </c>
      <c r="AY1171" s="157" t="s">
        <v>166</v>
      </c>
    </row>
    <row r="1172" spans="2:65" s="14" customFormat="1" ht="10.199999999999999">
      <c r="B1172" s="163"/>
      <c r="D1172" s="150" t="s">
        <v>177</v>
      </c>
      <c r="E1172" s="164" t="s">
        <v>19</v>
      </c>
      <c r="F1172" s="165" t="s">
        <v>181</v>
      </c>
      <c r="H1172" s="166">
        <v>2</v>
      </c>
      <c r="I1172" s="167"/>
      <c r="L1172" s="163"/>
      <c r="M1172" s="168"/>
      <c r="T1172" s="169"/>
      <c r="AT1172" s="164" t="s">
        <v>177</v>
      </c>
      <c r="AU1172" s="164" t="s">
        <v>83</v>
      </c>
      <c r="AV1172" s="14" t="s">
        <v>173</v>
      </c>
      <c r="AW1172" s="14" t="s">
        <v>34</v>
      </c>
      <c r="AX1172" s="14" t="s">
        <v>81</v>
      </c>
      <c r="AY1172" s="164" t="s">
        <v>166</v>
      </c>
    </row>
    <row r="1173" spans="2:65" s="1" customFormat="1" ht="24.15" customHeight="1">
      <c r="B1173" s="33"/>
      <c r="C1173" s="132" t="s">
        <v>1322</v>
      </c>
      <c r="D1173" s="132" t="s">
        <v>168</v>
      </c>
      <c r="E1173" s="133" t="s">
        <v>2503</v>
      </c>
      <c r="F1173" s="134" t="s">
        <v>2504</v>
      </c>
      <c r="G1173" s="135" t="s">
        <v>244</v>
      </c>
      <c r="H1173" s="136">
        <v>82.628</v>
      </c>
      <c r="I1173" s="137"/>
      <c r="J1173" s="138">
        <f>ROUND(I1173*H1173,2)</f>
        <v>0</v>
      </c>
      <c r="K1173" s="134" t="s">
        <v>172</v>
      </c>
      <c r="L1173" s="33"/>
      <c r="M1173" s="139" t="s">
        <v>19</v>
      </c>
      <c r="N1173" s="140" t="s">
        <v>45</v>
      </c>
      <c r="P1173" s="141">
        <f>O1173*H1173</f>
        <v>0</v>
      </c>
      <c r="Q1173" s="141">
        <v>0</v>
      </c>
      <c r="R1173" s="141">
        <f>Q1173*H1173</f>
        <v>0</v>
      </c>
      <c r="S1173" s="141">
        <v>0</v>
      </c>
      <c r="T1173" s="142">
        <f>S1173*H1173</f>
        <v>0</v>
      </c>
      <c r="AR1173" s="143" t="s">
        <v>290</v>
      </c>
      <c r="AT1173" s="143" t="s">
        <v>168</v>
      </c>
      <c r="AU1173" s="143" t="s">
        <v>83</v>
      </c>
      <c r="AY1173" s="18" t="s">
        <v>166</v>
      </c>
      <c r="BE1173" s="144">
        <f>IF(N1173="základní",J1173,0)</f>
        <v>0</v>
      </c>
      <c r="BF1173" s="144">
        <f>IF(N1173="snížená",J1173,0)</f>
        <v>0</v>
      </c>
      <c r="BG1173" s="144">
        <f>IF(N1173="zákl. přenesená",J1173,0)</f>
        <v>0</v>
      </c>
      <c r="BH1173" s="144">
        <f>IF(N1173="sníž. přenesená",J1173,0)</f>
        <v>0</v>
      </c>
      <c r="BI1173" s="144">
        <f>IF(N1173="nulová",J1173,0)</f>
        <v>0</v>
      </c>
      <c r="BJ1173" s="18" t="s">
        <v>81</v>
      </c>
      <c r="BK1173" s="144">
        <f>ROUND(I1173*H1173,2)</f>
        <v>0</v>
      </c>
      <c r="BL1173" s="18" t="s">
        <v>290</v>
      </c>
      <c r="BM1173" s="143" t="s">
        <v>2505</v>
      </c>
    </row>
    <row r="1174" spans="2:65" s="1" customFormat="1" ht="10.199999999999999">
      <c r="B1174" s="33"/>
      <c r="D1174" s="145" t="s">
        <v>175</v>
      </c>
      <c r="F1174" s="146" t="s">
        <v>2506</v>
      </c>
      <c r="I1174" s="147"/>
      <c r="L1174" s="33"/>
      <c r="M1174" s="148"/>
      <c r="T1174" s="54"/>
      <c r="AT1174" s="18" t="s">
        <v>175</v>
      </c>
      <c r="AU1174" s="18" t="s">
        <v>83</v>
      </c>
    </row>
    <row r="1175" spans="2:65" s="12" customFormat="1" ht="10.199999999999999">
      <c r="B1175" s="149"/>
      <c r="D1175" s="150" t="s">
        <v>177</v>
      </c>
      <c r="E1175" s="151" t="s">
        <v>19</v>
      </c>
      <c r="F1175" s="152" t="s">
        <v>2456</v>
      </c>
      <c r="H1175" s="151" t="s">
        <v>19</v>
      </c>
      <c r="I1175" s="153"/>
      <c r="L1175" s="149"/>
      <c r="M1175" s="154"/>
      <c r="T1175" s="155"/>
      <c r="AT1175" s="151" t="s">
        <v>177</v>
      </c>
      <c r="AU1175" s="151" t="s">
        <v>83</v>
      </c>
      <c r="AV1175" s="12" t="s">
        <v>81</v>
      </c>
      <c r="AW1175" s="12" t="s">
        <v>34</v>
      </c>
      <c r="AX1175" s="12" t="s">
        <v>74</v>
      </c>
      <c r="AY1175" s="151" t="s">
        <v>166</v>
      </c>
    </row>
    <row r="1176" spans="2:65" s="13" customFormat="1" ht="10.199999999999999">
      <c r="B1176" s="156"/>
      <c r="D1176" s="150" t="s">
        <v>177</v>
      </c>
      <c r="E1176" s="157" t="s">
        <v>19</v>
      </c>
      <c r="F1176" s="158" t="s">
        <v>2507</v>
      </c>
      <c r="H1176" s="159">
        <v>67.900000000000006</v>
      </c>
      <c r="I1176" s="160"/>
      <c r="L1176" s="156"/>
      <c r="M1176" s="161"/>
      <c r="T1176" s="162"/>
      <c r="AT1176" s="157" t="s">
        <v>177</v>
      </c>
      <c r="AU1176" s="157" t="s">
        <v>83</v>
      </c>
      <c r="AV1176" s="13" t="s">
        <v>83</v>
      </c>
      <c r="AW1176" s="13" t="s">
        <v>34</v>
      </c>
      <c r="AX1176" s="13" t="s">
        <v>74</v>
      </c>
      <c r="AY1176" s="157" t="s">
        <v>166</v>
      </c>
    </row>
    <row r="1177" spans="2:65" s="13" customFormat="1" ht="10.199999999999999">
      <c r="B1177" s="156"/>
      <c r="D1177" s="150" t="s">
        <v>177</v>
      </c>
      <c r="E1177" s="157" t="s">
        <v>19</v>
      </c>
      <c r="F1177" s="158" t="s">
        <v>2508</v>
      </c>
      <c r="H1177" s="159">
        <v>12.375</v>
      </c>
      <c r="I1177" s="160"/>
      <c r="L1177" s="156"/>
      <c r="M1177" s="161"/>
      <c r="T1177" s="162"/>
      <c r="AT1177" s="157" t="s">
        <v>177</v>
      </c>
      <c r="AU1177" s="157" t="s">
        <v>83</v>
      </c>
      <c r="AV1177" s="13" t="s">
        <v>83</v>
      </c>
      <c r="AW1177" s="13" t="s">
        <v>34</v>
      </c>
      <c r="AX1177" s="13" t="s">
        <v>74</v>
      </c>
      <c r="AY1177" s="157" t="s">
        <v>166</v>
      </c>
    </row>
    <row r="1178" spans="2:65" s="12" customFormat="1" ht="10.199999999999999">
      <c r="B1178" s="149"/>
      <c r="D1178" s="150" t="s">
        <v>177</v>
      </c>
      <c r="E1178" s="151" t="s">
        <v>19</v>
      </c>
      <c r="F1178" s="152" t="s">
        <v>2509</v>
      </c>
      <c r="H1178" s="151" t="s">
        <v>19</v>
      </c>
      <c r="I1178" s="153"/>
      <c r="L1178" s="149"/>
      <c r="M1178" s="154"/>
      <c r="T1178" s="155"/>
      <c r="AT1178" s="151" t="s">
        <v>177</v>
      </c>
      <c r="AU1178" s="151" t="s">
        <v>83</v>
      </c>
      <c r="AV1178" s="12" t="s">
        <v>81</v>
      </c>
      <c r="AW1178" s="12" t="s">
        <v>34</v>
      </c>
      <c r="AX1178" s="12" t="s">
        <v>74</v>
      </c>
      <c r="AY1178" s="151" t="s">
        <v>166</v>
      </c>
    </row>
    <row r="1179" spans="2:65" s="13" customFormat="1" ht="10.199999999999999">
      <c r="B1179" s="156"/>
      <c r="D1179" s="150" t="s">
        <v>177</v>
      </c>
      <c r="E1179" s="157" t="s">
        <v>19</v>
      </c>
      <c r="F1179" s="158" t="s">
        <v>2510</v>
      </c>
      <c r="H1179" s="159">
        <v>2.3530000000000002</v>
      </c>
      <c r="I1179" s="160"/>
      <c r="L1179" s="156"/>
      <c r="M1179" s="161"/>
      <c r="T1179" s="162"/>
      <c r="AT1179" s="157" t="s">
        <v>177</v>
      </c>
      <c r="AU1179" s="157" t="s">
        <v>83</v>
      </c>
      <c r="AV1179" s="13" t="s">
        <v>83</v>
      </c>
      <c r="AW1179" s="13" t="s">
        <v>34</v>
      </c>
      <c r="AX1179" s="13" t="s">
        <v>74</v>
      </c>
      <c r="AY1179" s="157" t="s">
        <v>166</v>
      </c>
    </row>
    <row r="1180" spans="2:65" s="14" customFormat="1" ht="10.199999999999999">
      <c r="B1180" s="163"/>
      <c r="D1180" s="150" t="s">
        <v>177</v>
      </c>
      <c r="E1180" s="164" t="s">
        <v>19</v>
      </c>
      <c r="F1180" s="165" t="s">
        <v>181</v>
      </c>
      <c r="H1180" s="166">
        <v>82.628</v>
      </c>
      <c r="I1180" s="167"/>
      <c r="L1180" s="163"/>
      <c r="M1180" s="168"/>
      <c r="T1180" s="169"/>
      <c r="AT1180" s="164" t="s">
        <v>177</v>
      </c>
      <c r="AU1180" s="164" t="s">
        <v>83</v>
      </c>
      <c r="AV1180" s="14" t="s">
        <v>173</v>
      </c>
      <c r="AW1180" s="14" t="s">
        <v>34</v>
      </c>
      <c r="AX1180" s="14" t="s">
        <v>81</v>
      </c>
      <c r="AY1180" s="164" t="s">
        <v>166</v>
      </c>
    </row>
    <row r="1181" spans="2:65" s="1" customFormat="1" ht="16.5" customHeight="1">
      <c r="B1181" s="33"/>
      <c r="C1181" s="175" t="s">
        <v>1327</v>
      </c>
      <c r="D1181" s="175" t="s">
        <v>561</v>
      </c>
      <c r="E1181" s="176" t="s">
        <v>994</v>
      </c>
      <c r="F1181" s="177" t="s">
        <v>995</v>
      </c>
      <c r="G1181" s="178" t="s">
        <v>244</v>
      </c>
      <c r="H1181" s="179">
        <v>102.806</v>
      </c>
      <c r="I1181" s="180"/>
      <c r="J1181" s="181">
        <f>ROUND(I1181*H1181,2)</f>
        <v>0</v>
      </c>
      <c r="K1181" s="177" t="s">
        <v>172</v>
      </c>
      <c r="L1181" s="182"/>
      <c r="M1181" s="183" t="s">
        <v>19</v>
      </c>
      <c r="N1181" s="184" t="s">
        <v>45</v>
      </c>
      <c r="P1181" s="141">
        <f>O1181*H1181</f>
        <v>0</v>
      </c>
      <c r="Q1181" s="141">
        <v>2.5400000000000002E-3</v>
      </c>
      <c r="R1181" s="141">
        <f>Q1181*H1181</f>
        <v>0.26112723999999998</v>
      </c>
      <c r="S1181" s="141">
        <v>0</v>
      </c>
      <c r="T1181" s="142">
        <f>S1181*H1181</f>
        <v>0</v>
      </c>
      <c r="AR1181" s="143" t="s">
        <v>414</v>
      </c>
      <c r="AT1181" s="143" t="s">
        <v>561</v>
      </c>
      <c r="AU1181" s="143" t="s">
        <v>83</v>
      </c>
      <c r="AY1181" s="18" t="s">
        <v>166</v>
      </c>
      <c r="BE1181" s="144">
        <f>IF(N1181="základní",J1181,0)</f>
        <v>0</v>
      </c>
      <c r="BF1181" s="144">
        <f>IF(N1181="snížená",J1181,0)</f>
        <v>0</v>
      </c>
      <c r="BG1181" s="144">
        <f>IF(N1181="zákl. přenesená",J1181,0)</f>
        <v>0</v>
      </c>
      <c r="BH1181" s="144">
        <f>IF(N1181="sníž. přenesená",J1181,0)</f>
        <v>0</v>
      </c>
      <c r="BI1181" s="144">
        <f>IF(N1181="nulová",J1181,0)</f>
        <v>0</v>
      </c>
      <c r="BJ1181" s="18" t="s">
        <v>81</v>
      </c>
      <c r="BK1181" s="144">
        <f>ROUND(I1181*H1181,2)</f>
        <v>0</v>
      </c>
      <c r="BL1181" s="18" t="s">
        <v>290</v>
      </c>
      <c r="BM1181" s="143" t="s">
        <v>2511</v>
      </c>
    </row>
    <row r="1182" spans="2:65" s="12" customFormat="1" ht="10.199999999999999">
      <c r="B1182" s="149"/>
      <c r="D1182" s="150" t="s">
        <v>177</v>
      </c>
      <c r="E1182" s="151" t="s">
        <v>19</v>
      </c>
      <c r="F1182" s="152" t="s">
        <v>2456</v>
      </c>
      <c r="H1182" s="151" t="s">
        <v>19</v>
      </c>
      <c r="I1182" s="153"/>
      <c r="L1182" s="149"/>
      <c r="M1182" s="154"/>
      <c r="T1182" s="155"/>
      <c r="AT1182" s="151" t="s">
        <v>177</v>
      </c>
      <c r="AU1182" s="151" t="s">
        <v>83</v>
      </c>
      <c r="AV1182" s="12" t="s">
        <v>81</v>
      </c>
      <c r="AW1182" s="12" t="s">
        <v>34</v>
      </c>
      <c r="AX1182" s="12" t="s">
        <v>74</v>
      </c>
      <c r="AY1182" s="151" t="s">
        <v>166</v>
      </c>
    </row>
    <row r="1183" spans="2:65" s="13" customFormat="1" ht="10.199999999999999">
      <c r="B1183" s="156"/>
      <c r="D1183" s="150" t="s">
        <v>177</v>
      </c>
      <c r="E1183" s="157" t="s">
        <v>19</v>
      </c>
      <c r="F1183" s="158" t="s">
        <v>2507</v>
      </c>
      <c r="H1183" s="159">
        <v>67.900000000000006</v>
      </c>
      <c r="I1183" s="160"/>
      <c r="L1183" s="156"/>
      <c r="M1183" s="161"/>
      <c r="T1183" s="162"/>
      <c r="AT1183" s="157" t="s">
        <v>177</v>
      </c>
      <c r="AU1183" s="157" t="s">
        <v>83</v>
      </c>
      <c r="AV1183" s="13" t="s">
        <v>83</v>
      </c>
      <c r="AW1183" s="13" t="s">
        <v>34</v>
      </c>
      <c r="AX1183" s="13" t="s">
        <v>74</v>
      </c>
      <c r="AY1183" s="157" t="s">
        <v>166</v>
      </c>
    </row>
    <row r="1184" spans="2:65" s="13" customFormat="1" ht="10.199999999999999">
      <c r="B1184" s="156"/>
      <c r="D1184" s="150" t="s">
        <v>177</v>
      </c>
      <c r="E1184" s="157" t="s">
        <v>19</v>
      </c>
      <c r="F1184" s="158" t="s">
        <v>2512</v>
      </c>
      <c r="H1184" s="159">
        <v>4.59</v>
      </c>
      <c r="I1184" s="160"/>
      <c r="L1184" s="156"/>
      <c r="M1184" s="161"/>
      <c r="T1184" s="162"/>
      <c r="AT1184" s="157" t="s">
        <v>177</v>
      </c>
      <c r="AU1184" s="157" t="s">
        <v>83</v>
      </c>
      <c r="AV1184" s="13" t="s">
        <v>83</v>
      </c>
      <c r="AW1184" s="13" t="s">
        <v>34</v>
      </c>
      <c r="AX1184" s="13" t="s">
        <v>74</v>
      </c>
      <c r="AY1184" s="157" t="s">
        <v>166</v>
      </c>
    </row>
    <row r="1185" spans="2:65" s="13" customFormat="1" ht="10.199999999999999">
      <c r="B1185" s="156"/>
      <c r="D1185" s="150" t="s">
        <v>177</v>
      </c>
      <c r="E1185" s="157" t="s">
        <v>19</v>
      </c>
      <c r="F1185" s="158" t="s">
        <v>2508</v>
      </c>
      <c r="H1185" s="159">
        <v>12.375</v>
      </c>
      <c r="I1185" s="160"/>
      <c r="L1185" s="156"/>
      <c r="M1185" s="161"/>
      <c r="T1185" s="162"/>
      <c r="AT1185" s="157" t="s">
        <v>177</v>
      </c>
      <c r="AU1185" s="157" t="s">
        <v>83</v>
      </c>
      <c r="AV1185" s="13" t="s">
        <v>83</v>
      </c>
      <c r="AW1185" s="13" t="s">
        <v>34</v>
      </c>
      <c r="AX1185" s="13" t="s">
        <v>74</v>
      </c>
      <c r="AY1185" s="157" t="s">
        <v>166</v>
      </c>
    </row>
    <row r="1186" spans="2:65" s="13" customFormat="1" ht="10.199999999999999">
      <c r="B1186" s="156"/>
      <c r="D1186" s="150" t="s">
        <v>177</v>
      </c>
      <c r="E1186" s="157" t="s">
        <v>19</v>
      </c>
      <c r="F1186" s="158" t="s">
        <v>2513</v>
      </c>
      <c r="H1186" s="159">
        <v>0.81</v>
      </c>
      <c r="I1186" s="160"/>
      <c r="L1186" s="156"/>
      <c r="M1186" s="161"/>
      <c r="T1186" s="162"/>
      <c r="AT1186" s="157" t="s">
        <v>177</v>
      </c>
      <c r="AU1186" s="157" t="s">
        <v>83</v>
      </c>
      <c r="AV1186" s="13" t="s">
        <v>83</v>
      </c>
      <c r="AW1186" s="13" t="s">
        <v>34</v>
      </c>
      <c r="AX1186" s="13" t="s">
        <v>74</v>
      </c>
      <c r="AY1186" s="157" t="s">
        <v>166</v>
      </c>
    </row>
    <row r="1187" spans="2:65" s="12" customFormat="1" ht="10.199999999999999">
      <c r="B1187" s="149"/>
      <c r="D1187" s="150" t="s">
        <v>177</v>
      </c>
      <c r="E1187" s="151" t="s">
        <v>19</v>
      </c>
      <c r="F1187" s="152" t="s">
        <v>2509</v>
      </c>
      <c r="H1187" s="151" t="s">
        <v>19</v>
      </c>
      <c r="I1187" s="153"/>
      <c r="L1187" s="149"/>
      <c r="M1187" s="154"/>
      <c r="T1187" s="155"/>
      <c r="AT1187" s="151" t="s">
        <v>177</v>
      </c>
      <c r="AU1187" s="151" t="s">
        <v>83</v>
      </c>
      <c r="AV1187" s="12" t="s">
        <v>81</v>
      </c>
      <c r="AW1187" s="12" t="s">
        <v>34</v>
      </c>
      <c r="AX1187" s="12" t="s">
        <v>74</v>
      </c>
      <c r="AY1187" s="151" t="s">
        <v>166</v>
      </c>
    </row>
    <row r="1188" spans="2:65" s="13" customFormat="1" ht="10.199999999999999">
      <c r="B1188" s="156"/>
      <c r="D1188" s="150" t="s">
        <v>177</v>
      </c>
      <c r="E1188" s="157" t="s">
        <v>19</v>
      </c>
      <c r="F1188" s="158" t="s">
        <v>2510</v>
      </c>
      <c r="H1188" s="159">
        <v>2.3530000000000002</v>
      </c>
      <c r="I1188" s="160"/>
      <c r="L1188" s="156"/>
      <c r="M1188" s="161"/>
      <c r="T1188" s="162"/>
      <c r="AT1188" s="157" t="s">
        <v>177</v>
      </c>
      <c r="AU1188" s="157" t="s">
        <v>83</v>
      </c>
      <c r="AV1188" s="13" t="s">
        <v>83</v>
      </c>
      <c r="AW1188" s="13" t="s">
        <v>34</v>
      </c>
      <c r="AX1188" s="13" t="s">
        <v>74</v>
      </c>
      <c r="AY1188" s="157" t="s">
        <v>166</v>
      </c>
    </row>
    <row r="1189" spans="2:65" s="13" customFormat="1" ht="10.199999999999999">
      <c r="B1189" s="156"/>
      <c r="D1189" s="150" t="s">
        <v>177</v>
      </c>
      <c r="E1189" s="157" t="s">
        <v>19</v>
      </c>
      <c r="F1189" s="158" t="s">
        <v>2514</v>
      </c>
      <c r="H1189" s="159">
        <v>0.18</v>
      </c>
      <c r="I1189" s="160"/>
      <c r="L1189" s="156"/>
      <c r="M1189" s="161"/>
      <c r="T1189" s="162"/>
      <c r="AT1189" s="157" t="s">
        <v>177</v>
      </c>
      <c r="AU1189" s="157" t="s">
        <v>83</v>
      </c>
      <c r="AV1189" s="13" t="s">
        <v>83</v>
      </c>
      <c r="AW1189" s="13" t="s">
        <v>34</v>
      </c>
      <c r="AX1189" s="13" t="s">
        <v>74</v>
      </c>
      <c r="AY1189" s="157" t="s">
        <v>166</v>
      </c>
    </row>
    <row r="1190" spans="2:65" s="14" customFormat="1" ht="10.199999999999999">
      <c r="B1190" s="163"/>
      <c r="D1190" s="150" t="s">
        <v>177</v>
      </c>
      <c r="E1190" s="164" t="s">
        <v>19</v>
      </c>
      <c r="F1190" s="165" t="s">
        <v>181</v>
      </c>
      <c r="H1190" s="166">
        <v>88.207999999999998</v>
      </c>
      <c r="I1190" s="167"/>
      <c r="L1190" s="163"/>
      <c r="M1190" s="168"/>
      <c r="T1190" s="169"/>
      <c r="AT1190" s="164" t="s">
        <v>177</v>
      </c>
      <c r="AU1190" s="164" t="s">
        <v>83</v>
      </c>
      <c r="AV1190" s="14" t="s">
        <v>173</v>
      </c>
      <c r="AW1190" s="14" t="s">
        <v>34</v>
      </c>
      <c r="AX1190" s="14" t="s">
        <v>81</v>
      </c>
      <c r="AY1190" s="164" t="s">
        <v>166</v>
      </c>
    </row>
    <row r="1191" spans="2:65" s="13" customFormat="1" ht="10.199999999999999">
      <c r="B1191" s="156"/>
      <c r="D1191" s="150" t="s">
        <v>177</v>
      </c>
      <c r="F1191" s="158" t="s">
        <v>2515</v>
      </c>
      <c r="H1191" s="159">
        <v>102.806</v>
      </c>
      <c r="I1191" s="160"/>
      <c r="L1191" s="156"/>
      <c r="M1191" s="161"/>
      <c r="T1191" s="162"/>
      <c r="AT1191" s="157" t="s">
        <v>177</v>
      </c>
      <c r="AU1191" s="157" t="s">
        <v>83</v>
      </c>
      <c r="AV1191" s="13" t="s">
        <v>83</v>
      </c>
      <c r="AW1191" s="13" t="s">
        <v>4</v>
      </c>
      <c r="AX1191" s="13" t="s">
        <v>81</v>
      </c>
      <c r="AY1191" s="157" t="s">
        <v>166</v>
      </c>
    </row>
    <row r="1192" spans="2:65" s="1" customFormat="1" ht="24.15" customHeight="1">
      <c r="B1192" s="33"/>
      <c r="C1192" s="132" t="s">
        <v>1332</v>
      </c>
      <c r="D1192" s="132" t="s">
        <v>168</v>
      </c>
      <c r="E1192" s="133" t="s">
        <v>2516</v>
      </c>
      <c r="F1192" s="134" t="s">
        <v>2517</v>
      </c>
      <c r="G1192" s="135" t="s">
        <v>276</v>
      </c>
      <c r="H1192" s="136">
        <v>50</v>
      </c>
      <c r="I1192" s="137"/>
      <c r="J1192" s="138">
        <f>ROUND(I1192*H1192,2)</f>
        <v>0</v>
      </c>
      <c r="K1192" s="134" t="s">
        <v>172</v>
      </c>
      <c r="L1192" s="33"/>
      <c r="M1192" s="139" t="s">
        <v>19</v>
      </c>
      <c r="N1192" s="140" t="s">
        <v>45</v>
      </c>
      <c r="P1192" s="141">
        <f>O1192*H1192</f>
        <v>0</v>
      </c>
      <c r="Q1192" s="141">
        <v>0</v>
      </c>
      <c r="R1192" s="141">
        <f>Q1192*H1192</f>
        <v>0</v>
      </c>
      <c r="S1192" s="141">
        <v>0</v>
      </c>
      <c r="T1192" s="142">
        <f>S1192*H1192</f>
        <v>0</v>
      </c>
      <c r="AR1192" s="143" t="s">
        <v>290</v>
      </c>
      <c r="AT1192" s="143" t="s">
        <v>168</v>
      </c>
      <c r="AU1192" s="143" t="s">
        <v>83</v>
      </c>
      <c r="AY1192" s="18" t="s">
        <v>166</v>
      </c>
      <c r="BE1192" s="144">
        <f>IF(N1192="základní",J1192,0)</f>
        <v>0</v>
      </c>
      <c r="BF1192" s="144">
        <f>IF(N1192="snížená",J1192,0)</f>
        <v>0</v>
      </c>
      <c r="BG1192" s="144">
        <f>IF(N1192="zákl. přenesená",J1192,0)</f>
        <v>0</v>
      </c>
      <c r="BH1192" s="144">
        <f>IF(N1192="sníž. přenesená",J1192,0)</f>
        <v>0</v>
      </c>
      <c r="BI1192" s="144">
        <f>IF(N1192="nulová",J1192,0)</f>
        <v>0</v>
      </c>
      <c r="BJ1192" s="18" t="s">
        <v>81</v>
      </c>
      <c r="BK1192" s="144">
        <f>ROUND(I1192*H1192,2)</f>
        <v>0</v>
      </c>
      <c r="BL1192" s="18" t="s">
        <v>290</v>
      </c>
      <c r="BM1192" s="143" t="s">
        <v>2518</v>
      </c>
    </row>
    <row r="1193" spans="2:65" s="1" customFormat="1" ht="10.199999999999999">
      <c r="B1193" s="33"/>
      <c r="D1193" s="145" t="s">
        <v>175</v>
      </c>
      <c r="F1193" s="146" t="s">
        <v>2519</v>
      </c>
      <c r="I1193" s="147"/>
      <c r="L1193" s="33"/>
      <c r="M1193" s="148"/>
      <c r="T1193" s="54"/>
      <c r="AT1193" s="18" t="s">
        <v>175</v>
      </c>
      <c r="AU1193" s="18" t="s">
        <v>83</v>
      </c>
    </row>
    <row r="1194" spans="2:65" s="12" customFormat="1" ht="10.199999999999999">
      <c r="B1194" s="149"/>
      <c r="D1194" s="150" t="s">
        <v>177</v>
      </c>
      <c r="E1194" s="151" t="s">
        <v>19</v>
      </c>
      <c r="F1194" s="152" t="s">
        <v>2456</v>
      </c>
      <c r="H1194" s="151" t="s">
        <v>19</v>
      </c>
      <c r="I1194" s="153"/>
      <c r="L1194" s="149"/>
      <c r="M1194" s="154"/>
      <c r="T1194" s="155"/>
      <c r="AT1194" s="151" t="s">
        <v>177</v>
      </c>
      <c r="AU1194" s="151" t="s">
        <v>83</v>
      </c>
      <c r="AV1194" s="12" t="s">
        <v>81</v>
      </c>
      <c r="AW1194" s="12" t="s">
        <v>34</v>
      </c>
      <c r="AX1194" s="12" t="s">
        <v>74</v>
      </c>
      <c r="AY1194" s="151" t="s">
        <v>166</v>
      </c>
    </row>
    <row r="1195" spans="2:65" s="13" customFormat="1" ht="10.199999999999999">
      <c r="B1195" s="156"/>
      <c r="D1195" s="150" t="s">
        <v>177</v>
      </c>
      <c r="E1195" s="157" t="s">
        <v>19</v>
      </c>
      <c r="F1195" s="158" t="s">
        <v>404</v>
      </c>
      <c r="H1195" s="159">
        <v>30</v>
      </c>
      <c r="I1195" s="160"/>
      <c r="L1195" s="156"/>
      <c r="M1195" s="161"/>
      <c r="T1195" s="162"/>
      <c r="AT1195" s="157" t="s">
        <v>177</v>
      </c>
      <c r="AU1195" s="157" t="s">
        <v>83</v>
      </c>
      <c r="AV1195" s="13" t="s">
        <v>83</v>
      </c>
      <c r="AW1195" s="13" t="s">
        <v>34</v>
      </c>
      <c r="AX1195" s="13" t="s">
        <v>74</v>
      </c>
      <c r="AY1195" s="157" t="s">
        <v>166</v>
      </c>
    </row>
    <row r="1196" spans="2:65" s="13" customFormat="1" ht="10.199999999999999">
      <c r="B1196" s="156"/>
      <c r="D1196" s="150" t="s">
        <v>177</v>
      </c>
      <c r="E1196" s="157" t="s">
        <v>19</v>
      </c>
      <c r="F1196" s="158" t="s">
        <v>282</v>
      </c>
      <c r="H1196" s="159">
        <v>15</v>
      </c>
      <c r="I1196" s="160"/>
      <c r="L1196" s="156"/>
      <c r="M1196" s="161"/>
      <c r="T1196" s="162"/>
      <c r="AT1196" s="157" t="s">
        <v>177</v>
      </c>
      <c r="AU1196" s="157" t="s">
        <v>83</v>
      </c>
      <c r="AV1196" s="13" t="s">
        <v>83</v>
      </c>
      <c r="AW1196" s="13" t="s">
        <v>34</v>
      </c>
      <c r="AX1196" s="13" t="s">
        <v>74</v>
      </c>
      <c r="AY1196" s="157" t="s">
        <v>166</v>
      </c>
    </row>
    <row r="1197" spans="2:65" s="12" customFormat="1" ht="10.199999999999999">
      <c r="B1197" s="149"/>
      <c r="D1197" s="150" t="s">
        <v>177</v>
      </c>
      <c r="E1197" s="151" t="s">
        <v>19</v>
      </c>
      <c r="F1197" s="152" t="s">
        <v>2509</v>
      </c>
      <c r="H1197" s="151" t="s">
        <v>19</v>
      </c>
      <c r="I1197" s="153"/>
      <c r="L1197" s="149"/>
      <c r="M1197" s="154"/>
      <c r="T1197" s="155"/>
      <c r="AT1197" s="151" t="s">
        <v>177</v>
      </c>
      <c r="AU1197" s="151" t="s">
        <v>83</v>
      </c>
      <c r="AV1197" s="12" t="s">
        <v>81</v>
      </c>
      <c r="AW1197" s="12" t="s">
        <v>34</v>
      </c>
      <c r="AX1197" s="12" t="s">
        <v>74</v>
      </c>
      <c r="AY1197" s="151" t="s">
        <v>166</v>
      </c>
    </row>
    <row r="1198" spans="2:65" s="13" customFormat="1" ht="10.199999999999999">
      <c r="B1198" s="156"/>
      <c r="D1198" s="150" t="s">
        <v>177</v>
      </c>
      <c r="E1198" s="157" t="s">
        <v>19</v>
      </c>
      <c r="F1198" s="158" t="s">
        <v>206</v>
      </c>
      <c r="H1198" s="159">
        <v>5</v>
      </c>
      <c r="I1198" s="160"/>
      <c r="L1198" s="156"/>
      <c r="M1198" s="161"/>
      <c r="T1198" s="162"/>
      <c r="AT1198" s="157" t="s">
        <v>177</v>
      </c>
      <c r="AU1198" s="157" t="s">
        <v>83</v>
      </c>
      <c r="AV1198" s="13" t="s">
        <v>83</v>
      </c>
      <c r="AW1198" s="13" t="s">
        <v>34</v>
      </c>
      <c r="AX1198" s="13" t="s">
        <v>74</v>
      </c>
      <c r="AY1198" s="157" t="s">
        <v>166</v>
      </c>
    </row>
    <row r="1199" spans="2:65" s="14" customFormat="1" ht="10.199999999999999">
      <c r="B1199" s="163"/>
      <c r="D1199" s="150" t="s">
        <v>177</v>
      </c>
      <c r="E1199" s="164" t="s">
        <v>19</v>
      </c>
      <c r="F1199" s="165" t="s">
        <v>181</v>
      </c>
      <c r="H1199" s="166">
        <v>50</v>
      </c>
      <c r="I1199" s="167"/>
      <c r="L1199" s="163"/>
      <c r="M1199" s="168"/>
      <c r="T1199" s="169"/>
      <c r="AT1199" s="164" t="s">
        <v>177</v>
      </c>
      <c r="AU1199" s="164" t="s">
        <v>83</v>
      </c>
      <c r="AV1199" s="14" t="s">
        <v>173</v>
      </c>
      <c r="AW1199" s="14" t="s">
        <v>34</v>
      </c>
      <c r="AX1199" s="14" t="s">
        <v>81</v>
      </c>
      <c r="AY1199" s="164" t="s">
        <v>166</v>
      </c>
    </row>
    <row r="1200" spans="2:65" s="1" customFormat="1" ht="24.15" customHeight="1">
      <c r="B1200" s="33"/>
      <c r="C1200" s="132" t="s">
        <v>1337</v>
      </c>
      <c r="D1200" s="132" t="s">
        <v>168</v>
      </c>
      <c r="E1200" s="133" t="s">
        <v>2520</v>
      </c>
      <c r="F1200" s="134" t="s">
        <v>2521</v>
      </c>
      <c r="G1200" s="135" t="s">
        <v>244</v>
      </c>
      <c r="H1200" s="136">
        <v>8.5060000000000002</v>
      </c>
      <c r="I1200" s="137"/>
      <c r="J1200" s="138">
        <f>ROUND(I1200*H1200,2)</f>
        <v>0</v>
      </c>
      <c r="K1200" s="134" t="s">
        <v>172</v>
      </c>
      <c r="L1200" s="33"/>
      <c r="M1200" s="139" t="s">
        <v>19</v>
      </c>
      <c r="N1200" s="140" t="s">
        <v>45</v>
      </c>
      <c r="P1200" s="141">
        <f>O1200*H1200</f>
        <v>0</v>
      </c>
      <c r="Q1200" s="141">
        <v>0</v>
      </c>
      <c r="R1200" s="141">
        <f>Q1200*H1200</f>
        <v>0</v>
      </c>
      <c r="S1200" s="141">
        <v>0</v>
      </c>
      <c r="T1200" s="142">
        <f>S1200*H1200</f>
        <v>0</v>
      </c>
      <c r="AR1200" s="143" t="s">
        <v>290</v>
      </c>
      <c r="AT1200" s="143" t="s">
        <v>168</v>
      </c>
      <c r="AU1200" s="143" t="s">
        <v>83</v>
      </c>
      <c r="AY1200" s="18" t="s">
        <v>166</v>
      </c>
      <c r="BE1200" s="144">
        <f>IF(N1200="základní",J1200,0)</f>
        <v>0</v>
      </c>
      <c r="BF1200" s="144">
        <f>IF(N1200="snížená",J1200,0)</f>
        <v>0</v>
      </c>
      <c r="BG1200" s="144">
        <f>IF(N1200="zákl. přenesená",J1200,0)</f>
        <v>0</v>
      </c>
      <c r="BH1200" s="144">
        <f>IF(N1200="sníž. přenesená",J1200,0)</f>
        <v>0</v>
      </c>
      <c r="BI1200" s="144">
        <f>IF(N1200="nulová",J1200,0)</f>
        <v>0</v>
      </c>
      <c r="BJ1200" s="18" t="s">
        <v>81</v>
      </c>
      <c r="BK1200" s="144">
        <f>ROUND(I1200*H1200,2)</f>
        <v>0</v>
      </c>
      <c r="BL1200" s="18" t="s">
        <v>290</v>
      </c>
      <c r="BM1200" s="143" t="s">
        <v>2522</v>
      </c>
    </row>
    <row r="1201" spans="2:65" s="1" customFormat="1" ht="10.199999999999999">
      <c r="B1201" s="33"/>
      <c r="D1201" s="145" t="s">
        <v>175</v>
      </c>
      <c r="F1201" s="146" t="s">
        <v>2523</v>
      </c>
      <c r="I1201" s="147"/>
      <c r="L1201" s="33"/>
      <c r="M1201" s="148"/>
      <c r="T1201" s="54"/>
      <c r="AT1201" s="18" t="s">
        <v>175</v>
      </c>
      <c r="AU1201" s="18" t="s">
        <v>83</v>
      </c>
    </row>
    <row r="1202" spans="2:65" s="12" customFormat="1" ht="10.199999999999999">
      <c r="B1202" s="149"/>
      <c r="D1202" s="150" t="s">
        <v>177</v>
      </c>
      <c r="E1202" s="151" t="s">
        <v>19</v>
      </c>
      <c r="F1202" s="152" t="s">
        <v>2524</v>
      </c>
      <c r="H1202" s="151" t="s">
        <v>19</v>
      </c>
      <c r="I1202" s="153"/>
      <c r="L1202" s="149"/>
      <c r="M1202" s="154"/>
      <c r="T1202" s="155"/>
      <c r="AT1202" s="151" t="s">
        <v>177</v>
      </c>
      <c r="AU1202" s="151" t="s">
        <v>83</v>
      </c>
      <c r="AV1202" s="12" t="s">
        <v>81</v>
      </c>
      <c r="AW1202" s="12" t="s">
        <v>34</v>
      </c>
      <c r="AX1202" s="12" t="s">
        <v>74</v>
      </c>
      <c r="AY1202" s="151" t="s">
        <v>166</v>
      </c>
    </row>
    <row r="1203" spans="2:65" s="13" customFormat="1" ht="10.199999999999999">
      <c r="B1203" s="156"/>
      <c r="D1203" s="150" t="s">
        <v>177</v>
      </c>
      <c r="E1203" s="157" t="s">
        <v>19</v>
      </c>
      <c r="F1203" s="158" t="s">
        <v>2525</v>
      </c>
      <c r="H1203" s="159">
        <v>1.28</v>
      </c>
      <c r="I1203" s="160"/>
      <c r="L1203" s="156"/>
      <c r="M1203" s="161"/>
      <c r="T1203" s="162"/>
      <c r="AT1203" s="157" t="s">
        <v>177</v>
      </c>
      <c r="AU1203" s="157" t="s">
        <v>83</v>
      </c>
      <c r="AV1203" s="13" t="s">
        <v>83</v>
      </c>
      <c r="AW1203" s="13" t="s">
        <v>34</v>
      </c>
      <c r="AX1203" s="13" t="s">
        <v>74</v>
      </c>
      <c r="AY1203" s="157" t="s">
        <v>166</v>
      </c>
    </row>
    <row r="1204" spans="2:65" s="13" customFormat="1" ht="10.199999999999999">
      <c r="B1204" s="156"/>
      <c r="D1204" s="150" t="s">
        <v>177</v>
      </c>
      <c r="E1204" s="157" t="s">
        <v>19</v>
      </c>
      <c r="F1204" s="158" t="s">
        <v>2526</v>
      </c>
      <c r="H1204" s="159">
        <v>4.4000000000000004</v>
      </c>
      <c r="I1204" s="160"/>
      <c r="L1204" s="156"/>
      <c r="M1204" s="161"/>
      <c r="T1204" s="162"/>
      <c r="AT1204" s="157" t="s">
        <v>177</v>
      </c>
      <c r="AU1204" s="157" t="s">
        <v>83</v>
      </c>
      <c r="AV1204" s="13" t="s">
        <v>83</v>
      </c>
      <c r="AW1204" s="13" t="s">
        <v>34</v>
      </c>
      <c r="AX1204" s="13" t="s">
        <v>74</v>
      </c>
      <c r="AY1204" s="157" t="s">
        <v>166</v>
      </c>
    </row>
    <row r="1205" spans="2:65" s="13" customFormat="1" ht="10.199999999999999">
      <c r="B1205" s="156"/>
      <c r="D1205" s="150" t="s">
        <v>177</v>
      </c>
      <c r="E1205" s="157" t="s">
        <v>19</v>
      </c>
      <c r="F1205" s="158" t="s">
        <v>2527</v>
      </c>
      <c r="H1205" s="159">
        <v>0.443</v>
      </c>
      <c r="I1205" s="160"/>
      <c r="L1205" s="156"/>
      <c r="M1205" s="161"/>
      <c r="T1205" s="162"/>
      <c r="AT1205" s="157" t="s">
        <v>177</v>
      </c>
      <c r="AU1205" s="157" t="s">
        <v>83</v>
      </c>
      <c r="AV1205" s="13" t="s">
        <v>83</v>
      </c>
      <c r="AW1205" s="13" t="s">
        <v>34</v>
      </c>
      <c r="AX1205" s="13" t="s">
        <v>74</v>
      </c>
      <c r="AY1205" s="157" t="s">
        <v>166</v>
      </c>
    </row>
    <row r="1206" spans="2:65" s="13" customFormat="1" ht="10.199999999999999">
      <c r="B1206" s="156"/>
      <c r="D1206" s="150" t="s">
        <v>177</v>
      </c>
      <c r="E1206" s="157" t="s">
        <v>19</v>
      </c>
      <c r="F1206" s="158" t="s">
        <v>2528</v>
      </c>
      <c r="H1206" s="159">
        <v>1.37</v>
      </c>
      <c r="I1206" s="160"/>
      <c r="L1206" s="156"/>
      <c r="M1206" s="161"/>
      <c r="T1206" s="162"/>
      <c r="AT1206" s="157" t="s">
        <v>177</v>
      </c>
      <c r="AU1206" s="157" t="s">
        <v>83</v>
      </c>
      <c r="AV1206" s="13" t="s">
        <v>83</v>
      </c>
      <c r="AW1206" s="13" t="s">
        <v>34</v>
      </c>
      <c r="AX1206" s="13" t="s">
        <v>74</v>
      </c>
      <c r="AY1206" s="157" t="s">
        <v>166</v>
      </c>
    </row>
    <row r="1207" spans="2:65" s="12" customFormat="1" ht="10.199999999999999">
      <c r="B1207" s="149"/>
      <c r="D1207" s="150" t="s">
        <v>177</v>
      </c>
      <c r="E1207" s="151" t="s">
        <v>19</v>
      </c>
      <c r="F1207" s="152" t="s">
        <v>2529</v>
      </c>
      <c r="H1207" s="151" t="s">
        <v>19</v>
      </c>
      <c r="I1207" s="153"/>
      <c r="L1207" s="149"/>
      <c r="M1207" s="154"/>
      <c r="T1207" s="155"/>
      <c r="AT1207" s="151" t="s">
        <v>177</v>
      </c>
      <c r="AU1207" s="151" t="s">
        <v>83</v>
      </c>
      <c r="AV1207" s="12" t="s">
        <v>81</v>
      </c>
      <c r="AW1207" s="12" t="s">
        <v>34</v>
      </c>
      <c r="AX1207" s="12" t="s">
        <v>74</v>
      </c>
      <c r="AY1207" s="151" t="s">
        <v>166</v>
      </c>
    </row>
    <row r="1208" spans="2:65" s="13" customFormat="1" ht="10.199999999999999">
      <c r="B1208" s="156"/>
      <c r="D1208" s="150" t="s">
        <v>177</v>
      </c>
      <c r="E1208" s="157" t="s">
        <v>19</v>
      </c>
      <c r="F1208" s="158" t="s">
        <v>2530</v>
      </c>
      <c r="H1208" s="159">
        <v>0.193</v>
      </c>
      <c r="I1208" s="160"/>
      <c r="L1208" s="156"/>
      <c r="M1208" s="161"/>
      <c r="T1208" s="162"/>
      <c r="AT1208" s="157" t="s">
        <v>177</v>
      </c>
      <c r="AU1208" s="157" t="s">
        <v>83</v>
      </c>
      <c r="AV1208" s="13" t="s">
        <v>83</v>
      </c>
      <c r="AW1208" s="13" t="s">
        <v>34</v>
      </c>
      <c r="AX1208" s="13" t="s">
        <v>74</v>
      </c>
      <c r="AY1208" s="157" t="s">
        <v>166</v>
      </c>
    </row>
    <row r="1209" spans="2:65" s="13" customFormat="1" ht="10.199999999999999">
      <c r="B1209" s="156"/>
      <c r="D1209" s="150" t="s">
        <v>177</v>
      </c>
      <c r="E1209" s="157" t="s">
        <v>19</v>
      </c>
      <c r="F1209" s="158" t="s">
        <v>2531</v>
      </c>
      <c r="H1209" s="159">
        <v>0.82</v>
      </c>
      <c r="I1209" s="160"/>
      <c r="L1209" s="156"/>
      <c r="M1209" s="161"/>
      <c r="T1209" s="162"/>
      <c r="AT1209" s="157" t="s">
        <v>177</v>
      </c>
      <c r="AU1209" s="157" t="s">
        <v>83</v>
      </c>
      <c r="AV1209" s="13" t="s">
        <v>83</v>
      </c>
      <c r="AW1209" s="13" t="s">
        <v>34</v>
      </c>
      <c r="AX1209" s="13" t="s">
        <v>74</v>
      </c>
      <c r="AY1209" s="157" t="s">
        <v>166</v>
      </c>
    </row>
    <row r="1210" spans="2:65" s="14" customFormat="1" ht="10.199999999999999">
      <c r="B1210" s="163"/>
      <c r="D1210" s="150" t="s">
        <v>177</v>
      </c>
      <c r="E1210" s="164" t="s">
        <v>19</v>
      </c>
      <c r="F1210" s="165" t="s">
        <v>181</v>
      </c>
      <c r="H1210" s="166">
        <v>8.5060000000000002</v>
      </c>
      <c r="I1210" s="167"/>
      <c r="L1210" s="163"/>
      <c r="M1210" s="168"/>
      <c r="T1210" s="169"/>
      <c r="AT1210" s="164" t="s">
        <v>177</v>
      </c>
      <c r="AU1210" s="164" t="s">
        <v>83</v>
      </c>
      <c r="AV1210" s="14" t="s">
        <v>173</v>
      </c>
      <c r="AW1210" s="14" t="s">
        <v>34</v>
      </c>
      <c r="AX1210" s="14" t="s">
        <v>81</v>
      </c>
      <c r="AY1210" s="164" t="s">
        <v>166</v>
      </c>
    </row>
    <row r="1211" spans="2:65" s="1" customFormat="1" ht="33" customHeight="1">
      <c r="B1211" s="33"/>
      <c r="C1211" s="132" t="s">
        <v>1342</v>
      </c>
      <c r="D1211" s="132" t="s">
        <v>168</v>
      </c>
      <c r="E1211" s="133" t="s">
        <v>2532</v>
      </c>
      <c r="F1211" s="134" t="s">
        <v>2533</v>
      </c>
      <c r="G1211" s="135" t="s">
        <v>318</v>
      </c>
      <c r="H1211" s="136">
        <v>247.88399999999999</v>
      </c>
      <c r="I1211" s="137"/>
      <c r="J1211" s="138">
        <f>ROUND(I1211*H1211,2)</f>
        <v>0</v>
      </c>
      <c r="K1211" s="134" t="s">
        <v>172</v>
      </c>
      <c r="L1211" s="33"/>
      <c r="M1211" s="139" t="s">
        <v>19</v>
      </c>
      <c r="N1211" s="140" t="s">
        <v>45</v>
      </c>
      <c r="P1211" s="141">
        <f>O1211*H1211</f>
        <v>0</v>
      </c>
      <c r="Q1211" s="141">
        <v>0</v>
      </c>
      <c r="R1211" s="141">
        <f>Q1211*H1211</f>
        <v>0</v>
      </c>
      <c r="S1211" s="141">
        <v>0</v>
      </c>
      <c r="T1211" s="142">
        <f>S1211*H1211</f>
        <v>0</v>
      </c>
      <c r="AR1211" s="143" t="s">
        <v>290</v>
      </c>
      <c r="AT1211" s="143" t="s">
        <v>168</v>
      </c>
      <c r="AU1211" s="143" t="s">
        <v>83</v>
      </c>
      <c r="AY1211" s="18" t="s">
        <v>166</v>
      </c>
      <c r="BE1211" s="144">
        <f>IF(N1211="základní",J1211,0)</f>
        <v>0</v>
      </c>
      <c r="BF1211" s="144">
        <f>IF(N1211="snížená",J1211,0)</f>
        <v>0</v>
      </c>
      <c r="BG1211" s="144">
        <f>IF(N1211="zákl. přenesená",J1211,0)</f>
        <v>0</v>
      </c>
      <c r="BH1211" s="144">
        <f>IF(N1211="sníž. přenesená",J1211,0)</f>
        <v>0</v>
      </c>
      <c r="BI1211" s="144">
        <f>IF(N1211="nulová",J1211,0)</f>
        <v>0</v>
      </c>
      <c r="BJ1211" s="18" t="s">
        <v>81</v>
      </c>
      <c r="BK1211" s="144">
        <f>ROUND(I1211*H1211,2)</f>
        <v>0</v>
      </c>
      <c r="BL1211" s="18" t="s">
        <v>290</v>
      </c>
      <c r="BM1211" s="143" t="s">
        <v>2534</v>
      </c>
    </row>
    <row r="1212" spans="2:65" s="1" customFormat="1" ht="10.199999999999999">
      <c r="B1212" s="33"/>
      <c r="D1212" s="145" t="s">
        <v>175</v>
      </c>
      <c r="F1212" s="146" t="s">
        <v>2535</v>
      </c>
      <c r="I1212" s="147"/>
      <c r="L1212" s="33"/>
      <c r="M1212" s="148"/>
      <c r="T1212" s="54"/>
      <c r="AT1212" s="18" t="s">
        <v>175</v>
      </c>
      <c r="AU1212" s="18" t="s">
        <v>83</v>
      </c>
    </row>
    <row r="1213" spans="2:65" s="12" customFormat="1" ht="10.199999999999999">
      <c r="B1213" s="149"/>
      <c r="D1213" s="150" t="s">
        <v>177</v>
      </c>
      <c r="E1213" s="151" t="s">
        <v>19</v>
      </c>
      <c r="F1213" s="152" t="s">
        <v>2456</v>
      </c>
      <c r="H1213" s="151" t="s">
        <v>19</v>
      </c>
      <c r="I1213" s="153"/>
      <c r="L1213" s="149"/>
      <c r="M1213" s="154"/>
      <c r="T1213" s="155"/>
      <c r="AT1213" s="151" t="s">
        <v>177</v>
      </c>
      <c r="AU1213" s="151" t="s">
        <v>83</v>
      </c>
      <c r="AV1213" s="12" t="s">
        <v>81</v>
      </c>
      <c r="AW1213" s="12" t="s">
        <v>34</v>
      </c>
      <c r="AX1213" s="12" t="s">
        <v>74</v>
      </c>
      <c r="AY1213" s="151" t="s">
        <v>166</v>
      </c>
    </row>
    <row r="1214" spans="2:65" s="13" customFormat="1" ht="10.199999999999999">
      <c r="B1214" s="156"/>
      <c r="D1214" s="150" t="s">
        <v>177</v>
      </c>
      <c r="E1214" s="157" t="s">
        <v>19</v>
      </c>
      <c r="F1214" s="158" t="s">
        <v>2507</v>
      </c>
      <c r="H1214" s="159">
        <v>67.900000000000006</v>
      </c>
      <c r="I1214" s="160"/>
      <c r="L1214" s="156"/>
      <c r="M1214" s="161"/>
      <c r="T1214" s="162"/>
      <c r="AT1214" s="157" t="s">
        <v>177</v>
      </c>
      <c r="AU1214" s="157" t="s">
        <v>83</v>
      </c>
      <c r="AV1214" s="13" t="s">
        <v>83</v>
      </c>
      <c r="AW1214" s="13" t="s">
        <v>34</v>
      </c>
      <c r="AX1214" s="13" t="s">
        <v>74</v>
      </c>
      <c r="AY1214" s="157" t="s">
        <v>166</v>
      </c>
    </row>
    <row r="1215" spans="2:65" s="13" customFormat="1" ht="10.199999999999999">
      <c r="B1215" s="156"/>
      <c r="D1215" s="150" t="s">
        <v>177</v>
      </c>
      <c r="E1215" s="157" t="s">
        <v>19</v>
      </c>
      <c r="F1215" s="158" t="s">
        <v>2508</v>
      </c>
      <c r="H1215" s="159">
        <v>12.375</v>
      </c>
      <c r="I1215" s="160"/>
      <c r="L1215" s="156"/>
      <c r="M1215" s="161"/>
      <c r="T1215" s="162"/>
      <c r="AT1215" s="157" t="s">
        <v>177</v>
      </c>
      <c r="AU1215" s="157" t="s">
        <v>83</v>
      </c>
      <c r="AV1215" s="13" t="s">
        <v>83</v>
      </c>
      <c r="AW1215" s="13" t="s">
        <v>34</v>
      </c>
      <c r="AX1215" s="13" t="s">
        <v>74</v>
      </c>
      <c r="AY1215" s="157" t="s">
        <v>166</v>
      </c>
    </row>
    <row r="1216" spans="2:65" s="12" customFormat="1" ht="10.199999999999999">
      <c r="B1216" s="149"/>
      <c r="D1216" s="150" t="s">
        <v>177</v>
      </c>
      <c r="E1216" s="151" t="s">
        <v>19</v>
      </c>
      <c r="F1216" s="152" t="s">
        <v>2509</v>
      </c>
      <c r="H1216" s="151" t="s">
        <v>19</v>
      </c>
      <c r="I1216" s="153"/>
      <c r="L1216" s="149"/>
      <c r="M1216" s="154"/>
      <c r="T1216" s="155"/>
      <c r="AT1216" s="151" t="s">
        <v>177</v>
      </c>
      <c r="AU1216" s="151" t="s">
        <v>83</v>
      </c>
      <c r="AV1216" s="12" t="s">
        <v>81</v>
      </c>
      <c r="AW1216" s="12" t="s">
        <v>34</v>
      </c>
      <c r="AX1216" s="12" t="s">
        <v>74</v>
      </c>
      <c r="AY1216" s="151" t="s">
        <v>166</v>
      </c>
    </row>
    <row r="1217" spans="2:65" s="13" customFormat="1" ht="10.199999999999999">
      <c r="B1217" s="156"/>
      <c r="D1217" s="150" t="s">
        <v>177</v>
      </c>
      <c r="E1217" s="157" t="s">
        <v>19</v>
      </c>
      <c r="F1217" s="158" t="s">
        <v>2510</v>
      </c>
      <c r="H1217" s="159">
        <v>2.3530000000000002</v>
      </c>
      <c r="I1217" s="160"/>
      <c r="L1217" s="156"/>
      <c r="M1217" s="161"/>
      <c r="T1217" s="162"/>
      <c r="AT1217" s="157" t="s">
        <v>177</v>
      </c>
      <c r="AU1217" s="157" t="s">
        <v>83</v>
      </c>
      <c r="AV1217" s="13" t="s">
        <v>83</v>
      </c>
      <c r="AW1217" s="13" t="s">
        <v>34</v>
      </c>
      <c r="AX1217" s="13" t="s">
        <v>74</v>
      </c>
      <c r="AY1217" s="157" t="s">
        <v>166</v>
      </c>
    </row>
    <row r="1218" spans="2:65" s="14" customFormat="1" ht="10.199999999999999">
      <c r="B1218" s="163"/>
      <c r="D1218" s="150" t="s">
        <v>177</v>
      </c>
      <c r="E1218" s="164" t="s">
        <v>19</v>
      </c>
      <c r="F1218" s="165" t="s">
        <v>181</v>
      </c>
      <c r="H1218" s="166">
        <v>82.628</v>
      </c>
      <c r="I1218" s="167"/>
      <c r="L1218" s="163"/>
      <c r="M1218" s="168"/>
      <c r="T1218" s="169"/>
      <c r="AT1218" s="164" t="s">
        <v>177</v>
      </c>
      <c r="AU1218" s="164" t="s">
        <v>83</v>
      </c>
      <c r="AV1218" s="14" t="s">
        <v>173</v>
      </c>
      <c r="AW1218" s="14" t="s">
        <v>34</v>
      </c>
      <c r="AX1218" s="14" t="s">
        <v>81</v>
      </c>
      <c r="AY1218" s="164" t="s">
        <v>166</v>
      </c>
    </row>
    <row r="1219" spans="2:65" s="13" customFormat="1" ht="10.199999999999999">
      <c r="B1219" s="156"/>
      <c r="D1219" s="150" t="s">
        <v>177</v>
      </c>
      <c r="F1219" s="158" t="s">
        <v>2536</v>
      </c>
      <c r="H1219" s="159">
        <v>247.88399999999999</v>
      </c>
      <c r="I1219" s="160"/>
      <c r="L1219" s="156"/>
      <c r="M1219" s="161"/>
      <c r="T1219" s="162"/>
      <c r="AT1219" s="157" t="s">
        <v>177</v>
      </c>
      <c r="AU1219" s="157" t="s">
        <v>83</v>
      </c>
      <c r="AV1219" s="13" t="s">
        <v>83</v>
      </c>
      <c r="AW1219" s="13" t="s">
        <v>4</v>
      </c>
      <c r="AX1219" s="13" t="s">
        <v>81</v>
      </c>
      <c r="AY1219" s="157" t="s">
        <v>166</v>
      </c>
    </row>
    <row r="1220" spans="2:65" s="1" customFormat="1" ht="16.5" customHeight="1">
      <c r="B1220" s="33"/>
      <c r="C1220" s="175" t="s">
        <v>1349</v>
      </c>
      <c r="D1220" s="175" t="s">
        <v>561</v>
      </c>
      <c r="E1220" s="176" t="s">
        <v>2537</v>
      </c>
      <c r="F1220" s="177" t="s">
        <v>2538</v>
      </c>
      <c r="G1220" s="178" t="s">
        <v>318</v>
      </c>
      <c r="H1220" s="179">
        <v>8</v>
      </c>
      <c r="I1220" s="180"/>
      <c r="J1220" s="181">
        <f>ROUND(I1220*H1220,2)</f>
        <v>0</v>
      </c>
      <c r="K1220" s="177" t="s">
        <v>172</v>
      </c>
      <c r="L1220" s="182"/>
      <c r="M1220" s="183" t="s">
        <v>19</v>
      </c>
      <c r="N1220" s="184" t="s">
        <v>45</v>
      </c>
      <c r="P1220" s="141">
        <f>O1220*H1220</f>
        <v>0</v>
      </c>
      <c r="Q1220" s="141">
        <v>2.0000000000000002E-5</v>
      </c>
      <c r="R1220" s="141">
        <f>Q1220*H1220</f>
        <v>1.6000000000000001E-4</v>
      </c>
      <c r="S1220" s="141">
        <v>0</v>
      </c>
      <c r="T1220" s="142">
        <f>S1220*H1220</f>
        <v>0</v>
      </c>
      <c r="AR1220" s="143" t="s">
        <v>414</v>
      </c>
      <c r="AT1220" s="143" t="s">
        <v>561</v>
      </c>
      <c r="AU1220" s="143" t="s">
        <v>83</v>
      </c>
      <c r="AY1220" s="18" t="s">
        <v>166</v>
      </c>
      <c r="BE1220" s="144">
        <f>IF(N1220="základní",J1220,0)</f>
        <v>0</v>
      </c>
      <c r="BF1220" s="144">
        <f>IF(N1220="snížená",J1220,0)</f>
        <v>0</v>
      </c>
      <c r="BG1220" s="144">
        <f>IF(N1220="zákl. přenesená",J1220,0)</f>
        <v>0</v>
      </c>
      <c r="BH1220" s="144">
        <f>IF(N1220="sníž. přenesená",J1220,0)</f>
        <v>0</v>
      </c>
      <c r="BI1220" s="144">
        <f>IF(N1220="nulová",J1220,0)</f>
        <v>0</v>
      </c>
      <c r="BJ1220" s="18" t="s">
        <v>81</v>
      </c>
      <c r="BK1220" s="144">
        <f>ROUND(I1220*H1220,2)</f>
        <v>0</v>
      </c>
      <c r="BL1220" s="18" t="s">
        <v>290</v>
      </c>
      <c r="BM1220" s="143" t="s">
        <v>2539</v>
      </c>
    </row>
    <row r="1221" spans="2:65" s="12" customFormat="1" ht="10.199999999999999">
      <c r="B1221" s="149"/>
      <c r="D1221" s="150" t="s">
        <v>177</v>
      </c>
      <c r="E1221" s="151" t="s">
        <v>19</v>
      </c>
      <c r="F1221" s="152" t="s">
        <v>2509</v>
      </c>
      <c r="H1221" s="151" t="s">
        <v>19</v>
      </c>
      <c r="I1221" s="153"/>
      <c r="L1221" s="149"/>
      <c r="M1221" s="154"/>
      <c r="T1221" s="155"/>
      <c r="AT1221" s="151" t="s">
        <v>177</v>
      </c>
      <c r="AU1221" s="151" t="s">
        <v>83</v>
      </c>
      <c r="AV1221" s="12" t="s">
        <v>81</v>
      </c>
      <c r="AW1221" s="12" t="s">
        <v>34</v>
      </c>
      <c r="AX1221" s="12" t="s">
        <v>74</v>
      </c>
      <c r="AY1221" s="151" t="s">
        <v>166</v>
      </c>
    </row>
    <row r="1222" spans="2:65" s="13" customFormat="1" ht="10.199999999999999">
      <c r="B1222" s="156"/>
      <c r="D1222" s="150" t="s">
        <v>177</v>
      </c>
      <c r="E1222" s="157" t="s">
        <v>19</v>
      </c>
      <c r="F1222" s="158" t="s">
        <v>2510</v>
      </c>
      <c r="H1222" s="159">
        <v>2.3530000000000002</v>
      </c>
      <c r="I1222" s="160"/>
      <c r="L1222" s="156"/>
      <c r="M1222" s="161"/>
      <c r="T1222" s="162"/>
      <c r="AT1222" s="157" t="s">
        <v>177</v>
      </c>
      <c r="AU1222" s="157" t="s">
        <v>83</v>
      </c>
      <c r="AV1222" s="13" t="s">
        <v>83</v>
      </c>
      <c r="AW1222" s="13" t="s">
        <v>34</v>
      </c>
      <c r="AX1222" s="13" t="s">
        <v>74</v>
      </c>
      <c r="AY1222" s="157" t="s">
        <v>166</v>
      </c>
    </row>
    <row r="1223" spans="2:65" s="14" customFormat="1" ht="10.199999999999999">
      <c r="B1223" s="163"/>
      <c r="D1223" s="150" t="s">
        <v>177</v>
      </c>
      <c r="E1223" s="164" t="s">
        <v>19</v>
      </c>
      <c r="F1223" s="165" t="s">
        <v>181</v>
      </c>
      <c r="H1223" s="166">
        <v>2.3530000000000002</v>
      </c>
      <c r="I1223" s="167"/>
      <c r="L1223" s="163"/>
      <c r="M1223" s="168"/>
      <c r="T1223" s="169"/>
      <c r="AT1223" s="164" t="s">
        <v>177</v>
      </c>
      <c r="AU1223" s="164" t="s">
        <v>83</v>
      </c>
      <c r="AV1223" s="14" t="s">
        <v>173</v>
      </c>
      <c r="AW1223" s="14" t="s">
        <v>34</v>
      </c>
      <c r="AX1223" s="14" t="s">
        <v>81</v>
      </c>
      <c r="AY1223" s="164" t="s">
        <v>166</v>
      </c>
    </row>
    <row r="1224" spans="2:65" s="13" customFormat="1" ht="10.199999999999999">
      <c r="B1224" s="156"/>
      <c r="D1224" s="150" t="s">
        <v>177</v>
      </c>
      <c r="F1224" s="158" t="s">
        <v>2540</v>
      </c>
      <c r="H1224" s="159">
        <v>8</v>
      </c>
      <c r="I1224" s="160"/>
      <c r="L1224" s="156"/>
      <c r="M1224" s="161"/>
      <c r="T1224" s="162"/>
      <c r="AT1224" s="157" t="s">
        <v>177</v>
      </c>
      <c r="AU1224" s="157" t="s">
        <v>83</v>
      </c>
      <c r="AV1224" s="13" t="s">
        <v>83</v>
      </c>
      <c r="AW1224" s="13" t="s">
        <v>4</v>
      </c>
      <c r="AX1224" s="13" t="s">
        <v>81</v>
      </c>
      <c r="AY1224" s="157" t="s">
        <v>166</v>
      </c>
    </row>
    <row r="1225" spans="2:65" s="1" customFormat="1" ht="16.5" customHeight="1">
      <c r="B1225" s="33"/>
      <c r="C1225" s="175" t="s">
        <v>1355</v>
      </c>
      <c r="D1225" s="175" t="s">
        <v>561</v>
      </c>
      <c r="E1225" s="176" t="s">
        <v>2541</v>
      </c>
      <c r="F1225" s="177" t="s">
        <v>2542</v>
      </c>
      <c r="G1225" s="178" t="s">
        <v>318</v>
      </c>
      <c r="H1225" s="179">
        <v>252.86600000000001</v>
      </c>
      <c r="I1225" s="180"/>
      <c r="J1225" s="181">
        <f>ROUND(I1225*H1225,2)</f>
        <v>0</v>
      </c>
      <c r="K1225" s="177" t="s">
        <v>172</v>
      </c>
      <c r="L1225" s="182"/>
      <c r="M1225" s="183" t="s">
        <v>19</v>
      </c>
      <c r="N1225" s="184" t="s">
        <v>45</v>
      </c>
      <c r="P1225" s="141">
        <f>O1225*H1225</f>
        <v>0</v>
      </c>
      <c r="Q1225" s="141">
        <v>5.0000000000000002E-5</v>
      </c>
      <c r="R1225" s="141">
        <f>Q1225*H1225</f>
        <v>1.2643300000000001E-2</v>
      </c>
      <c r="S1225" s="141">
        <v>0</v>
      </c>
      <c r="T1225" s="142">
        <f>S1225*H1225</f>
        <v>0</v>
      </c>
      <c r="AR1225" s="143" t="s">
        <v>414</v>
      </c>
      <c r="AT1225" s="143" t="s">
        <v>561</v>
      </c>
      <c r="AU1225" s="143" t="s">
        <v>83</v>
      </c>
      <c r="AY1225" s="18" t="s">
        <v>166</v>
      </c>
      <c r="BE1225" s="144">
        <f>IF(N1225="základní",J1225,0)</f>
        <v>0</v>
      </c>
      <c r="BF1225" s="144">
        <f>IF(N1225="snížená",J1225,0)</f>
        <v>0</v>
      </c>
      <c r="BG1225" s="144">
        <f>IF(N1225="zákl. přenesená",J1225,0)</f>
        <v>0</v>
      </c>
      <c r="BH1225" s="144">
        <f>IF(N1225="sníž. přenesená",J1225,0)</f>
        <v>0</v>
      </c>
      <c r="BI1225" s="144">
        <f>IF(N1225="nulová",J1225,0)</f>
        <v>0</v>
      </c>
      <c r="BJ1225" s="18" t="s">
        <v>81</v>
      </c>
      <c r="BK1225" s="144">
        <f>ROUND(I1225*H1225,2)</f>
        <v>0</v>
      </c>
      <c r="BL1225" s="18" t="s">
        <v>290</v>
      </c>
      <c r="BM1225" s="143" t="s">
        <v>2543</v>
      </c>
    </row>
    <row r="1226" spans="2:65" s="12" customFormat="1" ht="10.199999999999999">
      <c r="B1226" s="149"/>
      <c r="D1226" s="150" t="s">
        <v>177</v>
      </c>
      <c r="E1226" s="151" t="s">
        <v>19</v>
      </c>
      <c r="F1226" s="152" t="s">
        <v>2456</v>
      </c>
      <c r="H1226" s="151" t="s">
        <v>19</v>
      </c>
      <c r="I1226" s="153"/>
      <c r="L1226" s="149"/>
      <c r="M1226" s="154"/>
      <c r="T1226" s="155"/>
      <c r="AT1226" s="151" t="s">
        <v>177</v>
      </c>
      <c r="AU1226" s="151" t="s">
        <v>83</v>
      </c>
      <c r="AV1226" s="12" t="s">
        <v>81</v>
      </c>
      <c r="AW1226" s="12" t="s">
        <v>34</v>
      </c>
      <c r="AX1226" s="12" t="s">
        <v>74</v>
      </c>
      <c r="AY1226" s="151" t="s">
        <v>166</v>
      </c>
    </row>
    <row r="1227" spans="2:65" s="13" customFormat="1" ht="10.199999999999999">
      <c r="B1227" s="156"/>
      <c r="D1227" s="150" t="s">
        <v>177</v>
      </c>
      <c r="E1227" s="157" t="s">
        <v>19</v>
      </c>
      <c r="F1227" s="158" t="s">
        <v>2507</v>
      </c>
      <c r="H1227" s="159">
        <v>67.900000000000006</v>
      </c>
      <c r="I1227" s="160"/>
      <c r="L1227" s="156"/>
      <c r="M1227" s="161"/>
      <c r="T1227" s="162"/>
      <c r="AT1227" s="157" t="s">
        <v>177</v>
      </c>
      <c r="AU1227" s="157" t="s">
        <v>83</v>
      </c>
      <c r="AV1227" s="13" t="s">
        <v>83</v>
      </c>
      <c r="AW1227" s="13" t="s">
        <v>34</v>
      </c>
      <c r="AX1227" s="13" t="s">
        <v>74</v>
      </c>
      <c r="AY1227" s="157" t="s">
        <v>166</v>
      </c>
    </row>
    <row r="1228" spans="2:65" s="13" customFormat="1" ht="10.199999999999999">
      <c r="B1228" s="156"/>
      <c r="D1228" s="150" t="s">
        <v>177</v>
      </c>
      <c r="E1228" s="157" t="s">
        <v>19</v>
      </c>
      <c r="F1228" s="158" t="s">
        <v>2508</v>
      </c>
      <c r="H1228" s="159">
        <v>12.375</v>
      </c>
      <c r="I1228" s="160"/>
      <c r="L1228" s="156"/>
      <c r="M1228" s="161"/>
      <c r="T1228" s="162"/>
      <c r="AT1228" s="157" t="s">
        <v>177</v>
      </c>
      <c r="AU1228" s="157" t="s">
        <v>83</v>
      </c>
      <c r="AV1228" s="13" t="s">
        <v>83</v>
      </c>
      <c r="AW1228" s="13" t="s">
        <v>34</v>
      </c>
      <c r="AX1228" s="13" t="s">
        <v>74</v>
      </c>
      <c r="AY1228" s="157" t="s">
        <v>166</v>
      </c>
    </row>
    <row r="1229" spans="2:65" s="14" customFormat="1" ht="10.199999999999999">
      <c r="B1229" s="163"/>
      <c r="D1229" s="150" t="s">
        <v>177</v>
      </c>
      <c r="E1229" s="164" t="s">
        <v>19</v>
      </c>
      <c r="F1229" s="165" t="s">
        <v>181</v>
      </c>
      <c r="H1229" s="166">
        <v>80.275000000000006</v>
      </c>
      <c r="I1229" s="167"/>
      <c r="L1229" s="163"/>
      <c r="M1229" s="168"/>
      <c r="T1229" s="169"/>
      <c r="AT1229" s="164" t="s">
        <v>177</v>
      </c>
      <c r="AU1229" s="164" t="s">
        <v>83</v>
      </c>
      <c r="AV1229" s="14" t="s">
        <v>173</v>
      </c>
      <c r="AW1229" s="14" t="s">
        <v>34</v>
      </c>
      <c r="AX1229" s="14" t="s">
        <v>81</v>
      </c>
      <c r="AY1229" s="164" t="s">
        <v>166</v>
      </c>
    </row>
    <row r="1230" spans="2:65" s="13" customFormat="1" ht="10.199999999999999">
      <c r="B1230" s="156"/>
      <c r="D1230" s="150" t="s">
        <v>177</v>
      </c>
      <c r="F1230" s="158" t="s">
        <v>2544</v>
      </c>
      <c r="H1230" s="159">
        <v>252.86600000000001</v>
      </c>
      <c r="I1230" s="160"/>
      <c r="L1230" s="156"/>
      <c r="M1230" s="161"/>
      <c r="T1230" s="162"/>
      <c r="AT1230" s="157" t="s">
        <v>177</v>
      </c>
      <c r="AU1230" s="157" t="s">
        <v>83</v>
      </c>
      <c r="AV1230" s="13" t="s">
        <v>83</v>
      </c>
      <c r="AW1230" s="13" t="s">
        <v>4</v>
      </c>
      <c r="AX1230" s="13" t="s">
        <v>81</v>
      </c>
      <c r="AY1230" s="157" t="s">
        <v>166</v>
      </c>
    </row>
    <row r="1231" spans="2:65" s="1" customFormat="1" ht="33" customHeight="1">
      <c r="B1231" s="33"/>
      <c r="C1231" s="132" t="s">
        <v>1360</v>
      </c>
      <c r="D1231" s="132" t="s">
        <v>168</v>
      </c>
      <c r="E1231" s="133" t="s">
        <v>2545</v>
      </c>
      <c r="F1231" s="134" t="s">
        <v>2546</v>
      </c>
      <c r="G1231" s="135" t="s">
        <v>318</v>
      </c>
      <c r="H1231" s="136">
        <v>240.82499999999999</v>
      </c>
      <c r="I1231" s="137"/>
      <c r="J1231" s="138">
        <f>ROUND(I1231*H1231,2)</f>
        <v>0</v>
      </c>
      <c r="K1231" s="134" t="s">
        <v>172</v>
      </c>
      <c r="L1231" s="33"/>
      <c r="M1231" s="139" t="s">
        <v>19</v>
      </c>
      <c r="N1231" s="140" t="s">
        <v>45</v>
      </c>
      <c r="P1231" s="141">
        <f>O1231*H1231</f>
        <v>0</v>
      </c>
      <c r="Q1231" s="141">
        <v>0</v>
      </c>
      <c r="R1231" s="141">
        <f>Q1231*H1231</f>
        <v>0</v>
      </c>
      <c r="S1231" s="141">
        <v>0</v>
      </c>
      <c r="T1231" s="142">
        <f>S1231*H1231</f>
        <v>0</v>
      </c>
      <c r="AR1231" s="143" t="s">
        <v>290</v>
      </c>
      <c r="AT1231" s="143" t="s">
        <v>168</v>
      </c>
      <c r="AU1231" s="143" t="s">
        <v>83</v>
      </c>
      <c r="AY1231" s="18" t="s">
        <v>166</v>
      </c>
      <c r="BE1231" s="144">
        <f>IF(N1231="základní",J1231,0)</f>
        <v>0</v>
      </c>
      <c r="BF1231" s="144">
        <f>IF(N1231="snížená",J1231,0)</f>
        <v>0</v>
      </c>
      <c r="BG1231" s="144">
        <f>IF(N1231="zákl. přenesená",J1231,0)</f>
        <v>0</v>
      </c>
      <c r="BH1231" s="144">
        <f>IF(N1231="sníž. přenesená",J1231,0)</f>
        <v>0</v>
      </c>
      <c r="BI1231" s="144">
        <f>IF(N1231="nulová",J1231,0)</f>
        <v>0</v>
      </c>
      <c r="BJ1231" s="18" t="s">
        <v>81</v>
      </c>
      <c r="BK1231" s="144">
        <f>ROUND(I1231*H1231,2)</f>
        <v>0</v>
      </c>
      <c r="BL1231" s="18" t="s">
        <v>290</v>
      </c>
      <c r="BM1231" s="143" t="s">
        <v>2547</v>
      </c>
    </row>
    <row r="1232" spans="2:65" s="1" customFormat="1" ht="10.199999999999999">
      <c r="B1232" s="33"/>
      <c r="D1232" s="145" t="s">
        <v>175</v>
      </c>
      <c r="F1232" s="146" t="s">
        <v>2548</v>
      </c>
      <c r="I1232" s="147"/>
      <c r="L1232" s="33"/>
      <c r="M1232" s="148"/>
      <c r="T1232" s="54"/>
      <c r="AT1232" s="18" t="s">
        <v>175</v>
      </c>
      <c r="AU1232" s="18" t="s">
        <v>83</v>
      </c>
    </row>
    <row r="1233" spans="2:65" s="12" customFormat="1" ht="10.199999999999999">
      <c r="B1233" s="149"/>
      <c r="D1233" s="150" t="s">
        <v>177</v>
      </c>
      <c r="E1233" s="151" t="s">
        <v>19</v>
      </c>
      <c r="F1233" s="152" t="s">
        <v>2456</v>
      </c>
      <c r="H1233" s="151" t="s">
        <v>19</v>
      </c>
      <c r="I1233" s="153"/>
      <c r="L1233" s="149"/>
      <c r="M1233" s="154"/>
      <c r="T1233" s="155"/>
      <c r="AT1233" s="151" t="s">
        <v>177</v>
      </c>
      <c r="AU1233" s="151" t="s">
        <v>83</v>
      </c>
      <c r="AV1233" s="12" t="s">
        <v>81</v>
      </c>
      <c r="AW1233" s="12" t="s">
        <v>34</v>
      </c>
      <c r="AX1233" s="12" t="s">
        <v>74</v>
      </c>
      <c r="AY1233" s="151" t="s">
        <v>166</v>
      </c>
    </row>
    <row r="1234" spans="2:65" s="13" customFormat="1" ht="10.199999999999999">
      <c r="B1234" s="156"/>
      <c r="D1234" s="150" t="s">
        <v>177</v>
      </c>
      <c r="E1234" s="157" t="s">
        <v>19</v>
      </c>
      <c r="F1234" s="158" t="s">
        <v>2507</v>
      </c>
      <c r="H1234" s="159">
        <v>67.900000000000006</v>
      </c>
      <c r="I1234" s="160"/>
      <c r="L1234" s="156"/>
      <c r="M1234" s="161"/>
      <c r="T1234" s="162"/>
      <c r="AT1234" s="157" t="s">
        <v>177</v>
      </c>
      <c r="AU1234" s="157" t="s">
        <v>83</v>
      </c>
      <c r="AV1234" s="13" t="s">
        <v>83</v>
      </c>
      <c r="AW1234" s="13" t="s">
        <v>34</v>
      </c>
      <c r="AX1234" s="13" t="s">
        <v>74</v>
      </c>
      <c r="AY1234" s="157" t="s">
        <v>166</v>
      </c>
    </row>
    <row r="1235" spans="2:65" s="13" customFormat="1" ht="10.199999999999999">
      <c r="B1235" s="156"/>
      <c r="D1235" s="150" t="s">
        <v>177</v>
      </c>
      <c r="E1235" s="157" t="s">
        <v>19</v>
      </c>
      <c r="F1235" s="158" t="s">
        <v>2508</v>
      </c>
      <c r="H1235" s="159">
        <v>12.375</v>
      </c>
      <c r="I1235" s="160"/>
      <c r="L1235" s="156"/>
      <c r="M1235" s="161"/>
      <c r="T1235" s="162"/>
      <c r="AT1235" s="157" t="s">
        <v>177</v>
      </c>
      <c r="AU1235" s="157" t="s">
        <v>83</v>
      </c>
      <c r="AV1235" s="13" t="s">
        <v>83</v>
      </c>
      <c r="AW1235" s="13" t="s">
        <v>34</v>
      </c>
      <c r="AX1235" s="13" t="s">
        <v>74</v>
      </c>
      <c r="AY1235" s="157" t="s">
        <v>166</v>
      </c>
    </row>
    <row r="1236" spans="2:65" s="14" customFormat="1" ht="10.199999999999999">
      <c r="B1236" s="163"/>
      <c r="D1236" s="150" t="s">
        <v>177</v>
      </c>
      <c r="E1236" s="164" t="s">
        <v>19</v>
      </c>
      <c r="F1236" s="165" t="s">
        <v>181</v>
      </c>
      <c r="H1236" s="166">
        <v>80.275000000000006</v>
      </c>
      <c r="I1236" s="167"/>
      <c r="L1236" s="163"/>
      <c r="M1236" s="168"/>
      <c r="T1236" s="169"/>
      <c r="AT1236" s="164" t="s">
        <v>177</v>
      </c>
      <c r="AU1236" s="164" t="s">
        <v>83</v>
      </c>
      <c r="AV1236" s="14" t="s">
        <v>173</v>
      </c>
      <c r="AW1236" s="14" t="s">
        <v>34</v>
      </c>
      <c r="AX1236" s="14" t="s">
        <v>81</v>
      </c>
      <c r="AY1236" s="164" t="s">
        <v>166</v>
      </c>
    </row>
    <row r="1237" spans="2:65" s="13" customFormat="1" ht="10.199999999999999">
      <c r="B1237" s="156"/>
      <c r="D1237" s="150" t="s">
        <v>177</v>
      </c>
      <c r="F1237" s="158" t="s">
        <v>2549</v>
      </c>
      <c r="H1237" s="159">
        <v>240.82499999999999</v>
      </c>
      <c r="I1237" s="160"/>
      <c r="L1237" s="156"/>
      <c r="M1237" s="161"/>
      <c r="T1237" s="162"/>
      <c r="AT1237" s="157" t="s">
        <v>177</v>
      </c>
      <c r="AU1237" s="157" t="s">
        <v>83</v>
      </c>
      <c r="AV1237" s="13" t="s">
        <v>83</v>
      </c>
      <c r="AW1237" s="13" t="s">
        <v>4</v>
      </c>
      <c r="AX1237" s="13" t="s">
        <v>81</v>
      </c>
      <c r="AY1237" s="157" t="s">
        <v>166</v>
      </c>
    </row>
    <row r="1238" spans="2:65" s="1" customFormat="1" ht="33" customHeight="1">
      <c r="B1238" s="33"/>
      <c r="C1238" s="132" t="s">
        <v>1365</v>
      </c>
      <c r="D1238" s="132" t="s">
        <v>168</v>
      </c>
      <c r="E1238" s="133" t="s">
        <v>2550</v>
      </c>
      <c r="F1238" s="134" t="s">
        <v>2551</v>
      </c>
      <c r="G1238" s="135" t="s">
        <v>318</v>
      </c>
      <c r="H1238" s="136">
        <v>6</v>
      </c>
      <c r="I1238" s="137"/>
      <c r="J1238" s="138">
        <f>ROUND(I1238*H1238,2)</f>
        <v>0</v>
      </c>
      <c r="K1238" s="134" t="s">
        <v>172</v>
      </c>
      <c r="L1238" s="33"/>
      <c r="M1238" s="139" t="s">
        <v>19</v>
      </c>
      <c r="N1238" s="140" t="s">
        <v>45</v>
      </c>
      <c r="P1238" s="141">
        <f>O1238*H1238</f>
        <v>0</v>
      </c>
      <c r="Q1238" s="141">
        <v>7.4999999999999997E-3</v>
      </c>
      <c r="R1238" s="141">
        <f>Q1238*H1238</f>
        <v>4.4999999999999998E-2</v>
      </c>
      <c r="S1238" s="141">
        <v>0</v>
      </c>
      <c r="T1238" s="142">
        <f>S1238*H1238</f>
        <v>0</v>
      </c>
      <c r="AR1238" s="143" t="s">
        <v>290</v>
      </c>
      <c r="AT1238" s="143" t="s">
        <v>168</v>
      </c>
      <c r="AU1238" s="143" t="s">
        <v>83</v>
      </c>
      <c r="AY1238" s="18" t="s">
        <v>166</v>
      </c>
      <c r="BE1238" s="144">
        <f>IF(N1238="základní",J1238,0)</f>
        <v>0</v>
      </c>
      <c r="BF1238" s="144">
        <f>IF(N1238="snížená",J1238,0)</f>
        <v>0</v>
      </c>
      <c r="BG1238" s="144">
        <f>IF(N1238="zákl. přenesená",J1238,0)</f>
        <v>0</v>
      </c>
      <c r="BH1238" s="144">
        <f>IF(N1238="sníž. přenesená",J1238,0)</f>
        <v>0</v>
      </c>
      <c r="BI1238" s="144">
        <f>IF(N1238="nulová",J1238,0)</f>
        <v>0</v>
      </c>
      <c r="BJ1238" s="18" t="s">
        <v>81</v>
      </c>
      <c r="BK1238" s="144">
        <f>ROUND(I1238*H1238,2)</f>
        <v>0</v>
      </c>
      <c r="BL1238" s="18" t="s">
        <v>290</v>
      </c>
      <c r="BM1238" s="143" t="s">
        <v>2552</v>
      </c>
    </row>
    <row r="1239" spans="2:65" s="1" customFormat="1" ht="10.199999999999999">
      <c r="B1239" s="33"/>
      <c r="D1239" s="145" t="s">
        <v>175</v>
      </c>
      <c r="F1239" s="146" t="s">
        <v>2553</v>
      </c>
      <c r="I1239" s="147"/>
      <c r="L1239" s="33"/>
      <c r="M1239" s="148"/>
      <c r="T1239" s="54"/>
      <c r="AT1239" s="18" t="s">
        <v>175</v>
      </c>
      <c r="AU1239" s="18" t="s">
        <v>83</v>
      </c>
    </row>
    <row r="1240" spans="2:65" s="12" customFormat="1" ht="10.199999999999999">
      <c r="B1240" s="149"/>
      <c r="D1240" s="150" t="s">
        <v>177</v>
      </c>
      <c r="E1240" s="151" t="s">
        <v>19</v>
      </c>
      <c r="F1240" s="152" t="s">
        <v>2456</v>
      </c>
      <c r="H1240" s="151" t="s">
        <v>19</v>
      </c>
      <c r="I1240" s="153"/>
      <c r="L1240" s="149"/>
      <c r="M1240" s="154"/>
      <c r="T1240" s="155"/>
      <c r="AT1240" s="151" t="s">
        <v>177</v>
      </c>
      <c r="AU1240" s="151" t="s">
        <v>83</v>
      </c>
      <c r="AV1240" s="12" t="s">
        <v>81</v>
      </c>
      <c r="AW1240" s="12" t="s">
        <v>34</v>
      </c>
      <c r="AX1240" s="12" t="s">
        <v>74</v>
      </c>
      <c r="AY1240" s="151" t="s">
        <v>166</v>
      </c>
    </row>
    <row r="1241" spans="2:65" s="13" customFormat="1" ht="10.199999999999999">
      <c r="B1241" s="156"/>
      <c r="D1241" s="150" t="s">
        <v>177</v>
      </c>
      <c r="E1241" s="157" t="s">
        <v>19</v>
      </c>
      <c r="F1241" s="158" t="s">
        <v>2490</v>
      </c>
      <c r="H1241" s="159">
        <v>6</v>
      </c>
      <c r="I1241" s="160"/>
      <c r="L1241" s="156"/>
      <c r="M1241" s="161"/>
      <c r="T1241" s="162"/>
      <c r="AT1241" s="157" t="s">
        <v>177</v>
      </c>
      <c r="AU1241" s="157" t="s">
        <v>83</v>
      </c>
      <c r="AV1241" s="13" t="s">
        <v>83</v>
      </c>
      <c r="AW1241" s="13" t="s">
        <v>34</v>
      </c>
      <c r="AX1241" s="13" t="s">
        <v>74</v>
      </c>
      <c r="AY1241" s="157" t="s">
        <v>166</v>
      </c>
    </row>
    <row r="1242" spans="2:65" s="14" customFormat="1" ht="10.199999999999999">
      <c r="B1242" s="163"/>
      <c r="D1242" s="150" t="s">
        <v>177</v>
      </c>
      <c r="E1242" s="164" t="s">
        <v>19</v>
      </c>
      <c r="F1242" s="165" t="s">
        <v>181</v>
      </c>
      <c r="H1242" s="166">
        <v>6</v>
      </c>
      <c r="I1242" s="167"/>
      <c r="L1242" s="163"/>
      <c r="M1242" s="168"/>
      <c r="T1242" s="169"/>
      <c r="AT1242" s="164" t="s">
        <v>177</v>
      </c>
      <c r="AU1242" s="164" t="s">
        <v>83</v>
      </c>
      <c r="AV1242" s="14" t="s">
        <v>173</v>
      </c>
      <c r="AW1242" s="14" t="s">
        <v>34</v>
      </c>
      <c r="AX1242" s="14" t="s">
        <v>81</v>
      </c>
      <c r="AY1242" s="164" t="s">
        <v>166</v>
      </c>
    </row>
    <row r="1243" spans="2:65" s="1" customFormat="1" ht="16.5" customHeight="1">
      <c r="B1243" s="33"/>
      <c r="C1243" s="175" t="s">
        <v>559</v>
      </c>
      <c r="D1243" s="175" t="s">
        <v>561</v>
      </c>
      <c r="E1243" s="176" t="s">
        <v>2554</v>
      </c>
      <c r="F1243" s="177" t="s">
        <v>2555</v>
      </c>
      <c r="G1243" s="178" t="s">
        <v>318</v>
      </c>
      <c r="H1243" s="179">
        <v>1</v>
      </c>
      <c r="I1243" s="180"/>
      <c r="J1243" s="181">
        <f>ROUND(I1243*H1243,2)</f>
        <v>0</v>
      </c>
      <c r="K1243" s="177" t="s">
        <v>172</v>
      </c>
      <c r="L1243" s="182"/>
      <c r="M1243" s="183" t="s">
        <v>19</v>
      </c>
      <c r="N1243" s="184" t="s">
        <v>45</v>
      </c>
      <c r="P1243" s="141">
        <f>O1243*H1243</f>
        <v>0</v>
      </c>
      <c r="Q1243" s="141">
        <v>2.3000000000000001E-4</v>
      </c>
      <c r="R1243" s="141">
        <f>Q1243*H1243</f>
        <v>2.3000000000000001E-4</v>
      </c>
      <c r="S1243" s="141">
        <v>0</v>
      </c>
      <c r="T1243" s="142">
        <f>S1243*H1243</f>
        <v>0</v>
      </c>
      <c r="AR1243" s="143" t="s">
        <v>414</v>
      </c>
      <c r="AT1243" s="143" t="s">
        <v>561</v>
      </c>
      <c r="AU1243" s="143" t="s">
        <v>83</v>
      </c>
      <c r="AY1243" s="18" t="s">
        <v>166</v>
      </c>
      <c r="BE1243" s="144">
        <f>IF(N1243="základní",J1243,0)</f>
        <v>0</v>
      </c>
      <c r="BF1243" s="144">
        <f>IF(N1243="snížená",J1243,0)</f>
        <v>0</v>
      </c>
      <c r="BG1243" s="144">
        <f>IF(N1243="zákl. přenesená",J1243,0)</f>
        <v>0</v>
      </c>
      <c r="BH1243" s="144">
        <f>IF(N1243="sníž. přenesená",J1243,0)</f>
        <v>0</v>
      </c>
      <c r="BI1243" s="144">
        <f>IF(N1243="nulová",J1243,0)</f>
        <v>0</v>
      </c>
      <c r="BJ1243" s="18" t="s">
        <v>81</v>
      </c>
      <c r="BK1243" s="144">
        <f>ROUND(I1243*H1243,2)</f>
        <v>0</v>
      </c>
      <c r="BL1243" s="18" t="s">
        <v>290</v>
      </c>
      <c r="BM1243" s="143" t="s">
        <v>2556</v>
      </c>
    </row>
    <row r="1244" spans="2:65" s="12" customFormat="1" ht="10.199999999999999">
      <c r="B1244" s="149"/>
      <c r="D1244" s="150" t="s">
        <v>177</v>
      </c>
      <c r="E1244" s="151" t="s">
        <v>19</v>
      </c>
      <c r="F1244" s="152" t="s">
        <v>2456</v>
      </c>
      <c r="H1244" s="151" t="s">
        <v>19</v>
      </c>
      <c r="I1244" s="153"/>
      <c r="L1244" s="149"/>
      <c r="M1244" s="154"/>
      <c r="T1244" s="155"/>
      <c r="AT1244" s="151" t="s">
        <v>177</v>
      </c>
      <c r="AU1244" s="151" t="s">
        <v>83</v>
      </c>
      <c r="AV1244" s="12" t="s">
        <v>81</v>
      </c>
      <c r="AW1244" s="12" t="s">
        <v>34</v>
      </c>
      <c r="AX1244" s="12" t="s">
        <v>74</v>
      </c>
      <c r="AY1244" s="151" t="s">
        <v>166</v>
      </c>
    </row>
    <row r="1245" spans="2:65" s="13" customFormat="1" ht="10.199999999999999">
      <c r="B1245" s="156"/>
      <c r="D1245" s="150" t="s">
        <v>177</v>
      </c>
      <c r="E1245" s="157" t="s">
        <v>19</v>
      </c>
      <c r="F1245" s="158" t="s">
        <v>81</v>
      </c>
      <c r="H1245" s="159">
        <v>1</v>
      </c>
      <c r="I1245" s="160"/>
      <c r="L1245" s="156"/>
      <c r="M1245" s="161"/>
      <c r="T1245" s="162"/>
      <c r="AT1245" s="157" t="s">
        <v>177</v>
      </c>
      <c r="AU1245" s="157" t="s">
        <v>83</v>
      </c>
      <c r="AV1245" s="13" t="s">
        <v>83</v>
      </c>
      <c r="AW1245" s="13" t="s">
        <v>34</v>
      </c>
      <c r="AX1245" s="13" t="s">
        <v>74</v>
      </c>
      <c r="AY1245" s="157" t="s">
        <v>166</v>
      </c>
    </row>
    <row r="1246" spans="2:65" s="14" customFormat="1" ht="10.199999999999999">
      <c r="B1246" s="163"/>
      <c r="D1246" s="150" t="s">
        <v>177</v>
      </c>
      <c r="E1246" s="164" t="s">
        <v>19</v>
      </c>
      <c r="F1246" s="165" t="s">
        <v>181</v>
      </c>
      <c r="H1246" s="166">
        <v>1</v>
      </c>
      <c r="I1246" s="167"/>
      <c r="L1246" s="163"/>
      <c r="M1246" s="168"/>
      <c r="T1246" s="169"/>
      <c r="AT1246" s="164" t="s">
        <v>177</v>
      </c>
      <c r="AU1246" s="164" t="s">
        <v>83</v>
      </c>
      <c r="AV1246" s="14" t="s">
        <v>173</v>
      </c>
      <c r="AW1246" s="14" t="s">
        <v>34</v>
      </c>
      <c r="AX1246" s="14" t="s">
        <v>81</v>
      </c>
      <c r="AY1246" s="164" t="s">
        <v>166</v>
      </c>
    </row>
    <row r="1247" spans="2:65" s="1" customFormat="1" ht="16.5" customHeight="1">
      <c r="B1247" s="33"/>
      <c r="C1247" s="175" t="s">
        <v>1376</v>
      </c>
      <c r="D1247" s="175" t="s">
        <v>561</v>
      </c>
      <c r="E1247" s="176" t="s">
        <v>2557</v>
      </c>
      <c r="F1247" s="177" t="s">
        <v>2558</v>
      </c>
      <c r="G1247" s="178" t="s">
        <v>318</v>
      </c>
      <c r="H1247" s="179">
        <v>3</v>
      </c>
      <c r="I1247" s="180"/>
      <c r="J1247" s="181">
        <f>ROUND(I1247*H1247,2)</f>
        <v>0</v>
      </c>
      <c r="K1247" s="177" t="s">
        <v>172</v>
      </c>
      <c r="L1247" s="182"/>
      <c r="M1247" s="183" t="s">
        <v>19</v>
      </c>
      <c r="N1247" s="184" t="s">
        <v>45</v>
      </c>
      <c r="P1247" s="141">
        <f>O1247*H1247</f>
        <v>0</v>
      </c>
      <c r="Q1247" s="141">
        <v>2.5999999999999998E-4</v>
      </c>
      <c r="R1247" s="141">
        <f>Q1247*H1247</f>
        <v>7.7999999999999988E-4</v>
      </c>
      <c r="S1247" s="141">
        <v>0</v>
      </c>
      <c r="T1247" s="142">
        <f>S1247*H1247</f>
        <v>0</v>
      </c>
      <c r="AR1247" s="143" t="s">
        <v>414</v>
      </c>
      <c r="AT1247" s="143" t="s">
        <v>561</v>
      </c>
      <c r="AU1247" s="143" t="s">
        <v>83</v>
      </c>
      <c r="AY1247" s="18" t="s">
        <v>166</v>
      </c>
      <c r="BE1247" s="144">
        <f>IF(N1247="základní",J1247,0)</f>
        <v>0</v>
      </c>
      <c r="BF1247" s="144">
        <f>IF(N1247="snížená",J1247,0)</f>
        <v>0</v>
      </c>
      <c r="BG1247" s="144">
        <f>IF(N1247="zákl. přenesená",J1247,0)</f>
        <v>0</v>
      </c>
      <c r="BH1247" s="144">
        <f>IF(N1247="sníž. přenesená",J1247,0)</f>
        <v>0</v>
      </c>
      <c r="BI1247" s="144">
        <f>IF(N1247="nulová",J1247,0)</f>
        <v>0</v>
      </c>
      <c r="BJ1247" s="18" t="s">
        <v>81</v>
      </c>
      <c r="BK1247" s="144">
        <f>ROUND(I1247*H1247,2)</f>
        <v>0</v>
      </c>
      <c r="BL1247" s="18" t="s">
        <v>290</v>
      </c>
      <c r="BM1247" s="143" t="s">
        <v>2559</v>
      </c>
    </row>
    <row r="1248" spans="2:65" s="12" customFormat="1" ht="10.199999999999999">
      <c r="B1248" s="149"/>
      <c r="D1248" s="150" t="s">
        <v>177</v>
      </c>
      <c r="E1248" s="151" t="s">
        <v>19</v>
      </c>
      <c r="F1248" s="152" t="s">
        <v>2456</v>
      </c>
      <c r="H1248" s="151" t="s">
        <v>19</v>
      </c>
      <c r="I1248" s="153"/>
      <c r="L1248" s="149"/>
      <c r="M1248" s="154"/>
      <c r="T1248" s="155"/>
      <c r="AT1248" s="151" t="s">
        <v>177</v>
      </c>
      <c r="AU1248" s="151" t="s">
        <v>83</v>
      </c>
      <c r="AV1248" s="12" t="s">
        <v>81</v>
      </c>
      <c r="AW1248" s="12" t="s">
        <v>34</v>
      </c>
      <c r="AX1248" s="12" t="s">
        <v>74</v>
      </c>
      <c r="AY1248" s="151" t="s">
        <v>166</v>
      </c>
    </row>
    <row r="1249" spans="2:65" s="13" customFormat="1" ht="10.199999999999999">
      <c r="B1249" s="156"/>
      <c r="D1249" s="150" t="s">
        <v>177</v>
      </c>
      <c r="E1249" s="157" t="s">
        <v>19</v>
      </c>
      <c r="F1249" s="158" t="s">
        <v>2560</v>
      </c>
      <c r="H1249" s="159">
        <v>3</v>
      </c>
      <c r="I1249" s="160"/>
      <c r="L1249" s="156"/>
      <c r="M1249" s="161"/>
      <c r="T1249" s="162"/>
      <c r="AT1249" s="157" t="s">
        <v>177</v>
      </c>
      <c r="AU1249" s="157" t="s">
        <v>83</v>
      </c>
      <c r="AV1249" s="13" t="s">
        <v>83</v>
      </c>
      <c r="AW1249" s="13" t="s">
        <v>34</v>
      </c>
      <c r="AX1249" s="13" t="s">
        <v>74</v>
      </c>
      <c r="AY1249" s="157" t="s">
        <v>166</v>
      </c>
    </row>
    <row r="1250" spans="2:65" s="14" customFormat="1" ht="10.199999999999999">
      <c r="B1250" s="163"/>
      <c r="D1250" s="150" t="s">
        <v>177</v>
      </c>
      <c r="E1250" s="164" t="s">
        <v>19</v>
      </c>
      <c r="F1250" s="165" t="s">
        <v>181</v>
      </c>
      <c r="H1250" s="166">
        <v>3</v>
      </c>
      <c r="I1250" s="167"/>
      <c r="L1250" s="163"/>
      <c r="M1250" s="168"/>
      <c r="T1250" s="169"/>
      <c r="AT1250" s="164" t="s">
        <v>177</v>
      </c>
      <c r="AU1250" s="164" t="s">
        <v>83</v>
      </c>
      <c r="AV1250" s="14" t="s">
        <v>173</v>
      </c>
      <c r="AW1250" s="14" t="s">
        <v>34</v>
      </c>
      <c r="AX1250" s="14" t="s">
        <v>81</v>
      </c>
      <c r="AY1250" s="164" t="s">
        <v>166</v>
      </c>
    </row>
    <row r="1251" spans="2:65" s="1" customFormat="1" ht="16.5" customHeight="1">
      <c r="B1251" s="33"/>
      <c r="C1251" s="175" t="s">
        <v>1381</v>
      </c>
      <c r="D1251" s="175" t="s">
        <v>561</v>
      </c>
      <c r="E1251" s="176" t="s">
        <v>2561</v>
      </c>
      <c r="F1251" s="177" t="s">
        <v>2562</v>
      </c>
      <c r="G1251" s="178" t="s">
        <v>318</v>
      </c>
      <c r="H1251" s="179">
        <v>2</v>
      </c>
      <c r="I1251" s="180"/>
      <c r="J1251" s="181">
        <f>ROUND(I1251*H1251,2)</f>
        <v>0</v>
      </c>
      <c r="K1251" s="177" t="s">
        <v>19</v>
      </c>
      <c r="L1251" s="182"/>
      <c r="M1251" s="183" t="s">
        <v>19</v>
      </c>
      <c r="N1251" s="184" t="s">
        <v>45</v>
      </c>
      <c r="P1251" s="141">
        <f>O1251*H1251</f>
        <v>0</v>
      </c>
      <c r="Q1251" s="141">
        <v>2.9999999999999997E-4</v>
      </c>
      <c r="R1251" s="141">
        <f>Q1251*H1251</f>
        <v>5.9999999999999995E-4</v>
      </c>
      <c r="S1251" s="141">
        <v>0</v>
      </c>
      <c r="T1251" s="142">
        <f>S1251*H1251</f>
        <v>0</v>
      </c>
      <c r="AR1251" s="143" t="s">
        <v>414</v>
      </c>
      <c r="AT1251" s="143" t="s">
        <v>561</v>
      </c>
      <c r="AU1251" s="143" t="s">
        <v>83</v>
      </c>
      <c r="AY1251" s="18" t="s">
        <v>166</v>
      </c>
      <c r="BE1251" s="144">
        <f>IF(N1251="základní",J1251,0)</f>
        <v>0</v>
      </c>
      <c r="BF1251" s="144">
        <f>IF(N1251="snížená",J1251,0)</f>
        <v>0</v>
      </c>
      <c r="BG1251" s="144">
        <f>IF(N1251="zákl. přenesená",J1251,0)</f>
        <v>0</v>
      </c>
      <c r="BH1251" s="144">
        <f>IF(N1251="sníž. přenesená",J1251,0)</f>
        <v>0</v>
      </c>
      <c r="BI1251" s="144">
        <f>IF(N1251="nulová",J1251,0)</f>
        <v>0</v>
      </c>
      <c r="BJ1251" s="18" t="s">
        <v>81</v>
      </c>
      <c r="BK1251" s="144">
        <f>ROUND(I1251*H1251,2)</f>
        <v>0</v>
      </c>
      <c r="BL1251" s="18" t="s">
        <v>290</v>
      </c>
      <c r="BM1251" s="143" t="s">
        <v>2563</v>
      </c>
    </row>
    <row r="1252" spans="2:65" s="12" customFormat="1" ht="10.199999999999999">
      <c r="B1252" s="149"/>
      <c r="D1252" s="150" t="s">
        <v>177</v>
      </c>
      <c r="E1252" s="151" t="s">
        <v>19</v>
      </c>
      <c r="F1252" s="152" t="s">
        <v>2456</v>
      </c>
      <c r="H1252" s="151" t="s">
        <v>19</v>
      </c>
      <c r="I1252" s="153"/>
      <c r="L1252" s="149"/>
      <c r="M1252" s="154"/>
      <c r="T1252" s="155"/>
      <c r="AT1252" s="151" t="s">
        <v>177</v>
      </c>
      <c r="AU1252" s="151" t="s">
        <v>83</v>
      </c>
      <c r="AV1252" s="12" t="s">
        <v>81</v>
      </c>
      <c r="AW1252" s="12" t="s">
        <v>34</v>
      </c>
      <c r="AX1252" s="12" t="s">
        <v>74</v>
      </c>
      <c r="AY1252" s="151" t="s">
        <v>166</v>
      </c>
    </row>
    <row r="1253" spans="2:65" s="13" customFormat="1" ht="10.199999999999999">
      <c r="B1253" s="156"/>
      <c r="D1253" s="150" t="s">
        <v>177</v>
      </c>
      <c r="E1253" s="157" t="s">
        <v>19</v>
      </c>
      <c r="F1253" s="158" t="s">
        <v>83</v>
      </c>
      <c r="H1253" s="159">
        <v>2</v>
      </c>
      <c r="I1253" s="160"/>
      <c r="L1253" s="156"/>
      <c r="M1253" s="161"/>
      <c r="T1253" s="162"/>
      <c r="AT1253" s="157" t="s">
        <v>177</v>
      </c>
      <c r="AU1253" s="157" t="s">
        <v>83</v>
      </c>
      <c r="AV1253" s="13" t="s">
        <v>83</v>
      </c>
      <c r="AW1253" s="13" t="s">
        <v>34</v>
      </c>
      <c r="AX1253" s="13" t="s">
        <v>74</v>
      </c>
      <c r="AY1253" s="157" t="s">
        <v>166</v>
      </c>
    </row>
    <row r="1254" spans="2:65" s="14" customFormat="1" ht="10.199999999999999">
      <c r="B1254" s="163"/>
      <c r="D1254" s="150" t="s">
        <v>177</v>
      </c>
      <c r="E1254" s="164" t="s">
        <v>19</v>
      </c>
      <c r="F1254" s="165" t="s">
        <v>181</v>
      </c>
      <c r="H1254" s="166">
        <v>2</v>
      </c>
      <c r="I1254" s="167"/>
      <c r="L1254" s="163"/>
      <c r="M1254" s="168"/>
      <c r="T1254" s="169"/>
      <c r="AT1254" s="164" t="s">
        <v>177</v>
      </c>
      <c r="AU1254" s="164" t="s">
        <v>83</v>
      </c>
      <c r="AV1254" s="14" t="s">
        <v>173</v>
      </c>
      <c r="AW1254" s="14" t="s">
        <v>34</v>
      </c>
      <c r="AX1254" s="14" t="s">
        <v>81</v>
      </c>
      <c r="AY1254" s="164" t="s">
        <v>166</v>
      </c>
    </row>
    <row r="1255" spans="2:65" s="1" customFormat="1" ht="21.75" customHeight="1">
      <c r="B1255" s="33"/>
      <c r="C1255" s="132" t="s">
        <v>854</v>
      </c>
      <c r="D1255" s="132" t="s">
        <v>168</v>
      </c>
      <c r="E1255" s="133" t="s">
        <v>2564</v>
      </c>
      <c r="F1255" s="134" t="s">
        <v>2565</v>
      </c>
      <c r="G1255" s="135" t="s">
        <v>276</v>
      </c>
      <c r="H1255" s="136">
        <v>38.299999999999997</v>
      </c>
      <c r="I1255" s="137"/>
      <c r="J1255" s="138">
        <f>ROUND(I1255*H1255,2)</f>
        <v>0</v>
      </c>
      <c r="K1255" s="134" t="s">
        <v>172</v>
      </c>
      <c r="L1255" s="33"/>
      <c r="M1255" s="139" t="s">
        <v>19</v>
      </c>
      <c r="N1255" s="140" t="s">
        <v>45</v>
      </c>
      <c r="P1255" s="141">
        <f>O1255*H1255</f>
        <v>0</v>
      </c>
      <c r="Q1255" s="141">
        <v>3.2000000000000003E-4</v>
      </c>
      <c r="R1255" s="141">
        <f>Q1255*H1255</f>
        <v>1.2256E-2</v>
      </c>
      <c r="S1255" s="141">
        <v>0</v>
      </c>
      <c r="T1255" s="142">
        <f>S1255*H1255</f>
        <v>0</v>
      </c>
      <c r="AR1255" s="143" t="s">
        <v>290</v>
      </c>
      <c r="AT1255" s="143" t="s">
        <v>168</v>
      </c>
      <c r="AU1255" s="143" t="s">
        <v>83</v>
      </c>
      <c r="AY1255" s="18" t="s">
        <v>166</v>
      </c>
      <c r="BE1255" s="144">
        <f>IF(N1255="základní",J1255,0)</f>
        <v>0</v>
      </c>
      <c r="BF1255" s="144">
        <f>IF(N1255="snížená",J1255,0)</f>
        <v>0</v>
      </c>
      <c r="BG1255" s="144">
        <f>IF(N1255="zákl. přenesená",J1255,0)</f>
        <v>0</v>
      </c>
      <c r="BH1255" s="144">
        <f>IF(N1255="sníž. přenesená",J1255,0)</f>
        <v>0</v>
      </c>
      <c r="BI1255" s="144">
        <f>IF(N1255="nulová",J1255,0)</f>
        <v>0</v>
      </c>
      <c r="BJ1255" s="18" t="s">
        <v>81</v>
      </c>
      <c r="BK1255" s="144">
        <f>ROUND(I1255*H1255,2)</f>
        <v>0</v>
      </c>
      <c r="BL1255" s="18" t="s">
        <v>290</v>
      </c>
      <c r="BM1255" s="143" t="s">
        <v>2566</v>
      </c>
    </row>
    <row r="1256" spans="2:65" s="1" customFormat="1" ht="10.199999999999999">
      <c r="B1256" s="33"/>
      <c r="D1256" s="145" t="s">
        <v>175</v>
      </c>
      <c r="F1256" s="146" t="s">
        <v>2567</v>
      </c>
      <c r="I1256" s="147"/>
      <c r="L1256" s="33"/>
      <c r="M1256" s="148"/>
      <c r="T1256" s="54"/>
      <c r="AT1256" s="18" t="s">
        <v>175</v>
      </c>
      <c r="AU1256" s="18" t="s">
        <v>83</v>
      </c>
    </row>
    <row r="1257" spans="2:65" s="12" customFormat="1" ht="10.199999999999999">
      <c r="B1257" s="149"/>
      <c r="D1257" s="150" t="s">
        <v>177</v>
      </c>
      <c r="E1257" s="151" t="s">
        <v>19</v>
      </c>
      <c r="F1257" s="152" t="s">
        <v>2524</v>
      </c>
      <c r="H1257" s="151" t="s">
        <v>19</v>
      </c>
      <c r="I1257" s="153"/>
      <c r="L1257" s="149"/>
      <c r="M1257" s="154"/>
      <c r="T1257" s="155"/>
      <c r="AT1257" s="151" t="s">
        <v>177</v>
      </c>
      <c r="AU1257" s="151" t="s">
        <v>83</v>
      </c>
      <c r="AV1257" s="12" t="s">
        <v>81</v>
      </c>
      <c r="AW1257" s="12" t="s">
        <v>34</v>
      </c>
      <c r="AX1257" s="12" t="s">
        <v>74</v>
      </c>
      <c r="AY1257" s="151" t="s">
        <v>166</v>
      </c>
    </row>
    <row r="1258" spans="2:65" s="13" customFormat="1" ht="10.199999999999999">
      <c r="B1258" s="156"/>
      <c r="D1258" s="150" t="s">
        <v>177</v>
      </c>
      <c r="E1258" s="157" t="s">
        <v>19</v>
      </c>
      <c r="F1258" s="158" t="s">
        <v>2568</v>
      </c>
      <c r="H1258" s="159">
        <v>25.6</v>
      </c>
      <c r="I1258" s="160"/>
      <c r="L1258" s="156"/>
      <c r="M1258" s="161"/>
      <c r="T1258" s="162"/>
      <c r="AT1258" s="157" t="s">
        <v>177</v>
      </c>
      <c r="AU1258" s="157" t="s">
        <v>83</v>
      </c>
      <c r="AV1258" s="13" t="s">
        <v>83</v>
      </c>
      <c r="AW1258" s="13" t="s">
        <v>34</v>
      </c>
      <c r="AX1258" s="13" t="s">
        <v>74</v>
      </c>
      <c r="AY1258" s="157" t="s">
        <v>166</v>
      </c>
    </row>
    <row r="1259" spans="2:65" s="13" customFormat="1" ht="10.199999999999999">
      <c r="B1259" s="156"/>
      <c r="D1259" s="150" t="s">
        <v>177</v>
      </c>
      <c r="E1259" s="157" t="s">
        <v>19</v>
      </c>
      <c r="F1259" s="158" t="s">
        <v>2569</v>
      </c>
      <c r="H1259" s="159">
        <v>8.85</v>
      </c>
      <c r="I1259" s="160"/>
      <c r="L1259" s="156"/>
      <c r="M1259" s="161"/>
      <c r="T1259" s="162"/>
      <c r="AT1259" s="157" t="s">
        <v>177</v>
      </c>
      <c r="AU1259" s="157" t="s">
        <v>83</v>
      </c>
      <c r="AV1259" s="13" t="s">
        <v>83</v>
      </c>
      <c r="AW1259" s="13" t="s">
        <v>34</v>
      </c>
      <c r="AX1259" s="13" t="s">
        <v>74</v>
      </c>
      <c r="AY1259" s="157" t="s">
        <v>166</v>
      </c>
    </row>
    <row r="1260" spans="2:65" s="12" customFormat="1" ht="10.199999999999999">
      <c r="B1260" s="149"/>
      <c r="D1260" s="150" t="s">
        <v>177</v>
      </c>
      <c r="E1260" s="151" t="s">
        <v>19</v>
      </c>
      <c r="F1260" s="152" t="s">
        <v>2529</v>
      </c>
      <c r="H1260" s="151" t="s">
        <v>19</v>
      </c>
      <c r="I1260" s="153"/>
      <c r="L1260" s="149"/>
      <c r="M1260" s="154"/>
      <c r="T1260" s="155"/>
      <c r="AT1260" s="151" t="s">
        <v>177</v>
      </c>
      <c r="AU1260" s="151" t="s">
        <v>83</v>
      </c>
      <c r="AV1260" s="12" t="s">
        <v>81</v>
      </c>
      <c r="AW1260" s="12" t="s">
        <v>34</v>
      </c>
      <c r="AX1260" s="12" t="s">
        <v>74</v>
      </c>
      <c r="AY1260" s="151" t="s">
        <v>166</v>
      </c>
    </row>
    <row r="1261" spans="2:65" s="13" customFormat="1" ht="10.199999999999999">
      <c r="B1261" s="156"/>
      <c r="D1261" s="150" t="s">
        <v>177</v>
      </c>
      <c r="E1261" s="157" t="s">
        <v>19</v>
      </c>
      <c r="F1261" s="158" t="s">
        <v>2570</v>
      </c>
      <c r="H1261" s="159">
        <v>3.85</v>
      </c>
      <c r="I1261" s="160"/>
      <c r="L1261" s="156"/>
      <c r="M1261" s="161"/>
      <c r="T1261" s="162"/>
      <c r="AT1261" s="157" t="s">
        <v>177</v>
      </c>
      <c r="AU1261" s="157" t="s">
        <v>83</v>
      </c>
      <c r="AV1261" s="13" t="s">
        <v>83</v>
      </c>
      <c r="AW1261" s="13" t="s">
        <v>34</v>
      </c>
      <c r="AX1261" s="13" t="s">
        <v>74</v>
      </c>
      <c r="AY1261" s="157" t="s">
        <v>166</v>
      </c>
    </row>
    <row r="1262" spans="2:65" s="14" customFormat="1" ht="10.199999999999999">
      <c r="B1262" s="163"/>
      <c r="D1262" s="150" t="s">
        <v>177</v>
      </c>
      <c r="E1262" s="164" t="s">
        <v>19</v>
      </c>
      <c r="F1262" s="165" t="s">
        <v>181</v>
      </c>
      <c r="H1262" s="166">
        <v>38.299999999999997</v>
      </c>
      <c r="I1262" s="167"/>
      <c r="L1262" s="163"/>
      <c r="M1262" s="168"/>
      <c r="T1262" s="169"/>
      <c r="AT1262" s="164" t="s">
        <v>177</v>
      </c>
      <c r="AU1262" s="164" t="s">
        <v>83</v>
      </c>
      <c r="AV1262" s="14" t="s">
        <v>173</v>
      </c>
      <c r="AW1262" s="14" t="s">
        <v>34</v>
      </c>
      <c r="AX1262" s="14" t="s">
        <v>81</v>
      </c>
      <c r="AY1262" s="164" t="s">
        <v>166</v>
      </c>
    </row>
    <row r="1263" spans="2:65" s="1" customFormat="1" ht="24.15" customHeight="1">
      <c r="B1263" s="33"/>
      <c r="C1263" s="132" t="s">
        <v>1391</v>
      </c>
      <c r="D1263" s="132" t="s">
        <v>168</v>
      </c>
      <c r="E1263" s="133" t="s">
        <v>2571</v>
      </c>
      <c r="F1263" s="134" t="s">
        <v>2572</v>
      </c>
      <c r="G1263" s="135" t="s">
        <v>276</v>
      </c>
      <c r="H1263" s="136">
        <v>32.950000000000003</v>
      </c>
      <c r="I1263" s="137"/>
      <c r="J1263" s="138">
        <f>ROUND(I1263*H1263,2)</f>
        <v>0</v>
      </c>
      <c r="K1263" s="134" t="s">
        <v>2573</v>
      </c>
      <c r="L1263" s="33"/>
      <c r="M1263" s="139" t="s">
        <v>19</v>
      </c>
      <c r="N1263" s="140" t="s">
        <v>45</v>
      </c>
      <c r="P1263" s="141">
        <f>O1263*H1263</f>
        <v>0</v>
      </c>
      <c r="Q1263" s="141">
        <v>5.9999999999999995E-4</v>
      </c>
      <c r="R1263" s="141">
        <f>Q1263*H1263</f>
        <v>1.9769999999999999E-2</v>
      </c>
      <c r="S1263" s="141">
        <v>0</v>
      </c>
      <c r="T1263" s="142">
        <f>S1263*H1263</f>
        <v>0</v>
      </c>
      <c r="AR1263" s="143" t="s">
        <v>290</v>
      </c>
      <c r="AT1263" s="143" t="s">
        <v>168</v>
      </c>
      <c r="AU1263" s="143" t="s">
        <v>83</v>
      </c>
      <c r="AY1263" s="18" t="s">
        <v>166</v>
      </c>
      <c r="BE1263" s="144">
        <f>IF(N1263="základní",J1263,0)</f>
        <v>0</v>
      </c>
      <c r="BF1263" s="144">
        <f>IF(N1263="snížená",J1263,0)</f>
        <v>0</v>
      </c>
      <c r="BG1263" s="144">
        <f>IF(N1263="zákl. přenesená",J1263,0)</f>
        <v>0</v>
      </c>
      <c r="BH1263" s="144">
        <f>IF(N1263="sníž. přenesená",J1263,0)</f>
        <v>0</v>
      </c>
      <c r="BI1263" s="144">
        <f>IF(N1263="nulová",J1263,0)</f>
        <v>0</v>
      </c>
      <c r="BJ1263" s="18" t="s">
        <v>81</v>
      </c>
      <c r="BK1263" s="144">
        <f>ROUND(I1263*H1263,2)</f>
        <v>0</v>
      </c>
      <c r="BL1263" s="18" t="s">
        <v>290</v>
      </c>
      <c r="BM1263" s="143" t="s">
        <v>2574</v>
      </c>
    </row>
    <row r="1264" spans="2:65" s="1" customFormat="1" ht="10.199999999999999">
      <c r="B1264" s="33"/>
      <c r="D1264" s="145" t="s">
        <v>175</v>
      </c>
      <c r="F1264" s="146" t="s">
        <v>2575</v>
      </c>
      <c r="I1264" s="147"/>
      <c r="L1264" s="33"/>
      <c r="M1264" s="148"/>
      <c r="T1264" s="54"/>
      <c r="AT1264" s="18" t="s">
        <v>175</v>
      </c>
      <c r="AU1264" s="18" t="s">
        <v>83</v>
      </c>
    </row>
    <row r="1265" spans="2:65" s="12" customFormat="1" ht="10.199999999999999">
      <c r="B1265" s="149"/>
      <c r="D1265" s="150" t="s">
        <v>177</v>
      </c>
      <c r="E1265" s="151" t="s">
        <v>19</v>
      </c>
      <c r="F1265" s="152" t="s">
        <v>2524</v>
      </c>
      <c r="H1265" s="151" t="s">
        <v>19</v>
      </c>
      <c r="I1265" s="153"/>
      <c r="L1265" s="149"/>
      <c r="M1265" s="154"/>
      <c r="T1265" s="155"/>
      <c r="AT1265" s="151" t="s">
        <v>177</v>
      </c>
      <c r="AU1265" s="151" t="s">
        <v>83</v>
      </c>
      <c r="AV1265" s="12" t="s">
        <v>81</v>
      </c>
      <c r="AW1265" s="12" t="s">
        <v>34</v>
      </c>
      <c r="AX1265" s="12" t="s">
        <v>74</v>
      </c>
      <c r="AY1265" s="151" t="s">
        <v>166</v>
      </c>
    </row>
    <row r="1266" spans="2:65" s="13" customFormat="1" ht="10.199999999999999">
      <c r="B1266" s="156"/>
      <c r="D1266" s="150" t="s">
        <v>177</v>
      </c>
      <c r="E1266" s="157" t="s">
        <v>19</v>
      </c>
      <c r="F1266" s="158" t="s">
        <v>2576</v>
      </c>
      <c r="H1266" s="159">
        <v>22</v>
      </c>
      <c r="I1266" s="160"/>
      <c r="L1266" s="156"/>
      <c r="M1266" s="161"/>
      <c r="T1266" s="162"/>
      <c r="AT1266" s="157" t="s">
        <v>177</v>
      </c>
      <c r="AU1266" s="157" t="s">
        <v>83</v>
      </c>
      <c r="AV1266" s="13" t="s">
        <v>83</v>
      </c>
      <c r="AW1266" s="13" t="s">
        <v>34</v>
      </c>
      <c r="AX1266" s="13" t="s">
        <v>74</v>
      </c>
      <c r="AY1266" s="157" t="s">
        <v>166</v>
      </c>
    </row>
    <row r="1267" spans="2:65" s="13" customFormat="1" ht="10.199999999999999">
      <c r="B1267" s="156"/>
      <c r="D1267" s="150" t="s">
        <v>177</v>
      </c>
      <c r="E1267" s="157" t="s">
        <v>19</v>
      </c>
      <c r="F1267" s="158" t="s">
        <v>2577</v>
      </c>
      <c r="H1267" s="159">
        <v>6.85</v>
      </c>
      <c r="I1267" s="160"/>
      <c r="L1267" s="156"/>
      <c r="M1267" s="161"/>
      <c r="T1267" s="162"/>
      <c r="AT1267" s="157" t="s">
        <v>177</v>
      </c>
      <c r="AU1267" s="157" t="s">
        <v>83</v>
      </c>
      <c r="AV1267" s="13" t="s">
        <v>83</v>
      </c>
      <c r="AW1267" s="13" t="s">
        <v>34</v>
      </c>
      <c r="AX1267" s="13" t="s">
        <v>74</v>
      </c>
      <c r="AY1267" s="157" t="s">
        <v>166</v>
      </c>
    </row>
    <row r="1268" spans="2:65" s="12" customFormat="1" ht="10.199999999999999">
      <c r="B1268" s="149"/>
      <c r="D1268" s="150" t="s">
        <v>177</v>
      </c>
      <c r="E1268" s="151" t="s">
        <v>19</v>
      </c>
      <c r="F1268" s="152" t="s">
        <v>2529</v>
      </c>
      <c r="H1268" s="151" t="s">
        <v>19</v>
      </c>
      <c r="I1268" s="153"/>
      <c r="L1268" s="149"/>
      <c r="M1268" s="154"/>
      <c r="T1268" s="155"/>
      <c r="AT1268" s="151" t="s">
        <v>177</v>
      </c>
      <c r="AU1268" s="151" t="s">
        <v>83</v>
      </c>
      <c r="AV1268" s="12" t="s">
        <v>81</v>
      </c>
      <c r="AW1268" s="12" t="s">
        <v>34</v>
      </c>
      <c r="AX1268" s="12" t="s">
        <v>74</v>
      </c>
      <c r="AY1268" s="151" t="s">
        <v>166</v>
      </c>
    </row>
    <row r="1269" spans="2:65" s="13" customFormat="1" ht="10.199999999999999">
      <c r="B1269" s="156"/>
      <c r="D1269" s="150" t="s">
        <v>177</v>
      </c>
      <c r="E1269" s="157" t="s">
        <v>19</v>
      </c>
      <c r="F1269" s="158" t="s">
        <v>2578</v>
      </c>
      <c r="H1269" s="159">
        <v>4.0999999999999996</v>
      </c>
      <c r="I1269" s="160"/>
      <c r="L1269" s="156"/>
      <c r="M1269" s="161"/>
      <c r="T1269" s="162"/>
      <c r="AT1269" s="157" t="s">
        <v>177</v>
      </c>
      <c r="AU1269" s="157" t="s">
        <v>83</v>
      </c>
      <c r="AV1269" s="13" t="s">
        <v>83</v>
      </c>
      <c r="AW1269" s="13" t="s">
        <v>34</v>
      </c>
      <c r="AX1269" s="13" t="s">
        <v>74</v>
      </c>
      <c r="AY1269" s="157" t="s">
        <v>166</v>
      </c>
    </row>
    <row r="1270" spans="2:65" s="14" customFormat="1" ht="10.199999999999999">
      <c r="B1270" s="163"/>
      <c r="D1270" s="150" t="s">
        <v>177</v>
      </c>
      <c r="E1270" s="164" t="s">
        <v>19</v>
      </c>
      <c r="F1270" s="165" t="s">
        <v>181</v>
      </c>
      <c r="H1270" s="166">
        <v>32.950000000000003</v>
      </c>
      <c r="I1270" s="167"/>
      <c r="L1270" s="163"/>
      <c r="M1270" s="168"/>
      <c r="T1270" s="169"/>
      <c r="AT1270" s="164" t="s">
        <v>177</v>
      </c>
      <c r="AU1270" s="164" t="s">
        <v>83</v>
      </c>
      <c r="AV1270" s="14" t="s">
        <v>173</v>
      </c>
      <c r="AW1270" s="14" t="s">
        <v>34</v>
      </c>
      <c r="AX1270" s="14" t="s">
        <v>81</v>
      </c>
      <c r="AY1270" s="164" t="s">
        <v>166</v>
      </c>
    </row>
    <row r="1271" spans="2:65" s="1" customFormat="1" ht="24.15" customHeight="1">
      <c r="B1271" s="33"/>
      <c r="C1271" s="132" t="s">
        <v>2579</v>
      </c>
      <c r="D1271" s="132" t="s">
        <v>168</v>
      </c>
      <c r="E1271" s="133" t="s">
        <v>2580</v>
      </c>
      <c r="F1271" s="134" t="s">
        <v>2581</v>
      </c>
      <c r="G1271" s="135" t="s">
        <v>276</v>
      </c>
      <c r="H1271" s="136">
        <v>32.950000000000003</v>
      </c>
      <c r="I1271" s="137"/>
      <c r="J1271" s="138">
        <f>ROUND(I1271*H1271,2)</f>
        <v>0</v>
      </c>
      <c r="K1271" s="134" t="s">
        <v>172</v>
      </c>
      <c r="L1271" s="33"/>
      <c r="M1271" s="139" t="s">
        <v>19</v>
      </c>
      <c r="N1271" s="140" t="s">
        <v>45</v>
      </c>
      <c r="P1271" s="141">
        <f>O1271*H1271</f>
        <v>0</v>
      </c>
      <c r="Q1271" s="141">
        <v>6.3000000000000003E-4</v>
      </c>
      <c r="R1271" s="141">
        <f>Q1271*H1271</f>
        <v>2.0758500000000003E-2</v>
      </c>
      <c r="S1271" s="141">
        <v>0</v>
      </c>
      <c r="T1271" s="142">
        <f>S1271*H1271</f>
        <v>0</v>
      </c>
      <c r="AR1271" s="143" t="s">
        <v>290</v>
      </c>
      <c r="AT1271" s="143" t="s">
        <v>168</v>
      </c>
      <c r="AU1271" s="143" t="s">
        <v>83</v>
      </c>
      <c r="AY1271" s="18" t="s">
        <v>166</v>
      </c>
      <c r="BE1271" s="144">
        <f>IF(N1271="základní",J1271,0)</f>
        <v>0</v>
      </c>
      <c r="BF1271" s="144">
        <f>IF(N1271="snížená",J1271,0)</f>
        <v>0</v>
      </c>
      <c r="BG1271" s="144">
        <f>IF(N1271="zákl. přenesená",J1271,0)</f>
        <v>0</v>
      </c>
      <c r="BH1271" s="144">
        <f>IF(N1271="sníž. přenesená",J1271,0)</f>
        <v>0</v>
      </c>
      <c r="BI1271" s="144">
        <f>IF(N1271="nulová",J1271,0)</f>
        <v>0</v>
      </c>
      <c r="BJ1271" s="18" t="s">
        <v>81</v>
      </c>
      <c r="BK1271" s="144">
        <f>ROUND(I1271*H1271,2)</f>
        <v>0</v>
      </c>
      <c r="BL1271" s="18" t="s">
        <v>290</v>
      </c>
      <c r="BM1271" s="143" t="s">
        <v>2582</v>
      </c>
    </row>
    <row r="1272" spans="2:65" s="1" customFormat="1" ht="10.199999999999999">
      <c r="B1272" s="33"/>
      <c r="D1272" s="145" t="s">
        <v>175</v>
      </c>
      <c r="F1272" s="146" t="s">
        <v>2583</v>
      </c>
      <c r="I1272" s="147"/>
      <c r="L1272" s="33"/>
      <c r="M1272" s="148"/>
      <c r="T1272" s="54"/>
      <c r="AT1272" s="18" t="s">
        <v>175</v>
      </c>
      <c r="AU1272" s="18" t="s">
        <v>83</v>
      </c>
    </row>
    <row r="1273" spans="2:65" s="12" customFormat="1" ht="10.199999999999999">
      <c r="B1273" s="149"/>
      <c r="D1273" s="150" t="s">
        <v>177</v>
      </c>
      <c r="E1273" s="151" t="s">
        <v>19</v>
      </c>
      <c r="F1273" s="152" t="s">
        <v>2524</v>
      </c>
      <c r="H1273" s="151" t="s">
        <v>19</v>
      </c>
      <c r="I1273" s="153"/>
      <c r="L1273" s="149"/>
      <c r="M1273" s="154"/>
      <c r="T1273" s="155"/>
      <c r="AT1273" s="151" t="s">
        <v>177</v>
      </c>
      <c r="AU1273" s="151" t="s">
        <v>83</v>
      </c>
      <c r="AV1273" s="12" t="s">
        <v>81</v>
      </c>
      <c r="AW1273" s="12" t="s">
        <v>34</v>
      </c>
      <c r="AX1273" s="12" t="s">
        <v>74</v>
      </c>
      <c r="AY1273" s="151" t="s">
        <v>166</v>
      </c>
    </row>
    <row r="1274" spans="2:65" s="13" customFormat="1" ht="10.199999999999999">
      <c r="B1274" s="156"/>
      <c r="D1274" s="150" t="s">
        <v>177</v>
      </c>
      <c r="E1274" s="157" t="s">
        <v>19</v>
      </c>
      <c r="F1274" s="158" t="s">
        <v>2576</v>
      </c>
      <c r="H1274" s="159">
        <v>22</v>
      </c>
      <c r="I1274" s="160"/>
      <c r="L1274" s="156"/>
      <c r="M1274" s="161"/>
      <c r="T1274" s="162"/>
      <c r="AT1274" s="157" t="s">
        <v>177</v>
      </c>
      <c r="AU1274" s="157" t="s">
        <v>83</v>
      </c>
      <c r="AV1274" s="13" t="s">
        <v>83</v>
      </c>
      <c r="AW1274" s="13" t="s">
        <v>34</v>
      </c>
      <c r="AX1274" s="13" t="s">
        <v>74</v>
      </c>
      <c r="AY1274" s="157" t="s">
        <v>166</v>
      </c>
    </row>
    <row r="1275" spans="2:65" s="13" customFormat="1" ht="10.199999999999999">
      <c r="B1275" s="156"/>
      <c r="D1275" s="150" t="s">
        <v>177</v>
      </c>
      <c r="E1275" s="157" t="s">
        <v>19</v>
      </c>
      <c r="F1275" s="158" t="s">
        <v>2577</v>
      </c>
      <c r="H1275" s="159">
        <v>6.85</v>
      </c>
      <c r="I1275" s="160"/>
      <c r="L1275" s="156"/>
      <c r="M1275" s="161"/>
      <c r="T1275" s="162"/>
      <c r="AT1275" s="157" t="s">
        <v>177</v>
      </c>
      <c r="AU1275" s="157" t="s">
        <v>83</v>
      </c>
      <c r="AV1275" s="13" t="s">
        <v>83</v>
      </c>
      <c r="AW1275" s="13" t="s">
        <v>34</v>
      </c>
      <c r="AX1275" s="13" t="s">
        <v>74</v>
      </c>
      <c r="AY1275" s="157" t="s">
        <v>166</v>
      </c>
    </row>
    <row r="1276" spans="2:65" s="12" customFormat="1" ht="10.199999999999999">
      <c r="B1276" s="149"/>
      <c r="D1276" s="150" t="s">
        <v>177</v>
      </c>
      <c r="E1276" s="151" t="s">
        <v>19</v>
      </c>
      <c r="F1276" s="152" t="s">
        <v>2529</v>
      </c>
      <c r="H1276" s="151" t="s">
        <v>19</v>
      </c>
      <c r="I1276" s="153"/>
      <c r="L1276" s="149"/>
      <c r="M1276" s="154"/>
      <c r="T1276" s="155"/>
      <c r="AT1276" s="151" t="s">
        <v>177</v>
      </c>
      <c r="AU1276" s="151" t="s">
        <v>83</v>
      </c>
      <c r="AV1276" s="12" t="s">
        <v>81</v>
      </c>
      <c r="AW1276" s="12" t="s">
        <v>34</v>
      </c>
      <c r="AX1276" s="12" t="s">
        <v>74</v>
      </c>
      <c r="AY1276" s="151" t="s">
        <v>166</v>
      </c>
    </row>
    <row r="1277" spans="2:65" s="13" customFormat="1" ht="10.199999999999999">
      <c r="B1277" s="156"/>
      <c r="D1277" s="150" t="s">
        <v>177</v>
      </c>
      <c r="E1277" s="157" t="s">
        <v>19</v>
      </c>
      <c r="F1277" s="158" t="s">
        <v>2578</v>
      </c>
      <c r="H1277" s="159">
        <v>4.0999999999999996</v>
      </c>
      <c r="I1277" s="160"/>
      <c r="L1277" s="156"/>
      <c r="M1277" s="161"/>
      <c r="T1277" s="162"/>
      <c r="AT1277" s="157" t="s">
        <v>177</v>
      </c>
      <c r="AU1277" s="157" t="s">
        <v>83</v>
      </c>
      <c r="AV1277" s="13" t="s">
        <v>83</v>
      </c>
      <c r="AW1277" s="13" t="s">
        <v>34</v>
      </c>
      <c r="AX1277" s="13" t="s">
        <v>74</v>
      </c>
      <c r="AY1277" s="157" t="s">
        <v>166</v>
      </c>
    </row>
    <row r="1278" spans="2:65" s="14" customFormat="1" ht="10.199999999999999">
      <c r="B1278" s="163"/>
      <c r="D1278" s="150" t="s">
        <v>177</v>
      </c>
      <c r="E1278" s="164" t="s">
        <v>19</v>
      </c>
      <c r="F1278" s="165" t="s">
        <v>181</v>
      </c>
      <c r="H1278" s="166">
        <v>32.950000000000003</v>
      </c>
      <c r="I1278" s="167"/>
      <c r="L1278" s="163"/>
      <c r="M1278" s="168"/>
      <c r="T1278" s="169"/>
      <c r="AT1278" s="164" t="s">
        <v>177</v>
      </c>
      <c r="AU1278" s="164" t="s">
        <v>83</v>
      </c>
      <c r="AV1278" s="14" t="s">
        <v>173</v>
      </c>
      <c r="AW1278" s="14" t="s">
        <v>34</v>
      </c>
      <c r="AX1278" s="14" t="s">
        <v>81</v>
      </c>
      <c r="AY1278" s="164" t="s">
        <v>166</v>
      </c>
    </row>
    <row r="1279" spans="2:65" s="1" customFormat="1" ht="21.75" customHeight="1">
      <c r="B1279" s="33"/>
      <c r="C1279" s="132" t="s">
        <v>2584</v>
      </c>
      <c r="D1279" s="132" t="s">
        <v>168</v>
      </c>
      <c r="E1279" s="133" t="s">
        <v>2585</v>
      </c>
      <c r="F1279" s="134" t="s">
        <v>2586</v>
      </c>
      <c r="G1279" s="135" t="s">
        <v>244</v>
      </c>
      <c r="H1279" s="136">
        <v>988.98800000000006</v>
      </c>
      <c r="I1279" s="137"/>
      <c r="J1279" s="138">
        <f>ROUND(I1279*H1279,2)</f>
        <v>0</v>
      </c>
      <c r="K1279" s="134" t="s">
        <v>172</v>
      </c>
      <c r="L1279" s="33"/>
      <c r="M1279" s="139" t="s">
        <v>19</v>
      </c>
      <c r="N1279" s="140" t="s">
        <v>45</v>
      </c>
      <c r="P1279" s="141">
        <f>O1279*H1279</f>
        <v>0</v>
      </c>
      <c r="Q1279" s="141">
        <v>0</v>
      </c>
      <c r="R1279" s="141">
        <f>Q1279*H1279</f>
        <v>0</v>
      </c>
      <c r="S1279" s="141">
        <v>0</v>
      </c>
      <c r="T1279" s="142">
        <f>S1279*H1279</f>
        <v>0</v>
      </c>
      <c r="AR1279" s="143" t="s">
        <v>290</v>
      </c>
      <c r="AT1279" s="143" t="s">
        <v>168</v>
      </c>
      <c r="AU1279" s="143" t="s">
        <v>83</v>
      </c>
      <c r="AY1279" s="18" t="s">
        <v>166</v>
      </c>
      <c r="BE1279" s="144">
        <f>IF(N1279="základní",J1279,0)</f>
        <v>0</v>
      </c>
      <c r="BF1279" s="144">
        <f>IF(N1279="snížená",J1279,0)</f>
        <v>0</v>
      </c>
      <c r="BG1279" s="144">
        <f>IF(N1279="zákl. přenesená",J1279,0)</f>
        <v>0</v>
      </c>
      <c r="BH1279" s="144">
        <f>IF(N1279="sníž. přenesená",J1279,0)</f>
        <v>0</v>
      </c>
      <c r="BI1279" s="144">
        <f>IF(N1279="nulová",J1279,0)</f>
        <v>0</v>
      </c>
      <c r="BJ1279" s="18" t="s">
        <v>81</v>
      </c>
      <c r="BK1279" s="144">
        <f>ROUND(I1279*H1279,2)</f>
        <v>0</v>
      </c>
      <c r="BL1279" s="18" t="s">
        <v>290</v>
      </c>
      <c r="BM1279" s="143" t="s">
        <v>2587</v>
      </c>
    </row>
    <row r="1280" spans="2:65" s="1" customFormat="1" ht="10.199999999999999">
      <c r="B1280" s="33"/>
      <c r="D1280" s="145" t="s">
        <v>175</v>
      </c>
      <c r="F1280" s="146" t="s">
        <v>2588</v>
      </c>
      <c r="I1280" s="147"/>
      <c r="L1280" s="33"/>
      <c r="M1280" s="148"/>
      <c r="T1280" s="54"/>
      <c r="AT1280" s="18" t="s">
        <v>175</v>
      </c>
      <c r="AU1280" s="18" t="s">
        <v>83</v>
      </c>
    </row>
    <row r="1281" spans="2:65" s="12" customFormat="1" ht="10.199999999999999">
      <c r="B1281" s="149"/>
      <c r="D1281" s="150" t="s">
        <v>177</v>
      </c>
      <c r="E1281" s="151" t="s">
        <v>19</v>
      </c>
      <c r="F1281" s="152" t="s">
        <v>2456</v>
      </c>
      <c r="H1281" s="151" t="s">
        <v>19</v>
      </c>
      <c r="I1281" s="153"/>
      <c r="L1281" s="149"/>
      <c r="M1281" s="154"/>
      <c r="T1281" s="155"/>
      <c r="AT1281" s="151" t="s">
        <v>177</v>
      </c>
      <c r="AU1281" s="151" t="s">
        <v>83</v>
      </c>
      <c r="AV1281" s="12" t="s">
        <v>81</v>
      </c>
      <c r="AW1281" s="12" t="s">
        <v>34</v>
      </c>
      <c r="AX1281" s="12" t="s">
        <v>74</v>
      </c>
      <c r="AY1281" s="151" t="s">
        <v>166</v>
      </c>
    </row>
    <row r="1282" spans="2:65" s="13" customFormat="1" ht="10.199999999999999">
      <c r="B1282" s="156"/>
      <c r="D1282" s="150" t="s">
        <v>177</v>
      </c>
      <c r="E1282" s="157" t="s">
        <v>19</v>
      </c>
      <c r="F1282" s="158" t="s">
        <v>2507</v>
      </c>
      <c r="H1282" s="159">
        <v>67.900000000000006</v>
      </c>
      <c r="I1282" s="160"/>
      <c r="L1282" s="156"/>
      <c r="M1282" s="161"/>
      <c r="T1282" s="162"/>
      <c r="AT1282" s="157" t="s">
        <v>177</v>
      </c>
      <c r="AU1282" s="157" t="s">
        <v>83</v>
      </c>
      <c r="AV1282" s="13" t="s">
        <v>83</v>
      </c>
      <c r="AW1282" s="13" t="s">
        <v>34</v>
      </c>
      <c r="AX1282" s="13" t="s">
        <v>74</v>
      </c>
      <c r="AY1282" s="157" t="s">
        <v>166</v>
      </c>
    </row>
    <row r="1283" spans="2:65" s="13" customFormat="1" ht="10.199999999999999">
      <c r="B1283" s="156"/>
      <c r="D1283" s="150" t="s">
        <v>177</v>
      </c>
      <c r="E1283" s="157" t="s">
        <v>19</v>
      </c>
      <c r="F1283" s="158" t="s">
        <v>2508</v>
      </c>
      <c r="H1283" s="159">
        <v>12.375</v>
      </c>
      <c r="I1283" s="160"/>
      <c r="L1283" s="156"/>
      <c r="M1283" s="161"/>
      <c r="T1283" s="162"/>
      <c r="AT1283" s="157" t="s">
        <v>177</v>
      </c>
      <c r="AU1283" s="157" t="s">
        <v>83</v>
      </c>
      <c r="AV1283" s="13" t="s">
        <v>83</v>
      </c>
      <c r="AW1283" s="13" t="s">
        <v>34</v>
      </c>
      <c r="AX1283" s="13" t="s">
        <v>74</v>
      </c>
      <c r="AY1283" s="157" t="s">
        <v>166</v>
      </c>
    </row>
    <row r="1284" spans="2:65" s="12" customFormat="1" ht="10.199999999999999">
      <c r="B1284" s="149"/>
      <c r="D1284" s="150" t="s">
        <v>177</v>
      </c>
      <c r="E1284" s="151" t="s">
        <v>19</v>
      </c>
      <c r="F1284" s="152" t="s">
        <v>2459</v>
      </c>
      <c r="H1284" s="151" t="s">
        <v>19</v>
      </c>
      <c r="I1284" s="153"/>
      <c r="L1284" s="149"/>
      <c r="M1284" s="154"/>
      <c r="T1284" s="155"/>
      <c r="AT1284" s="151" t="s">
        <v>177</v>
      </c>
      <c r="AU1284" s="151" t="s">
        <v>83</v>
      </c>
      <c r="AV1284" s="12" t="s">
        <v>81</v>
      </c>
      <c r="AW1284" s="12" t="s">
        <v>34</v>
      </c>
      <c r="AX1284" s="12" t="s">
        <v>74</v>
      </c>
      <c r="AY1284" s="151" t="s">
        <v>166</v>
      </c>
    </row>
    <row r="1285" spans="2:65" s="13" customFormat="1" ht="10.199999999999999">
      <c r="B1285" s="156"/>
      <c r="D1285" s="150" t="s">
        <v>177</v>
      </c>
      <c r="E1285" s="157" t="s">
        <v>19</v>
      </c>
      <c r="F1285" s="158" t="s">
        <v>2477</v>
      </c>
      <c r="H1285" s="159">
        <v>906.36</v>
      </c>
      <c r="I1285" s="160"/>
      <c r="L1285" s="156"/>
      <c r="M1285" s="161"/>
      <c r="T1285" s="162"/>
      <c r="AT1285" s="157" t="s">
        <v>177</v>
      </c>
      <c r="AU1285" s="157" t="s">
        <v>83</v>
      </c>
      <c r="AV1285" s="13" t="s">
        <v>83</v>
      </c>
      <c r="AW1285" s="13" t="s">
        <v>34</v>
      </c>
      <c r="AX1285" s="13" t="s">
        <v>74</v>
      </c>
      <c r="AY1285" s="157" t="s">
        <v>166</v>
      </c>
    </row>
    <row r="1286" spans="2:65" s="12" customFormat="1" ht="10.199999999999999">
      <c r="B1286" s="149"/>
      <c r="D1286" s="150" t="s">
        <v>177</v>
      </c>
      <c r="E1286" s="151" t="s">
        <v>19</v>
      </c>
      <c r="F1286" s="152" t="s">
        <v>2509</v>
      </c>
      <c r="H1286" s="151" t="s">
        <v>19</v>
      </c>
      <c r="I1286" s="153"/>
      <c r="L1286" s="149"/>
      <c r="M1286" s="154"/>
      <c r="T1286" s="155"/>
      <c r="AT1286" s="151" t="s">
        <v>177</v>
      </c>
      <c r="AU1286" s="151" t="s">
        <v>83</v>
      </c>
      <c r="AV1286" s="12" t="s">
        <v>81</v>
      </c>
      <c r="AW1286" s="12" t="s">
        <v>34</v>
      </c>
      <c r="AX1286" s="12" t="s">
        <v>74</v>
      </c>
      <c r="AY1286" s="151" t="s">
        <v>166</v>
      </c>
    </row>
    <row r="1287" spans="2:65" s="13" customFormat="1" ht="10.199999999999999">
      <c r="B1287" s="156"/>
      <c r="D1287" s="150" t="s">
        <v>177</v>
      </c>
      <c r="E1287" s="157" t="s">
        <v>19</v>
      </c>
      <c r="F1287" s="158" t="s">
        <v>2510</v>
      </c>
      <c r="H1287" s="159">
        <v>2.3530000000000002</v>
      </c>
      <c r="I1287" s="160"/>
      <c r="L1287" s="156"/>
      <c r="M1287" s="161"/>
      <c r="T1287" s="162"/>
      <c r="AT1287" s="157" t="s">
        <v>177</v>
      </c>
      <c r="AU1287" s="157" t="s">
        <v>83</v>
      </c>
      <c r="AV1287" s="13" t="s">
        <v>83</v>
      </c>
      <c r="AW1287" s="13" t="s">
        <v>34</v>
      </c>
      <c r="AX1287" s="13" t="s">
        <v>74</v>
      </c>
      <c r="AY1287" s="157" t="s">
        <v>166</v>
      </c>
    </row>
    <row r="1288" spans="2:65" s="14" customFormat="1" ht="10.199999999999999">
      <c r="B1288" s="163"/>
      <c r="D1288" s="150" t="s">
        <v>177</v>
      </c>
      <c r="E1288" s="164" t="s">
        <v>19</v>
      </c>
      <c r="F1288" s="165" t="s">
        <v>181</v>
      </c>
      <c r="H1288" s="166">
        <v>988.98800000000006</v>
      </c>
      <c r="I1288" s="167"/>
      <c r="L1288" s="163"/>
      <c r="M1288" s="168"/>
      <c r="T1288" s="169"/>
      <c r="AT1288" s="164" t="s">
        <v>177</v>
      </c>
      <c r="AU1288" s="164" t="s">
        <v>83</v>
      </c>
      <c r="AV1288" s="14" t="s">
        <v>173</v>
      </c>
      <c r="AW1288" s="14" t="s">
        <v>34</v>
      </c>
      <c r="AX1288" s="14" t="s">
        <v>81</v>
      </c>
      <c r="AY1288" s="164" t="s">
        <v>166</v>
      </c>
    </row>
    <row r="1289" spans="2:65" s="1" customFormat="1" ht="16.5" customHeight="1">
      <c r="B1289" s="33"/>
      <c r="C1289" s="175" t="s">
        <v>2589</v>
      </c>
      <c r="D1289" s="175" t="s">
        <v>561</v>
      </c>
      <c r="E1289" s="176" t="s">
        <v>607</v>
      </c>
      <c r="F1289" s="177" t="s">
        <v>608</v>
      </c>
      <c r="G1289" s="178" t="s">
        <v>244</v>
      </c>
      <c r="H1289" s="179">
        <v>1142.2809999999999</v>
      </c>
      <c r="I1289" s="180"/>
      <c r="J1289" s="181">
        <f>ROUND(I1289*H1289,2)</f>
        <v>0</v>
      </c>
      <c r="K1289" s="177" t="s">
        <v>172</v>
      </c>
      <c r="L1289" s="182"/>
      <c r="M1289" s="183" t="s">
        <v>19</v>
      </c>
      <c r="N1289" s="184" t="s">
        <v>45</v>
      </c>
      <c r="P1289" s="141">
        <f>O1289*H1289</f>
        <v>0</v>
      </c>
      <c r="Q1289" s="141">
        <v>2.9999999999999997E-4</v>
      </c>
      <c r="R1289" s="141">
        <f>Q1289*H1289</f>
        <v>0.34268429999999994</v>
      </c>
      <c r="S1289" s="141">
        <v>0</v>
      </c>
      <c r="T1289" s="142">
        <f>S1289*H1289</f>
        <v>0</v>
      </c>
      <c r="AR1289" s="143" t="s">
        <v>414</v>
      </c>
      <c r="AT1289" s="143" t="s">
        <v>561</v>
      </c>
      <c r="AU1289" s="143" t="s">
        <v>83</v>
      </c>
      <c r="AY1289" s="18" t="s">
        <v>166</v>
      </c>
      <c r="BE1289" s="144">
        <f>IF(N1289="základní",J1289,0)</f>
        <v>0</v>
      </c>
      <c r="BF1289" s="144">
        <f>IF(N1289="snížená",J1289,0)</f>
        <v>0</v>
      </c>
      <c r="BG1289" s="144">
        <f>IF(N1289="zákl. přenesená",J1289,0)</f>
        <v>0</v>
      </c>
      <c r="BH1289" s="144">
        <f>IF(N1289="sníž. přenesená",J1289,0)</f>
        <v>0</v>
      </c>
      <c r="BI1289" s="144">
        <f>IF(N1289="nulová",J1289,0)</f>
        <v>0</v>
      </c>
      <c r="BJ1289" s="18" t="s">
        <v>81</v>
      </c>
      <c r="BK1289" s="144">
        <f>ROUND(I1289*H1289,2)</f>
        <v>0</v>
      </c>
      <c r="BL1289" s="18" t="s">
        <v>290</v>
      </c>
      <c r="BM1289" s="143" t="s">
        <v>2590</v>
      </c>
    </row>
    <row r="1290" spans="2:65" s="12" customFormat="1" ht="10.199999999999999">
      <c r="B1290" s="149"/>
      <c r="D1290" s="150" t="s">
        <v>177</v>
      </c>
      <c r="E1290" s="151" t="s">
        <v>19</v>
      </c>
      <c r="F1290" s="152" t="s">
        <v>2456</v>
      </c>
      <c r="H1290" s="151" t="s">
        <v>19</v>
      </c>
      <c r="I1290" s="153"/>
      <c r="L1290" s="149"/>
      <c r="M1290" s="154"/>
      <c r="T1290" s="155"/>
      <c r="AT1290" s="151" t="s">
        <v>177</v>
      </c>
      <c r="AU1290" s="151" t="s">
        <v>83</v>
      </c>
      <c r="AV1290" s="12" t="s">
        <v>81</v>
      </c>
      <c r="AW1290" s="12" t="s">
        <v>34</v>
      </c>
      <c r="AX1290" s="12" t="s">
        <v>74</v>
      </c>
      <c r="AY1290" s="151" t="s">
        <v>166</v>
      </c>
    </row>
    <row r="1291" spans="2:65" s="13" customFormat="1" ht="10.199999999999999">
      <c r="B1291" s="156"/>
      <c r="D1291" s="150" t="s">
        <v>177</v>
      </c>
      <c r="E1291" s="157" t="s">
        <v>19</v>
      </c>
      <c r="F1291" s="158" t="s">
        <v>2507</v>
      </c>
      <c r="H1291" s="159">
        <v>67.900000000000006</v>
      </c>
      <c r="I1291" s="160"/>
      <c r="L1291" s="156"/>
      <c r="M1291" s="161"/>
      <c r="T1291" s="162"/>
      <c r="AT1291" s="157" t="s">
        <v>177</v>
      </c>
      <c r="AU1291" s="157" t="s">
        <v>83</v>
      </c>
      <c r="AV1291" s="13" t="s">
        <v>83</v>
      </c>
      <c r="AW1291" s="13" t="s">
        <v>34</v>
      </c>
      <c r="AX1291" s="13" t="s">
        <v>74</v>
      </c>
      <c r="AY1291" s="157" t="s">
        <v>166</v>
      </c>
    </row>
    <row r="1292" spans="2:65" s="13" customFormat="1" ht="10.199999999999999">
      <c r="B1292" s="156"/>
      <c r="D1292" s="150" t="s">
        <v>177</v>
      </c>
      <c r="E1292" s="157" t="s">
        <v>19</v>
      </c>
      <c r="F1292" s="158" t="s">
        <v>2508</v>
      </c>
      <c r="H1292" s="159">
        <v>12.375</v>
      </c>
      <c r="I1292" s="160"/>
      <c r="L1292" s="156"/>
      <c r="M1292" s="161"/>
      <c r="T1292" s="162"/>
      <c r="AT1292" s="157" t="s">
        <v>177</v>
      </c>
      <c r="AU1292" s="157" t="s">
        <v>83</v>
      </c>
      <c r="AV1292" s="13" t="s">
        <v>83</v>
      </c>
      <c r="AW1292" s="13" t="s">
        <v>34</v>
      </c>
      <c r="AX1292" s="13" t="s">
        <v>74</v>
      </c>
      <c r="AY1292" s="157" t="s">
        <v>166</v>
      </c>
    </row>
    <row r="1293" spans="2:65" s="12" customFormat="1" ht="10.199999999999999">
      <c r="B1293" s="149"/>
      <c r="D1293" s="150" t="s">
        <v>177</v>
      </c>
      <c r="E1293" s="151" t="s">
        <v>19</v>
      </c>
      <c r="F1293" s="152" t="s">
        <v>2459</v>
      </c>
      <c r="H1293" s="151" t="s">
        <v>19</v>
      </c>
      <c r="I1293" s="153"/>
      <c r="L1293" s="149"/>
      <c r="M1293" s="154"/>
      <c r="T1293" s="155"/>
      <c r="AT1293" s="151" t="s">
        <v>177</v>
      </c>
      <c r="AU1293" s="151" t="s">
        <v>83</v>
      </c>
      <c r="AV1293" s="12" t="s">
        <v>81</v>
      </c>
      <c r="AW1293" s="12" t="s">
        <v>34</v>
      </c>
      <c r="AX1293" s="12" t="s">
        <v>74</v>
      </c>
      <c r="AY1293" s="151" t="s">
        <v>166</v>
      </c>
    </row>
    <row r="1294" spans="2:65" s="13" customFormat="1" ht="10.199999999999999">
      <c r="B1294" s="156"/>
      <c r="D1294" s="150" t="s">
        <v>177</v>
      </c>
      <c r="E1294" s="157" t="s">
        <v>19</v>
      </c>
      <c r="F1294" s="158" t="s">
        <v>2477</v>
      </c>
      <c r="H1294" s="159">
        <v>906.36</v>
      </c>
      <c r="I1294" s="160"/>
      <c r="L1294" s="156"/>
      <c r="M1294" s="161"/>
      <c r="T1294" s="162"/>
      <c r="AT1294" s="157" t="s">
        <v>177</v>
      </c>
      <c r="AU1294" s="157" t="s">
        <v>83</v>
      </c>
      <c r="AV1294" s="13" t="s">
        <v>83</v>
      </c>
      <c r="AW1294" s="13" t="s">
        <v>34</v>
      </c>
      <c r="AX1294" s="13" t="s">
        <v>74</v>
      </c>
      <c r="AY1294" s="157" t="s">
        <v>166</v>
      </c>
    </row>
    <row r="1295" spans="2:65" s="12" customFormat="1" ht="10.199999999999999">
      <c r="B1295" s="149"/>
      <c r="D1295" s="150" t="s">
        <v>177</v>
      </c>
      <c r="E1295" s="151" t="s">
        <v>19</v>
      </c>
      <c r="F1295" s="152" t="s">
        <v>2509</v>
      </c>
      <c r="H1295" s="151" t="s">
        <v>19</v>
      </c>
      <c r="I1295" s="153"/>
      <c r="L1295" s="149"/>
      <c r="M1295" s="154"/>
      <c r="T1295" s="155"/>
      <c r="AT1295" s="151" t="s">
        <v>177</v>
      </c>
      <c r="AU1295" s="151" t="s">
        <v>83</v>
      </c>
      <c r="AV1295" s="12" t="s">
        <v>81</v>
      </c>
      <c r="AW1295" s="12" t="s">
        <v>34</v>
      </c>
      <c r="AX1295" s="12" t="s">
        <v>74</v>
      </c>
      <c r="AY1295" s="151" t="s">
        <v>166</v>
      </c>
    </row>
    <row r="1296" spans="2:65" s="13" customFormat="1" ht="10.199999999999999">
      <c r="B1296" s="156"/>
      <c r="D1296" s="150" t="s">
        <v>177</v>
      </c>
      <c r="E1296" s="157" t="s">
        <v>19</v>
      </c>
      <c r="F1296" s="158" t="s">
        <v>2510</v>
      </c>
      <c r="H1296" s="159">
        <v>2.3530000000000002</v>
      </c>
      <c r="I1296" s="160"/>
      <c r="L1296" s="156"/>
      <c r="M1296" s="161"/>
      <c r="T1296" s="162"/>
      <c r="AT1296" s="157" t="s">
        <v>177</v>
      </c>
      <c r="AU1296" s="157" t="s">
        <v>83</v>
      </c>
      <c r="AV1296" s="13" t="s">
        <v>83</v>
      </c>
      <c r="AW1296" s="13" t="s">
        <v>34</v>
      </c>
      <c r="AX1296" s="13" t="s">
        <v>74</v>
      </c>
      <c r="AY1296" s="157" t="s">
        <v>166</v>
      </c>
    </row>
    <row r="1297" spans="2:65" s="14" customFormat="1" ht="10.199999999999999">
      <c r="B1297" s="163"/>
      <c r="D1297" s="150" t="s">
        <v>177</v>
      </c>
      <c r="E1297" s="164" t="s">
        <v>19</v>
      </c>
      <c r="F1297" s="165" t="s">
        <v>181</v>
      </c>
      <c r="H1297" s="166">
        <v>988.98800000000006</v>
      </c>
      <c r="I1297" s="167"/>
      <c r="L1297" s="163"/>
      <c r="M1297" s="168"/>
      <c r="T1297" s="169"/>
      <c r="AT1297" s="164" t="s">
        <v>177</v>
      </c>
      <c r="AU1297" s="164" t="s">
        <v>83</v>
      </c>
      <c r="AV1297" s="14" t="s">
        <v>173</v>
      </c>
      <c r="AW1297" s="14" t="s">
        <v>34</v>
      </c>
      <c r="AX1297" s="14" t="s">
        <v>81</v>
      </c>
      <c r="AY1297" s="164" t="s">
        <v>166</v>
      </c>
    </row>
    <row r="1298" spans="2:65" s="13" customFormat="1" ht="10.199999999999999">
      <c r="B1298" s="156"/>
      <c r="D1298" s="150" t="s">
        <v>177</v>
      </c>
      <c r="F1298" s="158" t="s">
        <v>2591</v>
      </c>
      <c r="H1298" s="159">
        <v>1142.2809999999999</v>
      </c>
      <c r="I1298" s="160"/>
      <c r="L1298" s="156"/>
      <c r="M1298" s="161"/>
      <c r="T1298" s="162"/>
      <c r="AT1298" s="157" t="s">
        <v>177</v>
      </c>
      <c r="AU1298" s="157" t="s">
        <v>83</v>
      </c>
      <c r="AV1298" s="13" t="s">
        <v>83</v>
      </c>
      <c r="AW1298" s="13" t="s">
        <v>4</v>
      </c>
      <c r="AX1298" s="13" t="s">
        <v>81</v>
      </c>
      <c r="AY1298" s="157" t="s">
        <v>166</v>
      </c>
    </row>
    <row r="1299" spans="2:65" s="1" customFormat="1" ht="21.75" customHeight="1">
      <c r="B1299" s="33"/>
      <c r="C1299" s="132" t="s">
        <v>2592</v>
      </c>
      <c r="D1299" s="132" t="s">
        <v>168</v>
      </c>
      <c r="E1299" s="133" t="s">
        <v>1039</v>
      </c>
      <c r="F1299" s="134" t="s">
        <v>1040</v>
      </c>
      <c r="G1299" s="135" t="s">
        <v>244</v>
      </c>
      <c r="H1299" s="136">
        <v>436</v>
      </c>
      <c r="I1299" s="137"/>
      <c r="J1299" s="138">
        <f>ROUND(I1299*H1299,2)</f>
        <v>0</v>
      </c>
      <c r="K1299" s="134" t="s">
        <v>172</v>
      </c>
      <c r="L1299" s="33"/>
      <c r="M1299" s="139" t="s">
        <v>19</v>
      </c>
      <c r="N1299" s="140" t="s">
        <v>45</v>
      </c>
      <c r="P1299" s="141">
        <f>O1299*H1299</f>
        <v>0</v>
      </c>
      <c r="Q1299" s="141">
        <v>0</v>
      </c>
      <c r="R1299" s="141">
        <f>Q1299*H1299</f>
        <v>0</v>
      </c>
      <c r="S1299" s="141">
        <v>0</v>
      </c>
      <c r="T1299" s="142">
        <f>S1299*H1299</f>
        <v>0</v>
      </c>
      <c r="AR1299" s="143" t="s">
        <v>290</v>
      </c>
      <c r="AT1299" s="143" t="s">
        <v>168</v>
      </c>
      <c r="AU1299" s="143" t="s">
        <v>83</v>
      </c>
      <c r="AY1299" s="18" t="s">
        <v>166</v>
      </c>
      <c r="BE1299" s="144">
        <f>IF(N1299="základní",J1299,0)</f>
        <v>0</v>
      </c>
      <c r="BF1299" s="144">
        <f>IF(N1299="snížená",J1299,0)</f>
        <v>0</v>
      </c>
      <c r="BG1299" s="144">
        <f>IF(N1299="zákl. přenesená",J1299,0)</f>
        <v>0</v>
      </c>
      <c r="BH1299" s="144">
        <f>IF(N1299="sníž. přenesená",J1299,0)</f>
        <v>0</v>
      </c>
      <c r="BI1299" s="144">
        <f>IF(N1299="nulová",J1299,0)</f>
        <v>0</v>
      </c>
      <c r="BJ1299" s="18" t="s">
        <v>81</v>
      </c>
      <c r="BK1299" s="144">
        <f>ROUND(I1299*H1299,2)</f>
        <v>0</v>
      </c>
      <c r="BL1299" s="18" t="s">
        <v>290</v>
      </c>
      <c r="BM1299" s="143" t="s">
        <v>2593</v>
      </c>
    </row>
    <row r="1300" spans="2:65" s="1" customFormat="1" ht="10.199999999999999">
      <c r="B1300" s="33"/>
      <c r="D1300" s="145" t="s">
        <v>175</v>
      </c>
      <c r="F1300" s="146" t="s">
        <v>1042</v>
      </c>
      <c r="I1300" s="147"/>
      <c r="L1300" s="33"/>
      <c r="M1300" s="148"/>
      <c r="T1300" s="54"/>
      <c r="AT1300" s="18" t="s">
        <v>175</v>
      </c>
      <c r="AU1300" s="18" t="s">
        <v>83</v>
      </c>
    </row>
    <row r="1301" spans="2:65" s="12" customFormat="1" ht="10.199999999999999">
      <c r="B1301" s="149"/>
      <c r="D1301" s="150" t="s">
        <v>177</v>
      </c>
      <c r="E1301" s="151" t="s">
        <v>19</v>
      </c>
      <c r="F1301" s="152" t="s">
        <v>2459</v>
      </c>
      <c r="H1301" s="151" t="s">
        <v>19</v>
      </c>
      <c r="I1301" s="153"/>
      <c r="L1301" s="149"/>
      <c r="M1301" s="154"/>
      <c r="T1301" s="155"/>
      <c r="AT1301" s="151" t="s">
        <v>177</v>
      </c>
      <c r="AU1301" s="151" t="s">
        <v>83</v>
      </c>
      <c r="AV1301" s="12" t="s">
        <v>81</v>
      </c>
      <c r="AW1301" s="12" t="s">
        <v>34</v>
      </c>
      <c r="AX1301" s="12" t="s">
        <v>74</v>
      </c>
      <c r="AY1301" s="151" t="s">
        <v>166</v>
      </c>
    </row>
    <row r="1302" spans="2:65" s="13" customFormat="1" ht="10.199999999999999">
      <c r="B1302" s="156"/>
      <c r="D1302" s="150" t="s">
        <v>177</v>
      </c>
      <c r="E1302" s="157" t="s">
        <v>19</v>
      </c>
      <c r="F1302" s="158" t="s">
        <v>2594</v>
      </c>
      <c r="H1302" s="159">
        <v>436</v>
      </c>
      <c r="I1302" s="160"/>
      <c r="L1302" s="156"/>
      <c r="M1302" s="161"/>
      <c r="T1302" s="162"/>
      <c r="AT1302" s="157" t="s">
        <v>177</v>
      </c>
      <c r="AU1302" s="157" t="s">
        <v>83</v>
      </c>
      <c r="AV1302" s="13" t="s">
        <v>83</v>
      </c>
      <c r="AW1302" s="13" t="s">
        <v>34</v>
      </c>
      <c r="AX1302" s="13" t="s">
        <v>74</v>
      </c>
      <c r="AY1302" s="157" t="s">
        <v>166</v>
      </c>
    </row>
    <row r="1303" spans="2:65" s="14" customFormat="1" ht="10.199999999999999">
      <c r="B1303" s="163"/>
      <c r="D1303" s="150" t="s">
        <v>177</v>
      </c>
      <c r="E1303" s="164" t="s">
        <v>19</v>
      </c>
      <c r="F1303" s="165" t="s">
        <v>181</v>
      </c>
      <c r="H1303" s="166">
        <v>436</v>
      </c>
      <c r="I1303" s="167"/>
      <c r="L1303" s="163"/>
      <c r="M1303" s="168"/>
      <c r="T1303" s="169"/>
      <c r="AT1303" s="164" t="s">
        <v>177</v>
      </c>
      <c r="AU1303" s="164" t="s">
        <v>83</v>
      </c>
      <c r="AV1303" s="14" t="s">
        <v>173</v>
      </c>
      <c r="AW1303" s="14" t="s">
        <v>34</v>
      </c>
      <c r="AX1303" s="14" t="s">
        <v>81</v>
      </c>
      <c r="AY1303" s="164" t="s">
        <v>166</v>
      </c>
    </row>
    <row r="1304" spans="2:65" s="1" customFormat="1" ht="16.5" customHeight="1">
      <c r="B1304" s="33"/>
      <c r="C1304" s="175" t="s">
        <v>2595</v>
      </c>
      <c r="D1304" s="175" t="s">
        <v>561</v>
      </c>
      <c r="E1304" s="176" t="s">
        <v>1044</v>
      </c>
      <c r="F1304" s="177" t="s">
        <v>1045</v>
      </c>
      <c r="G1304" s="178" t="s">
        <v>171</v>
      </c>
      <c r="H1304" s="179">
        <v>21.8</v>
      </c>
      <c r="I1304" s="180"/>
      <c r="J1304" s="181">
        <f>ROUND(I1304*H1304,2)</f>
        <v>0</v>
      </c>
      <c r="K1304" s="177" t="s">
        <v>172</v>
      </c>
      <c r="L1304" s="182"/>
      <c r="M1304" s="183" t="s">
        <v>19</v>
      </c>
      <c r="N1304" s="184" t="s">
        <v>45</v>
      </c>
      <c r="P1304" s="141">
        <f>O1304*H1304</f>
        <v>0</v>
      </c>
      <c r="Q1304" s="141">
        <v>0.6</v>
      </c>
      <c r="R1304" s="141">
        <f>Q1304*H1304</f>
        <v>13.08</v>
      </c>
      <c r="S1304" s="141">
        <v>0</v>
      </c>
      <c r="T1304" s="142">
        <f>S1304*H1304</f>
        <v>0</v>
      </c>
      <c r="AR1304" s="143" t="s">
        <v>414</v>
      </c>
      <c r="AT1304" s="143" t="s">
        <v>561</v>
      </c>
      <c r="AU1304" s="143" t="s">
        <v>83</v>
      </c>
      <c r="AY1304" s="18" t="s">
        <v>166</v>
      </c>
      <c r="BE1304" s="144">
        <f>IF(N1304="základní",J1304,0)</f>
        <v>0</v>
      </c>
      <c r="BF1304" s="144">
        <f>IF(N1304="snížená",J1304,0)</f>
        <v>0</v>
      </c>
      <c r="BG1304" s="144">
        <f>IF(N1304="zákl. přenesená",J1304,0)</f>
        <v>0</v>
      </c>
      <c r="BH1304" s="144">
        <f>IF(N1304="sníž. přenesená",J1304,0)</f>
        <v>0</v>
      </c>
      <c r="BI1304" s="144">
        <f>IF(N1304="nulová",J1304,0)</f>
        <v>0</v>
      </c>
      <c r="BJ1304" s="18" t="s">
        <v>81</v>
      </c>
      <c r="BK1304" s="144">
        <f>ROUND(I1304*H1304,2)</f>
        <v>0</v>
      </c>
      <c r="BL1304" s="18" t="s">
        <v>290</v>
      </c>
      <c r="BM1304" s="143" t="s">
        <v>2596</v>
      </c>
    </row>
    <row r="1305" spans="2:65" s="12" customFormat="1" ht="10.199999999999999">
      <c r="B1305" s="149"/>
      <c r="D1305" s="150" t="s">
        <v>177</v>
      </c>
      <c r="E1305" s="151" t="s">
        <v>19</v>
      </c>
      <c r="F1305" s="152" t="s">
        <v>2459</v>
      </c>
      <c r="H1305" s="151" t="s">
        <v>19</v>
      </c>
      <c r="I1305" s="153"/>
      <c r="L1305" s="149"/>
      <c r="M1305" s="154"/>
      <c r="T1305" s="155"/>
      <c r="AT1305" s="151" t="s">
        <v>177</v>
      </c>
      <c r="AU1305" s="151" t="s">
        <v>83</v>
      </c>
      <c r="AV1305" s="12" t="s">
        <v>81</v>
      </c>
      <c r="AW1305" s="12" t="s">
        <v>34</v>
      </c>
      <c r="AX1305" s="12" t="s">
        <v>74</v>
      </c>
      <c r="AY1305" s="151" t="s">
        <v>166</v>
      </c>
    </row>
    <row r="1306" spans="2:65" s="13" customFormat="1" ht="10.199999999999999">
      <c r="B1306" s="156"/>
      <c r="D1306" s="150" t="s">
        <v>177</v>
      </c>
      <c r="E1306" s="157" t="s">
        <v>19</v>
      </c>
      <c r="F1306" s="158" t="s">
        <v>2597</v>
      </c>
      <c r="H1306" s="159">
        <v>21.8</v>
      </c>
      <c r="I1306" s="160"/>
      <c r="L1306" s="156"/>
      <c r="M1306" s="161"/>
      <c r="T1306" s="162"/>
      <c r="AT1306" s="157" t="s">
        <v>177</v>
      </c>
      <c r="AU1306" s="157" t="s">
        <v>83</v>
      </c>
      <c r="AV1306" s="13" t="s">
        <v>83</v>
      </c>
      <c r="AW1306" s="13" t="s">
        <v>34</v>
      </c>
      <c r="AX1306" s="13" t="s">
        <v>74</v>
      </c>
      <c r="AY1306" s="157" t="s">
        <v>166</v>
      </c>
    </row>
    <row r="1307" spans="2:65" s="14" customFormat="1" ht="10.199999999999999">
      <c r="B1307" s="163"/>
      <c r="D1307" s="150" t="s">
        <v>177</v>
      </c>
      <c r="E1307" s="164" t="s">
        <v>19</v>
      </c>
      <c r="F1307" s="165" t="s">
        <v>181</v>
      </c>
      <c r="H1307" s="166">
        <v>21.8</v>
      </c>
      <c r="I1307" s="167"/>
      <c r="L1307" s="163"/>
      <c r="M1307" s="168"/>
      <c r="T1307" s="169"/>
      <c r="AT1307" s="164" t="s">
        <v>177</v>
      </c>
      <c r="AU1307" s="164" t="s">
        <v>83</v>
      </c>
      <c r="AV1307" s="14" t="s">
        <v>173</v>
      </c>
      <c r="AW1307" s="14" t="s">
        <v>34</v>
      </c>
      <c r="AX1307" s="14" t="s">
        <v>81</v>
      </c>
      <c r="AY1307" s="164" t="s">
        <v>166</v>
      </c>
    </row>
    <row r="1308" spans="2:65" s="1" customFormat="1" ht="24.15" customHeight="1">
      <c r="B1308" s="33"/>
      <c r="C1308" s="132" t="s">
        <v>2598</v>
      </c>
      <c r="D1308" s="132" t="s">
        <v>168</v>
      </c>
      <c r="E1308" s="133" t="s">
        <v>1068</v>
      </c>
      <c r="F1308" s="134" t="s">
        <v>1069</v>
      </c>
      <c r="G1308" s="135" t="s">
        <v>293</v>
      </c>
      <c r="H1308" s="136">
        <v>25.835999999999999</v>
      </c>
      <c r="I1308" s="137"/>
      <c r="J1308" s="138">
        <f>ROUND(I1308*H1308,2)</f>
        <v>0</v>
      </c>
      <c r="K1308" s="134" t="s">
        <v>172</v>
      </c>
      <c r="L1308" s="33"/>
      <c r="M1308" s="139" t="s">
        <v>19</v>
      </c>
      <c r="N1308" s="140" t="s">
        <v>45</v>
      </c>
      <c r="P1308" s="141">
        <f>O1308*H1308</f>
        <v>0</v>
      </c>
      <c r="Q1308" s="141">
        <v>0</v>
      </c>
      <c r="R1308" s="141">
        <f>Q1308*H1308</f>
        <v>0</v>
      </c>
      <c r="S1308" s="141">
        <v>0</v>
      </c>
      <c r="T1308" s="142">
        <f>S1308*H1308</f>
        <v>0</v>
      </c>
      <c r="AR1308" s="143" t="s">
        <v>290</v>
      </c>
      <c r="AT1308" s="143" t="s">
        <v>168</v>
      </c>
      <c r="AU1308" s="143" t="s">
        <v>83</v>
      </c>
      <c r="AY1308" s="18" t="s">
        <v>166</v>
      </c>
      <c r="BE1308" s="144">
        <f>IF(N1308="základní",J1308,0)</f>
        <v>0</v>
      </c>
      <c r="BF1308" s="144">
        <f>IF(N1308="snížená",J1308,0)</f>
        <v>0</v>
      </c>
      <c r="BG1308" s="144">
        <f>IF(N1308="zákl. přenesená",J1308,0)</f>
        <v>0</v>
      </c>
      <c r="BH1308" s="144">
        <f>IF(N1308="sníž. přenesená",J1308,0)</f>
        <v>0</v>
      </c>
      <c r="BI1308" s="144">
        <f>IF(N1308="nulová",J1308,0)</f>
        <v>0</v>
      </c>
      <c r="BJ1308" s="18" t="s">
        <v>81</v>
      </c>
      <c r="BK1308" s="144">
        <f>ROUND(I1308*H1308,2)</f>
        <v>0</v>
      </c>
      <c r="BL1308" s="18" t="s">
        <v>290</v>
      </c>
      <c r="BM1308" s="143" t="s">
        <v>2599</v>
      </c>
    </row>
    <row r="1309" spans="2:65" s="1" customFormat="1" ht="10.199999999999999">
      <c r="B1309" s="33"/>
      <c r="D1309" s="145" t="s">
        <v>175</v>
      </c>
      <c r="F1309" s="146" t="s">
        <v>1071</v>
      </c>
      <c r="I1309" s="147"/>
      <c r="L1309" s="33"/>
      <c r="M1309" s="148"/>
      <c r="T1309" s="54"/>
      <c r="AT1309" s="18" t="s">
        <v>175</v>
      </c>
      <c r="AU1309" s="18" t="s">
        <v>83</v>
      </c>
    </row>
    <row r="1310" spans="2:65" s="11" customFormat="1" ht="22.8" customHeight="1">
      <c r="B1310" s="120"/>
      <c r="D1310" s="121" t="s">
        <v>73</v>
      </c>
      <c r="E1310" s="130" t="s">
        <v>462</v>
      </c>
      <c r="F1310" s="130" t="s">
        <v>463</v>
      </c>
      <c r="I1310" s="123"/>
      <c r="J1310" s="131">
        <f>BK1310</f>
        <v>0</v>
      </c>
      <c r="L1310" s="120"/>
      <c r="M1310" s="125"/>
      <c r="P1310" s="126">
        <f>SUM(P1311:P1415)</f>
        <v>0</v>
      </c>
      <c r="R1310" s="126">
        <f>SUM(R1311:R1415)</f>
        <v>5.6944652300000005</v>
      </c>
      <c r="T1310" s="127">
        <f>SUM(T1311:T1415)</f>
        <v>0</v>
      </c>
      <c r="AR1310" s="121" t="s">
        <v>83</v>
      </c>
      <c r="AT1310" s="128" t="s">
        <v>73</v>
      </c>
      <c r="AU1310" s="128" t="s">
        <v>81</v>
      </c>
      <c r="AY1310" s="121" t="s">
        <v>166</v>
      </c>
      <c r="BK1310" s="129">
        <f>SUM(BK1311:BK1415)</f>
        <v>0</v>
      </c>
    </row>
    <row r="1311" spans="2:65" s="1" customFormat="1" ht="24.15" customHeight="1">
      <c r="B1311" s="33"/>
      <c r="C1311" s="132" t="s">
        <v>2600</v>
      </c>
      <c r="D1311" s="132" t="s">
        <v>168</v>
      </c>
      <c r="E1311" s="133" t="s">
        <v>2601</v>
      </c>
      <c r="F1311" s="134" t="s">
        <v>2602</v>
      </c>
      <c r="G1311" s="135" t="s">
        <v>244</v>
      </c>
      <c r="H1311" s="136">
        <v>199.04300000000001</v>
      </c>
      <c r="I1311" s="137"/>
      <c r="J1311" s="138">
        <f>ROUND(I1311*H1311,2)</f>
        <v>0</v>
      </c>
      <c r="K1311" s="134" t="s">
        <v>172</v>
      </c>
      <c r="L1311" s="33"/>
      <c r="M1311" s="139" t="s">
        <v>19</v>
      </c>
      <c r="N1311" s="140" t="s">
        <v>45</v>
      </c>
      <c r="P1311" s="141">
        <f>O1311*H1311</f>
        <v>0</v>
      </c>
      <c r="Q1311" s="141">
        <v>6.2399999999999999E-3</v>
      </c>
      <c r="R1311" s="141">
        <f>Q1311*H1311</f>
        <v>1.24202832</v>
      </c>
      <c r="S1311" s="141">
        <v>0</v>
      </c>
      <c r="T1311" s="142">
        <f>S1311*H1311</f>
        <v>0</v>
      </c>
      <c r="AR1311" s="143" t="s">
        <v>290</v>
      </c>
      <c r="AT1311" s="143" t="s">
        <v>168</v>
      </c>
      <c r="AU1311" s="143" t="s">
        <v>83</v>
      </c>
      <c r="AY1311" s="18" t="s">
        <v>166</v>
      </c>
      <c r="BE1311" s="144">
        <f>IF(N1311="základní",J1311,0)</f>
        <v>0</v>
      </c>
      <c r="BF1311" s="144">
        <f>IF(N1311="snížená",J1311,0)</f>
        <v>0</v>
      </c>
      <c r="BG1311" s="144">
        <f>IF(N1311="zákl. přenesená",J1311,0)</f>
        <v>0</v>
      </c>
      <c r="BH1311" s="144">
        <f>IF(N1311="sníž. přenesená",J1311,0)</f>
        <v>0</v>
      </c>
      <c r="BI1311" s="144">
        <f>IF(N1311="nulová",J1311,0)</f>
        <v>0</v>
      </c>
      <c r="BJ1311" s="18" t="s">
        <v>81</v>
      </c>
      <c r="BK1311" s="144">
        <f>ROUND(I1311*H1311,2)</f>
        <v>0</v>
      </c>
      <c r="BL1311" s="18" t="s">
        <v>290</v>
      </c>
      <c r="BM1311" s="143" t="s">
        <v>2603</v>
      </c>
    </row>
    <row r="1312" spans="2:65" s="1" customFormat="1" ht="10.199999999999999">
      <c r="B1312" s="33"/>
      <c r="D1312" s="145" t="s">
        <v>175</v>
      </c>
      <c r="F1312" s="146" t="s">
        <v>2604</v>
      </c>
      <c r="I1312" s="147"/>
      <c r="L1312" s="33"/>
      <c r="M1312" s="148"/>
      <c r="T1312" s="54"/>
      <c r="AT1312" s="18" t="s">
        <v>175</v>
      </c>
      <c r="AU1312" s="18" t="s">
        <v>83</v>
      </c>
    </row>
    <row r="1313" spans="2:65" s="12" customFormat="1" ht="10.199999999999999">
      <c r="B1313" s="149"/>
      <c r="D1313" s="150" t="s">
        <v>177</v>
      </c>
      <c r="E1313" s="151" t="s">
        <v>19</v>
      </c>
      <c r="F1313" s="152" t="s">
        <v>339</v>
      </c>
      <c r="H1313" s="151" t="s">
        <v>19</v>
      </c>
      <c r="I1313" s="153"/>
      <c r="L1313" s="149"/>
      <c r="M1313" s="154"/>
      <c r="T1313" s="155"/>
      <c r="AT1313" s="151" t="s">
        <v>177</v>
      </c>
      <c r="AU1313" s="151" t="s">
        <v>83</v>
      </c>
      <c r="AV1313" s="12" t="s">
        <v>81</v>
      </c>
      <c r="AW1313" s="12" t="s">
        <v>34</v>
      </c>
      <c r="AX1313" s="12" t="s">
        <v>74</v>
      </c>
      <c r="AY1313" s="151" t="s">
        <v>166</v>
      </c>
    </row>
    <row r="1314" spans="2:65" s="13" customFormat="1" ht="10.199999999999999">
      <c r="B1314" s="156"/>
      <c r="D1314" s="150" t="s">
        <v>177</v>
      </c>
      <c r="E1314" s="157" t="s">
        <v>19</v>
      </c>
      <c r="F1314" s="158" t="s">
        <v>2423</v>
      </c>
      <c r="H1314" s="159">
        <v>129.16</v>
      </c>
      <c r="I1314" s="160"/>
      <c r="L1314" s="156"/>
      <c r="M1314" s="161"/>
      <c r="T1314" s="162"/>
      <c r="AT1314" s="157" t="s">
        <v>177</v>
      </c>
      <c r="AU1314" s="157" t="s">
        <v>83</v>
      </c>
      <c r="AV1314" s="13" t="s">
        <v>83</v>
      </c>
      <c r="AW1314" s="13" t="s">
        <v>34</v>
      </c>
      <c r="AX1314" s="13" t="s">
        <v>74</v>
      </c>
      <c r="AY1314" s="157" t="s">
        <v>166</v>
      </c>
    </row>
    <row r="1315" spans="2:65" s="13" customFormat="1" ht="10.199999999999999">
      <c r="B1315" s="156"/>
      <c r="D1315" s="150" t="s">
        <v>177</v>
      </c>
      <c r="E1315" s="157" t="s">
        <v>19</v>
      </c>
      <c r="F1315" s="158" t="s">
        <v>2424</v>
      </c>
      <c r="H1315" s="159">
        <v>68.165000000000006</v>
      </c>
      <c r="I1315" s="160"/>
      <c r="L1315" s="156"/>
      <c r="M1315" s="161"/>
      <c r="T1315" s="162"/>
      <c r="AT1315" s="157" t="s">
        <v>177</v>
      </c>
      <c r="AU1315" s="157" t="s">
        <v>83</v>
      </c>
      <c r="AV1315" s="13" t="s">
        <v>83</v>
      </c>
      <c r="AW1315" s="13" t="s">
        <v>34</v>
      </c>
      <c r="AX1315" s="13" t="s">
        <v>74</v>
      </c>
      <c r="AY1315" s="157" t="s">
        <v>166</v>
      </c>
    </row>
    <row r="1316" spans="2:65" s="12" customFormat="1" ht="10.199999999999999">
      <c r="B1316" s="149"/>
      <c r="D1316" s="150" t="s">
        <v>177</v>
      </c>
      <c r="E1316" s="151" t="s">
        <v>19</v>
      </c>
      <c r="F1316" s="152" t="s">
        <v>2605</v>
      </c>
      <c r="H1316" s="151" t="s">
        <v>19</v>
      </c>
      <c r="I1316" s="153"/>
      <c r="L1316" s="149"/>
      <c r="M1316" s="154"/>
      <c r="T1316" s="155"/>
      <c r="AT1316" s="151" t="s">
        <v>177</v>
      </c>
      <c r="AU1316" s="151" t="s">
        <v>83</v>
      </c>
      <c r="AV1316" s="12" t="s">
        <v>81</v>
      </c>
      <c r="AW1316" s="12" t="s">
        <v>34</v>
      </c>
      <c r="AX1316" s="12" t="s">
        <v>74</v>
      </c>
      <c r="AY1316" s="151" t="s">
        <v>166</v>
      </c>
    </row>
    <row r="1317" spans="2:65" s="13" customFormat="1" ht="10.199999999999999">
      <c r="B1317" s="156"/>
      <c r="D1317" s="150" t="s">
        <v>177</v>
      </c>
      <c r="E1317" s="157" t="s">
        <v>19</v>
      </c>
      <c r="F1317" s="158" t="s">
        <v>2606</v>
      </c>
      <c r="H1317" s="159">
        <v>1.718</v>
      </c>
      <c r="I1317" s="160"/>
      <c r="L1317" s="156"/>
      <c r="M1317" s="161"/>
      <c r="T1317" s="162"/>
      <c r="AT1317" s="157" t="s">
        <v>177</v>
      </c>
      <c r="AU1317" s="157" t="s">
        <v>83</v>
      </c>
      <c r="AV1317" s="13" t="s">
        <v>83</v>
      </c>
      <c r="AW1317" s="13" t="s">
        <v>34</v>
      </c>
      <c r="AX1317" s="13" t="s">
        <v>74</v>
      </c>
      <c r="AY1317" s="157" t="s">
        <v>166</v>
      </c>
    </row>
    <row r="1318" spans="2:65" s="14" customFormat="1" ht="10.199999999999999">
      <c r="B1318" s="163"/>
      <c r="D1318" s="150" t="s">
        <v>177</v>
      </c>
      <c r="E1318" s="164" t="s">
        <v>19</v>
      </c>
      <c r="F1318" s="165" t="s">
        <v>181</v>
      </c>
      <c r="H1318" s="166">
        <v>199.04300000000001</v>
      </c>
      <c r="I1318" s="167"/>
      <c r="L1318" s="163"/>
      <c r="M1318" s="168"/>
      <c r="T1318" s="169"/>
      <c r="AT1318" s="164" t="s">
        <v>177</v>
      </c>
      <c r="AU1318" s="164" t="s">
        <v>83</v>
      </c>
      <c r="AV1318" s="14" t="s">
        <v>173</v>
      </c>
      <c r="AW1318" s="14" t="s">
        <v>34</v>
      </c>
      <c r="AX1318" s="14" t="s">
        <v>81</v>
      </c>
      <c r="AY1318" s="164" t="s">
        <v>166</v>
      </c>
    </row>
    <row r="1319" spans="2:65" s="1" customFormat="1" ht="16.5" customHeight="1">
      <c r="B1319" s="33"/>
      <c r="C1319" s="175" t="s">
        <v>2607</v>
      </c>
      <c r="D1319" s="175" t="s">
        <v>561</v>
      </c>
      <c r="E1319" s="176" t="s">
        <v>2608</v>
      </c>
      <c r="F1319" s="177" t="s">
        <v>2609</v>
      </c>
      <c r="G1319" s="178" t="s">
        <v>244</v>
      </c>
      <c r="H1319" s="179">
        <v>1.718</v>
      </c>
      <c r="I1319" s="180"/>
      <c r="J1319" s="181">
        <f>ROUND(I1319*H1319,2)</f>
        <v>0</v>
      </c>
      <c r="K1319" s="177" t="s">
        <v>172</v>
      </c>
      <c r="L1319" s="182"/>
      <c r="M1319" s="183" t="s">
        <v>19</v>
      </c>
      <c r="N1319" s="184" t="s">
        <v>45</v>
      </c>
      <c r="P1319" s="141">
        <f>O1319*H1319</f>
        <v>0</v>
      </c>
      <c r="Q1319" s="141">
        <v>3.5999999999999999E-3</v>
      </c>
      <c r="R1319" s="141">
        <f>Q1319*H1319</f>
        <v>6.1847999999999998E-3</v>
      </c>
      <c r="S1319" s="141">
        <v>0</v>
      </c>
      <c r="T1319" s="142">
        <f>S1319*H1319</f>
        <v>0</v>
      </c>
      <c r="AR1319" s="143" t="s">
        <v>414</v>
      </c>
      <c r="AT1319" s="143" t="s">
        <v>561</v>
      </c>
      <c r="AU1319" s="143" t="s">
        <v>83</v>
      </c>
      <c r="AY1319" s="18" t="s">
        <v>166</v>
      </c>
      <c r="BE1319" s="144">
        <f>IF(N1319="základní",J1319,0)</f>
        <v>0</v>
      </c>
      <c r="BF1319" s="144">
        <f>IF(N1319="snížená",J1319,0)</f>
        <v>0</v>
      </c>
      <c r="BG1319" s="144">
        <f>IF(N1319="zákl. přenesená",J1319,0)</f>
        <v>0</v>
      </c>
      <c r="BH1319" s="144">
        <f>IF(N1319="sníž. přenesená",J1319,0)</f>
        <v>0</v>
      </c>
      <c r="BI1319" s="144">
        <f>IF(N1319="nulová",J1319,0)</f>
        <v>0</v>
      </c>
      <c r="BJ1319" s="18" t="s">
        <v>81</v>
      </c>
      <c r="BK1319" s="144">
        <f>ROUND(I1319*H1319,2)</f>
        <v>0</v>
      </c>
      <c r="BL1319" s="18" t="s">
        <v>290</v>
      </c>
      <c r="BM1319" s="143" t="s">
        <v>2610</v>
      </c>
    </row>
    <row r="1320" spans="2:65" s="12" customFormat="1" ht="10.199999999999999">
      <c r="B1320" s="149"/>
      <c r="D1320" s="150" t="s">
        <v>177</v>
      </c>
      <c r="E1320" s="151" t="s">
        <v>19</v>
      </c>
      <c r="F1320" s="152" t="s">
        <v>2605</v>
      </c>
      <c r="H1320" s="151" t="s">
        <v>19</v>
      </c>
      <c r="I1320" s="153"/>
      <c r="L1320" s="149"/>
      <c r="M1320" s="154"/>
      <c r="T1320" s="155"/>
      <c r="AT1320" s="151" t="s">
        <v>177</v>
      </c>
      <c r="AU1320" s="151" t="s">
        <v>83</v>
      </c>
      <c r="AV1320" s="12" t="s">
        <v>81</v>
      </c>
      <c r="AW1320" s="12" t="s">
        <v>34</v>
      </c>
      <c r="AX1320" s="12" t="s">
        <v>74</v>
      </c>
      <c r="AY1320" s="151" t="s">
        <v>166</v>
      </c>
    </row>
    <row r="1321" spans="2:65" s="13" customFormat="1" ht="10.199999999999999">
      <c r="B1321" s="156"/>
      <c r="D1321" s="150" t="s">
        <v>177</v>
      </c>
      <c r="E1321" s="157" t="s">
        <v>19</v>
      </c>
      <c r="F1321" s="158" t="s">
        <v>2606</v>
      </c>
      <c r="H1321" s="159">
        <v>1.718</v>
      </c>
      <c r="I1321" s="160"/>
      <c r="L1321" s="156"/>
      <c r="M1321" s="161"/>
      <c r="T1321" s="162"/>
      <c r="AT1321" s="157" t="s">
        <v>177</v>
      </c>
      <c r="AU1321" s="157" t="s">
        <v>83</v>
      </c>
      <c r="AV1321" s="13" t="s">
        <v>83</v>
      </c>
      <c r="AW1321" s="13" t="s">
        <v>34</v>
      </c>
      <c r="AX1321" s="13" t="s">
        <v>74</v>
      </c>
      <c r="AY1321" s="157" t="s">
        <v>166</v>
      </c>
    </row>
    <row r="1322" spans="2:65" s="14" customFormat="1" ht="10.199999999999999">
      <c r="B1322" s="163"/>
      <c r="D1322" s="150" t="s">
        <v>177</v>
      </c>
      <c r="E1322" s="164" t="s">
        <v>19</v>
      </c>
      <c r="F1322" s="165" t="s">
        <v>181</v>
      </c>
      <c r="H1322" s="166">
        <v>1.718</v>
      </c>
      <c r="I1322" s="167"/>
      <c r="L1322" s="163"/>
      <c r="M1322" s="168"/>
      <c r="T1322" s="169"/>
      <c r="AT1322" s="164" t="s">
        <v>177</v>
      </c>
      <c r="AU1322" s="164" t="s">
        <v>83</v>
      </c>
      <c r="AV1322" s="14" t="s">
        <v>173</v>
      </c>
      <c r="AW1322" s="14" t="s">
        <v>34</v>
      </c>
      <c r="AX1322" s="14" t="s">
        <v>81</v>
      </c>
      <c r="AY1322" s="164" t="s">
        <v>166</v>
      </c>
    </row>
    <row r="1323" spans="2:65" s="1" customFormat="1" ht="16.5" customHeight="1">
      <c r="B1323" s="33"/>
      <c r="C1323" s="175" t="s">
        <v>2611</v>
      </c>
      <c r="D1323" s="175" t="s">
        <v>561</v>
      </c>
      <c r="E1323" s="176" t="s">
        <v>2612</v>
      </c>
      <c r="F1323" s="177" t="s">
        <v>2613</v>
      </c>
      <c r="G1323" s="178" t="s">
        <v>244</v>
      </c>
      <c r="H1323" s="179">
        <v>207.191</v>
      </c>
      <c r="I1323" s="180"/>
      <c r="J1323" s="181">
        <f>ROUND(I1323*H1323,2)</f>
        <v>0</v>
      </c>
      <c r="K1323" s="177" t="s">
        <v>172</v>
      </c>
      <c r="L1323" s="182"/>
      <c r="M1323" s="183" t="s">
        <v>19</v>
      </c>
      <c r="N1323" s="184" t="s">
        <v>45</v>
      </c>
      <c r="P1323" s="141">
        <f>O1323*H1323</f>
        <v>0</v>
      </c>
      <c r="Q1323" s="141">
        <v>3.65E-3</v>
      </c>
      <c r="R1323" s="141">
        <f>Q1323*H1323</f>
        <v>0.75624714999999998</v>
      </c>
      <c r="S1323" s="141">
        <v>0</v>
      </c>
      <c r="T1323" s="142">
        <f>S1323*H1323</f>
        <v>0</v>
      </c>
      <c r="AR1323" s="143" t="s">
        <v>414</v>
      </c>
      <c r="AT1323" s="143" t="s">
        <v>561</v>
      </c>
      <c r="AU1323" s="143" t="s">
        <v>83</v>
      </c>
      <c r="AY1323" s="18" t="s">
        <v>166</v>
      </c>
      <c r="BE1323" s="144">
        <f>IF(N1323="základní",J1323,0)</f>
        <v>0</v>
      </c>
      <c r="BF1323" s="144">
        <f>IF(N1323="snížená",J1323,0)</f>
        <v>0</v>
      </c>
      <c r="BG1323" s="144">
        <f>IF(N1323="zákl. přenesená",J1323,0)</f>
        <v>0</v>
      </c>
      <c r="BH1323" s="144">
        <f>IF(N1323="sníž. přenesená",J1323,0)</f>
        <v>0</v>
      </c>
      <c r="BI1323" s="144">
        <f>IF(N1323="nulová",J1323,0)</f>
        <v>0</v>
      </c>
      <c r="BJ1323" s="18" t="s">
        <v>81</v>
      </c>
      <c r="BK1323" s="144">
        <f>ROUND(I1323*H1323,2)</f>
        <v>0</v>
      </c>
      <c r="BL1323" s="18" t="s">
        <v>290</v>
      </c>
      <c r="BM1323" s="143" t="s">
        <v>2614</v>
      </c>
    </row>
    <row r="1324" spans="2:65" s="12" customFormat="1" ht="10.199999999999999">
      <c r="B1324" s="149"/>
      <c r="D1324" s="150" t="s">
        <v>177</v>
      </c>
      <c r="E1324" s="151" t="s">
        <v>19</v>
      </c>
      <c r="F1324" s="152" t="s">
        <v>339</v>
      </c>
      <c r="H1324" s="151" t="s">
        <v>19</v>
      </c>
      <c r="I1324" s="153"/>
      <c r="L1324" s="149"/>
      <c r="M1324" s="154"/>
      <c r="T1324" s="155"/>
      <c r="AT1324" s="151" t="s">
        <v>177</v>
      </c>
      <c r="AU1324" s="151" t="s">
        <v>83</v>
      </c>
      <c r="AV1324" s="12" t="s">
        <v>81</v>
      </c>
      <c r="AW1324" s="12" t="s">
        <v>34</v>
      </c>
      <c r="AX1324" s="12" t="s">
        <v>74</v>
      </c>
      <c r="AY1324" s="151" t="s">
        <v>166</v>
      </c>
    </row>
    <row r="1325" spans="2:65" s="13" customFormat="1" ht="10.199999999999999">
      <c r="B1325" s="156"/>
      <c r="D1325" s="150" t="s">
        <v>177</v>
      </c>
      <c r="E1325" s="157" t="s">
        <v>19</v>
      </c>
      <c r="F1325" s="158" t="s">
        <v>2423</v>
      </c>
      <c r="H1325" s="159">
        <v>129.16</v>
      </c>
      <c r="I1325" s="160"/>
      <c r="L1325" s="156"/>
      <c r="M1325" s="161"/>
      <c r="T1325" s="162"/>
      <c r="AT1325" s="157" t="s">
        <v>177</v>
      </c>
      <c r="AU1325" s="157" t="s">
        <v>83</v>
      </c>
      <c r="AV1325" s="13" t="s">
        <v>83</v>
      </c>
      <c r="AW1325" s="13" t="s">
        <v>34</v>
      </c>
      <c r="AX1325" s="13" t="s">
        <v>74</v>
      </c>
      <c r="AY1325" s="157" t="s">
        <v>166</v>
      </c>
    </row>
    <row r="1326" spans="2:65" s="13" customFormat="1" ht="10.199999999999999">
      <c r="B1326" s="156"/>
      <c r="D1326" s="150" t="s">
        <v>177</v>
      </c>
      <c r="E1326" s="157" t="s">
        <v>19</v>
      </c>
      <c r="F1326" s="158" t="s">
        <v>2424</v>
      </c>
      <c r="H1326" s="159">
        <v>68.165000000000006</v>
      </c>
      <c r="I1326" s="160"/>
      <c r="L1326" s="156"/>
      <c r="M1326" s="161"/>
      <c r="T1326" s="162"/>
      <c r="AT1326" s="157" t="s">
        <v>177</v>
      </c>
      <c r="AU1326" s="157" t="s">
        <v>83</v>
      </c>
      <c r="AV1326" s="13" t="s">
        <v>83</v>
      </c>
      <c r="AW1326" s="13" t="s">
        <v>34</v>
      </c>
      <c r="AX1326" s="13" t="s">
        <v>74</v>
      </c>
      <c r="AY1326" s="157" t="s">
        <v>166</v>
      </c>
    </row>
    <row r="1327" spans="2:65" s="14" customFormat="1" ht="10.199999999999999">
      <c r="B1327" s="163"/>
      <c r="D1327" s="150" t="s">
        <v>177</v>
      </c>
      <c r="E1327" s="164" t="s">
        <v>19</v>
      </c>
      <c r="F1327" s="165" t="s">
        <v>181</v>
      </c>
      <c r="H1327" s="166">
        <v>197.32499999999999</v>
      </c>
      <c r="I1327" s="167"/>
      <c r="L1327" s="163"/>
      <c r="M1327" s="168"/>
      <c r="T1327" s="169"/>
      <c r="AT1327" s="164" t="s">
        <v>177</v>
      </c>
      <c r="AU1327" s="164" t="s">
        <v>83</v>
      </c>
      <c r="AV1327" s="14" t="s">
        <v>173</v>
      </c>
      <c r="AW1327" s="14" t="s">
        <v>34</v>
      </c>
      <c r="AX1327" s="14" t="s">
        <v>81</v>
      </c>
      <c r="AY1327" s="164" t="s">
        <v>166</v>
      </c>
    </row>
    <row r="1328" spans="2:65" s="13" customFormat="1" ht="10.199999999999999">
      <c r="B1328" s="156"/>
      <c r="D1328" s="150" t="s">
        <v>177</v>
      </c>
      <c r="F1328" s="158" t="s">
        <v>2425</v>
      </c>
      <c r="H1328" s="159">
        <v>207.191</v>
      </c>
      <c r="I1328" s="160"/>
      <c r="L1328" s="156"/>
      <c r="M1328" s="161"/>
      <c r="T1328" s="162"/>
      <c r="AT1328" s="157" t="s">
        <v>177</v>
      </c>
      <c r="AU1328" s="157" t="s">
        <v>83</v>
      </c>
      <c r="AV1328" s="13" t="s">
        <v>83</v>
      </c>
      <c r="AW1328" s="13" t="s">
        <v>4</v>
      </c>
      <c r="AX1328" s="13" t="s">
        <v>81</v>
      </c>
      <c r="AY1328" s="157" t="s">
        <v>166</v>
      </c>
    </row>
    <row r="1329" spans="2:65" s="1" customFormat="1" ht="24.15" customHeight="1">
      <c r="B1329" s="33"/>
      <c r="C1329" s="132" t="s">
        <v>2615</v>
      </c>
      <c r="D1329" s="132" t="s">
        <v>168</v>
      </c>
      <c r="E1329" s="133" t="s">
        <v>1084</v>
      </c>
      <c r="F1329" s="134" t="s">
        <v>1085</v>
      </c>
      <c r="G1329" s="135" t="s">
        <v>244</v>
      </c>
      <c r="H1329" s="136">
        <v>451.755</v>
      </c>
      <c r="I1329" s="137"/>
      <c r="J1329" s="138">
        <f>ROUND(I1329*H1329,2)</f>
        <v>0</v>
      </c>
      <c r="K1329" s="134" t="s">
        <v>172</v>
      </c>
      <c r="L1329" s="33"/>
      <c r="M1329" s="139" t="s">
        <v>19</v>
      </c>
      <c r="N1329" s="140" t="s">
        <v>45</v>
      </c>
      <c r="P1329" s="141">
        <f>O1329*H1329</f>
        <v>0</v>
      </c>
      <c r="Q1329" s="141">
        <v>1.16E-3</v>
      </c>
      <c r="R1329" s="141">
        <f>Q1329*H1329</f>
        <v>0.52403580000000005</v>
      </c>
      <c r="S1329" s="141">
        <v>0</v>
      </c>
      <c r="T1329" s="142">
        <f>S1329*H1329</f>
        <v>0</v>
      </c>
      <c r="AR1329" s="143" t="s">
        <v>290</v>
      </c>
      <c r="AT1329" s="143" t="s">
        <v>168</v>
      </c>
      <c r="AU1329" s="143" t="s">
        <v>83</v>
      </c>
      <c r="AY1329" s="18" t="s">
        <v>166</v>
      </c>
      <c r="BE1329" s="144">
        <f>IF(N1329="základní",J1329,0)</f>
        <v>0</v>
      </c>
      <c r="BF1329" s="144">
        <f>IF(N1329="snížená",J1329,0)</f>
        <v>0</v>
      </c>
      <c r="BG1329" s="144">
        <f>IF(N1329="zákl. přenesená",J1329,0)</f>
        <v>0</v>
      </c>
      <c r="BH1329" s="144">
        <f>IF(N1329="sníž. přenesená",J1329,0)</f>
        <v>0</v>
      </c>
      <c r="BI1329" s="144">
        <f>IF(N1329="nulová",J1329,0)</f>
        <v>0</v>
      </c>
      <c r="BJ1329" s="18" t="s">
        <v>81</v>
      </c>
      <c r="BK1329" s="144">
        <f>ROUND(I1329*H1329,2)</f>
        <v>0</v>
      </c>
      <c r="BL1329" s="18" t="s">
        <v>290</v>
      </c>
      <c r="BM1329" s="143" t="s">
        <v>2616</v>
      </c>
    </row>
    <row r="1330" spans="2:65" s="1" customFormat="1" ht="10.199999999999999">
      <c r="B1330" s="33"/>
      <c r="D1330" s="145" t="s">
        <v>175</v>
      </c>
      <c r="F1330" s="146" t="s">
        <v>1087</v>
      </c>
      <c r="I1330" s="147"/>
      <c r="L1330" s="33"/>
      <c r="M1330" s="148"/>
      <c r="T1330" s="54"/>
      <c r="AT1330" s="18" t="s">
        <v>175</v>
      </c>
      <c r="AU1330" s="18" t="s">
        <v>83</v>
      </c>
    </row>
    <row r="1331" spans="2:65" s="12" customFormat="1" ht="10.199999999999999">
      <c r="B1331" s="149"/>
      <c r="D1331" s="150" t="s">
        <v>177</v>
      </c>
      <c r="E1331" s="151" t="s">
        <v>19</v>
      </c>
      <c r="F1331" s="152" t="s">
        <v>2524</v>
      </c>
      <c r="H1331" s="151" t="s">
        <v>19</v>
      </c>
      <c r="I1331" s="153"/>
      <c r="L1331" s="149"/>
      <c r="M1331" s="154"/>
      <c r="T1331" s="155"/>
      <c r="AT1331" s="151" t="s">
        <v>177</v>
      </c>
      <c r="AU1331" s="151" t="s">
        <v>83</v>
      </c>
      <c r="AV1331" s="12" t="s">
        <v>81</v>
      </c>
      <c r="AW1331" s="12" t="s">
        <v>34</v>
      </c>
      <c r="AX1331" s="12" t="s">
        <v>74</v>
      </c>
      <c r="AY1331" s="151" t="s">
        <v>166</v>
      </c>
    </row>
    <row r="1332" spans="2:65" s="13" customFormat="1" ht="10.199999999999999">
      <c r="B1332" s="156"/>
      <c r="D1332" s="150" t="s">
        <v>177</v>
      </c>
      <c r="E1332" s="157" t="s">
        <v>19</v>
      </c>
      <c r="F1332" s="158" t="s">
        <v>2617</v>
      </c>
      <c r="H1332" s="159">
        <v>23</v>
      </c>
      <c r="I1332" s="160"/>
      <c r="L1332" s="156"/>
      <c r="M1332" s="161"/>
      <c r="T1332" s="162"/>
      <c r="AT1332" s="157" t="s">
        <v>177</v>
      </c>
      <c r="AU1332" s="157" t="s">
        <v>83</v>
      </c>
      <c r="AV1332" s="13" t="s">
        <v>83</v>
      </c>
      <c r="AW1332" s="13" t="s">
        <v>34</v>
      </c>
      <c r="AX1332" s="13" t="s">
        <v>74</v>
      </c>
      <c r="AY1332" s="157" t="s">
        <v>166</v>
      </c>
    </row>
    <row r="1333" spans="2:65" s="13" customFormat="1" ht="10.199999999999999">
      <c r="B1333" s="156"/>
      <c r="D1333" s="150" t="s">
        <v>177</v>
      </c>
      <c r="E1333" s="157" t="s">
        <v>19</v>
      </c>
      <c r="F1333" s="158" t="s">
        <v>2618</v>
      </c>
      <c r="H1333" s="159">
        <v>3.8</v>
      </c>
      <c r="I1333" s="160"/>
      <c r="L1333" s="156"/>
      <c r="M1333" s="161"/>
      <c r="T1333" s="162"/>
      <c r="AT1333" s="157" t="s">
        <v>177</v>
      </c>
      <c r="AU1333" s="157" t="s">
        <v>83</v>
      </c>
      <c r="AV1333" s="13" t="s">
        <v>83</v>
      </c>
      <c r="AW1333" s="13" t="s">
        <v>34</v>
      </c>
      <c r="AX1333" s="13" t="s">
        <v>74</v>
      </c>
      <c r="AY1333" s="157" t="s">
        <v>166</v>
      </c>
    </row>
    <row r="1334" spans="2:65" s="12" customFormat="1" ht="10.199999999999999">
      <c r="B1334" s="149"/>
      <c r="D1334" s="150" t="s">
        <v>177</v>
      </c>
      <c r="E1334" s="151" t="s">
        <v>19</v>
      </c>
      <c r="F1334" s="152" t="s">
        <v>2459</v>
      </c>
      <c r="H1334" s="151" t="s">
        <v>19</v>
      </c>
      <c r="I1334" s="153"/>
      <c r="L1334" s="149"/>
      <c r="M1334" s="154"/>
      <c r="T1334" s="155"/>
      <c r="AT1334" s="151" t="s">
        <v>177</v>
      </c>
      <c r="AU1334" s="151" t="s">
        <v>83</v>
      </c>
      <c r="AV1334" s="12" t="s">
        <v>81</v>
      </c>
      <c r="AW1334" s="12" t="s">
        <v>34</v>
      </c>
      <c r="AX1334" s="12" t="s">
        <v>74</v>
      </c>
      <c r="AY1334" s="151" t="s">
        <v>166</v>
      </c>
    </row>
    <row r="1335" spans="2:65" s="13" customFormat="1" ht="10.199999999999999">
      <c r="B1335" s="156"/>
      <c r="D1335" s="150" t="s">
        <v>177</v>
      </c>
      <c r="E1335" s="157" t="s">
        <v>19</v>
      </c>
      <c r="F1335" s="158" t="s">
        <v>2476</v>
      </c>
      <c r="H1335" s="159">
        <v>424.95499999999998</v>
      </c>
      <c r="I1335" s="160"/>
      <c r="L1335" s="156"/>
      <c r="M1335" s="161"/>
      <c r="T1335" s="162"/>
      <c r="AT1335" s="157" t="s">
        <v>177</v>
      </c>
      <c r="AU1335" s="157" t="s">
        <v>83</v>
      </c>
      <c r="AV1335" s="13" t="s">
        <v>83</v>
      </c>
      <c r="AW1335" s="13" t="s">
        <v>34</v>
      </c>
      <c r="AX1335" s="13" t="s">
        <v>74</v>
      </c>
      <c r="AY1335" s="157" t="s">
        <v>166</v>
      </c>
    </row>
    <row r="1336" spans="2:65" s="14" customFormat="1" ht="10.199999999999999">
      <c r="B1336" s="163"/>
      <c r="D1336" s="150" t="s">
        <v>177</v>
      </c>
      <c r="E1336" s="164" t="s">
        <v>19</v>
      </c>
      <c r="F1336" s="165" t="s">
        <v>181</v>
      </c>
      <c r="H1336" s="166">
        <v>451.755</v>
      </c>
      <c r="I1336" s="167"/>
      <c r="L1336" s="163"/>
      <c r="M1336" s="168"/>
      <c r="T1336" s="169"/>
      <c r="AT1336" s="164" t="s">
        <v>177</v>
      </c>
      <c r="AU1336" s="164" t="s">
        <v>83</v>
      </c>
      <c r="AV1336" s="14" t="s">
        <v>173</v>
      </c>
      <c r="AW1336" s="14" t="s">
        <v>34</v>
      </c>
      <c r="AX1336" s="14" t="s">
        <v>81</v>
      </c>
      <c r="AY1336" s="164" t="s">
        <v>166</v>
      </c>
    </row>
    <row r="1337" spans="2:65" s="1" customFormat="1" ht="16.5" customHeight="1">
      <c r="B1337" s="33"/>
      <c r="C1337" s="175" t="s">
        <v>2619</v>
      </c>
      <c r="D1337" s="175" t="s">
        <v>561</v>
      </c>
      <c r="E1337" s="176" t="s">
        <v>2620</v>
      </c>
      <c r="F1337" s="177" t="s">
        <v>2621</v>
      </c>
      <c r="G1337" s="178" t="s">
        <v>244</v>
      </c>
      <c r="H1337" s="179">
        <v>28.14</v>
      </c>
      <c r="I1337" s="180"/>
      <c r="J1337" s="181">
        <f>ROUND(I1337*H1337,2)</f>
        <v>0</v>
      </c>
      <c r="K1337" s="177" t="s">
        <v>172</v>
      </c>
      <c r="L1337" s="182"/>
      <c r="M1337" s="183" t="s">
        <v>19</v>
      </c>
      <c r="N1337" s="184" t="s">
        <v>45</v>
      </c>
      <c r="P1337" s="141">
        <f>O1337*H1337</f>
        <v>0</v>
      </c>
      <c r="Q1337" s="141">
        <v>3.5000000000000001E-3</v>
      </c>
      <c r="R1337" s="141">
        <f>Q1337*H1337</f>
        <v>9.8490000000000008E-2</v>
      </c>
      <c r="S1337" s="141">
        <v>0</v>
      </c>
      <c r="T1337" s="142">
        <f>S1337*H1337</f>
        <v>0</v>
      </c>
      <c r="AR1337" s="143" t="s">
        <v>414</v>
      </c>
      <c r="AT1337" s="143" t="s">
        <v>561</v>
      </c>
      <c r="AU1337" s="143" t="s">
        <v>83</v>
      </c>
      <c r="AY1337" s="18" t="s">
        <v>166</v>
      </c>
      <c r="BE1337" s="144">
        <f>IF(N1337="základní",J1337,0)</f>
        <v>0</v>
      </c>
      <c r="BF1337" s="144">
        <f>IF(N1337="snížená",J1337,0)</f>
        <v>0</v>
      </c>
      <c r="BG1337" s="144">
        <f>IF(N1337="zákl. přenesená",J1337,0)</f>
        <v>0</v>
      </c>
      <c r="BH1337" s="144">
        <f>IF(N1337="sníž. přenesená",J1337,0)</f>
        <v>0</v>
      </c>
      <c r="BI1337" s="144">
        <f>IF(N1337="nulová",J1337,0)</f>
        <v>0</v>
      </c>
      <c r="BJ1337" s="18" t="s">
        <v>81</v>
      </c>
      <c r="BK1337" s="144">
        <f>ROUND(I1337*H1337,2)</f>
        <v>0</v>
      </c>
      <c r="BL1337" s="18" t="s">
        <v>290</v>
      </c>
      <c r="BM1337" s="143" t="s">
        <v>2622</v>
      </c>
    </row>
    <row r="1338" spans="2:65" s="12" customFormat="1" ht="10.199999999999999">
      <c r="B1338" s="149"/>
      <c r="D1338" s="150" t="s">
        <v>177</v>
      </c>
      <c r="E1338" s="151" t="s">
        <v>19</v>
      </c>
      <c r="F1338" s="152" t="s">
        <v>2524</v>
      </c>
      <c r="H1338" s="151" t="s">
        <v>19</v>
      </c>
      <c r="I1338" s="153"/>
      <c r="L1338" s="149"/>
      <c r="M1338" s="154"/>
      <c r="T1338" s="155"/>
      <c r="AT1338" s="151" t="s">
        <v>177</v>
      </c>
      <c r="AU1338" s="151" t="s">
        <v>83</v>
      </c>
      <c r="AV1338" s="12" t="s">
        <v>81</v>
      </c>
      <c r="AW1338" s="12" t="s">
        <v>34</v>
      </c>
      <c r="AX1338" s="12" t="s">
        <v>74</v>
      </c>
      <c r="AY1338" s="151" t="s">
        <v>166</v>
      </c>
    </row>
    <row r="1339" spans="2:65" s="13" customFormat="1" ht="10.199999999999999">
      <c r="B1339" s="156"/>
      <c r="D1339" s="150" t="s">
        <v>177</v>
      </c>
      <c r="E1339" s="157" t="s">
        <v>19</v>
      </c>
      <c r="F1339" s="158" t="s">
        <v>2617</v>
      </c>
      <c r="H1339" s="159">
        <v>23</v>
      </c>
      <c r="I1339" s="160"/>
      <c r="L1339" s="156"/>
      <c r="M1339" s="161"/>
      <c r="T1339" s="162"/>
      <c r="AT1339" s="157" t="s">
        <v>177</v>
      </c>
      <c r="AU1339" s="157" t="s">
        <v>83</v>
      </c>
      <c r="AV1339" s="13" t="s">
        <v>83</v>
      </c>
      <c r="AW1339" s="13" t="s">
        <v>34</v>
      </c>
      <c r="AX1339" s="13" t="s">
        <v>74</v>
      </c>
      <c r="AY1339" s="157" t="s">
        <v>166</v>
      </c>
    </row>
    <row r="1340" spans="2:65" s="13" customFormat="1" ht="10.199999999999999">
      <c r="B1340" s="156"/>
      <c r="D1340" s="150" t="s">
        <v>177</v>
      </c>
      <c r="E1340" s="157" t="s">
        <v>19</v>
      </c>
      <c r="F1340" s="158" t="s">
        <v>2618</v>
      </c>
      <c r="H1340" s="159">
        <v>3.8</v>
      </c>
      <c r="I1340" s="160"/>
      <c r="L1340" s="156"/>
      <c r="M1340" s="161"/>
      <c r="T1340" s="162"/>
      <c r="AT1340" s="157" t="s">
        <v>177</v>
      </c>
      <c r="AU1340" s="157" t="s">
        <v>83</v>
      </c>
      <c r="AV1340" s="13" t="s">
        <v>83</v>
      </c>
      <c r="AW1340" s="13" t="s">
        <v>34</v>
      </c>
      <c r="AX1340" s="13" t="s">
        <v>74</v>
      </c>
      <c r="AY1340" s="157" t="s">
        <v>166</v>
      </c>
    </row>
    <row r="1341" spans="2:65" s="14" customFormat="1" ht="10.199999999999999">
      <c r="B1341" s="163"/>
      <c r="D1341" s="150" t="s">
        <v>177</v>
      </c>
      <c r="E1341" s="164" t="s">
        <v>19</v>
      </c>
      <c r="F1341" s="165" t="s">
        <v>181</v>
      </c>
      <c r="H1341" s="166">
        <v>26.8</v>
      </c>
      <c r="I1341" s="167"/>
      <c r="L1341" s="163"/>
      <c r="M1341" s="168"/>
      <c r="T1341" s="169"/>
      <c r="AT1341" s="164" t="s">
        <v>177</v>
      </c>
      <c r="AU1341" s="164" t="s">
        <v>83</v>
      </c>
      <c r="AV1341" s="14" t="s">
        <v>173</v>
      </c>
      <c r="AW1341" s="14" t="s">
        <v>34</v>
      </c>
      <c r="AX1341" s="14" t="s">
        <v>81</v>
      </c>
      <c r="AY1341" s="164" t="s">
        <v>166</v>
      </c>
    </row>
    <row r="1342" spans="2:65" s="13" customFormat="1" ht="10.199999999999999">
      <c r="B1342" s="156"/>
      <c r="D1342" s="150" t="s">
        <v>177</v>
      </c>
      <c r="F1342" s="158" t="s">
        <v>2623</v>
      </c>
      <c r="H1342" s="159">
        <v>28.14</v>
      </c>
      <c r="I1342" s="160"/>
      <c r="L1342" s="156"/>
      <c r="M1342" s="161"/>
      <c r="T1342" s="162"/>
      <c r="AT1342" s="157" t="s">
        <v>177</v>
      </c>
      <c r="AU1342" s="157" t="s">
        <v>83</v>
      </c>
      <c r="AV1342" s="13" t="s">
        <v>83</v>
      </c>
      <c r="AW1342" s="13" t="s">
        <v>4</v>
      </c>
      <c r="AX1342" s="13" t="s">
        <v>81</v>
      </c>
      <c r="AY1342" s="157" t="s">
        <v>166</v>
      </c>
    </row>
    <row r="1343" spans="2:65" s="1" customFormat="1" ht="16.5" customHeight="1">
      <c r="B1343" s="33"/>
      <c r="C1343" s="175" t="s">
        <v>2624</v>
      </c>
      <c r="D1343" s="175" t="s">
        <v>561</v>
      </c>
      <c r="E1343" s="176" t="s">
        <v>2608</v>
      </c>
      <c r="F1343" s="177" t="s">
        <v>2609</v>
      </c>
      <c r="G1343" s="178" t="s">
        <v>244</v>
      </c>
      <c r="H1343" s="179">
        <v>424.95499999999998</v>
      </c>
      <c r="I1343" s="180"/>
      <c r="J1343" s="181">
        <f>ROUND(I1343*H1343,2)</f>
        <v>0</v>
      </c>
      <c r="K1343" s="177" t="s">
        <v>172</v>
      </c>
      <c r="L1343" s="182"/>
      <c r="M1343" s="183" t="s">
        <v>19</v>
      </c>
      <c r="N1343" s="184" t="s">
        <v>45</v>
      </c>
      <c r="P1343" s="141">
        <f>O1343*H1343</f>
        <v>0</v>
      </c>
      <c r="Q1343" s="141">
        <v>3.5999999999999999E-3</v>
      </c>
      <c r="R1343" s="141">
        <f>Q1343*H1343</f>
        <v>1.5298379999999998</v>
      </c>
      <c r="S1343" s="141">
        <v>0</v>
      </c>
      <c r="T1343" s="142">
        <f>S1343*H1343</f>
        <v>0</v>
      </c>
      <c r="AR1343" s="143" t="s">
        <v>414</v>
      </c>
      <c r="AT1343" s="143" t="s">
        <v>561</v>
      </c>
      <c r="AU1343" s="143" t="s">
        <v>83</v>
      </c>
      <c r="AY1343" s="18" t="s">
        <v>166</v>
      </c>
      <c r="BE1343" s="144">
        <f>IF(N1343="základní",J1343,0)</f>
        <v>0</v>
      </c>
      <c r="BF1343" s="144">
        <f>IF(N1343="snížená",J1343,0)</f>
        <v>0</v>
      </c>
      <c r="BG1343" s="144">
        <f>IF(N1343="zákl. přenesená",J1343,0)</f>
        <v>0</v>
      </c>
      <c r="BH1343" s="144">
        <f>IF(N1343="sníž. přenesená",J1343,0)</f>
        <v>0</v>
      </c>
      <c r="BI1343" s="144">
        <f>IF(N1343="nulová",J1343,0)</f>
        <v>0</v>
      </c>
      <c r="BJ1343" s="18" t="s">
        <v>81</v>
      </c>
      <c r="BK1343" s="144">
        <f>ROUND(I1343*H1343,2)</f>
        <v>0</v>
      </c>
      <c r="BL1343" s="18" t="s">
        <v>290</v>
      </c>
      <c r="BM1343" s="143" t="s">
        <v>2625</v>
      </c>
    </row>
    <row r="1344" spans="2:65" s="12" customFormat="1" ht="10.199999999999999">
      <c r="B1344" s="149"/>
      <c r="D1344" s="150" t="s">
        <v>177</v>
      </c>
      <c r="E1344" s="151" t="s">
        <v>19</v>
      </c>
      <c r="F1344" s="152" t="s">
        <v>2459</v>
      </c>
      <c r="H1344" s="151" t="s">
        <v>19</v>
      </c>
      <c r="I1344" s="153"/>
      <c r="L1344" s="149"/>
      <c r="M1344" s="154"/>
      <c r="T1344" s="155"/>
      <c r="AT1344" s="151" t="s">
        <v>177</v>
      </c>
      <c r="AU1344" s="151" t="s">
        <v>83</v>
      </c>
      <c r="AV1344" s="12" t="s">
        <v>81</v>
      </c>
      <c r="AW1344" s="12" t="s">
        <v>34</v>
      </c>
      <c r="AX1344" s="12" t="s">
        <v>74</v>
      </c>
      <c r="AY1344" s="151" t="s">
        <v>166</v>
      </c>
    </row>
    <row r="1345" spans="2:65" s="13" customFormat="1" ht="10.199999999999999">
      <c r="B1345" s="156"/>
      <c r="D1345" s="150" t="s">
        <v>177</v>
      </c>
      <c r="E1345" s="157" t="s">
        <v>19</v>
      </c>
      <c r="F1345" s="158" t="s">
        <v>2476</v>
      </c>
      <c r="H1345" s="159">
        <v>424.95499999999998</v>
      </c>
      <c r="I1345" s="160"/>
      <c r="L1345" s="156"/>
      <c r="M1345" s="161"/>
      <c r="T1345" s="162"/>
      <c r="AT1345" s="157" t="s">
        <v>177</v>
      </c>
      <c r="AU1345" s="157" t="s">
        <v>83</v>
      </c>
      <c r="AV1345" s="13" t="s">
        <v>83</v>
      </c>
      <c r="AW1345" s="13" t="s">
        <v>34</v>
      </c>
      <c r="AX1345" s="13" t="s">
        <v>74</v>
      </c>
      <c r="AY1345" s="157" t="s">
        <v>166</v>
      </c>
    </row>
    <row r="1346" spans="2:65" s="14" customFormat="1" ht="10.199999999999999">
      <c r="B1346" s="163"/>
      <c r="D1346" s="150" t="s">
        <v>177</v>
      </c>
      <c r="E1346" s="164" t="s">
        <v>19</v>
      </c>
      <c r="F1346" s="165" t="s">
        <v>181</v>
      </c>
      <c r="H1346" s="166">
        <v>424.95499999999998</v>
      </c>
      <c r="I1346" s="167"/>
      <c r="L1346" s="163"/>
      <c r="M1346" s="168"/>
      <c r="T1346" s="169"/>
      <c r="AT1346" s="164" t="s">
        <v>177</v>
      </c>
      <c r="AU1346" s="164" t="s">
        <v>83</v>
      </c>
      <c r="AV1346" s="14" t="s">
        <v>173</v>
      </c>
      <c r="AW1346" s="14" t="s">
        <v>34</v>
      </c>
      <c r="AX1346" s="14" t="s">
        <v>81</v>
      </c>
      <c r="AY1346" s="164" t="s">
        <v>166</v>
      </c>
    </row>
    <row r="1347" spans="2:65" s="1" customFormat="1" ht="24.15" customHeight="1">
      <c r="B1347" s="33"/>
      <c r="C1347" s="132" t="s">
        <v>2626</v>
      </c>
      <c r="D1347" s="132" t="s">
        <v>168</v>
      </c>
      <c r="E1347" s="133" t="s">
        <v>2627</v>
      </c>
      <c r="F1347" s="134" t="s">
        <v>2628</v>
      </c>
      <c r="G1347" s="135" t="s">
        <v>244</v>
      </c>
      <c r="H1347" s="136">
        <v>40.832999999999998</v>
      </c>
      <c r="I1347" s="137"/>
      <c r="J1347" s="138">
        <f>ROUND(I1347*H1347,2)</f>
        <v>0</v>
      </c>
      <c r="K1347" s="134" t="s">
        <v>172</v>
      </c>
      <c r="L1347" s="33"/>
      <c r="M1347" s="139" t="s">
        <v>19</v>
      </c>
      <c r="N1347" s="140" t="s">
        <v>45</v>
      </c>
      <c r="P1347" s="141">
        <f>O1347*H1347</f>
        <v>0</v>
      </c>
      <c r="Q1347" s="141">
        <v>0</v>
      </c>
      <c r="R1347" s="141">
        <f>Q1347*H1347</f>
        <v>0</v>
      </c>
      <c r="S1347" s="141">
        <v>0</v>
      </c>
      <c r="T1347" s="142">
        <f>S1347*H1347</f>
        <v>0</v>
      </c>
      <c r="AR1347" s="143" t="s">
        <v>290</v>
      </c>
      <c r="AT1347" s="143" t="s">
        <v>168</v>
      </c>
      <c r="AU1347" s="143" t="s">
        <v>83</v>
      </c>
      <c r="AY1347" s="18" t="s">
        <v>166</v>
      </c>
      <c r="BE1347" s="144">
        <f>IF(N1347="základní",J1347,0)</f>
        <v>0</v>
      </c>
      <c r="BF1347" s="144">
        <f>IF(N1347="snížená",J1347,0)</f>
        <v>0</v>
      </c>
      <c r="BG1347" s="144">
        <f>IF(N1347="zákl. přenesená",J1347,0)</f>
        <v>0</v>
      </c>
      <c r="BH1347" s="144">
        <f>IF(N1347="sníž. přenesená",J1347,0)</f>
        <v>0</v>
      </c>
      <c r="BI1347" s="144">
        <f>IF(N1347="nulová",J1347,0)</f>
        <v>0</v>
      </c>
      <c r="BJ1347" s="18" t="s">
        <v>81</v>
      </c>
      <c r="BK1347" s="144">
        <f>ROUND(I1347*H1347,2)</f>
        <v>0</v>
      </c>
      <c r="BL1347" s="18" t="s">
        <v>290</v>
      </c>
      <c r="BM1347" s="143" t="s">
        <v>2629</v>
      </c>
    </row>
    <row r="1348" spans="2:65" s="1" customFormat="1" ht="10.199999999999999">
      <c r="B1348" s="33"/>
      <c r="D1348" s="145" t="s">
        <v>175</v>
      </c>
      <c r="F1348" s="146" t="s">
        <v>2630</v>
      </c>
      <c r="I1348" s="147"/>
      <c r="L1348" s="33"/>
      <c r="M1348" s="148"/>
      <c r="T1348" s="54"/>
      <c r="AT1348" s="18" t="s">
        <v>175</v>
      </c>
      <c r="AU1348" s="18" t="s">
        <v>83</v>
      </c>
    </row>
    <row r="1349" spans="2:65" s="12" customFormat="1" ht="10.199999999999999">
      <c r="B1349" s="149"/>
      <c r="D1349" s="150" t="s">
        <v>177</v>
      </c>
      <c r="E1349" s="151" t="s">
        <v>19</v>
      </c>
      <c r="F1349" s="152" t="s">
        <v>2456</v>
      </c>
      <c r="H1349" s="151" t="s">
        <v>19</v>
      </c>
      <c r="I1349" s="153"/>
      <c r="L1349" s="149"/>
      <c r="M1349" s="154"/>
      <c r="T1349" s="155"/>
      <c r="AT1349" s="151" t="s">
        <v>177</v>
      </c>
      <c r="AU1349" s="151" t="s">
        <v>83</v>
      </c>
      <c r="AV1349" s="12" t="s">
        <v>81</v>
      </c>
      <c r="AW1349" s="12" t="s">
        <v>34</v>
      </c>
      <c r="AX1349" s="12" t="s">
        <v>74</v>
      </c>
      <c r="AY1349" s="151" t="s">
        <v>166</v>
      </c>
    </row>
    <row r="1350" spans="2:65" s="13" customFormat="1" ht="10.199999999999999">
      <c r="B1350" s="156"/>
      <c r="D1350" s="150" t="s">
        <v>177</v>
      </c>
      <c r="E1350" s="157" t="s">
        <v>19</v>
      </c>
      <c r="F1350" s="158" t="s">
        <v>2631</v>
      </c>
      <c r="H1350" s="159">
        <v>33.232999999999997</v>
      </c>
      <c r="I1350" s="160"/>
      <c r="L1350" s="156"/>
      <c r="M1350" s="161"/>
      <c r="T1350" s="162"/>
      <c r="AT1350" s="157" t="s">
        <v>177</v>
      </c>
      <c r="AU1350" s="157" t="s">
        <v>83</v>
      </c>
      <c r="AV1350" s="13" t="s">
        <v>83</v>
      </c>
      <c r="AW1350" s="13" t="s">
        <v>34</v>
      </c>
      <c r="AX1350" s="13" t="s">
        <v>74</v>
      </c>
      <c r="AY1350" s="157" t="s">
        <v>166</v>
      </c>
    </row>
    <row r="1351" spans="2:65" s="13" customFormat="1" ht="10.199999999999999">
      <c r="B1351" s="156"/>
      <c r="D1351" s="150" t="s">
        <v>177</v>
      </c>
      <c r="E1351" s="157" t="s">
        <v>19</v>
      </c>
      <c r="F1351" s="158" t="s">
        <v>2632</v>
      </c>
      <c r="H1351" s="159">
        <v>7.6</v>
      </c>
      <c r="I1351" s="160"/>
      <c r="L1351" s="156"/>
      <c r="M1351" s="161"/>
      <c r="T1351" s="162"/>
      <c r="AT1351" s="157" t="s">
        <v>177</v>
      </c>
      <c r="AU1351" s="157" t="s">
        <v>83</v>
      </c>
      <c r="AV1351" s="13" t="s">
        <v>83</v>
      </c>
      <c r="AW1351" s="13" t="s">
        <v>34</v>
      </c>
      <c r="AX1351" s="13" t="s">
        <v>74</v>
      </c>
      <c r="AY1351" s="157" t="s">
        <v>166</v>
      </c>
    </row>
    <row r="1352" spans="2:65" s="14" customFormat="1" ht="10.199999999999999">
      <c r="B1352" s="163"/>
      <c r="D1352" s="150" t="s">
        <v>177</v>
      </c>
      <c r="E1352" s="164" t="s">
        <v>19</v>
      </c>
      <c r="F1352" s="165" t="s">
        <v>181</v>
      </c>
      <c r="H1352" s="166">
        <v>40.832999999999998</v>
      </c>
      <c r="I1352" s="167"/>
      <c r="L1352" s="163"/>
      <c r="M1352" s="168"/>
      <c r="T1352" s="169"/>
      <c r="AT1352" s="164" t="s">
        <v>177</v>
      </c>
      <c r="AU1352" s="164" t="s">
        <v>83</v>
      </c>
      <c r="AV1352" s="14" t="s">
        <v>173</v>
      </c>
      <c r="AW1352" s="14" t="s">
        <v>34</v>
      </c>
      <c r="AX1352" s="14" t="s">
        <v>81</v>
      </c>
      <c r="AY1352" s="164" t="s">
        <v>166</v>
      </c>
    </row>
    <row r="1353" spans="2:65" s="1" customFormat="1" ht="16.5" customHeight="1">
      <c r="B1353" s="33"/>
      <c r="C1353" s="175" t="s">
        <v>2633</v>
      </c>
      <c r="D1353" s="175" t="s">
        <v>561</v>
      </c>
      <c r="E1353" s="176" t="s">
        <v>2634</v>
      </c>
      <c r="F1353" s="177" t="s">
        <v>2635</v>
      </c>
      <c r="G1353" s="178" t="s">
        <v>244</v>
      </c>
      <c r="H1353" s="179">
        <v>42.875</v>
      </c>
      <c r="I1353" s="180"/>
      <c r="J1353" s="181">
        <f>ROUND(I1353*H1353,2)</f>
        <v>0</v>
      </c>
      <c r="K1353" s="177" t="s">
        <v>172</v>
      </c>
      <c r="L1353" s="182"/>
      <c r="M1353" s="183" t="s">
        <v>19</v>
      </c>
      <c r="N1353" s="184" t="s">
        <v>45</v>
      </c>
      <c r="P1353" s="141">
        <f>O1353*H1353</f>
        <v>0</v>
      </c>
      <c r="Q1353" s="141">
        <v>4.4999999999999997E-3</v>
      </c>
      <c r="R1353" s="141">
        <f>Q1353*H1353</f>
        <v>0.19293749999999998</v>
      </c>
      <c r="S1353" s="141">
        <v>0</v>
      </c>
      <c r="T1353" s="142">
        <f>S1353*H1353</f>
        <v>0</v>
      </c>
      <c r="AR1353" s="143" t="s">
        <v>414</v>
      </c>
      <c r="AT1353" s="143" t="s">
        <v>561</v>
      </c>
      <c r="AU1353" s="143" t="s">
        <v>83</v>
      </c>
      <c r="AY1353" s="18" t="s">
        <v>166</v>
      </c>
      <c r="BE1353" s="144">
        <f>IF(N1353="základní",J1353,0)</f>
        <v>0</v>
      </c>
      <c r="BF1353" s="144">
        <f>IF(N1353="snížená",J1353,0)</f>
        <v>0</v>
      </c>
      <c r="BG1353" s="144">
        <f>IF(N1353="zákl. přenesená",J1353,0)</f>
        <v>0</v>
      </c>
      <c r="BH1353" s="144">
        <f>IF(N1353="sníž. přenesená",J1353,0)</f>
        <v>0</v>
      </c>
      <c r="BI1353" s="144">
        <f>IF(N1353="nulová",J1353,0)</f>
        <v>0</v>
      </c>
      <c r="BJ1353" s="18" t="s">
        <v>81</v>
      </c>
      <c r="BK1353" s="144">
        <f>ROUND(I1353*H1353,2)</f>
        <v>0</v>
      </c>
      <c r="BL1353" s="18" t="s">
        <v>290</v>
      </c>
      <c r="BM1353" s="143" t="s">
        <v>2636</v>
      </c>
    </row>
    <row r="1354" spans="2:65" s="12" customFormat="1" ht="10.199999999999999">
      <c r="B1354" s="149"/>
      <c r="D1354" s="150" t="s">
        <v>177</v>
      </c>
      <c r="E1354" s="151" t="s">
        <v>19</v>
      </c>
      <c r="F1354" s="152" t="s">
        <v>2456</v>
      </c>
      <c r="H1354" s="151" t="s">
        <v>19</v>
      </c>
      <c r="I1354" s="153"/>
      <c r="L1354" s="149"/>
      <c r="M1354" s="154"/>
      <c r="T1354" s="155"/>
      <c r="AT1354" s="151" t="s">
        <v>177</v>
      </c>
      <c r="AU1354" s="151" t="s">
        <v>83</v>
      </c>
      <c r="AV1354" s="12" t="s">
        <v>81</v>
      </c>
      <c r="AW1354" s="12" t="s">
        <v>34</v>
      </c>
      <c r="AX1354" s="12" t="s">
        <v>74</v>
      </c>
      <c r="AY1354" s="151" t="s">
        <v>166</v>
      </c>
    </row>
    <row r="1355" spans="2:65" s="13" customFormat="1" ht="10.199999999999999">
      <c r="B1355" s="156"/>
      <c r="D1355" s="150" t="s">
        <v>177</v>
      </c>
      <c r="E1355" s="157" t="s">
        <v>19</v>
      </c>
      <c r="F1355" s="158" t="s">
        <v>2631</v>
      </c>
      <c r="H1355" s="159">
        <v>33.232999999999997</v>
      </c>
      <c r="I1355" s="160"/>
      <c r="L1355" s="156"/>
      <c r="M1355" s="161"/>
      <c r="T1355" s="162"/>
      <c r="AT1355" s="157" t="s">
        <v>177</v>
      </c>
      <c r="AU1355" s="157" t="s">
        <v>83</v>
      </c>
      <c r="AV1355" s="13" t="s">
        <v>83</v>
      </c>
      <c r="AW1355" s="13" t="s">
        <v>34</v>
      </c>
      <c r="AX1355" s="13" t="s">
        <v>74</v>
      </c>
      <c r="AY1355" s="157" t="s">
        <v>166</v>
      </c>
    </row>
    <row r="1356" spans="2:65" s="13" customFormat="1" ht="10.199999999999999">
      <c r="B1356" s="156"/>
      <c r="D1356" s="150" t="s">
        <v>177</v>
      </c>
      <c r="E1356" s="157" t="s">
        <v>19</v>
      </c>
      <c r="F1356" s="158" t="s">
        <v>2632</v>
      </c>
      <c r="H1356" s="159">
        <v>7.6</v>
      </c>
      <c r="I1356" s="160"/>
      <c r="L1356" s="156"/>
      <c r="M1356" s="161"/>
      <c r="T1356" s="162"/>
      <c r="AT1356" s="157" t="s">
        <v>177</v>
      </c>
      <c r="AU1356" s="157" t="s">
        <v>83</v>
      </c>
      <c r="AV1356" s="13" t="s">
        <v>83</v>
      </c>
      <c r="AW1356" s="13" t="s">
        <v>34</v>
      </c>
      <c r="AX1356" s="13" t="s">
        <v>74</v>
      </c>
      <c r="AY1356" s="157" t="s">
        <v>166</v>
      </c>
    </row>
    <row r="1357" spans="2:65" s="14" customFormat="1" ht="10.199999999999999">
      <c r="B1357" s="163"/>
      <c r="D1357" s="150" t="s">
        <v>177</v>
      </c>
      <c r="E1357" s="164" t="s">
        <v>19</v>
      </c>
      <c r="F1357" s="165" t="s">
        <v>181</v>
      </c>
      <c r="H1357" s="166">
        <v>40.832999999999998</v>
      </c>
      <c r="I1357" s="167"/>
      <c r="L1357" s="163"/>
      <c r="M1357" s="168"/>
      <c r="T1357" s="169"/>
      <c r="AT1357" s="164" t="s">
        <v>177</v>
      </c>
      <c r="AU1357" s="164" t="s">
        <v>83</v>
      </c>
      <c r="AV1357" s="14" t="s">
        <v>173</v>
      </c>
      <c r="AW1357" s="14" t="s">
        <v>34</v>
      </c>
      <c r="AX1357" s="14" t="s">
        <v>81</v>
      </c>
      <c r="AY1357" s="164" t="s">
        <v>166</v>
      </c>
    </row>
    <row r="1358" spans="2:65" s="13" customFormat="1" ht="10.199999999999999">
      <c r="B1358" s="156"/>
      <c r="D1358" s="150" t="s">
        <v>177</v>
      </c>
      <c r="F1358" s="158" t="s">
        <v>2637</v>
      </c>
      <c r="H1358" s="159">
        <v>42.875</v>
      </c>
      <c r="I1358" s="160"/>
      <c r="L1358" s="156"/>
      <c r="M1358" s="161"/>
      <c r="T1358" s="162"/>
      <c r="AT1358" s="157" t="s">
        <v>177</v>
      </c>
      <c r="AU1358" s="157" t="s">
        <v>83</v>
      </c>
      <c r="AV1358" s="13" t="s">
        <v>83</v>
      </c>
      <c r="AW1358" s="13" t="s">
        <v>4</v>
      </c>
      <c r="AX1358" s="13" t="s">
        <v>81</v>
      </c>
      <c r="AY1358" s="157" t="s">
        <v>166</v>
      </c>
    </row>
    <row r="1359" spans="2:65" s="1" customFormat="1" ht="24.15" customHeight="1">
      <c r="B1359" s="33"/>
      <c r="C1359" s="132" t="s">
        <v>2638</v>
      </c>
      <c r="D1359" s="132" t="s">
        <v>168</v>
      </c>
      <c r="E1359" s="133" t="s">
        <v>2639</v>
      </c>
      <c r="F1359" s="134" t="s">
        <v>2640</v>
      </c>
      <c r="G1359" s="135" t="s">
        <v>244</v>
      </c>
      <c r="H1359" s="136">
        <v>26.8</v>
      </c>
      <c r="I1359" s="137"/>
      <c r="J1359" s="138">
        <f>ROUND(I1359*H1359,2)</f>
        <v>0</v>
      </c>
      <c r="K1359" s="134" t="s">
        <v>172</v>
      </c>
      <c r="L1359" s="33"/>
      <c r="M1359" s="139" t="s">
        <v>19</v>
      </c>
      <c r="N1359" s="140" t="s">
        <v>45</v>
      </c>
      <c r="P1359" s="141">
        <f>O1359*H1359</f>
        <v>0</v>
      </c>
      <c r="Q1359" s="141">
        <v>5.0000000000000002E-5</v>
      </c>
      <c r="R1359" s="141">
        <f>Q1359*H1359</f>
        <v>1.34E-3</v>
      </c>
      <c r="S1359" s="141">
        <v>0</v>
      </c>
      <c r="T1359" s="142">
        <f>S1359*H1359</f>
        <v>0</v>
      </c>
      <c r="AR1359" s="143" t="s">
        <v>290</v>
      </c>
      <c r="AT1359" s="143" t="s">
        <v>168</v>
      </c>
      <c r="AU1359" s="143" t="s">
        <v>83</v>
      </c>
      <c r="AY1359" s="18" t="s">
        <v>166</v>
      </c>
      <c r="BE1359" s="144">
        <f>IF(N1359="základní",J1359,0)</f>
        <v>0</v>
      </c>
      <c r="BF1359" s="144">
        <f>IF(N1359="snížená",J1359,0)</f>
        <v>0</v>
      </c>
      <c r="BG1359" s="144">
        <f>IF(N1359="zákl. přenesená",J1359,0)</f>
        <v>0</v>
      </c>
      <c r="BH1359" s="144">
        <f>IF(N1359="sníž. přenesená",J1359,0)</f>
        <v>0</v>
      </c>
      <c r="BI1359" s="144">
        <f>IF(N1359="nulová",J1359,0)</f>
        <v>0</v>
      </c>
      <c r="BJ1359" s="18" t="s">
        <v>81</v>
      </c>
      <c r="BK1359" s="144">
        <f>ROUND(I1359*H1359,2)</f>
        <v>0</v>
      </c>
      <c r="BL1359" s="18" t="s">
        <v>290</v>
      </c>
      <c r="BM1359" s="143" t="s">
        <v>2641</v>
      </c>
    </row>
    <row r="1360" spans="2:65" s="1" customFormat="1" ht="10.199999999999999">
      <c r="B1360" s="33"/>
      <c r="D1360" s="145" t="s">
        <v>175</v>
      </c>
      <c r="F1360" s="146" t="s">
        <v>2642</v>
      </c>
      <c r="I1360" s="147"/>
      <c r="L1360" s="33"/>
      <c r="M1360" s="148"/>
      <c r="T1360" s="54"/>
      <c r="AT1360" s="18" t="s">
        <v>175</v>
      </c>
      <c r="AU1360" s="18" t="s">
        <v>83</v>
      </c>
    </row>
    <row r="1361" spans="2:65" s="12" customFormat="1" ht="10.199999999999999">
      <c r="B1361" s="149"/>
      <c r="D1361" s="150" t="s">
        <v>177</v>
      </c>
      <c r="E1361" s="151" t="s">
        <v>19</v>
      </c>
      <c r="F1361" s="152" t="s">
        <v>2524</v>
      </c>
      <c r="H1361" s="151" t="s">
        <v>19</v>
      </c>
      <c r="I1361" s="153"/>
      <c r="L1361" s="149"/>
      <c r="M1361" s="154"/>
      <c r="T1361" s="155"/>
      <c r="AT1361" s="151" t="s">
        <v>177</v>
      </c>
      <c r="AU1361" s="151" t="s">
        <v>83</v>
      </c>
      <c r="AV1361" s="12" t="s">
        <v>81</v>
      </c>
      <c r="AW1361" s="12" t="s">
        <v>34</v>
      </c>
      <c r="AX1361" s="12" t="s">
        <v>74</v>
      </c>
      <c r="AY1361" s="151" t="s">
        <v>166</v>
      </c>
    </row>
    <row r="1362" spans="2:65" s="13" customFormat="1" ht="10.199999999999999">
      <c r="B1362" s="156"/>
      <c r="D1362" s="150" t="s">
        <v>177</v>
      </c>
      <c r="E1362" s="157" t="s">
        <v>19</v>
      </c>
      <c r="F1362" s="158" t="s">
        <v>2617</v>
      </c>
      <c r="H1362" s="159">
        <v>23</v>
      </c>
      <c r="I1362" s="160"/>
      <c r="L1362" s="156"/>
      <c r="M1362" s="161"/>
      <c r="T1362" s="162"/>
      <c r="AT1362" s="157" t="s">
        <v>177</v>
      </c>
      <c r="AU1362" s="157" t="s">
        <v>83</v>
      </c>
      <c r="AV1362" s="13" t="s">
        <v>83</v>
      </c>
      <c r="AW1362" s="13" t="s">
        <v>34</v>
      </c>
      <c r="AX1362" s="13" t="s">
        <v>74</v>
      </c>
      <c r="AY1362" s="157" t="s">
        <v>166</v>
      </c>
    </row>
    <row r="1363" spans="2:65" s="13" customFormat="1" ht="10.199999999999999">
      <c r="B1363" s="156"/>
      <c r="D1363" s="150" t="s">
        <v>177</v>
      </c>
      <c r="E1363" s="157" t="s">
        <v>19</v>
      </c>
      <c r="F1363" s="158" t="s">
        <v>2618</v>
      </c>
      <c r="H1363" s="159">
        <v>3.8</v>
      </c>
      <c r="I1363" s="160"/>
      <c r="L1363" s="156"/>
      <c r="M1363" s="161"/>
      <c r="T1363" s="162"/>
      <c r="AT1363" s="157" t="s">
        <v>177</v>
      </c>
      <c r="AU1363" s="157" t="s">
        <v>83</v>
      </c>
      <c r="AV1363" s="13" t="s">
        <v>83</v>
      </c>
      <c r="AW1363" s="13" t="s">
        <v>34</v>
      </c>
      <c r="AX1363" s="13" t="s">
        <v>74</v>
      </c>
      <c r="AY1363" s="157" t="s">
        <v>166</v>
      </c>
    </row>
    <row r="1364" spans="2:65" s="14" customFormat="1" ht="10.199999999999999">
      <c r="B1364" s="163"/>
      <c r="D1364" s="150" t="s">
        <v>177</v>
      </c>
      <c r="E1364" s="164" t="s">
        <v>19</v>
      </c>
      <c r="F1364" s="165" t="s">
        <v>181</v>
      </c>
      <c r="H1364" s="166">
        <v>26.8</v>
      </c>
      <c r="I1364" s="167"/>
      <c r="L1364" s="163"/>
      <c r="M1364" s="168"/>
      <c r="T1364" s="169"/>
      <c r="AT1364" s="164" t="s">
        <v>177</v>
      </c>
      <c r="AU1364" s="164" t="s">
        <v>83</v>
      </c>
      <c r="AV1364" s="14" t="s">
        <v>173</v>
      </c>
      <c r="AW1364" s="14" t="s">
        <v>34</v>
      </c>
      <c r="AX1364" s="14" t="s">
        <v>81</v>
      </c>
      <c r="AY1364" s="164" t="s">
        <v>166</v>
      </c>
    </row>
    <row r="1365" spans="2:65" s="1" customFormat="1" ht="16.5" customHeight="1">
      <c r="B1365" s="33"/>
      <c r="C1365" s="132" t="s">
        <v>2643</v>
      </c>
      <c r="D1365" s="132" t="s">
        <v>168</v>
      </c>
      <c r="E1365" s="133" t="s">
        <v>2644</v>
      </c>
      <c r="F1365" s="134" t="s">
        <v>2645</v>
      </c>
      <c r="G1365" s="135" t="s">
        <v>244</v>
      </c>
      <c r="H1365" s="136">
        <v>41.883000000000003</v>
      </c>
      <c r="I1365" s="137"/>
      <c r="J1365" s="138">
        <f>ROUND(I1365*H1365,2)</f>
        <v>0</v>
      </c>
      <c r="K1365" s="134" t="s">
        <v>172</v>
      </c>
      <c r="L1365" s="33"/>
      <c r="M1365" s="139" t="s">
        <v>19</v>
      </c>
      <c r="N1365" s="140" t="s">
        <v>45</v>
      </c>
      <c r="P1365" s="141">
        <f>O1365*H1365</f>
        <v>0</v>
      </c>
      <c r="Q1365" s="141">
        <v>0</v>
      </c>
      <c r="R1365" s="141">
        <f>Q1365*H1365</f>
        <v>0</v>
      </c>
      <c r="S1365" s="141">
        <v>0</v>
      </c>
      <c r="T1365" s="142">
        <f>S1365*H1365</f>
        <v>0</v>
      </c>
      <c r="AR1365" s="143" t="s">
        <v>290</v>
      </c>
      <c r="AT1365" s="143" t="s">
        <v>168</v>
      </c>
      <c r="AU1365" s="143" t="s">
        <v>83</v>
      </c>
      <c r="AY1365" s="18" t="s">
        <v>166</v>
      </c>
      <c r="BE1365" s="144">
        <f>IF(N1365="základní",J1365,0)</f>
        <v>0</v>
      </c>
      <c r="BF1365" s="144">
        <f>IF(N1365="snížená",J1365,0)</f>
        <v>0</v>
      </c>
      <c r="BG1365" s="144">
        <f>IF(N1365="zákl. přenesená",J1365,0)</f>
        <v>0</v>
      </c>
      <c r="BH1365" s="144">
        <f>IF(N1365="sníž. přenesená",J1365,0)</f>
        <v>0</v>
      </c>
      <c r="BI1365" s="144">
        <f>IF(N1365="nulová",J1365,0)</f>
        <v>0</v>
      </c>
      <c r="BJ1365" s="18" t="s">
        <v>81</v>
      </c>
      <c r="BK1365" s="144">
        <f>ROUND(I1365*H1365,2)</f>
        <v>0</v>
      </c>
      <c r="BL1365" s="18" t="s">
        <v>290</v>
      </c>
      <c r="BM1365" s="143" t="s">
        <v>2646</v>
      </c>
    </row>
    <row r="1366" spans="2:65" s="1" customFormat="1" ht="10.199999999999999">
      <c r="B1366" s="33"/>
      <c r="D1366" s="145" t="s">
        <v>175</v>
      </c>
      <c r="F1366" s="146" t="s">
        <v>2647</v>
      </c>
      <c r="I1366" s="147"/>
      <c r="L1366" s="33"/>
      <c r="M1366" s="148"/>
      <c r="T1366" s="54"/>
      <c r="AT1366" s="18" t="s">
        <v>175</v>
      </c>
      <c r="AU1366" s="18" t="s">
        <v>83</v>
      </c>
    </row>
    <row r="1367" spans="2:65" s="12" customFormat="1" ht="10.199999999999999">
      <c r="B1367" s="149"/>
      <c r="D1367" s="150" t="s">
        <v>177</v>
      </c>
      <c r="E1367" s="151" t="s">
        <v>19</v>
      </c>
      <c r="F1367" s="152" t="s">
        <v>2509</v>
      </c>
      <c r="H1367" s="151" t="s">
        <v>19</v>
      </c>
      <c r="I1367" s="153"/>
      <c r="L1367" s="149"/>
      <c r="M1367" s="154"/>
      <c r="T1367" s="155"/>
      <c r="AT1367" s="151" t="s">
        <v>177</v>
      </c>
      <c r="AU1367" s="151" t="s">
        <v>83</v>
      </c>
      <c r="AV1367" s="12" t="s">
        <v>81</v>
      </c>
      <c r="AW1367" s="12" t="s">
        <v>34</v>
      </c>
      <c r="AX1367" s="12" t="s">
        <v>74</v>
      </c>
      <c r="AY1367" s="151" t="s">
        <v>166</v>
      </c>
    </row>
    <row r="1368" spans="2:65" s="13" customFormat="1" ht="10.199999999999999">
      <c r="B1368" s="156"/>
      <c r="D1368" s="150" t="s">
        <v>177</v>
      </c>
      <c r="E1368" s="157" t="s">
        <v>19</v>
      </c>
      <c r="F1368" s="158" t="s">
        <v>2648</v>
      </c>
      <c r="H1368" s="159">
        <v>1.05</v>
      </c>
      <c r="I1368" s="160"/>
      <c r="L1368" s="156"/>
      <c r="M1368" s="161"/>
      <c r="T1368" s="162"/>
      <c r="AT1368" s="157" t="s">
        <v>177</v>
      </c>
      <c r="AU1368" s="157" t="s">
        <v>83</v>
      </c>
      <c r="AV1368" s="13" t="s">
        <v>83</v>
      </c>
      <c r="AW1368" s="13" t="s">
        <v>34</v>
      </c>
      <c r="AX1368" s="13" t="s">
        <v>74</v>
      </c>
      <c r="AY1368" s="157" t="s">
        <v>166</v>
      </c>
    </row>
    <row r="1369" spans="2:65" s="12" customFormat="1" ht="10.199999999999999">
      <c r="B1369" s="149"/>
      <c r="D1369" s="150" t="s">
        <v>177</v>
      </c>
      <c r="E1369" s="151" t="s">
        <v>19</v>
      </c>
      <c r="F1369" s="152" t="s">
        <v>2456</v>
      </c>
      <c r="H1369" s="151" t="s">
        <v>19</v>
      </c>
      <c r="I1369" s="153"/>
      <c r="L1369" s="149"/>
      <c r="M1369" s="154"/>
      <c r="T1369" s="155"/>
      <c r="AT1369" s="151" t="s">
        <v>177</v>
      </c>
      <c r="AU1369" s="151" t="s">
        <v>83</v>
      </c>
      <c r="AV1369" s="12" t="s">
        <v>81</v>
      </c>
      <c r="AW1369" s="12" t="s">
        <v>34</v>
      </c>
      <c r="AX1369" s="12" t="s">
        <v>74</v>
      </c>
      <c r="AY1369" s="151" t="s">
        <v>166</v>
      </c>
    </row>
    <row r="1370" spans="2:65" s="13" customFormat="1" ht="10.199999999999999">
      <c r="B1370" s="156"/>
      <c r="D1370" s="150" t="s">
        <v>177</v>
      </c>
      <c r="E1370" s="157" t="s">
        <v>19</v>
      </c>
      <c r="F1370" s="158" t="s">
        <v>2649</v>
      </c>
      <c r="H1370" s="159">
        <v>33.232999999999997</v>
      </c>
      <c r="I1370" s="160"/>
      <c r="L1370" s="156"/>
      <c r="M1370" s="161"/>
      <c r="T1370" s="162"/>
      <c r="AT1370" s="157" t="s">
        <v>177</v>
      </c>
      <c r="AU1370" s="157" t="s">
        <v>83</v>
      </c>
      <c r="AV1370" s="13" t="s">
        <v>83</v>
      </c>
      <c r="AW1370" s="13" t="s">
        <v>34</v>
      </c>
      <c r="AX1370" s="13" t="s">
        <v>74</v>
      </c>
      <c r="AY1370" s="157" t="s">
        <v>166</v>
      </c>
    </row>
    <row r="1371" spans="2:65" s="13" customFormat="1" ht="10.199999999999999">
      <c r="B1371" s="156"/>
      <c r="D1371" s="150" t="s">
        <v>177</v>
      </c>
      <c r="E1371" s="157" t="s">
        <v>19</v>
      </c>
      <c r="F1371" s="158" t="s">
        <v>2650</v>
      </c>
      <c r="H1371" s="159">
        <v>7.6</v>
      </c>
      <c r="I1371" s="160"/>
      <c r="L1371" s="156"/>
      <c r="M1371" s="161"/>
      <c r="T1371" s="162"/>
      <c r="AT1371" s="157" t="s">
        <v>177</v>
      </c>
      <c r="AU1371" s="157" t="s">
        <v>83</v>
      </c>
      <c r="AV1371" s="13" t="s">
        <v>83</v>
      </c>
      <c r="AW1371" s="13" t="s">
        <v>34</v>
      </c>
      <c r="AX1371" s="13" t="s">
        <v>74</v>
      </c>
      <c r="AY1371" s="157" t="s">
        <v>166</v>
      </c>
    </row>
    <row r="1372" spans="2:65" s="14" customFormat="1" ht="10.199999999999999">
      <c r="B1372" s="163"/>
      <c r="D1372" s="150" t="s">
        <v>177</v>
      </c>
      <c r="E1372" s="164" t="s">
        <v>19</v>
      </c>
      <c r="F1372" s="165" t="s">
        <v>181</v>
      </c>
      <c r="H1372" s="166">
        <v>41.883000000000003</v>
      </c>
      <c r="I1372" s="167"/>
      <c r="L1372" s="163"/>
      <c r="M1372" s="168"/>
      <c r="T1372" s="169"/>
      <c r="AT1372" s="164" t="s">
        <v>177</v>
      </c>
      <c r="AU1372" s="164" t="s">
        <v>83</v>
      </c>
      <c r="AV1372" s="14" t="s">
        <v>173</v>
      </c>
      <c r="AW1372" s="14" t="s">
        <v>34</v>
      </c>
      <c r="AX1372" s="14" t="s">
        <v>81</v>
      </c>
      <c r="AY1372" s="164" t="s">
        <v>166</v>
      </c>
    </row>
    <row r="1373" spans="2:65" s="1" customFormat="1" ht="16.5" customHeight="1">
      <c r="B1373" s="33"/>
      <c r="C1373" s="175" t="s">
        <v>2651</v>
      </c>
      <c r="D1373" s="175" t="s">
        <v>561</v>
      </c>
      <c r="E1373" s="176" t="s">
        <v>2652</v>
      </c>
      <c r="F1373" s="177" t="s">
        <v>2653</v>
      </c>
      <c r="G1373" s="178" t="s">
        <v>171</v>
      </c>
      <c r="H1373" s="179">
        <v>4.4139999999999997</v>
      </c>
      <c r="I1373" s="180"/>
      <c r="J1373" s="181">
        <f>ROUND(I1373*H1373,2)</f>
        <v>0</v>
      </c>
      <c r="K1373" s="177" t="s">
        <v>172</v>
      </c>
      <c r="L1373" s="182"/>
      <c r="M1373" s="183" t="s">
        <v>19</v>
      </c>
      <c r="N1373" s="184" t="s">
        <v>45</v>
      </c>
      <c r="P1373" s="141">
        <f>O1373*H1373</f>
        <v>0</v>
      </c>
      <c r="Q1373" s="141">
        <v>2.5000000000000001E-2</v>
      </c>
      <c r="R1373" s="141">
        <f>Q1373*H1373</f>
        <v>0.11035</v>
      </c>
      <c r="S1373" s="141">
        <v>0</v>
      </c>
      <c r="T1373" s="142">
        <f>S1373*H1373</f>
        <v>0</v>
      </c>
      <c r="AR1373" s="143" t="s">
        <v>414</v>
      </c>
      <c r="AT1373" s="143" t="s">
        <v>561</v>
      </c>
      <c r="AU1373" s="143" t="s">
        <v>83</v>
      </c>
      <c r="AY1373" s="18" t="s">
        <v>166</v>
      </c>
      <c r="BE1373" s="144">
        <f>IF(N1373="základní",J1373,0)</f>
        <v>0</v>
      </c>
      <c r="BF1373" s="144">
        <f>IF(N1373="snížená",J1373,0)</f>
        <v>0</v>
      </c>
      <c r="BG1373" s="144">
        <f>IF(N1373="zákl. přenesená",J1373,0)</f>
        <v>0</v>
      </c>
      <c r="BH1373" s="144">
        <f>IF(N1373="sníž. přenesená",J1373,0)</f>
        <v>0</v>
      </c>
      <c r="BI1373" s="144">
        <f>IF(N1373="nulová",J1373,0)</f>
        <v>0</v>
      </c>
      <c r="BJ1373" s="18" t="s">
        <v>81</v>
      </c>
      <c r="BK1373" s="144">
        <f>ROUND(I1373*H1373,2)</f>
        <v>0</v>
      </c>
      <c r="BL1373" s="18" t="s">
        <v>290</v>
      </c>
      <c r="BM1373" s="143" t="s">
        <v>2654</v>
      </c>
    </row>
    <row r="1374" spans="2:65" s="12" customFormat="1" ht="10.199999999999999">
      <c r="B1374" s="149"/>
      <c r="D1374" s="150" t="s">
        <v>177</v>
      </c>
      <c r="E1374" s="151" t="s">
        <v>19</v>
      </c>
      <c r="F1374" s="152" t="s">
        <v>2509</v>
      </c>
      <c r="H1374" s="151" t="s">
        <v>19</v>
      </c>
      <c r="I1374" s="153"/>
      <c r="L1374" s="149"/>
      <c r="M1374" s="154"/>
      <c r="T1374" s="155"/>
      <c r="AT1374" s="151" t="s">
        <v>177</v>
      </c>
      <c r="AU1374" s="151" t="s">
        <v>83</v>
      </c>
      <c r="AV1374" s="12" t="s">
        <v>81</v>
      </c>
      <c r="AW1374" s="12" t="s">
        <v>34</v>
      </c>
      <c r="AX1374" s="12" t="s">
        <v>74</v>
      </c>
      <c r="AY1374" s="151" t="s">
        <v>166</v>
      </c>
    </row>
    <row r="1375" spans="2:65" s="13" customFormat="1" ht="10.199999999999999">
      <c r="B1375" s="156"/>
      <c r="D1375" s="150" t="s">
        <v>177</v>
      </c>
      <c r="E1375" s="157" t="s">
        <v>19</v>
      </c>
      <c r="F1375" s="158" t="s">
        <v>2655</v>
      </c>
      <c r="H1375" s="159">
        <v>8.4000000000000005E-2</v>
      </c>
      <c r="I1375" s="160"/>
      <c r="L1375" s="156"/>
      <c r="M1375" s="161"/>
      <c r="T1375" s="162"/>
      <c r="AT1375" s="157" t="s">
        <v>177</v>
      </c>
      <c r="AU1375" s="157" t="s">
        <v>83</v>
      </c>
      <c r="AV1375" s="13" t="s">
        <v>83</v>
      </c>
      <c r="AW1375" s="13" t="s">
        <v>34</v>
      </c>
      <c r="AX1375" s="13" t="s">
        <v>74</v>
      </c>
      <c r="AY1375" s="157" t="s">
        <v>166</v>
      </c>
    </row>
    <row r="1376" spans="2:65" s="12" customFormat="1" ht="10.199999999999999">
      <c r="B1376" s="149"/>
      <c r="D1376" s="150" t="s">
        <v>177</v>
      </c>
      <c r="E1376" s="151" t="s">
        <v>19</v>
      </c>
      <c r="F1376" s="152" t="s">
        <v>2456</v>
      </c>
      <c r="H1376" s="151" t="s">
        <v>19</v>
      </c>
      <c r="I1376" s="153"/>
      <c r="L1376" s="149"/>
      <c r="M1376" s="154"/>
      <c r="T1376" s="155"/>
      <c r="AT1376" s="151" t="s">
        <v>177</v>
      </c>
      <c r="AU1376" s="151" t="s">
        <v>83</v>
      </c>
      <c r="AV1376" s="12" t="s">
        <v>81</v>
      </c>
      <c r="AW1376" s="12" t="s">
        <v>34</v>
      </c>
      <c r="AX1376" s="12" t="s">
        <v>74</v>
      </c>
      <c r="AY1376" s="151" t="s">
        <v>166</v>
      </c>
    </row>
    <row r="1377" spans="2:65" s="13" customFormat="1" ht="10.199999999999999">
      <c r="B1377" s="156"/>
      <c r="D1377" s="150" t="s">
        <v>177</v>
      </c>
      <c r="E1377" s="157" t="s">
        <v>19</v>
      </c>
      <c r="F1377" s="158" t="s">
        <v>2656</v>
      </c>
      <c r="H1377" s="159">
        <v>3.988</v>
      </c>
      <c r="I1377" s="160"/>
      <c r="L1377" s="156"/>
      <c r="M1377" s="161"/>
      <c r="T1377" s="162"/>
      <c r="AT1377" s="157" t="s">
        <v>177</v>
      </c>
      <c r="AU1377" s="157" t="s">
        <v>83</v>
      </c>
      <c r="AV1377" s="13" t="s">
        <v>83</v>
      </c>
      <c r="AW1377" s="13" t="s">
        <v>34</v>
      </c>
      <c r="AX1377" s="13" t="s">
        <v>74</v>
      </c>
      <c r="AY1377" s="157" t="s">
        <v>166</v>
      </c>
    </row>
    <row r="1378" spans="2:65" s="13" customFormat="1" ht="10.199999999999999">
      <c r="B1378" s="156"/>
      <c r="D1378" s="150" t="s">
        <v>177</v>
      </c>
      <c r="E1378" s="157" t="s">
        <v>19</v>
      </c>
      <c r="F1378" s="158" t="s">
        <v>2657</v>
      </c>
      <c r="H1378" s="159">
        <v>0.34200000000000003</v>
      </c>
      <c r="I1378" s="160"/>
      <c r="L1378" s="156"/>
      <c r="M1378" s="161"/>
      <c r="T1378" s="162"/>
      <c r="AT1378" s="157" t="s">
        <v>177</v>
      </c>
      <c r="AU1378" s="157" t="s">
        <v>83</v>
      </c>
      <c r="AV1378" s="13" t="s">
        <v>83</v>
      </c>
      <c r="AW1378" s="13" t="s">
        <v>34</v>
      </c>
      <c r="AX1378" s="13" t="s">
        <v>74</v>
      </c>
      <c r="AY1378" s="157" t="s">
        <v>166</v>
      </c>
    </row>
    <row r="1379" spans="2:65" s="14" customFormat="1" ht="10.199999999999999">
      <c r="B1379" s="163"/>
      <c r="D1379" s="150" t="s">
        <v>177</v>
      </c>
      <c r="E1379" s="164" t="s">
        <v>19</v>
      </c>
      <c r="F1379" s="165" t="s">
        <v>181</v>
      </c>
      <c r="H1379" s="166">
        <v>4.4139999999999997</v>
      </c>
      <c r="I1379" s="167"/>
      <c r="L1379" s="163"/>
      <c r="M1379" s="168"/>
      <c r="T1379" s="169"/>
      <c r="AT1379" s="164" t="s">
        <v>177</v>
      </c>
      <c r="AU1379" s="164" t="s">
        <v>83</v>
      </c>
      <c r="AV1379" s="14" t="s">
        <v>173</v>
      </c>
      <c r="AW1379" s="14" t="s">
        <v>34</v>
      </c>
      <c r="AX1379" s="14" t="s">
        <v>81</v>
      </c>
      <c r="AY1379" s="164" t="s">
        <v>166</v>
      </c>
    </row>
    <row r="1380" spans="2:65" s="1" customFormat="1" ht="24.15" customHeight="1">
      <c r="B1380" s="33"/>
      <c r="C1380" s="132" t="s">
        <v>2658</v>
      </c>
      <c r="D1380" s="132" t="s">
        <v>168</v>
      </c>
      <c r="E1380" s="133" t="s">
        <v>2659</v>
      </c>
      <c r="F1380" s="134" t="s">
        <v>2660</v>
      </c>
      <c r="G1380" s="135" t="s">
        <v>244</v>
      </c>
      <c r="H1380" s="136">
        <v>350.1</v>
      </c>
      <c r="I1380" s="137"/>
      <c r="J1380" s="138">
        <f>ROUND(I1380*H1380,2)</f>
        <v>0</v>
      </c>
      <c r="K1380" s="134" t="s">
        <v>172</v>
      </c>
      <c r="L1380" s="33"/>
      <c r="M1380" s="139" t="s">
        <v>19</v>
      </c>
      <c r="N1380" s="140" t="s">
        <v>45</v>
      </c>
      <c r="P1380" s="141">
        <f>O1380*H1380</f>
        <v>0</v>
      </c>
      <c r="Q1380" s="141">
        <v>1.2E-4</v>
      </c>
      <c r="R1380" s="141">
        <f>Q1380*H1380</f>
        <v>4.2012000000000001E-2</v>
      </c>
      <c r="S1380" s="141">
        <v>0</v>
      </c>
      <c r="T1380" s="142">
        <f>S1380*H1380</f>
        <v>0</v>
      </c>
      <c r="AR1380" s="143" t="s">
        <v>290</v>
      </c>
      <c r="AT1380" s="143" t="s">
        <v>168</v>
      </c>
      <c r="AU1380" s="143" t="s">
        <v>83</v>
      </c>
      <c r="AY1380" s="18" t="s">
        <v>166</v>
      </c>
      <c r="BE1380" s="144">
        <f>IF(N1380="základní",J1380,0)</f>
        <v>0</v>
      </c>
      <c r="BF1380" s="144">
        <f>IF(N1380="snížená",J1380,0)</f>
        <v>0</v>
      </c>
      <c r="BG1380" s="144">
        <f>IF(N1380="zákl. přenesená",J1380,0)</f>
        <v>0</v>
      </c>
      <c r="BH1380" s="144">
        <f>IF(N1380="sníž. přenesená",J1380,0)</f>
        <v>0</v>
      </c>
      <c r="BI1380" s="144">
        <f>IF(N1380="nulová",J1380,0)</f>
        <v>0</v>
      </c>
      <c r="BJ1380" s="18" t="s">
        <v>81</v>
      </c>
      <c r="BK1380" s="144">
        <f>ROUND(I1380*H1380,2)</f>
        <v>0</v>
      </c>
      <c r="BL1380" s="18" t="s">
        <v>290</v>
      </c>
      <c r="BM1380" s="143" t="s">
        <v>2661</v>
      </c>
    </row>
    <row r="1381" spans="2:65" s="1" customFormat="1" ht="10.199999999999999">
      <c r="B1381" s="33"/>
      <c r="D1381" s="145" t="s">
        <v>175</v>
      </c>
      <c r="F1381" s="146" t="s">
        <v>2662</v>
      </c>
      <c r="I1381" s="147"/>
      <c r="L1381" s="33"/>
      <c r="M1381" s="148"/>
      <c r="T1381" s="54"/>
      <c r="AT1381" s="18" t="s">
        <v>175</v>
      </c>
      <c r="AU1381" s="18" t="s">
        <v>83</v>
      </c>
    </row>
    <row r="1382" spans="2:65" s="12" customFormat="1" ht="10.199999999999999">
      <c r="B1382" s="149"/>
      <c r="D1382" s="150" t="s">
        <v>177</v>
      </c>
      <c r="E1382" s="151" t="s">
        <v>19</v>
      </c>
      <c r="F1382" s="152" t="s">
        <v>2459</v>
      </c>
      <c r="H1382" s="151" t="s">
        <v>19</v>
      </c>
      <c r="I1382" s="153"/>
      <c r="L1382" s="149"/>
      <c r="M1382" s="154"/>
      <c r="T1382" s="155"/>
      <c r="AT1382" s="151" t="s">
        <v>177</v>
      </c>
      <c r="AU1382" s="151" t="s">
        <v>83</v>
      </c>
      <c r="AV1382" s="12" t="s">
        <v>81</v>
      </c>
      <c r="AW1382" s="12" t="s">
        <v>34</v>
      </c>
      <c r="AX1382" s="12" t="s">
        <v>74</v>
      </c>
      <c r="AY1382" s="151" t="s">
        <v>166</v>
      </c>
    </row>
    <row r="1383" spans="2:65" s="13" customFormat="1" ht="10.199999999999999">
      <c r="B1383" s="156"/>
      <c r="D1383" s="150" t="s">
        <v>177</v>
      </c>
      <c r="E1383" s="157" t="s">
        <v>19</v>
      </c>
      <c r="F1383" s="158" t="s">
        <v>2663</v>
      </c>
      <c r="H1383" s="159">
        <v>350.1</v>
      </c>
      <c r="I1383" s="160"/>
      <c r="L1383" s="156"/>
      <c r="M1383" s="161"/>
      <c r="T1383" s="162"/>
      <c r="AT1383" s="157" t="s">
        <v>177</v>
      </c>
      <c r="AU1383" s="157" t="s">
        <v>83</v>
      </c>
      <c r="AV1383" s="13" t="s">
        <v>83</v>
      </c>
      <c r="AW1383" s="13" t="s">
        <v>34</v>
      </c>
      <c r="AX1383" s="13" t="s">
        <v>74</v>
      </c>
      <c r="AY1383" s="157" t="s">
        <v>166</v>
      </c>
    </row>
    <row r="1384" spans="2:65" s="14" customFormat="1" ht="10.199999999999999">
      <c r="B1384" s="163"/>
      <c r="D1384" s="150" t="s">
        <v>177</v>
      </c>
      <c r="E1384" s="164" t="s">
        <v>19</v>
      </c>
      <c r="F1384" s="165" t="s">
        <v>181</v>
      </c>
      <c r="H1384" s="166">
        <v>350.1</v>
      </c>
      <c r="I1384" s="167"/>
      <c r="L1384" s="163"/>
      <c r="M1384" s="168"/>
      <c r="T1384" s="169"/>
      <c r="AT1384" s="164" t="s">
        <v>177</v>
      </c>
      <c r="AU1384" s="164" t="s">
        <v>83</v>
      </c>
      <c r="AV1384" s="14" t="s">
        <v>173</v>
      </c>
      <c r="AW1384" s="14" t="s">
        <v>34</v>
      </c>
      <c r="AX1384" s="14" t="s">
        <v>81</v>
      </c>
      <c r="AY1384" s="164" t="s">
        <v>166</v>
      </c>
    </row>
    <row r="1385" spans="2:65" s="1" customFormat="1" ht="16.5" customHeight="1">
      <c r="B1385" s="33"/>
      <c r="C1385" s="175" t="s">
        <v>2664</v>
      </c>
      <c r="D1385" s="175" t="s">
        <v>561</v>
      </c>
      <c r="E1385" s="176" t="s">
        <v>2665</v>
      </c>
      <c r="F1385" s="177" t="s">
        <v>2666</v>
      </c>
      <c r="G1385" s="178" t="s">
        <v>171</v>
      </c>
      <c r="H1385" s="179">
        <v>38.511000000000003</v>
      </c>
      <c r="I1385" s="180"/>
      <c r="J1385" s="181">
        <f>ROUND(I1385*H1385,2)</f>
        <v>0</v>
      </c>
      <c r="K1385" s="177" t="s">
        <v>172</v>
      </c>
      <c r="L1385" s="182"/>
      <c r="M1385" s="183" t="s">
        <v>19</v>
      </c>
      <c r="N1385" s="184" t="s">
        <v>45</v>
      </c>
      <c r="P1385" s="141">
        <f>O1385*H1385</f>
        <v>0</v>
      </c>
      <c r="Q1385" s="141">
        <v>0.03</v>
      </c>
      <c r="R1385" s="141">
        <f>Q1385*H1385</f>
        <v>1.15533</v>
      </c>
      <c r="S1385" s="141">
        <v>0</v>
      </c>
      <c r="T1385" s="142">
        <f>S1385*H1385</f>
        <v>0</v>
      </c>
      <c r="AR1385" s="143" t="s">
        <v>414</v>
      </c>
      <c r="AT1385" s="143" t="s">
        <v>561</v>
      </c>
      <c r="AU1385" s="143" t="s">
        <v>83</v>
      </c>
      <c r="AY1385" s="18" t="s">
        <v>166</v>
      </c>
      <c r="BE1385" s="144">
        <f>IF(N1385="základní",J1385,0)</f>
        <v>0</v>
      </c>
      <c r="BF1385" s="144">
        <f>IF(N1385="snížená",J1385,0)</f>
        <v>0</v>
      </c>
      <c r="BG1385" s="144">
        <f>IF(N1385="zákl. přenesená",J1385,0)</f>
        <v>0</v>
      </c>
      <c r="BH1385" s="144">
        <f>IF(N1385="sníž. přenesená",J1385,0)</f>
        <v>0</v>
      </c>
      <c r="BI1385" s="144">
        <f>IF(N1385="nulová",J1385,0)</f>
        <v>0</v>
      </c>
      <c r="BJ1385" s="18" t="s">
        <v>81</v>
      </c>
      <c r="BK1385" s="144">
        <f>ROUND(I1385*H1385,2)</f>
        <v>0</v>
      </c>
      <c r="BL1385" s="18" t="s">
        <v>290</v>
      </c>
      <c r="BM1385" s="143" t="s">
        <v>2667</v>
      </c>
    </row>
    <row r="1386" spans="2:65" s="12" customFormat="1" ht="10.199999999999999">
      <c r="B1386" s="149"/>
      <c r="D1386" s="150" t="s">
        <v>177</v>
      </c>
      <c r="E1386" s="151" t="s">
        <v>19</v>
      </c>
      <c r="F1386" s="152" t="s">
        <v>2459</v>
      </c>
      <c r="H1386" s="151" t="s">
        <v>19</v>
      </c>
      <c r="I1386" s="153"/>
      <c r="L1386" s="149"/>
      <c r="M1386" s="154"/>
      <c r="T1386" s="155"/>
      <c r="AT1386" s="151" t="s">
        <v>177</v>
      </c>
      <c r="AU1386" s="151" t="s">
        <v>83</v>
      </c>
      <c r="AV1386" s="12" t="s">
        <v>81</v>
      </c>
      <c r="AW1386" s="12" t="s">
        <v>34</v>
      </c>
      <c r="AX1386" s="12" t="s">
        <v>74</v>
      </c>
      <c r="AY1386" s="151" t="s">
        <v>166</v>
      </c>
    </row>
    <row r="1387" spans="2:65" s="13" customFormat="1" ht="10.199999999999999">
      <c r="B1387" s="156"/>
      <c r="D1387" s="150" t="s">
        <v>177</v>
      </c>
      <c r="E1387" s="157" t="s">
        <v>19</v>
      </c>
      <c r="F1387" s="158" t="s">
        <v>2668</v>
      </c>
      <c r="H1387" s="159">
        <v>38.511000000000003</v>
      </c>
      <c r="I1387" s="160"/>
      <c r="L1387" s="156"/>
      <c r="M1387" s="161"/>
      <c r="T1387" s="162"/>
      <c r="AT1387" s="157" t="s">
        <v>177</v>
      </c>
      <c r="AU1387" s="157" t="s">
        <v>83</v>
      </c>
      <c r="AV1387" s="13" t="s">
        <v>83</v>
      </c>
      <c r="AW1387" s="13" t="s">
        <v>34</v>
      </c>
      <c r="AX1387" s="13" t="s">
        <v>74</v>
      </c>
      <c r="AY1387" s="157" t="s">
        <v>166</v>
      </c>
    </row>
    <row r="1388" spans="2:65" s="14" customFormat="1" ht="10.199999999999999">
      <c r="B1388" s="163"/>
      <c r="D1388" s="150" t="s">
        <v>177</v>
      </c>
      <c r="E1388" s="164" t="s">
        <v>19</v>
      </c>
      <c r="F1388" s="165" t="s">
        <v>181</v>
      </c>
      <c r="H1388" s="166">
        <v>38.511000000000003</v>
      </c>
      <c r="I1388" s="167"/>
      <c r="L1388" s="163"/>
      <c r="M1388" s="168"/>
      <c r="T1388" s="169"/>
      <c r="AT1388" s="164" t="s">
        <v>177</v>
      </c>
      <c r="AU1388" s="164" t="s">
        <v>83</v>
      </c>
      <c r="AV1388" s="14" t="s">
        <v>173</v>
      </c>
      <c r="AW1388" s="14" t="s">
        <v>34</v>
      </c>
      <c r="AX1388" s="14" t="s">
        <v>81</v>
      </c>
      <c r="AY1388" s="164" t="s">
        <v>166</v>
      </c>
    </row>
    <row r="1389" spans="2:65" s="1" customFormat="1" ht="24.15" customHeight="1">
      <c r="B1389" s="33"/>
      <c r="C1389" s="132" t="s">
        <v>2669</v>
      </c>
      <c r="D1389" s="132" t="s">
        <v>168</v>
      </c>
      <c r="E1389" s="133" t="s">
        <v>2670</v>
      </c>
      <c r="F1389" s="134" t="s">
        <v>2671</v>
      </c>
      <c r="G1389" s="135" t="s">
        <v>276</v>
      </c>
      <c r="H1389" s="136">
        <v>35.340000000000003</v>
      </c>
      <c r="I1389" s="137"/>
      <c r="J1389" s="138">
        <f>ROUND(I1389*H1389,2)</f>
        <v>0</v>
      </c>
      <c r="K1389" s="134" t="s">
        <v>172</v>
      </c>
      <c r="L1389" s="33"/>
      <c r="M1389" s="139" t="s">
        <v>19</v>
      </c>
      <c r="N1389" s="140" t="s">
        <v>45</v>
      </c>
      <c r="P1389" s="141">
        <f>O1389*H1389</f>
        <v>0</v>
      </c>
      <c r="Q1389" s="141">
        <v>1E-4</v>
      </c>
      <c r="R1389" s="141">
        <f>Q1389*H1389</f>
        <v>3.5340000000000007E-3</v>
      </c>
      <c r="S1389" s="141">
        <v>0</v>
      </c>
      <c r="T1389" s="142">
        <f>S1389*H1389</f>
        <v>0</v>
      </c>
      <c r="AR1389" s="143" t="s">
        <v>290</v>
      </c>
      <c r="AT1389" s="143" t="s">
        <v>168</v>
      </c>
      <c r="AU1389" s="143" t="s">
        <v>83</v>
      </c>
      <c r="AY1389" s="18" t="s">
        <v>166</v>
      </c>
      <c r="BE1389" s="144">
        <f>IF(N1389="základní",J1389,0)</f>
        <v>0</v>
      </c>
      <c r="BF1389" s="144">
        <f>IF(N1389="snížená",J1389,0)</f>
        <v>0</v>
      </c>
      <c r="BG1389" s="144">
        <f>IF(N1389="zákl. přenesená",J1389,0)</f>
        <v>0</v>
      </c>
      <c r="BH1389" s="144">
        <f>IF(N1389="sníž. přenesená",J1389,0)</f>
        <v>0</v>
      </c>
      <c r="BI1389" s="144">
        <f>IF(N1389="nulová",J1389,0)</f>
        <v>0</v>
      </c>
      <c r="BJ1389" s="18" t="s">
        <v>81</v>
      </c>
      <c r="BK1389" s="144">
        <f>ROUND(I1389*H1389,2)</f>
        <v>0</v>
      </c>
      <c r="BL1389" s="18" t="s">
        <v>290</v>
      </c>
      <c r="BM1389" s="143" t="s">
        <v>2672</v>
      </c>
    </row>
    <row r="1390" spans="2:65" s="1" customFormat="1" ht="10.199999999999999">
      <c r="B1390" s="33"/>
      <c r="D1390" s="145" t="s">
        <v>175</v>
      </c>
      <c r="F1390" s="146" t="s">
        <v>2673</v>
      </c>
      <c r="I1390" s="147"/>
      <c r="L1390" s="33"/>
      <c r="M1390" s="148"/>
      <c r="T1390" s="54"/>
      <c r="AT1390" s="18" t="s">
        <v>175</v>
      </c>
      <c r="AU1390" s="18" t="s">
        <v>83</v>
      </c>
    </row>
    <row r="1391" spans="2:65" s="12" customFormat="1" ht="10.199999999999999">
      <c r="B1391" s="149"/>
      <c r="D1391" s="150" t="s">
        <v>177</v>
      </c>
      <c r="E1391" s="151" t="s">
        <v>19</v>
      </c>
      <c r="F1391" s="152" t="s">
        <v>2456</v>
      </c>
      <c r="H1391" s="151" t="s">
        <v>19</v>
      </c>
      <c r="I1391" s="153"/>
      <c r="L1391" s="149"/>
      <c r="M1391" s="154"/>
      <c r="T1391" s="155"/>
      <c r="AT1391" s="151" t="s">
        <v>177</v>
      </c>
      <c r="AU1391" s="151" t="s">
        <v>83</v>
      </c>
      <c r="AV1391" s="12" t="s">
        <v>81</v>
      </c>
      <c r="AW1391" s="12" t="s">
        <v>34</v>
      </c>
      <c r="AX1391" s="12" t="s">
        <v>74</v>
      </c>
      <c r="AY1391" s="151" t="s">
        <v>166</v>
      </c>
    </row>
    <row r="1392" spans="2:65" s="13" customFormat="1" ht="10.199999999999999">
      <c r="B1392" s="156"/>
      <c r="D1392" s="150" t="s">
        <v>177</v>
      </c>
      <c r="E1392" s="157" t="s">
        <v>19</v>
      </c>
      <c r="F1392" s="158" t="s">
        <v>2674</v>
      </c>
      <c r="H1392" s="159">
        <v>23.64</v>
      </c>
      <c r="I1392" s="160"/>
      <c r="L1392" s="156"/>
      <c r="M1392" s="161"/>
      <c r="T1392" s="162"/>
      <c r="AT1392" s="157" t="s">
        <v>177</v>
      </c>
      <c r="AU1392" s="157" t="s">
        <v>83</v>
      </c>
      <c r="AV1392" s="13" t="s">
        <v>83</v>
      </c>
      <c r="AW1392" s="13" t="s">
        <v>34</v>
      </c>
      <c r="AX1392" s="13" t="s">
        <v>74</v>
      </c>
      <c r="AY1392" s="157" t="s">
        <v>166</v>
      </c>
    </row>
    <row r="1393" spans="2:65" s="13" customFormat="1" ht="10.199999999999999">
      <c r="B1393" s="156"/>
      <c r="D1393" s="150" t="s">
        <v>177</v>
      </c>
      <c r="E1393" s="157" t="s">
        <v>19</v>
      </c>
      <c r="F1393" s="158" t="s">
        <v>2675</v>
      </c>
      <c r="H1393" s="159">
        <v>7.85</v>
      </c>
      <c r="I1393" s="160"/>
      <c r="L1393" s="156"/>
      <c r="M1393" s="161"/>
      <c r="T1393" s="162"/>
      <c r="AT1393" s="157" t="s">
        <v>177</v>
      </c>
      <c r="AU1393" s="157" t="s">
        <v>83</v>
      </c>
      <c r="AV1393" s="13" t="s">
        <v>83</v>
      </c>
      <c r="AW1393" s="13" t="s">
        <v>34</v>
      </c>
      <c r="AX1393" s="13" t="s">
        <v>74</v>
      </c>
      <c r="AY1393" s="157" t="s">
        <v>166</v>
      </c>
    </row>
    <row r="1394" spans="2:65" s="12" customFormat="1" ht="10.199999999999999">
      <c r="B1394" s="149"/>
      <c r="D1394" s="150" t="s">
        <v>177</v>
      </c>
      <c r="E1394" s="151" t="s">
        <v>19</v>
      </c>
      <c r="F1394" s="152" t="s">
        <v>2509</v>
      </c>
      <c r="H1394" s="151" t="s">
        <v>19</v>
      </c>
      <c r="I1394" s="153"/>
      <c r="L1394" s="149"/>
      <c r="M1394" s="154"/>
      <c r="T1394" s="155"/>
      <c r="AT1394" s="151" t="s">
        <v>177</v>
      </c>
      <c r="AU1394" s="151" t="s">
        <v>83</v>
      </c>
      <c r="AV1394" s="12" t="s">
        <v>81</v>
      </c>
      <c r="AW1394" s="12" t="s">
        <v>34</v>
      </c>
      <c r="AX1394" s="12" t="s">
        <v>74</v>
      </c>
      <c r="AY1394" s="151" t="s">
        <v>166</v>
      </c>
    </row>
    <row r="1395" spans="2:65" s="13" customFormat="1" ht="10.199999999999999">
      <c r="B1395" s="156"/>
      <c r="D1395" s="150" t="s">
        <v>177</v>
      </c>
      <c r="E1395" s="157" t="s">
        <v>19</v>
      </c>
      <c r="F1395" s="158" t="s">
        <v>2570</v>
      </c>
      <c r="H1395" s="159">
        <v>3.85</v>
      </c>
      <c r="I1395" s="160"/>
      <c r="L1395" s="156"/>
      <c r="M1395" s="161"/>
      <c r="T1395" s="162"/>
      <c r="AT1395" s="157" t="s">
        <v>177</v>
      </c>
      <c r="AU1395" s="157" t="s">
        <v>83</v>
      </c>
      <c r="AV1395" s="13" t="s">
        <v>83</v>
      </c>
      <c r="AW1395" s="13" t="s">
        <v>34</v>
      </c>
      <c r="AX1395" s="13" t="s">
        <v>74</v>
      </c>
      <c r="AY1395" s="157" t="s">
        <v>166</v>
      </c>
    </row>
    <row r="1396" spans="2:65" s="14" customFormat="1" ht="10.199999999999999">
      <c r="B1396" s="163"/>
      <c r="D1396" s="150" t="s">
        <v>177</v>
      </c>
      <c r="E1396" s="164" t="s">
        <v>19</v>
      </c>
      <c r="F1396" s="165" t="s">
        <v>181</v>
      </c>
      <c r="H1396" s="166">
        <v>35.340000000000003</v>
      </c>
      <c r="I1396" s="167"/>
      <c r="L1396" s="163"/>
      <c r="M1396" s="168"/>
      <c r="T1396" s="169"/>
      <c r="AT1396" s="164" t="s">
        <v>177</v>
      </c>
      <c r="AU1396" s="164" t="s">
        <v>83</v>
      </c>
      <c r="AV1396" s="14" t="s">
        <v>173</v>
      </c>
      <c r="AW1396" s="14" t="s">
        <v>34</v>
      </c>
      <c r="AX1396" s="14" t="s">
        <v>81</v>
      </c>
      <c r="AY1396" s="164" t="s">
        <v>166</v>
      </c>
    </row>
    <row r="1397" spans="2:65" s="1" customFormat="1" ht="16.5" customHeight="1">
      <c r="B1397" s="33"/>
      <c r="C1397" s="175" t="s">
        <v>2676</v>
      </c>
      <c r="D1397" s="175" t="s">
        <v>561</v>
      </c>
      <c r="E1397" s="176" t="s">
        <v>2652</v>
      </c>
      <c r="F1397" s="177" t="s">
        <v>2653</v>
      </c>
      <c r="G1397" s="178" t="s">
        <v>171</v>
      </c>
      <c r="H1397" s="179">
        <v>1.2729999999999999</v>
      </c>
      <c r="I1397" s="180"/>
      <c r="J1397" s="181">
        <f>ROUND(I1397*H1397,2)</f>
        <v>0</v>
      </c>
      <c r="K1397" s="177" t="s">
        <v>172</v>
      </c>
      <c r="L1397" s="182"/>
      <c r="M1397" s="183" t="s">
        <v>19</v>
      </c>
      <c r="N1397" s="184" t="s">
        <v>45</v>
      </c>
      <c r="P1397" s="141">
        <f>O1397*H1397</f>
        <v>0</v>
      </c>
      <c r="Q1397" s="141">
        <v>2.5000000000000001E-2</v>
      </c>
      <c r="R1397" s="141">
        <f>Q1397*H1397</f>
        <v>3.1824999999999999E-2</v>
      </c>
      <c r="S1397" s="141">
        <v>0</v>
      </c>
      <c r="T1397" s="142">
        <f>S1397*H1397</f>
        <v>0</v>
      </c>
      <c r="AR1397" s="143" t="s">
        <v>414</v>
      </c>
      <c r="AT1397" s="143" t="s">
        <v>561</v>
      </c>
      <c r="AU1397" s="143" t="s">
        <v>83</v>
      </c>
      <c r="AY1397" s="18" t="s">
        <v>166</v>
      </c>
      <c r="BE1397" s="144">
        <f>IF(N1397="základní",J1397,0)</f>
        <v>0</v>
      </c>
      <c r="BF1397" s="144">
        <f>IF(N1397="snížená",J1397,0)</f>
        <v>0</v>
      </c>
      <c r="BG1397" s="144">
        <f>IF(N1397="zákl. přenesená",J1397,0)</f>
        <v>0</v>
      </c>
      <c r="BH1397" s="144">
        <f>IF(N1397="sníž. přenesená",J1397,0)</f>
        <v>0</v>
      </c>
      <c r="BI1397" s="144">
        <f>IF(N1397="nulová",J1397,0)</f>
        <v>0</v>
      </c>
      <c r="BJ1397" s="18" t="s">
        <v>81</v>
      </c>
      <c r="BK1397" s="144">
        <f>ROUND(I1397*H1397,2)</f>
        <v>0</v>
      </c>
      <c r="BL1397" s="18" t="s">
        <v>290</v>
      </c>
      <c r="BM1397" s="143" t="s">
        <v>2677</v>
      </c>
    </row>
    <row r="1398" spans="2:65" s="12" customFormat="1" ht="10.199999999999999">
      <c r="B1398" s="149"/>
      <c r="D1398" s="150" t="s">
        <v>177</v>
      </c>
      <c r="E1398" s="151" t="s">
        <v>19</v>
      </c>
      <c r="F1398" s="152" t="s">
        <v>2456</v>
      </c>
      <c r="H1398" s="151" t="s">
        <v>19</v>
      </c>
      <c r="I1398" s="153"/>
      <c r="L1398" s="149"/>
      <c r="M1398" s="154"/>
      <c r="T1398" s="155"/>
      <c r="AT1398" s="151" t="s">
        <v>177</v>
      </c>
      <c r="AU1398" s="151" t="s">
        <v>83</v>
      </c>
      <c r="AV1398" s="12" t="s">
        <v>81</v>
      </c>
      <c r="AW1398" s="12" t="s">
        <v>34</v>
      </c>
      <c r="AX1398" s="12" t="s">
        <v>74</v>
      </c>
      <c r="AY1398" s="151" t="s">
        <v>166</v>
      </c>
    </row>
    <row r="1399" spans="2:65" s="13" customFormat="1" ht="10.199999999999999">
      <c r="B1399" s="156"/>
      <c r="D1399" s="150" t="s">
        <v>177</v>
      </c>
      <c r="E1399" s="157" t="s">
        <v>19</v>
      </c>
      <c r="F1399" s="158" t="s">
        <v>2678</v>
      </c>
      <c r="H1399" s="159">
        <v>1.0189999999999999</v>
      </c>
      <c r="I1399" s="160"/>
      <c r="L1399" s="156"/>
      <c r="M1399" s="161"/>
      <c r="T1399" s="162"/>
      <c r="AT1399" s="157" t="s">
        <v>177</v>
      </c>
      <c r="AU1399" s="157" t="s">
        <v>83</v>
      </c>
      <c r="AV1399" s="13" t="s">
        <v>83</v>
      </c>
      <c r="AW1399" s="13" t="s">
        <v>34</v>
      </c>
      <c r="AX1399" s="13" t="s">
        <v>74</v>
      </c>
      <c r="AY1399" s="157" t="s">
        <v>166</v>
      </c>
    </row>
    <row r="1400" spans="2:65" s="13" customFormat="1" ht="10.199999999999999">
      <c r="B1400" s="156"/>
      <c r="D1400" s="150" t="s">
        <v>177</v>
      </c>
      <c r="E1400" s="157" t="s">
        <v>19</v>
      </c>
      <c r="F1400" s="158" t="s">
        <v>2679</v>
      </c>
      <c r="H1400" s="159">
        <v>0.219</v>
      </c>
      <c r="I1400" s="160"/>
      <c r="L1400" s="156"/>
      <c r="M1400" s="161"/>
      <c r="T1400" s="162"/>
      <c r="AT1400" s="157" t="s">
        <v>177</v>
      </c>
      <c r="AU1400" s="157" t="s">
        <v>83</v>
      </c>
      <c r="AV1400" s="13" t="s">
        <v>83</v>
      </c>
      <c r="AW1400" s="13" t="s">
        <v>34</v>
      </c>
      <c r="AX1400" s="13" t="s">
        <v>74</v>
      </c>
      <c r="AY1400" s="157" t="s">
        <v>166</v>
      </c>
    </row>
    <row r="1401" spans="2:65" s="12" customFormat="1" ht="10.199999999999999">
      <c r="B1401" s="149"/>
      <c r="D1401" s="150" t="s">
        <v>177</v>
      </c>
      <c r="E1401" s="151" t="s">
        <v>19</v>
      </c>
      <c r="F1401" s="152" t="s">
        <v>2509</v>
      </c>
      <c r="H1401" s="151" t="s">
        <v>19</v>
      </c>
      <c r="I1401" s="153"/>
      <c r="L1401" s="149"/>
      <c r="M1401" s="154"/>
      <c r="T1401" s="155"/>
      <c r="AT1401" s="151" t="s">
        <v>177</v>
      </c>
      <c r="AU1401" s="151" t="s">
        <v>83</v>
      </c>
      <c r="AV1401" s="12" t="s">
        <v>81</v>
      </c>
      <c r="AW1401" s="12" t="s">
        <v>34</v>
      </c>
      <c r="AX1401" s="12" t="s">
        <v>74</v>
      </c>
      <c r="AY1401" s="151" t="s">
        <v>166</v>
      </c>
    </row>
    <row r="1402" spans="2:65" s="13" customFormat="1" ht="10.199999999999999">
      <c r="B1402" s="156"/>
      <c r="D1402" s="150" t="s">
        <v>177</v>
      </c>
      <c r="E1402" s="157" t="s">
        <v>19</v>
      </c>
      <c r="F1402" s="158" t="s">
        <v>2680</v>
      </c>
      <c r="H1402" s="159">
        <v>3.5000000000000003E-2</v>
      </c>
      <c r="I1402" s="160"/>
      <c r="L1402" s="156"/>
      <c r="M1402" s="161"/>
      <c r="T1402" s="162"/>
      <c r="AT1402" s="157" t="s">
        <v>177</v>
      </c>
      <c r="AU1402" s="157" t="s">
        <v>83</v>
      </c>
      <c r="AV1402" s="13" t="s">
        <v>83</v>
      </c>
      <c r="AW1402" s="13" t="s">
        <v>34</v>
      </c>
      <c r="AX1402" s="13" t="s">
        <v>74</v>
      </c>
      <c r="AY1402" s="157" t="s">
        <v>166</v>
      </c>
    </row>
    <row r="1403" spans="2:65" s="14" customFormat="1" ht="10.199999999999999">
      <c r="B1403" s="163"/>
      <c r="D1403" s="150" t="s">
        <v>177</v>
      </c>
      <c r="E1403" s="164" t="s">
        <v>19</v>
      </c>
      <c r="F1403" s="165" t="s">
        <v>181</v>
      </c>
      <c r="H1403" s="166">
        <v>1.2729999999999999</v>
      </c>
      <c r="I1403" s="167"/>
      <c r="L1403" s="163"/>
      <c r="M1403" s="168"/>
      <c r="T1403" s="169"/>
      <c r="AT1403" s="164" t="s">
        <v>177</v>
      </c>
      <c r="AU1403" s="164" t="s">
        <v>83</v>
      </c>
      <c r="AV1403" s="14" t="s">
        <v>173</v>
      </c>
      <c r="AW1403" s="14" t="s">
        <v>34</v>
      </c>
      <c r="AX1403" s="14" t="s">
        <v>81</v>
      </c>
      <c r="AY1403" s="164" t="s">
        <v>166</v>
      </c>
    </row>
    <row r="1404" spans="2:65" s="1" customFormat="1" ht="24.15" customHeight="1">
      <c r="B1404" s="33"/>
      <c r="C1404" s="132" t="s">
        <v>2681</v>
      </c>
      <c r="D1404" s="132" t="s">
        <v>168</v>
      </c>
      <c r="E1404" s="133" t="s">
        <v>2682</v>
      </c>
      <c r="F1404" s="134" t="s">
        <v>2683</v>
      </c>
      <c r="G1404" s="135" t="s">
        <v>244</v>
      </c>
      <c r="H1404" s="136">
        <v>1.49</v>
      </c>
      <c r="I1404" s="137"/>
      <c r="J1404" s="138">
        <f>ROUND(I1404*H1404,2)</f>
        <v>0</v>
      </c>
      <c r="K1404" s="134" t="s">
        <v>172</v>
      </c>
      <c r="L1404" s="33"/>
      <c r="M1404" s="139" t="s">
        <v>19</v>
      </c>
      <c r="N1404" s="140" t="s">
        <v>45</v>
      </c>
      <c r="P1404" s="141">
        <f>O1404*H1404</f>
        <v>0</v>
      </c>
      <c r="Q1404" s="141">
        <v>0</v>
      </c>
      <c r="R1404" s="141">
        <f>Q1404*H1404</f>
        <v>0</v>
      </c>
      <c r="S1404" s="141">
        <v>0</v>
      </c>
      <c r="T1404" s="142">
        <f>S1404*H1404</f>
        <v>0</v>
      </c>
      <c r="AR1404" s="143" t="s">
        <v>290</v>
      </c>
      <c r="AT1404" s="143" t="s">
        <v>168</v>
      </c>
      <c r="AU1404" s="143" t="s">
        <v>83</v>
      </c>
      <c r="AY1404" s="18" t="s">
        <v>166</v>
      </c>
      <c r="BE1404" s="144">
        <f>IF(N1404="základní",J1404,0)</f>
        <v>0</v>
      </c>
      <c r="BF1404" s="144">
        <f>IF(N1404="snížená",J1404,0)</f>
        <v>0</v>
      </c>
      <c r="BG1404" s="144">
        <f>IF(N1404="zákl. přenesená",J1404,0)</f>
        <v>0</v>
      </c>
      <c r="BH1404" s="144">
        <f>IF(N1404="sníž. přenesená",J1404,0)</f>
        <v>0</v>
      </c>
      <c r="BI1404" s="144">
        <f>IF(N1404="nulová",J1404,0)</f>
        <v>0</v>
      </c>
      <c r="BJ1404" s="18" t="s">
        <v>81</v>
      </c>
      <c r="BK1404" s="144">
        <f>ROUND(I1404*H1404,2)</f>
        <v>0</v>
      </c>
      <c r="BL1404" s="18" t="s">
        <v>290</v>
      </c>
      <c r="BM1404" s="143" t="s">
        <v>2684</v>
      </c>
    </row>
    <row r="1405" spans="2:65" s="1" customFormat="1" ht="10.199999999999999">
      <c r="B1405" s="33"/>
      <c r="D1405" s="145" t="s">
        <v>175</v>
      </c>
      <c r="F1405" s="146" t="s">
        <v>2685</v>
      </c>
      <c r="I1405" s="147"/>
      <c r="L1405" s="33"/>
      <c r="M1405" s="148"/>
      <c r="T1405" s="54"/>
      <c r="AT1405" s="18" t="s">
        <v>175</v>
      </c>
      <c r="AU1405" s="18" t="s">
        <v>83</v>
      </c>
    </row>
    <row r="1406" spans="2:65" s="12" customFormat="1" ht="10.199999999999999">
      <c r="B1406" s="149"/>
      <c r="D1406" s="150" t="s">
        <v>177</v>
      </c>
      <c r="E1406" s="151" t="s">
        <v>19</v>
      </c>
      <c r="F1406" s="152" t="s">
        <v>2509</v>
      </c>
      <c r="H1406" s="151" t="s">
        <v>19</v>
      </c>
      <c r="I1406" s="153"/>
      <c r="L1406" s="149"/>
      <c r="M1406" s="154"/>
      <c r="T1406" s="155"/>
      <c r="AT1406" s="151" t="s">
        <v>177</v>
      </c>
      <c r="AU1406" s="151" t="s">
        <v>83</v>
      </c>
      <c r="AV1406" s="12" t="s">
        <v>81</v>
      </c>
      <c r="AW1406" s="12" t="s">
        <v>34</v>
      </c>
      <c r="AX1406" s="12" t="s">
        <v>74</v>
      </c>
      <c r="AY1406" s="151" t="s">
        <v>166</v>
      </c>
    </row>
    <row r="1407" spans="2:65" s="13" customFormat="1" ht="10.199999999999999">
      <c r="B1407" s="156"/>
      <c r="D1407" s="150" t="s">
        <v>177</v>
      </c>
      <c r="E1407" s="157" t="s">
        <v>19</v>
      </c>
      <c r="F1407" s="158" t="s">
        <v>2686</v>
      </c>
      <c r="H1407" s="159">
        <v>1.49</v>
      </c>
      <c r="I1407" s="160"/>
      <c r="L1407" s="156"/>
      <c r="M1407" s="161"/>
      <c r="T1407" s="162"/>
      <c r="AT1407" s="157" t="s">
        <v>177</v>
      </c>
      <c r="AU1407" s="157" t="s">
        <v>83</v>
      </c>
      <c r="AV1407" s="13" t="s">
        <v>83</v>
      </c>
      <c r="AW1407" s="13" t="s">
        <v>34</v>
      </c>
      <c r="AX1407" s="13" t="s">
        <v>74</v>
      </c>
      <c r="AY1407" s="157" t="s">
        <v>166</v>
      </c>
    </row>
    <row r="1408" spans="2:65" s="14" customFormat="1" ht="10.199999999999999">
      <c r="B1408" s="163"/>
      <c r="D1408" s="150" t="s">
        <v>177</v>
      </c>
      <c r="E1408" s="164" t="s">
        <v>19</v>
      </c>
      <c r="F1408" s="165" t="s">
        <v>181</v>
      </c>
      <c r="H1408" s="166">
        <v>1.49</v>
      </c>
      <c r="I1408" s="167"/>
      <c r="L1408" s="163"/>
      <c r="M1408" s="168"/>
      <c r="T1408" s="169"/>
      <c r="AT1408" s="164" t="s">
        <v>177</v>
      </c>
      <c r="AU1408" s="164" t="s">
        <v>83</v>
      </c>
      <c r="AV1408" s="14" t="s">
        <v>173</v>
      </c>
      <c r="AW1408" s="14" t="s">
        <v>34</v>
      </c>
      <c r="AX1408" s="14" t="s">
        <v>81</v>
      </c>
      <c r="AY1408" s="164" t="s">
        <v>166</v>
      </c>
    </row>
    <row r="1409" spans="2:65" s="1" customFormat="1" ht="16.5" customHeight="1">
      <c r="B1409" s="33"/>
      <c r="C1409" s="175" t="s">
        <v>2687</v>
      </c>
      <c r="D1409" s="175" t="s">
        <v>561</v>
      </c>
      <c r="E1409" s="176" t="s">
        <v>2688</v>
      </c>
      <c r="F1409" s="177" t="s">
        <v>2689</v>
      </c>
      <c r="G1409" s="178" t="s">
        <v>244</v>
      </c>
      <c r="H1409" s="179">
        <v>1.7370000000000001</v>
      </c>
      <c r="I1409" s="180"/>
      <c r="J1409" s="181">
        <f>ROUND(I1409*H1409,2)</f>
        <v>0</v>
      </c>
      <c r="K1409" s="177" t="s">
        <v>172</v>
      </c>
      <c r="L1409" s="182"/>
      <c r="M1409" s="183" t="s">
        <v>19</v>
      </c>
      <c r="N1409" s="184" t="s">
        <v>45</v>
      </c>
      <c r="P1409" s="141">
        <f>O1409*H1409</f>
        <v>0</v>
      </c>
      <c r="Q1409" s="141">
        <v>1.8000000000000001E-4</v>
      </c>
      <c r="R1409" s="141">
        <f>Q1409*H1409</f>
        <v>3.1266000000000003E-4</v>
      </c>
      <c r="S1409" s="141">
        <v>0</v>
      </c>
      <c r="T1409" s="142">
        <f>S1409*H1409</f>
        <v>0</v>
      </c>
      <c r="AR1409" s="143" t="s">
        <v>414</v>
      </c>
      <c r="AT1409" s="143" t="s">
        <v>561</v>
      </c>
      <c r="AU1409" s="143" t="s">
        <v>83</v>
      </c>
      <c r="AY1409" s="18" t="s">
        <v>166</v>
      </c>
      <c r="BE1409" s="144">
        <f>IF(N1409="základní",J1409,0)</f>
        <v>0</v>
      </c>
      <c r="BF1409" s="144">
        <f>IF(N1409="snížená",J1409,0)</f>
        <v>0</v>
      </c>
      <c r="BG1409" s="144">
        <f>IF(N1409="zákl. přenesená",J1409,0)</f>
        <v>0</v>
      </c>
      <c r="BH1409" s="144">
        <f>IF(N1409="sníž. přenesená",J1409,0)</f>
        <v>0</v>
      </c>
      <c r="BI1409" s="144">
        <f>IF(N1409="nulová",J1409,0)</f>
        <v>0</v>
      </c>
      <c r="BJ1409" s="18" t="s">
        <v>81</v>
      </c>
      <c r="BK1409" s="144">
        <f>ROUND(I1409*H1409,2)</f>
        <v>0</v>
      </c>
      <c r="BL1409" s="18" t="s">
        <v>290</v>
      </c>
      <c r="BM1409" s="143" t="s">
        <v>2690</v>
      </c>
    </row>
    <row r="1410" spans="2:65" s="12" customFormat="1" ht="10.199999999999999">
      <c r="B1410" s="149"/>
      <c r="D1410" s="150" t="s">
        <v>177</v>
      </c>
      <c r="E1410" s="151" t="s">
        <v>19</v>
      </c>
      <c r="F1410" s="152" t="s">
        <v>2509</v>
      </c>
      <c r="H1410" s="151" t="s">
        <v>19</v>
      </c>
      <c r="I1410" s="153"/>
      <c r="L1410" s="149"/>
      <c r="M1410" s="154"/>
      <c r="T1410" s="155"/>
      <c r="AT1410" s="151" t="s">
        <v>177</v>
      </c>
      <c r="AU1410" s="151" t="s">
        <v>83</v>
      </c>
      <c r="AV1410" s="12" t="s">
        <v>81</v>
      </c>
      <c r="AW1410" s="12" t="s">
        <v>34</v>
      </c>
      <c r="AX1410" s="12" t="s">
        <v>74</v>
      </c>
      <c r="AY1410" s="151" t="s">
        <v>166</v>
      </c>
    </row>
    <row r="1411" spans="2:65" s="13" customFormat="1" ht="10.199999999999999">
      <c r="B1411" s="156"/>
      <c r="D1411" s="150" t="s">
        <v>177</v>
      </c>
      <c r="E1411" s="157" t="s">
        <v>19</v>
      </c>
      <c r="F1411" s="158" t="s">
        <v>2686</v>
      </c>
      <c r="H1411" s="159">
        <v>1.49</v>
      </c>
      <c r="I1411" s="160"/>
      <c r="L1411" s="156"/>
      <c r="M1411" s="161"/>
      <c r="T1411" s="162"/>
      <c r="AT1411" s="157" t="s">
        <v>177</v>
      </c>
      <c r="AU1411" s="157" t="s">
        <v>83</v>
      </c>
      <c r="AV1411" s="13" t="s">
        <v>83</v>
      </c>
      <c r="AW1411" s="13" t="s">
        <v>34</v>
      </c>
      <c r="AX1411" s="13" t="s">
        <v>74</v>
      </c>
      <c r="AY1411" s="157" t="s">
        <v>166</v>
      </c>
    </row>
    <row r="1412" spans="2:65" s="14" customFormat="1" ht="10.199999999999999">
      <c r="B1412" s="163"/>
      <c r="D1412" s="150" t="s">
        <v>177</v>
      </c>
      <c r="E1412" s="164" t="s">
        <v>19</v>
      </c>
      <c r="F1412" s="165" t="s">
        <v>181</v>
      </c>
      <c r="H1412" s="166">
        <v>1.49</v>
      </c>
      <c r="I1412" s="167"/>
      <c r="L1412" s="163"/>
      <c r="M1412" s="168"/>
      <c r="T1412" s="169"/>
      <c r="AT1412" s="164" t="s">
        <v>177</v>
      </c>
      <c r="AU1412" s="164" t="s">
        <v>83</v>
      </c>
      <c r="AV1412" s="14" t="s">
        <v>173</v>
      </c>
      <c r="AW1412" s="14" t="s">
        <v>34</v>
      </c>
      <c r="AX1412" s="14" t="s">
        <v>81</v>
      </c>
      <c r="AY1412" s="164" t="s">
        <v>166</v>
      </c>
    </row>
    <row r="1413" spans="2:65" s="13" customFormat="1" ht="10.199999999999999">
      <c r="B1413" s="156"/>
      <c r="D1413" s="150" t="s">
        <v>177</v>
      </c>
      <c r="F1413" s="158" t="s">
        <v>2691</v>
      </c>
      <c r="H1413" s="159">
        <v>1.7370000000000001</v>
      </c>
      <c r="I1413" s="160"/>
      <c r="L1413" s="156"/>
      <c r="M1413" s="161"/>
      <c r="T1413" s="162"/>
      <c r="AT1413" s="157" t="s">
        <v>177</v>
      </c>
      <c r="AU1413" s="157" t="s">
        <v>83</v>
      </c>
      <c r="AV1413" s="13" t="s">
        <v>83</v>
      </c>
      <c r="AW1413" s="13" t="s">
        <v>4</v>
      </c>
      <c r="AX1413" s="13" t="s">
        <v>81</v>
      </c>
      <c r="AY1413" s="157" t="s">
        <v>166</v>
      </c>
    </row>
    <row r="1414" spans="2:65" s="1" customFormat="1" ht="24.15" customHeight="1">
      <c r="B1414" s="33"/>
      <c r="C1414" s="132" t="s">
        <v>2692</v>
      </c>
      <c r="D1414" s="132" t="s">
        <v>168</v>
      </c>
      <c r="E1414" s="133" t="s">
        <v>1097</v>
      </c>
      <c r="F1414" s="134" t="s">
        <v>1098</v>
      </c>
      <c r="G1414" s="135" t="s">
        <v>293</v>
      </c>
      <c r="H1414" s="136">
        <v>5.694</v>
      </c>
      <c r="I1414" s="137"/>
      <c r="J1414" s="138">
        <f>ROUND(I1414*H1414,2)</f>
        <v>0</v>
      </c>
      <c r="K1414" s="134" t="s">
        <v>172</v>
      </c>
      <c r="L1414" s="33"/>
      <c r="M1414" s="139" t="s">
        <v>19</v>
      </c>
      <c r="N1414" s="140" t="s">
        <v>45</v>
      </c>
      <c r="P1414" s="141">
        <f>O1414*H1414</f>
        <v>0</v>
      </c>
      <c r="Q1414" s="141">
        <v>0</v>
      </c>
      <c r="R1414" s="141">
        <f>Q1414*H1414</f>
        <v>0</v>
      </c>
      <c r="S1414" s="141">
        <v>0</v>
      </c>
      <c r="T1414" s="142">
        <f>S1414*H1414</f>
        <v>0</v>
      </c>
      <c r="AR1414" s="143" t="s">
        <v>290</v>
      </c>
      <c r="AT1414" s="143" t="s">
        <v>168</v>
      </c>
      <c r="AU1414" s="143" t="s">
        <v>83</v>
      </c>
      <c r="AY1414" s="18" t="s">
        <v>166</v>
      </c>
      <c r="BE1414" s="144">
        <f>IF(N1414="základní",J1414,0)</f>
        <v>0</v>
      </c>
      <c r="BF1414" s="144">
        <f>IF(N1414="snížená",J1414,0)</f>
        <v>0</v>
      </c>
      <c r="BG1414" s="144">
        <f>IF(N1414="zákl. přenesená",J1414,0)</f>
        <v>0</v>
      </c>
      <c r="BH1414" s="144">
        <f>IF(N1414="sníž. přenesená",J1414,0)</f>
        <v>0</v>
      </c>
      <c r="BI1414" s="144">
        <f>IF(N1414="nulová",J1414,0)</f>
        <v>0</v>
      </c>
      <c r="BJ1414" s="18" t="s">
        <v>81</v>
      </c>
      <c r="BK1414" s="144">
        <f>ROUND(I1414*H1414,2)</f>
        <v>0</v>
      </c>
      <c r="BL1414" s="18" t="s">
        <v>290</v>
      </c>
      <c r="BM1414" s="143" t="s">
        <v>2693</v>
      </c>
    </row>
    <row r="1415" spans="2:65" s="1" customFormat="1" ht="10.199999999999999">
      <c r="B1415" s="33"/>
      <c r="D1415" s="145" t="s">
        <v>175</v>
      </c>
      <c r="F1415" s="146" t="s">
        <v>1100</v>
      </c>
      <c r="I1415" s="147"/>
      <c r="L1415" s="33"/>
      <c r="M1415" s="148"/>
      <c r="T1415" s="54"/>
      <c r="AT1415" s="18" t="s">
        <v>175</v>
      </c>
      <c r="AU1415" s="18" t="s">
        <v>83</v>
      </c>
    </row>
    <row r="1416" spans="2:65" s="11" customFormat="1" ht="22.8" customHeight="1">
      <c r="B1416" s="120"/>
      <c r="D1416" s="121" t="s">
        <v>73</v>
      </c>
      <c r="E1416" s="130" t="s">
        <v>2694</v>
      </c>
      <c r="F1416" s="130" t="s">
        <v>2695</v>
      </c>
      <c r="I1416" s="123"/>
      <c r="J1416" s="131">
        <f>BK1416</f>
        <v>0</v>
      </c>
      <c r="L1416" s="120"/>
      <c r="M1416" s="125"/>
      <c r="P1416" s="126">
        <f>SUM(P1417:P1441)</f>
        <v>0</v>
      </c>
      <c r="R1416" s="126">
        <f>SUM(R1417:R1441)</f>
        <v>4.5080000000000002E-2</v>
      </c>
      <c r="T1416" s="127">
        <f>SUM(T1417:T1441)</f>
        <v>0</v>
      </c>
      <c r="AR1416" s="121" t="s">
        <v>83</v>
      </c>
      <c r="AT1416" s="128" t="s">
        <v>73</v>
      </c>
      <c r="AU1416" s="128" t="s">
        <v>81</v>
      </c>
      <c r="AY1416" s="121" t="s">
        <v>166</v>
      </c>
      <c r="BK1416" s="129">
        <f>SUM(BK1417:BK1441)</f>
        <v>0</v>
      </c>
    </row>
    <row r="1417" spans="2:65" s="1" customFormat="1" ht="21.75" customHeight="1">
      <c r="B1417" s="33"/>
      <c r="C1417" s="132" t="s">
        <v>2696</v>
      </c>
      <c r="D1417" s="132" t="s">
        <v>168</v>
      </c>
      <c r="E1417" s="133" t="s">
        <v>2697</v>
      </c>
      <c r="F1417" s="134" t="s">
        <v>2698</v>
      </c>
      <c r="G1417" s="135" t="s">
        <v>318</v>
      </c>
      <c r="H1417" s="136">
        <v>6</v>
      </c>
      <c r="I1417" s="137"/>
      <c r="J1417" s="138">
        <f>ROUND(I1417*H1417,2)</f>
        <v>0</v>
      </c>
      <c r="K1417" s="134" t="s">
        <v>172</v>
      </c>
      <c r="L1417" s="33"/>
      <c r="M1417" s="139" t="s">
        <v>19</v>
      </c>
      <c r="N1417" s="140" t="s">
        <v>45</v>
      </c>
      <c r="P1417" s="141">
        <f>O1417*H1417</f>
        <v>0</v>
      </c>
      <c r="Q1417" s="141">
        <v>2.6800000000000001E-3</v>
      </c>
      <c r="R1417" s="141">
        <f>Q1417*H1417</f>
        <v>1.6080000000000001E-2</v>
      </c>
      <c r="S1417" s="141">
        <v>0</v>
      </c>
      <c r="T1417" s="142">
        <f>S1417*H1417</f>
        <v>0</v>
      </c>
      <c r="AR1417" s="143" t="s">
        <v>290</v>
      </c>
      <c r="AT1417" s="143" t="s">
        <v>168</v>
      </c>
      <c r="AU1417" s="143" t="s">
        <v>83</v>
      </c>
      <c r="AY1417" s="18" t="s">
        <v>166</v>
      </c>
      <c r="BE1417" s="144">
        <f>IF(N1417="základní",J1417,0)</f>
        <v>0</v>
      </c>
      <c r="BF1417" s="144">
        <f>IF(N1417="snížená",J1417,0)</f>
        <v>0</v>
      </c>
      <c r="BG1417" s="144">
        <f>IF(N1417="zákl. přenesená",J1417,0)</f>
        <v>0</v>
      </c>
      <c r="BH1417" s="144">
        <f>IF(N1417="sníž. přenesená",J1417,0)</f>
        <v>0</v>
      </c>
      <c r="BI1417" s="144">
        <f>IF(N1417="nulová",J1417,0)</f>
        <v>0</v>
      </c>
      <c r="BJ1417" s="18" t="s">
        <v>81</v>
      </c>
      <c r="BK1417" s="144">
        <f>ROUND(I1417*H1417,2)</f>
        <v>0</v>
      </c>
      <c r="BL1417" s="18" t="s">
        <v>290</v>
      </c>
      <c r="BM1417" s="143" t="s">
        <v>2699</v>
      </c>
    </row>
    <row r="1418" spans="2:65" s="1" customFormat="1" ht="10.199999999999999">
      <c r="B1418" s="33"/>
      <c r="D1418" s="145" t="s">
        <v>175</v>
      </c>
      <c r="F1418" s="146" t="s">
        <v>2700</v>
      </c>
      <c r="I1418" s="147"/>
      <c r="L1418" s="33"/>
      <c r="M1418" s="148"/>
      <c r="T1418" s="54"/>
      <c r="AT1418" s="18" t="s">
        <v>175</v>
      </c>
      <c r="AU1418" s="18" t="s">
        <v>83</v>
      </c>
    </row>
    <row r="1419" spans="2:65" s="12" customFormat="1" ht="10.199999999999999">
      <c r="B1419" s="149"/>
      <c r="D1419" s="150" t="s">
        <v>177</v>
      </c>
      <c r="E1419" s="151" t="s">
        <v>19</v>
      </c>
      <c r="F1419" s="152" t="s">
        <v>817</v>
      </c>
      <c r="H1419" s="151" t="s">
        <v>19</v>
      </c>
      <c r="I1419" s="153"/>
      <c r="L1419" s="149"/>
      <c r="M1419" s="154"/>
      <c r="T1419" s="155"/>
      <c r="AT1419" s="151" t="s">
        <v>177</v>
      </c>
      <c r="AU1419" s="151" t="s">
        <v>83</v>
      </c>
      <c r="AV1419" s="12" t="s">
        <v>81</v>
      </c>
      <c r="AW1419" s="12" t="s">
        <v>34</v>
      </c>
      <c r="AX1419" s="12" t="s">
        <v>74</v>
      </c>
      <c r="AY1419" s="151" t="s">
        <v>166</v>
      </c>
    </row>
    <row r="1420" spans="2:65" s="12" customFormat="1" ht="10.199999999999999">
      <c r="B1420" s="149"/>
      <c r="D1420" s="150" t="s">
        <v>177</v>
      </c>
      <c r="E1420" s="151" t="s">
        <v>19</v>
      </c>
      <c r="F1420" s="152" t="s">
        <v>2701</v>
      </c>
      <c r="H1420" s="151" t="s">
        <v>19</v>
      </c>
      <c r="I1420" s="153"/>
      <c r="L1420" s="149"/>
      <c r="M1420" s="154"/>
      <c r="T1420" s="155"/>
      <c r="AT1420" s="151" t="s">
        <v>177</v>
      </c>
      <c r="AU1420" s="151" t="s">
        <v>83</v>
      </c>
      <c r="AV1420" s="12" t="s">
        <v>81</v>
      </c>
      <c r="AW1420" s="12" t="s">
        <v>34</v>
      </c>
      <c r="AX1420" s="12" t="s">
        <v>74</v>
      </c>
      <c r="AY1420" s="151" t="s">
        <v>166</v>
      </c>
    </row>
    <row r="1421" spans="2:65" s="13" customFormat="1" ht="10.199999999999999">
      <c r="B1421" s="156"/>
      <c r="D1421" s="150" t="s">
        <v>177</v>
      </c>
      <c r="E1421" s="157" t="s">
        <v>19</v>
      </c>
      <c r="F1421" s="158" t="s">
        <v>1602</v>
      </c>
      <c r="H1421" s="159">
        <v>2</v>
      </c>
      <c r="I1421" s="160"/>
      <c r="L1421" s="156"/>
      <c r="M1421" s="161"/>
      <c r="T1421" s="162"/>
      <c r="AT1421" s="157" t="s">
        <v>177</v>
      </c>
      <c r="AU1421" s="157" t="s">
        <v>83</v>
      </c>
      <c r="AV1421" s="13" t="s">
        <v>83</v>
      </c>
      <c r="AW1421" s="13" t="s">
        <v>34</v>
      </c>
      <c r="AX1421" s="13" t="s">
        <v>74</v>
      </c>
      <c r="AY1421" s="157" t="s">
        <v>166</v>
      </c>
    </row>
    <row r="1422" spans="2:65" s="12" customFormat="1" ht="10.199999999999999">
      <c r="B1422" s="149"/>
      <c r="D1422" s="150" t="s">
        <v>177</v>
      </c>
      <c r="E1422" s="151" t="s">
        <v>19</v>
      </c>
      <c r="F1422" s="152" t="s">
        <v>2702</v>
      </c>
      <c r="H1422" s="151" t="s">
        <v>19</v>
      </c>
      <c r="I1422" s="153"/>
      <c r="L1422" s="149"/>
      <c r="M1422" s="154"/>
      <c r="T1422" s="155"/>
      <c r="AT1422" s="151" t="s">
        <v>177</v>
      </c>
      <c r="AU1422" s="151" t="s">
        <v>83</v>
      </c>
      <c r="AV1422" s="12" t="s">
        <v>81</v>
      </c>
      <c r="AW1422" s="12" t="s">
        <v>34</v>
      </c>
      <c r="AX1422" s="12" t="s">
        <v>74</v>
      </c>
      <c r="AY1422" s="151" t="s">
        <v>166</v>
      </c>
    </row>
    <row r="1423" spans="2:65" s="13" customFormat="1" ht="10.199999999999999">
      <c r="B1423" s="156"/>
      <c r="D1423" s="150" t="s">
        <v>177</v>
      </c>
      <c r="E1423" s="157" t="s">
        <v>19</v>
      </c>
      <c r="F1423" s="158" t="s">
        <v>1602</v>
      </c>
      <c r="H1423" s="159">
        <v>2</v>
      </c>
      <c r="I1423" s="160"/>
      <c r="L1423" s="156"/>
      <c r="M1423" s="161"/>
      <c r="T1423" s="162"/>
      <c r="AT1423" s="157" t="s">
        <v>177</v>
      </c>
      <c r="AU1423" s="157" t="s">
        <v>83</v>
      </c>
      <c r="AV1423" s="13" t="s">
        <v>83</v>
      </c>
      <c r="AW1423" s="13" t="s">
        <v>34</v>
      </c>
      <c r="AX1423" s="13" t="s">
        <v>74</v>
      </c>
      <c r="AY1423" s="157" t="s">
        <v>166</v>
      </c>
    </row>
    <row r="1424" spans="2:65" s="12" customFormat="1" ht="10.199999999999999">
      <c r="B1424" s="149"/>
      <c r="D1424" s="150" t="s">
        <v>177</v>
      </c>
      <c r="E1424" s="151" t="s">
        <v>19</v>
      </c>
      <c r="F1424" s="152" t="s">
        <v>2703</v>
      </c>
      <c r="H1424" s="151" t="s">
        <v>19</v>
      </c>
      <c r="I1424" s="153"/>
      <c r="L1424" s="149"/>
      <c r="M1424" s="154"/>
      <c r="T1424" s="155"/>
      <c r="AT1424" s="151" t="s">
        <v>177</v>
      </c>
      <c r="AU1424" s="151" t="s">
        <v>83</v>
      </c>
      <c r="AV1424" s="12" t="s">
        <v>81</v>
      </c>
      <c r="AW1424" s="12" t="s">
        <v>34</v>
      </c>
      <c r="AX1424" s="12" t="s">
        <v>74</v>
      </c>
      <c r="AY1424" s="151" t="s">
        <v>166</v>
      </c>
    </row>
    <row r="1425" spans="2:65" s="13" customFormat="1" ht="10.199999999999999">
      <c r="B1425" s="156"/>
      <c r="D1425" s="150" t="s">
        <v>177</v>
      </c>
      <c r="E1425" s="157" t="s">
        <v>19</v>
      </c>
      <c r="F1425" s="158" t="s">
        <v>81</v>
      </c>
      <c r="H1425" s="159">
        <v>1</v>
      </c>
      <c r="I1425" s="160"/>
      <c r="L1425" s="156"/>
      <c r="M1425" s="161"/>
      <c r="T1425" s="162"/>
      <c r="AT1425" s="157" t="s">
        <v>177</v>
      </c>
      <c r="AU1425" s="157" t="s">
        <v>83</v>
      </c>
      <c r="AV1425" s="13" t="s">
        <v>83</v>
      </c>
      <c r="AW1425" s="13" t="s">
        <v>34</v>
      </c>
      <c r="AX1425" s="13" t="s">
        <v>74</v>
      </c>
      <c r="AY1425" s="157" t="s">
        <v>166</v>
      </c>
    </row>
    <row r="1426" spans="2:65" s="12" customFormat="1" ht="10.199999999999999">
      <c r="B1426" s="149"/>
      <c r="D1426" s="150" t="s">
        <v>177</v>
      </c>
      <c r="E1426" s="151" t="s">
        <v>19</v>
      </c>
      <c r="F1426" s="152" t="s">
        <v>2704</v>
      </c>
      <c r="H1426" s="151" t="s">
        <v>19</v>
      </c>
      <c r="I1426" s="153"/>
      <c r="L1426" s="149"/>
      <c r="M1426" s="154"/>
      <c r="T1426" s="155"/>
      <c r="AT1426" s="151" t="s">
        <v>177</v>
      </c>
      <c r="AU1426" s="151" t="s">
        <v>83</v>
      </c>
      <c r="AV1426" s="12" t="s">
        <v>81</v>
      </c>
      <c r="AW1426" s="12" t="s">
        <v>34</v>
      </c>
      <c r="AX1426" s="12" t="s">
        <v>74</v>
      </c>
      <c r="AY1426" s="151" t="s">
        <v>166</v>
      </c>
    </row>
    <row r="1427" spans="2:65" s="13" customFormat="1" ht="10.199999999999999">
      <c r="B1427" s="156"/>
      <c r="D1427" s="150" t="s">
        <v>177</v>
      </c>
      <c r="E1427" s="157" t="s">
        <v>19</v>
      </c>
      <c r="F1427" s="158" t="s">
        <v>81</v>
      </c>
      <c r="H1427" s="159">
        <v>1</v>
      </c>
      <c r="I1427" s="160"/>
      <c r="L1427" s="156"/>
      <c r="M1427" s="161"/>
      <c r="T1427" s="162"/>
      <c r="AT1427" s="157" t="s">
        <v>177</v>
      </c>
      <c r="AU1427" s="157" t="s">
        <v>83</v>
      </c>
      <c r="AV1427" s="13" t="s">
        <v>83</v>
      </c>
      <c r="AW1427" s="13" t="s">
        <v>34</v>
      </c>
      <c r="AX1427" s="13" t="s">
        <v>74</v>
      </c>
      <c r="AY1427" s="157" t="s">
        <v>166</v>
      </c>
    </row>
    <row r="1428" spans="2:65" s="14" customFormat="1" ht="10.199999999999999">
      <c r="B1428" s="163"/>
      <c r="D1428" s="150" t="s">
        <v>177</v>
      </c>
      <c r="E1428" s="164" t="s">
        <v>19</v>
      </c>
      <c r="F1428" s="165" t="s">
        <v>181</v>
      </c>
      <c r="H1428" s="166">
        <v>6</v>
      </c>
      <c r="I1428" s="167"/>
      <c r="L1428" s="163"/>
      <c r="M1428" s="168"/>
      <c r="T1428" s="169"/>
      <c r="AT1428" s="164" t="s">
        <v>177</v>
      </c>
      <c r="AU1428" s="164" t="s">
        <v>83</v>
      </c>
      <c r="AV1428" s="14" t="s">
        <v>173</v>
      </c>
      <c r="AW1428" s="14" t="s">
        <v>34</v>
      </c>
      <c r="AX1428" s="14" t="s">
        <v>81</v>
      </c>
      <c r="AY1428" s="164" t="s">
        <v>166</v>
      </c>
    </row>
    <row r="1429" spans="2:65" s="1" customFormat="1" ht="16.5" customHeight="1">
      <c r="B1429" s="33"/>
      <c r="C1429" s="175" t="s">
        <v>2705</v>
      </c>
      <c r="D1429" s="175" t="s">
        <v>561</v>
      </c>
      <c r="E1429" s="176" t="s">
        <v>2706</v>
      </c>
      <c r="F1429" s="177" t="s">
        <v>2707</v>
      </c>
      <c r="G1429" s="178" t="s">
        <v>547</v>
      </c>
      <c r="H1429" s="179">
        <v>29</v>
      </c>
      <c r="I1429" s="180"/>
      <c r="J1429" s="181">
        <f>ROUND(I1429*H1429,2)</f>
        <v>0</v>
      </c>
      <c r="K1429" s="177" t="s">
        <v>172</v>
      </c>
      <c r="L1429" s="182"/>
      <c r="M1429" s="183" t="s">
        <v>19</v>
      </c>
      <c r="N1429" s="184" t="s">
        <v>45</v>
      </c>
      <c r="P1429" s="141">
        <f>O1429*H1429</f>
        <v>0</v>
      </c>
      <c r="Q1429" s="141">
        <v>1E-3</v>
      </c>
      <c r="R1429" s="141">
        <f>Q1429*H1429</f>
        <v>2.9000000000000001E-2</v>
      </c>
      <c r="S1429" s="141">
        <v>0</v>
      </c>
      <c r="T1429" s="142">
        <f>S1429*H1429</f>
        <v>0</v>
      </c>
      <c r="AR1429" s="143" t="s">
        <v>414</v>
      </c>
      <c r="AT1429" s="143" t="s">
        <v>561</v>
      </c>
      <c r="AU1429" s="143" t="s">
        <v>83</v>
      </c>
      <c r="AY1429" s="18" t="s">
        <v>166</v>
      </c>
      <c r="BE1429" s="144">
        <f>IF(N1429="základní",J1429,0)</f>
        <v>0</v>
      </c>
      <c r="BF1429" s="144">
        <f>IF(N1429="snížená",J1429,0)</f>
        <v>0</v>
      </c>
      <c r="BG1429" s="144">
        <f>IF(N1429="zákl. přenesená",J1429,0)</f>
        <v>0</v>
      </c>
      <c r="BH1429" s="144">
        <f>IF(N1429="sníž. přenesená",J1429,0)</f>
        <v>0</v>
      </c>
      <c r="BI1429" s="144">
        <f>IF(N1429="nulová",J1429,0)</f>
        <v>0</v>
      </c>
      <c r="BJ1429" s="18" t="s">
        <v>81</v>
      </c>
      <c r="BK1429" s="144">
        <f>ROUND(I1429*H1429,2)</f>
        <v>0</v>
      </c>
      <c r="BL1429" s="18" t="s">
        <v>290</v>
      </c>
      <c r="BM1429" s="143" t="s">
        <v>2708</v>
      </c>
    </row>
    <row r="1430" spans="2:65" s="12" customFormat="1" ht="10.199999999999999">
      <c r="B1430" s="149"/>
      <c r="D1430" s="150" t="s">
        <v>177</v>
      </c>
      <c r="E1430" s="151" t="s">
        <v>19</v>
      </c>
      <c r="F1430" s="152" t="s">
        <v>817</v>
      </c>
      <c r="H1430" s="151" t="s">
        <v>19</v>
      </c>
      <c r="I1430" s="153"/>
      <c r="L1430" s="149"/>
      <c r="M1430" s="154"/>
      <c r="T1430" s="155"/>
      <c r="AT1430" s="151" t="s">
        <v>177</v>
      </c>
      <c r="AU1430" s="151" t="s">
        <v>83</v>
      </c>
      <c r="AV1430" s="12" t="s">
        <v>81</v>
      </c>
      <c r="AW1430" s="12" t="s">
        <v>34</v>
      </c>
      <c r="AX1430" s="12" t="s">
        <v>74</v>
      </c>
      <c r="AY1430" s="151" t="s">
        <v>166</v>
      </c>
    </row>
    <row r="1431" spans="2:65" s="12" customFormat="1" ht="10.199999999999999">
      <c r="B1431" s="149"/>
      <c r="D1431" s="150" t="s">
        <v>177</v>
      </c>
      <c r="E1431" s="151" t="s">
        <v>19</v>
      </c>
      <c r="F1431" s="152" t="s">
        <v>2701</v>
      </c>
      <c r="H1431" s="151" t="s">
        <v>19</v>
      </c>
      <c r="I1431" s="153"/>
      <c r="L1431" s="149"/>
      <c r="M1431" s="154"/>
      <c r="T1431" s="155"/>
      <c r="AT1431" s="151" t="s">
        <v>177</v>
      </c>
      <c r="AU1431" s="151" t="s">
        <v>83</v>
      </c>
      <c r="AV1431" s="12" t="s">
        <v>81</v>
      </c>
      <c r="AW1431" s="12" t="s">
        <v>34</v>
      </c>
      <c r="AX1431" s="12" t="s">
        <v>74</v>
      </c>
      <c r="AY1431" s="151" t="s">
        <v>166</v>
      </c>
    </row>
    <row r="1432" spans="2:65" s="13" customFormat="1" ht="10.199999999999999">
      <c r="B1432" s="156"/>
      <c r="D1432" s="150" t="s">
        <v>177</v>
      </c>
      <c r="E1432" s="157" t="s">
        <v>19</v>
      </c>
      <c r="F1432" s="158" t="s">
        <v>2709</v>
      </c>
      <c r="H1432" s="159">
        <v>14</v>
      </c>
      <c r="I1432" s="160"/>
      <c r="L1432" s="156"/>
      <c r="M1432" s="161"/>
      <c r="T1432" s="162"/>
      <c r="AT1432" s="157" t="s">
        <v>177</v>
      </c>
      <c r="AU1432" s="157" t="s">
        <v>83</v>
      </c>
      <c r="AV1432" s="13" t="s">
        <v>83</v>
      </c>
      <c r="AW1432" s="13" t="s">
        <v>34</v>
      </c>
      <c r="AX1432" s="13" t="s">
        <v>74</v>
      </c>
      <c r="AY1432" s="157" t="s">
        <v>166</v>
      </c>
    </row>
    <row r="1433" spans="2:65" s="12" customFormat="1" ht="10.199999999999999">
      <c r="B1433" s="149"/>
      <c r="D1433" s="150" t="s">
        <v>177</v>
      </c>
      <c r="E1433" s="151" t="s">
        <v>19</v>
      </c>
      <c r="F1433" s="152" t="s">
        <v>2702</v>
      </c>
      <c r="H1433" s="151" t="s">
        <v>19</v>
      </c>
      <c r="I1433" s="153"/>
      <c r="L1433" s="149"/>
      <c r="M1433" s="154"/>
      <c r="T1433" s="155"/>
      <c r="AT1433" s="151" t="s">
        <v>177</v>
      </c>
      <c r="AU1433" s="151" t="s">
        <v>83</v>
      </c>
      <c r="AV1433" s="12" t="s">
        <v>81</v>
      </c>
      <c r="AW1433" s="12" t="s">
        <v>34</v>
      </c>
      <c r="AX1433" s="12" t="s">
        <v>74</v>
      </c>
      <c r="AY1433" s="151" t="s">
        <v>166</v>
      </c>
    </row>
    <row r="1434" spans="2:65" s="13" customFormat="1" ht="10.199999999999999">
      <c r="B1434" s="156"/>
      <c r="D1434" s="150" t="s">
        <v>177</v>
      </c>
      <c r="E1434" s="157" t="s">
        <v>19</v>
      </c>
      <c r="F1434" s="158" t="s">
        <v>2710</v>
      </c>
      <c r="H1434" s="159">
        <v>10</v>
      </c>
      <c r="I1434" s="160"/>
      <c r="L1434" s="156"/>
      <c r="M1434" s="161"/>
      <c r="T1434" s="162"/>
      <c r="AT1434" s="157" t="s">
        <v>177</v>
      </c>
      <c r="AU1434" s="157" t="s">
        <v>83</v>
      </c>
      <c r="AV1434" s="13" t="s">
        <v>83</v>
      </c>
      <c r="AW1434" s="13" t="s">
        <v>34</v>
      </c>
      <c r="AX1434" s="13" t="s">
        <v>74</v>
      </c>
      <c r="AY1434" s="157" t="s">
        <v>166</v>
      </c>
    </row>
    <row r="1435" spans="2:65" s="12" customFormat="1" ht="10.199999999999999">
      <c r="B1435" s="149"/>
      <c r="D1435" s="150" t="s">
        <v>177</v>
      </c>
      <c r="E1435" s="151" t="s">
        <v>19</v>
      </c>
      <c r="F1435" s="152" t="s">
        <v>2703</v>
      </c>
      <c r="H1435" s="151" t="s">
        <v>19</v>
      </c>
      <c r="I1435" s="153"/>
      <c r="L1435" s="149"/>
      <c r="M1435" s="154"/>
      <c r="T1435" s="155"/>
      <c r="AT1435" s="151" t="s">
        <v>177</v>
      </c>
      <c r="AU1435" s="151" t="s">
        <v>83</v>
      </c>
      <c r="AV1435" s="12" t="s">
        <v>81</v>
      </c>
      <c r="AW1435" s="12" t="s">
        <v>34</v>
      </c>
      <c r="AX1435" s="12" t="s">
        <v>74</v>
      </c>
      <c r="AY1435" s="151" t="s">
        <v>166</v>
      </c>
    </row>
    <row r="1436" spans="2:65" s="13" customFormat="1" ht="10.199999999999999">
      <c r="B1436" s="156"/>
      <c r="D1436" s="150" t="s">
        <v>177</v>
      </c>
      <c r="E1436" s="157" t="s">
        <v>19</v>
      </c>
      <c r="F1436" s="158" t="s">
        <v>190</v>
      </c>
      <c r="H1436" s="159">
        <v>3</v>
      </c>
      <c r="I1436" s="160"/>
      <c r="L1436" s="156"/>
      <c r="M1436" s="161"/>
      <c r="T1436" s="162"/>
      <c r="AT1436" s="157" t="s">
        <v>177</v>
      </c>
      <c r="AU1436" s="157" t="s">
        <v>83</v>
      </c>
      <c r="AV1436" s="13" t="s">
        <v>83</v>
      </c>
      <c r="AW1436" s="13" t="s">
        <v>34</v>
      </c>
      <c r="AX1436" s="13" t="s">
        <v>74</v>
      </c>
      <c r="AY1436" s="157" t="s">
        <v>166</v>
      </c>
    </row>
    <row r="1437" spans="2:65" s="12" customFormat="1" ht="10.199999999999999">
      <c r="B1437" s="149"/>
      <c r="D1437" s="150" t="s">
        <v>177</v>
      </c>
      <c r="E1437" s="151" t="s">
        <v>19</v>
      </c>
      <c r="F1437" s="152" t="s">
        <v>2704</v>
      </c>
      <c r="H1437" s="151" t="s">
        <v>19</v>
      </c>
      <c r="I1437" s="153"/>
      <c r="L1437" s="149"/>
      <c r="M1437" s="154"/>
      <c r="T1437" s="155"/>
      <c r="AT1437" s="151" t="s">
        <v>177</v>
      </c>
      <c r="AU1437" s="151" t="s">
        <v>83</v>
      </c>
      <c r="AV1437" s="12" t="s">
        <v>81</v>
      </c>
      <c r="AW1437" s="12" t="s">
        <v>34</v>
      </c>
      <c r="AX1437" s="12" t="s">
        <v>74</v>
      </c>
      <c r="AY1437" s="151" t="s">
        <v>166</v>
      </c>
    </row>
    <row r="1438" spans="2:65" s="13" customFormat="1" ht="10.199999999999999">
      <c r="B1438" s="156"/>
      <c r="D1438" s="150" t="s">
        <v>177</v>
      </c>
      <c r="E1438" s="157" t="s">
        <v>19</v>
      </c>
      <c r="F1438" s="158" t="s">
        <v>83</v>
      </c>
      <c r="H1438" s="159">
        <v>2</v>
      </c>
      <c r="I1438" s="160"/>
      <c r="L1438" s="156"/>
      <c r="M1438" s="161"/>
      <c r="T1438" s="162"/>
      <c r="AT1438" s="157" t="s">
        <v>177</v>
      </c>
      <c r="AU1438" s="157" t="s">
        <v>83</v>
      </c>
      <c r="AV1438" s="13" t="s">
        <v>83</v>
      </c>
      <c r="AW1438" s="13" t="s">
        <v>34</v>
      </c>
      <c r="AX1438" s="13" t="s">
        <v>74</v>
      </c>
      <c r="AY1438" s="157" t="s">
        <v>166</v>
      </c>
    </row>
    <row r="1439" spans="2:65" s="14" customFormat="1" ht="10.199999999999999">
      <c r="B1439" s="163"/>
      <c r="D1439" s="150" t="s">
        <v>177</v>
      </c>
      <c r="E1439" s="164" t="s">
        <v>19</v>
      </c>
      <c r="F1439" s="165" t="s">
        <v>181</v>
      </c>
      <c r="H1439" s="166">
        <v>29</v>
      </c>
      <c r="I1439" s="167"/>
      <c r="L1439" s="163"/>
      <c r="M1439" s="168"/>
      <c r="T1439" s="169"/>
      <c r="AT1439" s="164" t="s">
        <v>177</v>
      </c>
      <c r="AU1439" s="164" t="s">
        <v>83</v>
      </c>
      <c r="AV1439" s="14" t="s">
        <v>173</v>
      </c>
      <c r="AW1439" s="14" t="s">
        <v>34</v>
      </c>
      <c r="AX1439" s="14" t="s">
        <v>81</v>
      </c>
      <c r="AY1439" s="164" t="s">
        <v>166</v>
      </c>
    </row>
    <row r="1440" spans="2:65" s="1" customFormat="1" ht="33" customHeight="1">
      <c r="B1440" s="33"/>
      <c r="C1440" s="132" t="s">
        <v>2711</v>
      </c>
      <c r="D1440" s="132" t="s">
        <v>168</v>
      </c>
      <c r="E1440" s="133" t="s">
        <v>2712</v>
      </c>
      <c r="F1440" s="134" t="s">
        <v>2713</v>
      </c>
      <c r="G1440" s="135" t="s">
        <v>293</v>
      </c>
      <c r="H1440" s="136">
        <v>4.4999999999999998E-2</v>
      </c>
      <c r="I1440" s="137"/>
      <c r="J1440" s="138">
        <f>ROUND(I1440*H1440,2)</f>
        <v>0</v>
      </c>
      <c r="K1440" s="134" t="s">
        <v>172</v>
      </c>
      <c r="L1440" s="33"/>
      <c r="M1440" s="139" t="s">
        <v>19</v>
      </c>
      <c r="N1440" s="140" t="s">
        <v>45</v>
      </c>
      <c r="P1440" s="141">
        <f>O1440*H1440</f>
        <v>0</v>
      </c>
      <c r="Q1440" s="141">
        <v>0</v>
      </c>
      <c r="R1440" s="141">
        <f>Q1440*H1440</f>
        <v>0</v>
      </c>
      <c r="S1440" s="141">
        <v>0</v>
      </c>
      <c r="T1440" s="142">
        <f>S1440*H1440</f>
        <v>0</v>
      </c>
      <c r="AR1440" s="143" t="s">
        <v>290</v>
      </c>
      <c r="AT1440" s="143" t="s">
        <v>168</v>
      </c>
      <c r="AU1440" s="143" t="s">
        <v>83</v>
      </c>
      <c r="AY1440" s="18" t="s">
        <v>166</v>
      </c>
      <c r="BE1440" s="144">
        <f>IF(N1440="základní",J1440,0)</f>
        <v>0</v>
      </c>
      <c r="BF1440" s="144">
        <f>IF(N1440="snížená",J1440,0)</f>
        <v>0</v>
      </c>
      <c r="BG1440" s="144">
        <f>IF(N1440="zákl. přenesená",J1440,0)</f>
        <v>0</v>
      </c>
      <c r="BH1440" s="144">
        <f>IF(N1440="sníž. přenesená",J1440,0)</f>
        <v>0</v>
      </c>
      <c r="BI1440" s="144">
        <f>IF(N1440="nulová",J1440,0)</f>
        <v>0</v>
      </c>
      <c r="BJ1440" s="18" t="s">
        <v>81</v>
      </c>
      <c r="BK1440" s="144">
        <f>ROUND(I1440*H1440,2)</f>
        <v>0</v>
      </c>
      <c r="BL1440" s="18" t="s">
        <v>290</v>
      </c>
      <c r="BM1440" s="143" t="s">
        <v>2714</v>
      </c>
    </row>
    <row r="1441" spans="2:65" s="1" customFormat="1" ht="10.199999999999999">
      <c r="B1441" s="33"/>
      <c r="D1441" s="145" t="s">
        <v>175</v>
      </c>
      <c r="F1441" s="146" t="s">
        <v>2715</v>
      </c>
      <c r="I1441" s="147"/>
      <c r="L1441" s="33"/>
      <c r="M1441" s="148"/>
      <c r="T1441" s="54"/>
      <c r="AT1441" s="18" t="s">
        <v>175</v>
      </c>
      <c r="AU1441" s="18" t="s">
        <v>83</v>
      </c>
    </row>
    <row r="1442" spans="2:65" s="11" customFormat="1" ht="22.8" customHeight="1">
      <c r="B1442" s="120"/>
      <c r="D1442" s="121" t="s">
        <v>73</v>
      </c>
      <c r="E1442" s="130" t="s">
        <v>1140</v>
      </c>
      <c r="F1442" s="130" t="s">
        <v>1141</v>
      </c>
      <c r="I1442" s="123"/>
      <c r="J1442" s="131">
        <f>BK1442</f>
        <v>0</v>
      </c>
      <c r="L1442" s="120"/>
      <c r="M1442" s="125"/>
      <c r="P1442" s="126">
        <f>SUM(P1443:P1469)</f>
        <v>0</v>
      </c>
      <c r="R1442" s="126">
        <f>SUM(R1443:R1469)</f>
        <v>1.9727464500000003</v>
      </c>
      <c r="T1442" s="127">
        <f>SUM(T1443:T1469)</f>
        <v>0</v>
      </c>
      <c r="AR1442" s="121" t="s">
        <v>83</v>
      </c>
      <c r="AT1442" s="128" t="s">
        <v>73</v>
      </c>
      <c r="AU1442" s="128" t="s">
        <v>81</v>
      </c>
      <c r="AY1442" s="121" t="s">
        <v>166</v>
      </c>
      <c r="BK1442" s="129">
        <f>SUM(BK1443:BK1469)</f>
        <v>0</v>
      </c>
    </row>
    <row r="1443" spans="2:65" s="1" customFormat="1" ht="24.15" customHeight="1">
      <c r="B1443" s="33"/>
      <c r="C1443" s="132" t="s">
        <v>2716</v>
      </c>
      <c r="D1443" s="132" t="s">
        <v>168</v>
      </c>
      <c r="E1443" s="133" t="s">
        <v>1143</v>
      </c>
      <c r="F1443" s="134" t="s">
        <v>1144</v>
      </c>
      <c r="G1443" s="135" t="s">
        <v>244</v>
      </c>
      <c r="H1443" s="136">
        <v>23</v>
      </c>
      <c r="I1443" s="137"/>
      <c r="J1443" s="138">
        <f>ROUND(I1443*H1443,2)</f>
        <v>0</v>
      </c>
      <c r="K1443" s="134" t="s">
        <v>19</v>
      </c>
      <c r="L1443" s="33"/>
      <c r="M1443" s="139" t="s">
        <v>19</v>
      </c>
      <c r="N1443" s="140" t="s">
        <v>45</v>
      </c>
      <c r="P1443" s="141">
        <f>O1443*H1443</f>
        <v>0</v>
      </c>
      <c r="Q1443" s="141">
        <v>1.5789999999999998E-2</v>
      </c>
      <c r="R1443" s="141">
        <f>Q1443*H1443</f>
        <v>0.36316999999999999</v>
      </c>
      <c r="S1443" s="141">
        <v>0</v>
      </c>
      <c r="T1443" s="142">
        <f>S1443*H1443</f>
        <v>0</v>
      </c>
      <c r="AR1443" s="143" t="s">
        <v>290</v>
      </c>
      <c r="AT1443" s="143" t="s">
        <v>168</v>
      </c>
      <c r="AU1443" s="143" t="s">
        <v>83</v>
      </c>
      <c r="AY1443" s="18" t="s">
        <v>166</v>
      </c>
      <c r="BE1443" s="144">
        <f>IF(N1443="základní",J1443,0)</f>
        <v>0</v>
      </c>
      <c r="BF1443" s="144">
        <f>IF(N1443="snížená",J1443,0)</f>
        <v>0</v>
      </c>
      <c r="BG1443" s="144">
        <f>IF(N1443="zákl. přenesená",J1443,0)</f>
        <v>0</v>
      </c>
      <c r="BH1443" s="144">
        <f>IF(N1443="sníž. přenesená",J1443,0)</f>
        <v>0</v>
      </c>
      <c r="BI1443" s="144">
        <f>IF(N1443="nulová",J1443,0)</f>
        <v>0</v>
      </c>
      <c r="BJ1443" s="18" t="s">
        <v>81</v>
      </c>
      <c r="BK1443" s="144">
        <f>ROUND(I1443*H1443,2)</f>
        <v>0</v>
      </c>
      <c r="BL1443" s="18" t="s">
        <v>290</v>
      </c>
      <c r="BM1443" s="143" t="s">
        <v>2717</v>
      </c>
    </row>
    <row r="1444" spans="2:65" s="12" customFormat="1" ht="10.199999999999999">
      <c r="B1444" s="149"/>
      <c r="D1444" s="150" t="s">
        <v>177</v>
      </c>
      <c r="E1444" s="151" t="s">
        <v>19</v>
      </c>
      <c r="F1444" s="152" t="s">
        <v>2718</v>
      </c>
      <c r="H1444" s="151" t="s">
        <v>19</v>
      </c>
      <c r="I1444" s="153"/>
      <c r="L1444" s="149"/>
      <c r="M1444" s="154"/>
      <c r="T1444" s="155"/>
      <c r="AT1444" s="151" t="s">
        <v>177</v>
      </c>
      <c r="AU1444" s="151" t="s">
        <v>83</v>
      </c>
      <c r="AV1444" s="12" t="s">
        <v>81</v>
      </c>
      <c r="AW1444" s="12" t="s">
        <v>34</v>
      </c>
      <c r="AX1444" s="12" t="s">
        <v>74</v>
      </c>
      <c r="AY1444" s="151" t="s">
        <v>166</v>
      </c>
    </row>
    <row r="1445" spans="2:65" s="13" customFormat="1" ht="10.199999999999999">
      <c r="B1445" s="156"/>
      <c r="D1445" s="150" t="s">
        <v>177</v>
      </c>
      <c r="E1445" s="157" t="s">
        <v>19</v>
      </c>
      <c r="F1445" s="158" t="s">
        <v>2719</v>
      </c>
      <c r="H1445" s="159">
        <v>3.95</v>
      </c>
      <c r="I1445" s="160"/>
      <c r="L1445" s="156"/>
      <c r="M1445" s="161"/>
      <c r="T1445" s="162"/>
      <c r="AT1445" s="157" t="s">
        <v>177</v>
      </c>
      <c r="AU1445" s="157" t="s">
        <v>83</v>
      </c>
      <c r="AV1445" s="13" t="s">
        <v>83</v>
      </c>
      <c r="AW1445" s="13" t="s">
        <v>34</v>
      </c>
      <c r="AX1445" s="13" t="s">
        <v>74</v>
      </c>
      <c r="AY1445" s="157" t="s">
        <v>166</v>
      </c>
    </row>
    <row r="1446" spans="2:65" s="12" customFormat="1" ht="10.199999999999999">
      <c r="B1446" s="149"/>
      <c r="D1446" s="150" t="s">
        <v>177</v>
      </c>
      <c r="E1446" s="151" t="s">
        <v>19</v>
      </c>
      <c r="F1446" s="152" t="s">
        <v>2720</v>
      </c>
      <c r="H1446" s="151" t="s">
        <v>19</v>
      </c>
      <c r="I1446" s="153"/>
      <c r="L1446" s="149"/>
      <c r="M1446" s="154"/>
      <c r="T1446" s="155"/>
      <c r="AT1446" s="151" t="s">
        <v>177</v>
      </c>
      <c r="AU1446" s="151" t="s">
        <v>83</v>
      </c>
      <c r="AV1446" s="12" t="s">
        <v>81</v>
      </c>
      <c r="AW1446" s="12" t="s">
        <v>34</v>
      </c>
      <c r="AX1446" s="12" t="s">
        <v>74</v>
      </c>
      <c r="AY1446" s="151" t="s">
        <v>166</v>
      </c>
    </row>
    <row r="1447" spans="2:65" s="13" customFormat="1" ht="10.199999999999999">
      <c r="B1447" s="156"/>
      <c r="D1447" s="150" t="s">
        <v>177</v>
      </c>
      <c r="E1447" s="157" t="s">
        <v>19</v>
      </c>
      <c r="F1447" s="158" t="s">
        <v>2721</v>
      </c>
      <c r="H1447" s="159">
        <v>18</v>
      </c>
      <c r="I1447" s="160"/>
      <c r="L1447" s="156"/>
      <c r="M1447" s="161"/>
      <c r="T1447" s="162"/>
      <c r="AT1447" s="157" t="s">
        <v>177</v>
      </c>
      <c r="AU1447" s="157" t="s">
        <v>83</v>
      </c>
      <c r="AV1447" s="13" t="s">
        <v>83</v>
      </c>
      <c r="AW1447" s="13" t="s">
        <v>34</v>
      </c>
      <c r="AX1447" s="13" t="s">
        <v>74</v>
      </c>
      <c r="AY1447" s="157" t="s">
        <v>166</v>
      </c>
    </row>
    <row r="1448" spans="2:65" s="12" customFormat="1" ht="10.199999999999999">
      <c r="B1448" s="149"/>
      <c r="D1448" s="150" t="s">
        <v>177</v>
      </c>
      <c r="E1448" s="151" t="s">
        <v>19</v>
      </c>
      <c r="F1448" s="152" t="s">
        <v>2722</v>
      </c>
      <c r="H1448" s="151" t="s">
        <v>19</v>
      </c>
      <c r="I1448" s="153"/>
      <c r="L1448" s="149"/>
      <c r="M1448" s="154"/>
      <c r="T1448" s="155"/>
      <c r="AT1448" s="151" t="s">
        <v>177</v>
      </c>
      <c r="AU1448" s="151" t="s">
        <v>83</v>
      </c>
      <c r="AV1448" s="12" t="s">
        <v>81</v>
      </c>
      <c r="AW1448" s="12" t="s">
        <v>34</v>
      </c>
      <c r="AX1448" s="12" t="s">
        <v>74</v>
      </c>
      <c r="AY1448" s="151" t="s">
        <v>166</v>
      </c>
    </row>
    <row r="1449" spans="2:65" s="13" customFormat="1" ht="10.199999999999999">
      <c r="B1449" s="156"/>
      <c r="D1449" s="150" t="s">
        <v>177</v>
      </c>
      <c r="E1449" s="157" t="s">
        <v>19</v>
      </c>
      <c r="F1449" s="158" t="s">
        <v>2723</v>
      </c>
      <c r="H1449" s="159">
        <v>1.05</v>
      </c>
      <c r="I1449" s="160"/>
      <c r="L1449" s="156"/>
      <c r="M1449" s="161"/>
      <c r="T1449" s="162"/>
      <c r="AT1449" s="157" t="s">
        <v>177</v>
      </c>
      <c r="AU1449" s="157" t="s">
        <v>83</v>
      </c>
      <c r="AV1449" s="13" t="s">
        <v>83</v>
      </c>
      <c r="AW1449" s="13" t="s">
        <v>34</v>
      </c>
      <c r="AX1449" s="13" t="s">
        <v>74</v>
      </c>
      <c r="AY1449" s="157" t="s">
        <v>166</v>
      </c>
    </row>
    <row r="1450" spans="2:65" s="14" customFormat="1" ht="10.199999999999999">
      <c r="B1450" s="163"/>
      <c r="D1450" s="150" t="s">
        <v>177</v>
      </c>
      <c r="E1450" s="164" t="s">
        <v>19</v>
      </c>
      <c r="F1450" s="165" t="s">
        <v>181</v>
      </c>
      <c r="H1450" s="166">
        <v>23</v>
      </c>
      <c r="I1450" s="167"/>
      <c r="L1450" s="163"/>
      <c r="M1450" s="168"/>
      <c r="T1450" s="169"/>
      <c r="AT1450" s="164" t="s">
        <v>177</v>
      </c>
      <c r="AU1450" s="164" t="s">
        <v>83</v>
      </c>
      <c r="AV1450" s="14" t="s">
        <v>173</v>
      </c>
      <c r="AW1450" s="14" t="s">
        <v>34</v>
      </c>
      <c r="AX1450" s="14" t="s">
        <v>81</v>
      </c>
      <c r="AY1450" s="164" t="s">
        <v>166</v>
      </c>
    </row>
    <row r="1451" spans="2:65" s="1" customFormat="1" ht="16.5" customHeight="1">
      <c r="B1451" s="33"/>
      <c r="C1451" s="132" t="s">
        <v>2724</v>
      </c>
      <c r="D1451" s="132" t="s">
        <v>168</v>
      </c>
      <c r="E1451" s="133" t="s">
        <v>2725</v>
      </c>
      <c r="F1451" s="134" t="s">
        <v>2726</v>
      </c>
      <c r="G1451" s="135" t="s">
        <v>244</v>
      </c>
      <c r="H1451" s="136">
        <v>41.969000000000001</v>
      </c>
      <c r="I1451" s="137"/>
      <c r="J1451" s="138">
        <f>ROUND(I1451*H1451,2)</f>
        <v>0</v>
      </c>
      <c r="K1451" s="134" t="s">
        <v>19</v>
      </c>
      <c r="L1451" s="33"/>
      <c r="M1451" s="139" t="s">
        <v>19</v>
      </c>
      <c r="N1451" s="140" t="s">
        <v>45</v>
      </c>
      <c r="P1451" s="141">
        <f>O1451*H1451</f>
        <v>0</v>
      </c>
      <c r="Q1451" s="141">
        <v>1.5650000000000001E-2</v>
      </c>
      <c r="R1451" s="141">
        <f>Q1451*H1451</f>
        <v>0.65681485000000006</v>
      </c>
      <c r="S1451" s="141">
        <v>0</v>
      </c>
      <c r="T1451" s="142">
        <f>S1451*H1451</f>
        <v>0</v>
      </c>
      <c r="AR1451" s="143" t="s">
        <v>290</v>
      </c>
      <c r="AT1451" s="143" t="s">
        <v>168</v>
      </c>
      <c r="AU1451" s="143" t="s">
        <v>83</v>
      </c>
      <c r="AY1451" s="18" t="s">
        <v>166</v>
      </c>
      <c r="BE1451" s="144">
        <f>IF(N1451="základní",J1451,0)</f>
        <v>0</v>
      </c>
      <c r="BF1451" s="144">
        <f>IF(N1451="snížená",J1451,0)</f>
        <v>0</v>
      </c>
      <c r="BG1451" s="144">
        <f>IF(N1451="zákl. přenesená",J1451,0)</f>
        <v>0</v>
      </c>
      <c r="BH1451" s="144">
        <f>IF(N1451="sníž. přenesená",J1451,0)</f>
        <v>0</v>
      </c>
      <c r="BI1451" s="144">
        <f>IF(N1451="nulová",J1451,0)</f>
        <v>0</v>
      </c>
      <c r="BJ1451" s="18" t="s">
        <v>81</v>
      </c>
      <c r="BK1451" s="144">
        <f>ROUND(I1451*H1451,2)</f>
        <v>0</v>
      </c>
      <c r="BL1451" s="18" t="s">
        <v>290</v>
      </c>
      <c r="BM1451" s="143" t="s">
        <v>2727</v>
      </c>
    </row>
    <row r="1452" spans="2:65" s="1" customFormat="1" ht="19.2">
      <c r="B1452" s="33"/>
      <c r="D1452" s="150" t="s">
        <v>1346</v>
      </c>
      <c r="F1452" s="185" t="s">
        <v>2728</v>
      </c>
      <c r="I1452" s="147"/>
      <c r="L1452" s="33"/>
      <c r="M1452" s="148"/>
      <c r="T1452" s="54"/>
      <c r="AT1452" s="18" t="s">
        <v>1346</v>
      </c>
      <c r="AU1452" s="18" t="s">
        <v>83</v>
      </c>
    </row>
    <row r="1453" spans="2:65" s="12" customFormat="1" ht="10.199999999999999">
      <c r="B1453" s="149"/>
      <c r="D1453" s="150" t="s">
        <v>177</v>
      </c>
      <c r="E1453" s="151" t="s">
        <v>19</v>
      </c>
      <c r="F1453" s="152" t="s">
        <v>1709</v>
      </c>
      <c r="H1453" s="151" t="s">
        <v>19</v>
      </c>
      <c r="I1453" s="153"/>
      <c r="L1453" s="149"/>
      <c r="M1453" s="154"/>
      <c r="T1453" s="155"/>
      <c r="AT1453" s="151" t="s">
        <v>177</v>
      </c>
      <c r="AU1453" s="151" t="s">
        <v>83</v>
      </c>
      <c r="AV1453" s="12" t="s">
        <v>81</v>
      </c>
      <c r="AW1453" s="12" t="s">
        <v>34</v>
      </c>
      <c r="AX1453" s="12" t="s">
        <v>74</v>
      </c>
      <c r="AY1453" s="151" t="s">
        <v>166</v>
      </c>
    </row>
    <row r="1454" spans="2:65" s="13" customFormat="1" ht="10.199999999999999">
      <c r="B1454" s="156"/>
      <c r="D1454" s="150" t="s">
        <v>177</v>
      </c>
      <c r="E1454" s="157" t="s">
        <v>19</v>
      </c>
      <c r="F1454" s="158" t="s">
        <v>2729</v>
      </c>
      <c r="H1454" s="159">
        <v>21.71</v>
      </c>
      <c r="I1454" s="160"/>
      <c r="L1454" s="156"/>
      <c r="M1454" s="161"/>
      <c r="T1454" s="162"/>
      <c r="AT1454" s="157" t="s">
        <v>177</v>
      </c>
      <c r="AU1454" s="157" t="s">
        <v>83</v>
      </c>
      <c r="AV1454" s="13" t="s">
        <v>83</v>
      </c>
      <c r="AW1454" s="13" t="s">
        <v>34</v>
      </c>
      <c r="AX1454" s="13" t="s">
        <v>74</v>
      </c>
      <c r="AY1454" s="157" t="s">
        <v>166</v>
      </c>
    </row>
    <row r="1455" spans="2:65" s="12" customFormat="1" ht="10.199999999999999">
      <c r="B1455" s="149"/>
      <c r="D1455" s="150" t="s">
        <v>177</v>
      </c>
      <c r="E1455" s="151" t="s">
        <v>19</v>
      </c>
      <c r="F1455" s="152" t="s">
        <v>2730</v>
      </c>
      <c r="H1455" s="151" t="s">
        <v>19</v>
      </c>
      <c r="I1455" s="153"/>
      <c r="L1455" s="149"/>
      <c r="M1455" s="154"/>
      <c r="T1455" s="155"/>
      <c r="AT1455" s="151" t="s">
        <v>177</v>
      </c>
      <c r="AU1455" s="151" t="s">
        <v>83</v>
      </c>
      <c r="AV1455" s="12" t="s">
        <v>81</v>
      </c>
      <c r="AW1455" s="12" t="s">
        <v>34</v>
      </c>
      <c r="AX1455" s="12" t="s">
        <v>74</v>
      </c>
      <c r="AY1455" s="151" t="s">
        <v>166</v>
      </c>
    </row>
    <row r="1456" spans="2:65" s="13" customFormat="1" ht="10.199999999999999">
      <c r="B1456" s="156"/>
      <c r="D1456" s="150" t="s">
        <v>177</v>
      </c>
      <c r="E1456" s="157" t="s">
        <v>19</v>
      </c>
      <c r="F1456" s="158" t="s">
        <v>2731</v>
      </c>
      <c r="H1456" s="159">
        <v>4.18</v>
      </c>
      <c r="I1456" s="160"/>
      <c r="L1456" s="156"/>
      <c r="M1456" s="161"/>
      <c r="T1456" s="162"/>
      <c r="AT1456" s="157" t="s">
        <v>177</v>
      </c>
      <c r="AU1456" s="157" t="s">
        <v>83</v>
      </c>
      <c r="AV1456" s="13" t="s">
        <v>83</v>
      </c>
      <c r="AW1456" s="13" t="s">
        <v>34</v>
      </c>
      <c r="AX1456" s="13" t="s">
        <v>74</v>
      </c>
      <c r="AY1456" s="157" t="s">
        <v>166</v>
      </c>
    </row>
    <row r="1457" spans="2:65" s="13" customFormat="1" ht="10.199999999999999">
      <c r="B1457" s="156"/>
      <c r="D1457" s="150" t="s">
        <v>177</v>
      </c>
      <c r="E1457" s="157" t="s">
        <v>19</v>
      </c>
      <c r="F1457" s="158" t="s">
        <v>2732</v>
      </c>
      <c r="H1457" s="159">
        <v>14.08</v>
      </c>
      <c r="I1457" s="160"/>
      <c r="L1457" s="156"/>
      <c r="M1457" s="161"/>
      <c r="T1457" s="162"/>
      <c r="AT1457" s="157" t="s">
        <v>177</v>
      </c>
      <c r="AU1457" s="157" t="s">
        <v>83</v>
      </c>
      <c r="AV1457" s="13" t="s">
        <v>83</v>
      </c>
      <c r="AW1457" s="13" t="s">
        <v>34</v>
      </c>
      <c r="AX1457" s="13" t="s">
        <v>74</v>
      </c>
      <c r="AY1457" s="157" t="s">
        <v>166</v>
      </c>
    </row>
    <row r="1458" spans="2:65" s="14" customFormat="1" ht="10.199999999999999">
      <c r="B1458" s="163"/>
      <c r="D1458" s="150" t="s">
        <v>177</v>
      </c>
      <c r="E1458" s="164" t="s">
        <v>19</v>
      </c>
      <c r="F1458" s="165" t="s">
        <v>181</v>
      </c>
      <c r="H1458" s="166">
        <v>39.97</v>
      </c>
      <c r="I1458" s="167"/>
      <c r="L1458" s="163"/>
      <c r="M1458" s="168"/>
      <c r="T1458" s="169"/>
      <c r="AT1458" s="164" t="s">
        <v>177</v>
      </c>
      <c r="AU1458" s="164" t="s">
        <v>83</v>
      </c>
      <c r="AV1458" s="14" t="s">
        <v>173</v>
      </c>
      <c r="AW1458" s="14" t="s">
        <v>34</v>
      </c>
      <c r="AX1458" s="14" t="s">
        <v>81</v>
      </c>
      <c r="AY1458" s="164" t="s">
        <v>166</v>
      </c>
    </row>
    <row r="1459" spans="2:65" s="13" customFormat="1" ht="10.199999999999999">
      <c r="B1459" s="156"/>
      <c r="D1459" s="150" t="s">
        <v>177</v>
      </c>
      <c r="F1459" s="158" t="s">
        <v>2733</v>
      </c>
      <c r="H1459" s="159">
        <v>41.969000000000001</v>
      </c>
      <c r="I1459" s="160"/>
      <c r="L1459" s="156"/>
      <c r="M1459" s="161"/>
      <c r="T1459" s="162"/>
      <c r="AT1459" s="157" t="s">
        <v>177</v>
      </c>
      <c r="AU1459" s="157" t="s">
        <v>83</v>
      </c>
      <c r="AV1459" s="13" t="s">
        <v>83</v>
      </c>
      <c r="AW1459" s="13" t="s">
        <v>4</v>
      </c>
      <c r="AX1459" s="13" t="s">
        <v>81</v>
      </c>
      <c r="AY1459" s="157" t="s">
        <v>166</v>
      </c>
    </row>
    <row r="1460" spans="2:65" s="1" customFormat="1" ht="21.75" customHeight="1">
      <c r="B1460" s="33"/>
      <c r="C1460" s="132" t="s">
        <v>2734</v>
      </c>
      <c r="D1460" s="132" t="s">
        <v>168</v>
      </c>
      <c r="E1460" s="133" t="s">
        <v>2735</v>
      </c>
      <c r="F1460" s="134" t="s">
        <v>2736</v>
      </c>
      <c r="G1460" s="135" t="s">
        <v>276</v>
      </c>
      <c r="H1460" s="136">
        <v>62.271999999999998</v>
      </c>
      <c r="I1460" s="137"/>
      <c r="J1460" s="138">
        <f>ROUND(I1460*H1460,2)</f>
        <v>0</v>
      </c>
      <c r="K1460" s="134" t="s">
        <v>19</v>
      </c>
      <c r="L1460" s="33"/>
      <c r="M1460" s="139" t="s">
        <v>19</v>
      </c>
      <c r="N1460" s="140" t="s">
        <v>45</v>
      </c>
      <c r="P1460" s="141">
        <f>O1460*H1460</f>
        <v>0</v>
      </c>
      <c r="Q1460" s="141">
        <v>1.5299999999999999E-2</v>
      </c>
      <c r="R1460" s="141">
        <f>Q1460*H1460</f>
        <v>0.95276159999999999</v>
      </c>
      <c r="S1460" s="141">
        <v>0</v>
      </c>
      <c r="T1460" s="142">
        <f>S1460*H1460</f>
        <v>0</v>
      </c>
      <c r="AR1460" s="143" t="s">
        <v>290</v>
      </c>
      <c r="AT1460" s="143" t="s">
        <v>168</v>
      </c>
      <c r="AU1460" s="143" t="s">
        <v>83</v>
      </c>
      <c r="AY1460" s="18" t="s">
        <v>166</v>
      </c>
      <c r="BE1460" s="144">
        <f>IF(N1460="základní",J1460,0)</f>
        <v>0</v>
      </c>
      <c r="BF1460" s="144">
        <f>IF(N1460="snížená",J1460,0)</f>
        <v>0</v>
      </c>
      <c r="BG1460" s="144">
        <f>IF(N1460="zákl. přenesená",J1460,0)</f>
        <v>0</v>
      </c>
      <c r="BH1460" s="144">
        <f>IF(N1460="sníž. přenesená",J1460,0)</f>
        <v>0</v>
      </c>
      <c r="BI1460" s="144">
        <f>IF(N1460="nulová",J1460,0)</f>
        <v>0</v>
      </c>
      <c r="BJ1460" s="18" t="s">
        <v>81</v>
      </c>
      <c r="BK1460" s="144">
        <f>ROUND(I1460*H1460,2)</f>
        <v>0</v>
      </c>
      <c r="BL1460" s="18" t="s">
        <v>290</v>
      </c>
      <c r="BM1460" s="143" t="s">
        <v>2737</v>
      </c>
    </row>
    <row r="1461" spans="2:65" s="12" customFormat="1" ht="10.199999999999999">
      <c r="B1461" s="149"/>
      <c r="D1461" s="150" t="s">
        <v>177</v>
      </c>
      <c r="E1461" s="151" t="s">
        <v>19</v>
      </c>
      <c r="F1461" s="152" t="s">
        <v>1709</v>
      </c>
      <c r="H1461" s="151" t="s">
        <v>19</v>
      </c>
      <c r="I1461" s="153"/>
      <c r="L1461" s="149"/>
      <c r="M1461" s="154"/>
      <c r="T1461" s="155"/>
      <c r="AT1461" s="151" t="s">
        <v>177</v>
      </c>
      <c r="AU1461" s="151" t="s">
        <v>83</v>
      </c>
      <c r="AV1461" s="12" t="s">
        <v>81</v>
      </c>
      <c r="AW1461" s="12" t="s">
        <v>34</v>
      </c>
      <c r="AX1461" s="12" t="s">
        <v>74</v>
      </c>
      <c r="AY1461" s="151" t="s">
        <v>166</v>
      </c>
    </row>
    <row r="1462" spans="2:65" s="13" customFormat="1" ht="10.199999999999999">
      <c r="B1462" s="156"/>
      <c r="D1462" s="150" t="s">
        <v>177</v>
      </c>
      <c r="E1462" s="157" t="s">
        <v>19</v>
      </c>
      <c r="F1462" s="158" t="s">
        <v>2738</v>
      </c>
      <c r="H1462" s="159">
        <v>28.946999999999999</v>
      </c>
      <c r="I1462" s="160"/>
      <c r="L1462" s="156"/>
      <c r="M1462" s="161"/>
      <c r="T1462" s="162"/>
      <c r="AT1462" s="157" t="s">
        <v>177</v>
      </c>
      <c r="AU1462" s="157" t="s">
        <v>83</v>
      </c>
      <c r="AV1462" s="13" t="s">
        <v>83</v>
      </c>
      <c r="AW1462" s="13" t="s">
        <v>34</v>
      </c>
      <c r="AX1462" s="13" t="s">
        <v>74</v>
      </c>
      <c r="AY1462" s="157" t="s">
        <v>166</v>
      </c>
    </row>
    <row r="1463" spans="2:65" s="12" customFormat="1" ht="10.199999999999999">
      <c r="B1463" s="149"/>
      <c r="D1463" s="150" t="s">
        <v>177</v>
      </c>
      <c r="E1463" s="151" t="s">
        <v>19</v>
      </c>
      <c r="F1463" s="152" t="s">
        <v>2730</v>
      </c>
      <c r="H1463" s="151" t="s">
        <v>19</v>
      </c>
      <c r="I1463" s="153"/>
      <c r="L1463" s="149"/>
      <c r="M1463" s="154"/>
      <c r="T1463" s="155"/>
      <c r="AT1463" s="151" t="s">
        <v>177</v>
      </c>
      <c r="AU1463" s="151" t="s">
        <v>83</v>
      </c>
      <c r="AV1463" s="12" t="s">
        <v>81</v>
      </c>
      <c r="AW1463" s="12" t="s">
        <v>34</v>
      </c>
      <c r="AX1463" s="12" t="s">
        <v>74</v>
      </c>
      <c r="AY1463" s="151" t="s">
        <v>166</v>
      </c>
    </row>
    <row r="1464" spans="2:65" s="13" customFormat="1" ht="10.199999999999999">
      <c r="B1464" s="156"/>
      <c r="D1464" s="150" t="s">
        <v>177</v>
      </c>
      <c r="E1464" s="157" t="s">
        <v>19</v>
      </c>
      <c r="F1464" s="158" t="s">
        <v>2739</v>
      </c>
      <c r="H1464" s="159">
        <v>8.36</v>
      </c>
      <c r="I1464" s="160"/>
      <c r="L1464" s="156"/>
      <c r="M1464" s="161"/>
      <c r="T1464" s="162"/>
      <c r="AT1464" s="157" t="s">
        <v>177</v>
      </c>
      <c r="AU1464" s="157" t="s">
        <v>83</v>
      </c>
      <c r="AV1464" s="13" t="s">
        <v>83</v>
      </c>
      <c r="AW1464" s="13" t="s">
        <v>34</v>
      </c>
      <c r="AX1464" s="13" t="s">
        <v>74</v>
      </c>
      <c r="AY1464" s="157" t="s">
        <v>166</v>
      </c>
    </row>
    <row r="1465" spans="2:65" s="13" customFormat="1" ht="10.199999999999999">
      <c r="B1465" s="156"/>
      <c r="D1465" s="150" t="s">
        <v>177</v>
      </c>
      <c r="E1465" s="157" t="s">
        <v>19</v>
      </c>
      <c r="F1465" s="158" t="s">
        <v>2740</v>
      </c>
      <c r="H1465" s="159">
        <v>22</v>
      </c>
      <c r="I1465" s="160"/>
      <c r="L1465" s="156"/>
      <c r="M1465" s="161"/>
      <c r="T1465" s="162"/>
      <c r="AT1465" s="157" t="s">
        <v>177</v>
      </c>
      <c r="AU1465" s="157" t="s">
        <v>83</v>
      </c>
      <c r="AV1465" s="13" t="s">
        <v>83</v>
      </c>
      <c r="AW1465" s="13" t="s">
        <v>34</v>
      </c>
      <c r="AX1465" s="13" t="s">
        <v>74</v>
      </c>
      <c r="AY1465" s="157" t="s">
        <v>166</v>
      </c>
    </row>
    <row r="1466" spans="2:65" s="14" customFormat="1" ht="10.199999999999999">
      <c r="B1466" s="163"/>
      <c r="D1466" s="150" t="s">
        <v>177</v>
      </c>
      <c r="E1466" s="164" t="s">
        <v>19</v>
      </c>
      <c r="F1466" s="165" t="s">
        <v>181</v>
      </c>
      <c r="H1466" s="166">
        <v>59.307000000000002</v>
      </c>
      <c r="I1466" s="167"/>
      <c r="L1466" s="163"/>
      <c r="M1466" s="168"/>
      <c r="T1466" s="169"/>
      <c r="AT1466" s="164" t="s">
        <v>177</v>
      </c>
      <c r="AU1466" s="164" t="s">
        <v>83</v>
      </c>
      <c r="AV1466" s="14" t="s">
        <v>173</v>
      </c>
      <c r="AW1466" s="14" t="s">
        <v>34</v>
      </c>
      <c r="AX1466" s="14" t="s">
        <v>81</v>
      </c>
      <c r="AY1466" s="164" t="s">
        <v>166</v>
      </c>
    </row>
    <row r="1467" spans="2:65" s="13" customFormat="1" ht="10.199999999999999">
      <c r="B1467" s="156"/>
      <c r="D1467" s="150" t="s">
        <v>177</v>
      </c>
      <c r="F1467" s="158" t="s">
        <v>2741</v>
      </c>
      <c r="H1467" s="159">
        <v>62.271999999999998</v>
      </c>
      <c r="I1467" s="160"/>
      <c r="L1467" s="156"/>
      <c r="M1467" s="161"/>
      <c r="T1467" s="162"/>
      <c r="AT1467" s="157" t="s">
        <v>177</v>
      </c>
      <c r="AU1467" s="157" t="s">
        <v>83</v>
      </c>
      <c r="AV1467" s="13" t="s">
        <v>83</v>
      </c>
      <c r="AW1467" s="13" t="s">
        <v>4</v>
      </c>
      <c r="AX1467" s="13" t="s">
        <v>81</v>
      </c>
      <c r="AY1467" s="157" t="s">
        <v>166</v>
      </c>
    </row>
    <row r="1468" spans="2:65" s="1" customFormat="1" ht="24.15" customHeight="1">
      <c r="B1468" s="33"/>
      <c r="C1468" s="132" t="s">
        <v>2742</v>
      </c>
      <c r="D1468" s="132" t="s">
        <v>168</v>
      </c>
      <c r="E1468" s="133" t="s">
        <v>1150</v>
      </c>
      <c r="F1468" s="134" t="s">
        <v>1151</v>
      </c>
      <c r="G1468" s="135" t="s">
        <v>293</v>
      </c>
      <c r="H1468" s="136">
        <v>1.9730000000000001</v>
      </c>
      <c r="I1468" s="137"/>
      <c r="J1468" s="138">
        <f>ROUND(I1468*H1468,2)</f>
        <v>0</v>
      </c>
      <c r="K1468" s="134" t="s">
        <v>172</v>
      </c>
      <c r="L1468" s="33"/>
      <c r="M1468" s="139" t="s">
        <v>19</v>
      </c>
      <c r="N1468" s="140" t="s">
        <v>45</v>
      </c>
      <c r="P1468" s="141">
        <f>O1468*H1468</f>
        <v>0</v>
      </c>
      <c r="Q1468" s="141">
        <v>0</v>
      </c>
      <c r="R1468" s="141">
        <f>Q1468*H1468</f>
        <v>0</v>
      </c>
      <c r="S1468" s="141">
        <v>0</v>
      </c>
      <c r="T1468" s="142">
        <f>S1468*H1468</f>
        <v>0</v>
      </c>
      <c r="AR1468" s="143" t="s">
        <v>290</v>
      </c>
      <c r="AT1468" s="143" t="s">
        <v>168</v>
      </c>
      <c r="AU1468" s="143" t="s">
        <v>83</v>
      </c>
      <c r="AY1468" s="18" t="s">
        <v>166</v>
      </c>
      <c r="BE1468" s="144">
        <f>IF(N1468="základní",J1468,0)</f>
        <v>0</v>
      </c>
      <c r="BF1468" s="144">
        <f>IF(N1468="snížená",J1468,0)</f>
        <v>0</v>
      </c>
      <c r="BG1468" s="144">
        <f>IF(N1468="zákl. přenesená",J1468,0)</f>
        <v>0</v>
      </c>
      <c r="BH1468" s="144">
        <f>IF(N1468="sníž. přenesená",J1468,0)</f>
        <v>0</v>
      </c>
      <c r="BI1468" s="144">
        <f>IF(N1468="nulová",J1468,0)</f>
        <v>0</v>
      </c>
      <c r="BJ1468" s="18" t="s">
        <v>81</v>
      </c>
      <c r="BK1468" s="144">
        <f>ROUND(I1468*H1468,2)</f>
        <v>0</v>
      </c>
      <c r="BL1468" s="18" t="s">
        <v>290</v>
      </c>
      <c r="BM1468" s="143" t="s">
        <v>2743</v>
      </c>
    </row>
    <row r="1469" spans="2:65" s="1" customFormat="1" ht="10.199999999999999">
      <c r="B1469" s="33"/>
      <c r="D1469" s="145" t="s">
        <v>175</v>
      </c>
      <c r="F1469" s="146" t="s">
        <v>1153</v>
      </c>
      <c r="I1469" s="147"/>
      <c r="L1469" s="33"/>
      <c r="M1469" s="148"/>
      <c r="T1469" s="54"/>
      <c r="AT1469" s="18" t="s">
        <v>175</v>
      </c>
      <c r="AU1469" s="18" t="s">
        <v>83</v>
      </c>
    </row>
    <row r="1470" spans="2:65" s="11" customFormat="1" ht="22.8" customHeight="1">
      <c r="B1470" s="120"/>
      <c r="D1470" s="121" t="s">
        <v>73</v>
      </c>
      <c r="E1470" s="130" t="s">
        <v>471</v>
      </c>
      <c r="F1470" s="130" t="s">
        <v>472</v>
      </c>
      <c r="I1470" s="123"/>
      <c r="J1470" s="131">
        <f>BK1470</f>
        <v>0</v>
      </c>
      <c r="L1470" s="120"/>
      <c r="M1470" s="125"/>
      <c r="P1470" s="126">
        <f>SUM(P1471:P1517)</f>
        <v>0</v>
      </c>
      <c r="R1470" s="126">
        <f>SUM(R1471:R1517)</f>
        <v>0.41411589999999998</v>
      </c>
      <c r="T1470" s="127">
        <f>SUM(T1471:T1517)</f>
        <v>0</v>
      </c>
      <c r="AR1470" s="121" t="s">
        <v>83</v>
      </c>
      <c r="AT1470" s="128" t="s">
        <v>73</v>
      </c>
      <c r="AU1470" s="128" t="s">
        <v>81</v>
      </c>
      <c r="AY1470" s="121" t="s">
        <v>166</v>
      </c>
      <c r="BK1470" s="129">
        <f>SUM(BK1471:BK1517)</f>
        <v>0</v>
      </c>
    </row>
    <row r="1471" spans="2:65" s="1" customFormat="1" ht="16.5" customHeight="1">
      <c r="B1471" s="33"/>
      <c r="C1471" s="132" t="s">
        <v>2744</v>
      </c>
      <c r="D1471" s="132" t="s">
        <v>168</v>
      </c>
      <c r="E1471" s="133" t="s">
        <v>1155</v>
      </c>
      <c r="F1471" s="134" t="s">
        <v>1156</v>
      </c>
      <c r="G1471" s="135" t="s">
        <v>276</v>
      </c>
      <c r="H1471" s="136">
        <v>33.6</v>
      </c>
      <c r="I1471" s="137"/>
      <c r="J1471" s="138">
        <f>ROUND(I1471*H1471,2)</f>
        <v>0</v>
      </c>
      <c r="K1471" s="134" t="s">
        <v>172</v>
      </c>
      <c r="L1471" s="33"/>
      <c r="M1471" s="139" t="s">
        <v>19</v>
      </c>
      <c r="N1471" s="140" t="s">
        <v>45</v>
      </c>
      <c r="P1471" s="141">
        <f>O1471*H1471</f>
        <v>0</v>
      </c>
      <c r="Q1471" s="141">
        <v>1.3799999999999999E-3</v>
      </c>
      <c r="R1471" s="141">
        <f>Q1471*H1471</f>
        <v>4.6367999999999999E-2</v>
      </c>
      <c r="S1471" s="141">
        <v>0</v>
      </c>
      <c r="T1471" s="142">
        <f>S1471*H1471</f>
        <v>0</v>
      </c>
      <c r="AR1471" s="143" t="s">
        <v>290</v>
      </c>
      <c r="AT1471" s="143" t="s">
        <v>168</v>
      </c>
      <c r="AU1471" s="143" t="s">
        <v>83</v>
      </c>
      <c r="AY1471" s="18" t="s">
        <v>166</v>
      </c>
      <c r="BE1471" s="144">
        <f>IF(N1471="základní",J1471,0)</f>
        <v>0</v>
      </c>
      <c r="BF1471" s="144">
        <f>IF(N1471="snížená",J1471,0)</f>
        <v>0</v>
      </c>
      <c r="BG1471" s="144">
        <f>IF(N1471="zákl. přenesená",J1471,0)</f>
        <v>0</v>
      </c>
      <c r="BH1471" s="144">
        <f>IF(N1471="sníž. přenesená",J1471,0)</f>
        <v>0</v>
      </c>
      <c r="BI1471" s="144">
        <f>IF(N1471="nulová",J1471,0)</f>
        <v>0</v>
      </c>
      <c r="BJ1471" s="18" t="s">
        <v>81</v>
      </c>
      <c r="BK1471" s="144">
        <f>ROUND(I1471*H1471,2)</f>
        <v>0</v>
      </c>
      <c r="BL1471" s="18" t="s">
        <v>290</v>
      </c>
      <c r="BM1471" s="143" t="s">
        <v>2745</v>
      </c>
    </row>
    <row r="1472" spans="2:65" s="1" customFormat="1" ht="10.199999999999999">
      <c r="B1472" s="33"/>
      <c r="D1472" s="145" t="s">
        <v>175</v>
      </c>
      <c r="F1472" s="146" t="s">
        <v>1158</v>
      </c>
      <c r="I1472" s="147"/>
      <c r="L1472" s="33"/>
      <c r="M1472" s="148"/>
      <c r="T1472" s="54"/>
      <c r="AT1472" s="18" t="s">
        <v>175</v>
      </c>
      <c r="AU1472" s="18" t="s">
        <v>83</v>
      </c>
    </row>
    <row r="1473" spans="2:65" s="12" customFormat="1" ht="10.199999999999999">
      <c r="B1473" s="149"/>
      <c r="D1473" s="150" t="s">
        <v>177</v>
      </c>
      <c r="E1473" s="151" t="s">
        <v>19</v>
      </c>
      <c r="F1473" s="152" t="s">
        <v>2718</v>
      </c>
      <c r="H1473" s="151" t="s">
        <v>19</v>
      </c>
      <c r="I1473" s="153"/>
      <c r="L1473" s="149"/>
      <c r="M1473" s="154"/>
      <c r="T1473" s="155"/>
      <c r="AT1473" s="151" t="s">
        <v>177</v>
      </c>
      <c r="AU1473" s="151" t="s">
        <v>83</v>
      </c>
      <c r="AV1473" s="12" t="s">
        <v>81</v>
      </c>
      <c r="AW1473" s="12" t="s">
        <v>34</v>
      </c>
      <c r="AX1473" s="12" t="s">
        <v>74</v>
      </c>
      <c r="AY1473" s="151" t="s">
        <v>166</v>
      </c>
    </row>
    <row r="1474" spans="2:65" s="13" customFormat="1" ht="10.199999999999999">
      <c r="B1474" s="156"/>
      <c r="D1474" s="150" t="s">
        <v>177</v>
      </c>
      <c r="E1474" s="157" t="s">
        <v>19</v>
      </c>
      <c r="F1474" s="158" t="s">
        <v>2746</v>
      </c>
      <c r="H1474" s="159">
        <v>6.9</v>
      </c>
      <c r="I1474" s="160"/>
      <c r="L1474" s="156"/>
      <c r="M1474" s="161"/>
      <c r="T1474" s="162"/>
      <c r="AT1474" s="157" t="s">
        <v>177</v>
      </c>
      <c r="AU1474" s="157" t="s">
        <v>83</v>
      </c>
      <c r="AV1474" s="13" t="s">
        <v>83</v>
      </c>
      <c r="AW1474" s="13" t="s">
        <v>34</v>
      </c>
      <c r="AX1474" s="13" t="s">
        <v>74</v>
      </c>
      <c r="AY1474" s="157" t="s">
        <v>166</v>
      </c>
    </row>
    <row r="1475" spans="2:65" s="12" customFormat="1" ht="10.199999999999999">
      <c r="B1475" s="149"/>
      <c r="D1475" s="150" t="s">
        <v>177</v>
      </c>
      <c r="E1475" s="151" t="s">
        <v>19</v>
      </c>
      <c r="F1475" s="152" t="s">
        <v>2720</v>
      </c>
      <c r="H1475" s="151" t="s">
        <v>19</v>
      </c>
      <c r="I1475" s="153"/>
      <c r="L1475" s="149"/>
      <c r="M1475" s="154"/>
      <c r="T1475" s="155"/>
      <c r="AT1475" s="151" t="s">
        <v>177</v>
      </c>
      <c r="AU1475" s="151" t="s">
        <v>83</v>
      </c>
      <c r="AV1475" s="12" t="s">
        <v>81</v>
      </c>
      <c r="AW1475" s="12" t="s">
        <v>34</v>
      </c>
      <c r="AX1475" s="12" t="s">
        <v>74</v>
      </c>
      <c r="AY1475" s="151" t="s">
        <v>166</v>
      </c>
    </row>
    <row r="1476" spans="2:65" s="13" customFormat="1" ht="10.199999999999999">
      <c r="B1476" s="156"/>
      <c r="D1476" s="150" t="s">
        <v>177</v>
      </c>
      <c r="E1476" s="157" t="s">
        <v>19</v>
      </c>
      <c r="F1476" s="158" t="s">
        <v>2747</v>
      </c>
      <c r="H1476" s="159">
        <v>22</v>
      </c>
      <c r="I1476" s="160"/>
      <c r="L1476" s="156"/>
      <c r="M1476" s="161"/>
      <c r="T1476" s="162"/>
      <c r="AT1476" s="157" t="s">
        <v>177</v>
      </c>
      <c r="AU1476" s="157" t="s">
        <v>83</v>
      </c>
      <c r="AV1476" s="13" t="s">
        <v>83</v>
      </c>
      <c r="AW1476" s="13" t="s">
        <v>34</v>
      </c>
      <c r="AX1476" s="13" t="s">
        <v>74</v>
      </c>
      <c r="AY1476" s="157" t="s">
        <v>166</v>
      </c>
    </row>
    <row r="1477" spans="2:65" s="12" customFormat="1" ht="10.199999999999999">
      <c r="B1477" s="149"/>
      <c r="D1477" s="150" t="s">
        <v>177</v>
      </c>
      <c r="E1477" s="151" t="s">
        <v>19</v>
      </c>
      <c r="F1477" s="152" t="s">
        <v>2722</v>
      </c>
      <c r="H1477" s="151" t="s">
        <v>19</v>
      </c>
      <c r="I1477" s="153"/>
      <c r="L1477" s="149"/>
      <c r="M1477" s="154"/>
      <c r="T1477" s="155"/>
      <c r="AT1477" s="151" t="s">
        <v>177</v>
      </c>
      <c r="AU1477" s="151" t="s">
        <v>83</v>
      </c>
      <c r="AV1477" s="12" t="s">
        <v>81</v>
      </c>
      <c r="AW1477" s="12" t="s">
        <v>34</v>
      </c>
      <c r="AX1477" s="12" t="s">
        <v>74</v>
      </c>
      <c r="AY1477" s="151" t="s">
        <v>166</v>
      </c>
    </row>
    <row r="1478" spans="2:65" s="13" customFormat="1" ht="10.199999999999999">
      <c r="B1478" s="156"/>
      <c r="D1478" s="150" t="s">
        <v>177</v>
      </c>
      <c r="E1478" s="157" t="s">
        <v>19</v>
      </c>
      <c r="F1478" s="158" t="s">
        <v>2748</v>
      </c>
      <c r="H1478" s="159">
        <v>3.1</v>
      </c>
      <c r="I1478" s="160"/>
      <c r="L1478" s="156"/>
      <c r="M1478" s="161"/>
      <c r="T1478" s="162"/>
      <c r="AT1478" s="157" t="s">
        <v>177</v>
      </c>
      <c r="AU1478" s="157" t="s">
        <v>83</v>
      </c>
      <c r="AV1478" s="13" t="s">
        <v>83</v>
      </c>
      <c r="AW1478" s="13" t="s">
        <v>34</v>
      </c>
      <c r="AX1478" s="13" t="s">
        <v>74</v>
      </c>
      <c r="AY1478" s="157" t="s">
        <v>166</v>
      </c>
    </row>
    <row r="1479" spans="2:65" s="14" customFormat="1" ht="10.199999999999999">
      <c r="B1479" s="163"/>
      <c r="D1479" s="150" t="s">
        <v>177</v>
      </c>
      <c r="E1479" s="164" t="s">
        <v>19</v>
      </c>
      <c r="F1479" s="165" t="s">
        <v>181</v>
      </c>
      <c r="H1479" s="166">
        <v>32</v>
      </c>
      <c r="I1479" s="167"/>
      <c r="L1479" s="163"/>
      <c r="M1479" s="168"/>
      <c r="T1479" s="169"/>
      <c r="AT1479" s="164" t="s">
        <v>177</v>
      </c>
      <c r="AU1479" s="164" t="s">
        <v>83</v>
      </c>
      <c r="AV1479" s="14" t="s">
        <v>173</v>
      </c>
      <c r="AW1479" s="14" t="s">
        <v>34</v>
      </c>
      <c r="AX1479" s="14" t="s">
        <v>81</v>
      </c>
      <c r="AY1479" s="164" t="s">
        <v>166</v>
      </c>
    </row>
    <row r="1480" spans="2:65" s="13" customFormat="1" ht="10.199999999999999">
      <c r="B1480" s="156"/>
      <c r="D1480" s="150" t="s">
        <v>177</v>
      </c>
      <c r="F1480" s="158" t="s">
        <v>2749</v>
      </c>
      <c r="H1480" s="159">
        <v>33.6</v>
      </c>
      <c r="I1480" s="160"/>
      <c r="L1480" s="156"/>
      <c r="M1480" s="161"/>
      <c r="T1480" s="162"/>
      <c r="AT1480" s="157" t="s">
        <v>177</v>
      </c>
      <c r="AU1480" s="157" t="s">
        <v>83</v>
      </c>
      <c r="AV1480" s="13" t="s">
        <v>83</v>
      </c>
      <c r="AW1480" s="13" t="s">
        <v>4</v>
      </c>
      <c r="AX1480" s="13" t="s">
        <v>81</v>
      </c>
      <c r="AY1480" s="157" t="s">
        <v>166</v>
      </c>
    </row>
    <row r="1481" spans="2:65" s="1" customFormat="1" ht="16.5" customHeight="1">
      <c r="B1481" s="33"/>
      <c r="C1481" s="132" t="s">
        <v>2750</v>
      </c>
      <c r="D1481" s="132" t="s">
        <v>168</v>
      </c>
      <c r="E1481" s="133" t="s">
        <v>1162</v>
      </c>
      <c r="F1481" s="134" t="s">
        <v>1163</v>
      </c>
      <c r="G1481" s="135" t="s">
        <v>276</v>
      </c>
      <c r="H1481" s="136">
        <v>43.103000000000002</v>
      </c>
      <c r="I1481" s="137"/>
      <c r="J1481" s="138">
        <f>ROUND(I1481*H1481,2)</f>
        <v>0</v>
      </c>
      <c r="K1481" s="134" t="s">
        <v>172</v>
      </c>
      <c r="L1481" s="33"/>
      <c r="M1481" s="139" t="s">
        <v>19</v>
      </c>
      <c r="N1481" s="140" t="s">
        <v>45</v>
      </c>
      <c r="P1481" s="141">
        <f>O1481*H1481</f>
        <v>0</v>
      </c>
      <c r="Q1481" s="141">
        <v>1.82E-3</v>
      </c>
      <c r="R1481" s="141">
        <f>Q1481*H1481</f>
        <v>7.8447459999999997E-2</v>
      </c>
      <c r="S1481" s="141">
        <v>0</v>
      </c>
      <c r="T1481" s="142">
        <f>S1481*H1481</f>
        <v>0</v>
      </c>
      <c r="AR1481" s="143" t="s">
        <v>290</v>
      </c>
      <c r="AT1481" s="143" t="s">
        <v>168</v>
      </c>
      <c r="AU1481" s="143" t="s">
        <v>83</v>
      </c>
      <c r="AY1481" s="18" t="s">
        <v>166</v>
      </c>
      <c r="BE1481" s="144">
        <f>IF(N1481="základní",J1481,0)</f>
        <v>0</v>
      </c>
      <c r="BF1481" s="144">
        <f>IF(N1481="snížená",J1481,0)</f>
        <v>0</v>
      </c>
      <c r="BG1481" s="144">
        <f>IF(N1481="zákl. přenesená",J1481,0)</f>
        <v>0</v>
      </c>
      <c r="BH1481" s="144">
        <f>IF(N1481="sníž. přenesená",J1481,0)</f>
        <v>0</v>
      </c>
      <c r="BI1481" s="144">
        <f>IF(N1481="nulová",J1481,0)</f>
        <v>0</v>
      </c>
      <c r="BJ1481" s="18" t="s">
        <v>81</v>
      </c>
      <c r="BK1481" s="144">
        <f>ROUND(I1481*H1481,2)</f>
        <v>0</v>
      </c>
      <c r="BL1481" s="18" t="s">
        <v>290</v>
      </c>
      <c r="BM1481" s="143" t="s">
        <v>2751</v>
      </c>
    </row>
    <row r="1482" spans="2:65" s="1" customFormat="1" ht="10.199999999999999">
      <c r="B1482" s="33"/>
      <c r="D1482" s="145" t="s">
        <v>175</v>
      </c>
      <c r="F1482" s="146" t="s">
        <v>1165</v>
      </c>
      <c r="I1482" s="147"/>
      <c r="L1482" s="33"/>
      <c r="M1482" s="148"/>
      <c r="T1482" s="54"/>
      <c r="AT1482" s="18" t="s">
        <v>175</v>
      </c>
      <c r="AU1482" s="18" t="s">
        <v>83</v>
      </c>
    </row>
    <row r="1483" spans="2:65" s="12" customFormat="1" ht="10.199999999999999">
      <c r="B1483" s="149"/>
      <c r="D1483" s="150" t="s">
        <v>177</v>
      </c>
      <c r="E1483" s="151" t="s">
        <v>19</v>
      </c>
      <c r="F1483" s="152" t="s">
        <v>2718</v>
      </c>
      <c r="H1483" s="151" t="s">
        <v>19</v>
      </c>
      <c r="I1483" s="153"/>
      <c r="L1483" s="149"/>
      <c r="M1483" s="154"/>
      <c r="T1483" s="155"/>
      <c r="AT1483" s="151" t="s">
        <v>177</v>
      </c>
      <c r="AU1483" s="151" t="s">
        <v>83</v>
      </c>
      <c r="AV1483" s="12" t="s">
        <v>81</v>
      </c>
      <c r="AW1483" s="12" t="s">
        <v>34</v>
      </c>
      <c r="AX1483" s="12" t="s">
        <v>74</v>
      </c>
      <c r="AY1483" s="151" t="s">
        <v>166</v>
      </c>
    </row>
    <row r="1484" spans="2:65" s="13" customFormat="1" ht="10.199999999999999">
      <c r="B1484" s="156"/>
      <c r="D1484" s="150" t="s">
        <v>177</v>
      </c>
      <c r="E1484" s="157" t="s">
        <v>19</v>
      </c>
      <c r="F1484" s="158" t="s">
        <v>2569</v>
      </c>
      <c r="H1484" s="159">
        <v>8.85</v>
      </c>
      <c r="I1484" s="160"/>
      <c r="L1484" s="156"/>
      <c r="M1484" s="161"/>
      <c r="T1484" s="162"/>
      <c r="AT1484" s="157" t="s">
        <v>177</v>
      </c>
      <c r="AU1484" s="157" t="s">
        <v>83</v>
      </c>
      <c r="AV1484" s="13" t="s">
        <v>83</v>
      </c>
      <c r="AW1484" s="13" t="s">
        <v>34</v>
      </c>
      <c r="AX1484" s="13" t="s">
        <v>74</v>
      </c>
      <c r="AY1484" s="157" t="s">
        <v>166</v>
      </c>
    </row>
    <row r="1485" spans="2:65" s="12" customFormat="1" ht="10.199999999999999">
      <c r="B1485" s="149"/>
      <c r="D1485" s="150" t="s">
        <v>177</v>
      </c>
      <c r="E1485" s="151" t="s">
        <v>19</v>
      </c>
      <c r="F1485" s="152" t="s">
        <v>2720</v>
      </c>
      <c r="H1485" s="151" t="s">
        <v>19</v>
      </c>
      <c r="I1485" s="153"/>
      <c r="L1485" s="149"/>
      <c r="M1485" s="154"/>
      <c r="T1485" s="155"/>
      <c r="AT1485" s="151" t="s">
        <v>177</v>
      </c>
      <c r="AU1485" s="151" t="s">
        <v>83</v>
      </c>
      <c r="AV1485" s="12" t="s">
        <v>81</v>
      </c>
      <c r="AW1485" s="12" t="s">
        <v>34</v>
      </c>
      <c r="AX1485" s="12" t="s">
        <v>74</v>
      </c>
      <c r="AY1485" s="151" t="s">
        <v>166</v>
      </c>
    </row>
    <row r="1486" spans="2:65" s="13" customFormat="1" ht="10.199999999999999">
      <c r="B1486" s="156"/>
      <c r="D1486" s="150" t="s">
        <v>177</v>
      </c>
      <c r="E1486" s="157" t="s">
        <v>19</v>
      </c>
      <c r="F1486" s="158" t="s">
        <v>2752</v>
      </c>
      <c r="H1486" s="159">
        <v>28</v>
      </c>
      <c r="I1486" s="160"/>
      <c r="L1486" s="156"/>
      <c r="M1486" s="161"/>
      <c r="T1486" s="162"/>
      <c r="AT1486" s="157" t="s">
        <v>177</v>
      </c>
      <c r="AU1486" s="157" t="s">
        <v>83</v>
      </c>
      <c r="AV1486" s="13" t="s">
        <v>83</v>
      </c>
      <c r="AW1486" s="13" t="s">
        <v>34</v>
      </c>
      <c r="AX1486" s="13" t="s">
        <v>74</v>
      </c>
      <c r="AY1486" s="157" t="s">
        <v>166</v>
      </c>
    </row>
    <row r="1487" spans="2:65" s="12" customFormat="1" ht="10.199999999999999">
      <c r="B1487" s="149"/>
      <c r="D1487" s="150" t="s">
        <v>177</v>
      </c>
      <c r="E1487" s="151" t="s">
        <v>19</v>
      </c>
      <c r="F1487" s="152" t="s">
        <v>2722</v>
      </c>
      <c r="H1487" s="151" t="s">
        <v>19</v>
      </c>
      <c r="I1487" s="153"/>
      <c r="L1487" s="149"/>
      <c r="M1487" s="154"/>
      <c r="T1487" s="155"/>
      <c r="AT1487" s="151" t="s">
        <v>177</v>
      </c>
      <c r="AU1487" s="151" t="s">
        <v>83</v>
      </c>
      <c r="AV1487" s="12" t="s">
        <v>81</v>
      </c>
      <c r="AW1487" s="12" t="s">
        <v>34</v>
      </c>
      <c r="AX1487" s="12" t="s">
        <v>74</v>
      </c>
      <c r="AY1487" s="151" t="s">
        <v>166</v>
      </c>
    </row>
    <row r="1488" spans="2:65" s="13" customFormat="1" ht="10.199999999999999">
      <c r="B1488" s="156"/>
      <c r="D1488" s="150" t="s">
        <v>177</v>
      </c>
      <c r="E1488" s="157" t="s">
        <v>19</v>
      </c>
      <c r="F1488" s="158" t="s">
        <v>2753</v>
      </c>
      <c r="H1488" s="159">
        <v>4.2</v>
      </c>
      <c r="I1488" s="160"/>
      <c r="L1488" s="156"/>
      <c r="M1488" s="161"/>
      <c r="T1488" s="162"/>
      <c r="AT1488" s="157" t="s">
        <v>177</v>
      </c>
      <c r="AU1488" s="157" t="s">
        <v>83</v>
      </c>
      <c r="AV1488" s="13" t="s">
        <v>83</v>
      </c>
      <c r="AW1488" s="13" t="s">
        <v>34</v>
      </c>
      <c r="AX1488" s="13" t="s">
        <v>74</v>
      </c>
      <c r="AY1488" s="157" t="s">
        <v>166</v>
      </c>
    </row>
    <row r="1489" spans="2:65" s="14" customFormat="1" ht="10.199999999999999">
      <c r="B1489" s="163"/>
      <c r="D1489" s="150" t="s">
        <v>177</v>
      </c>
      <c r="E1489" s="164" t="s">
        <v>19</v>
      </c>
      <c r="F1489" s="165" t="s">
        <v>181</v>
      </c>
      <c r="H1489" s="166">
        <v>41.05</v>
      </c>
      <c r="I1489" s="167"/>
      <c r="L1489" s="163"/>
      <c r="M1489" s="168"/>
      <c r="T1489" s="169"/>
      <c r="AT1489" s="164" t="s">
        <v>177</v>
      </c>
      <c r="AU1489" s="164" t="s">
        <v>83</v>
      </c>
      <c r="AV1489" s="14" t="s">
        <v>173</v>
      </c>
      <c r="AW1489" s="14" t="s">
        <v>34</v>
      </c>
      <c r="AX1489" s="14" t="s">
        <v>81</v>
      </c>
      <c r="AY1489" s="164" t="s">
        <v>166</v>
      </c>
    </row>
    <row r="1490" spans="2:65" s="13" customFormat="1" ht="10.199999999999999">
      <c r="B1490" s="156"/>
      <c r="D1490" s="150" t="s">
        <v>177</v>
      </c>
      <c r="F1490" s="158" t="s">
        <v>2754</v>
      </c>
      <c r="H1490" s="159">
        <v>43.103000000000002</v>
      </c>
      <c r="I1490" s="160"/>
      <c r="L1490" s="156"/>
      <c r="M1490" s="161"/>
      <c r="T1490" s="162"/>
      <c r="AT1490" s="157" t="s">
        <v>177</v>
      </c>
      <c r="AU1490" s="157" t="s">
        <v>83</v>
      </c>
      <c r="AV1490" s="13" t="s">
        <v>83</v>
      </c>
      <c r="AW1490" s="13" t="s">
        <v>4</v>
      </c>
      <c r="AX1490" s="13" t="s">
        <v>81</v>
      </c>
      <c r="AY1490" s="157" t="s">
        <v>166</v>
      </c>
    </row>
    <row r="1491" spans="2:65" s="1" customFormat="1" ht="24.15" customHeight="1">
      <c r="B1491" s="33"/>
      <c r="C1491" s="132" t="s">
        <v>2755</v>
      </c>
      <c r="D1491" s="132" t="s">
        <v>168</v>
      </c>
      <c r="E1491" s="133" t="s">
        <v>2756</v>
      </c>
      <c r="F1491" s="134" t="s">
        <v>2757</v>
      </c>
      <c r="G1491" s="135" t="s">
        <v>276</v>
      </c>
      <c r="H1491" s="136">
        <v>4.41</v>
      </c>
      <c r="I1491" s="137"/>
      <c r="J1491" s="138">
        <f>ROUND(I1491*H1491,2)</f>
        <v>0</v>
      </c>
      <c r="K1491" s="134" t="s">
        <v>172</v>
      </c>
      <c r="L1491" s="33"/>
      <c r="M1491" s="139" t="s">
        <v>19</v>
      </c>
      <c r="N1491" s="140" t="s">
        <v>45</v>
      </c>
      <c r="P1491" s="141">
        <f>O1491*H1491</f>
        <v>0</v>
      </c>
      <c r="Q1491" s="141">
        <v>4.3800000000000002E-3</v>
      </c>
      <c r="R1491" s="141">
        <f>Q1491*H1491</f>
        <v>1.9315800000000001E-2</v>
      </c>
      <c r="S1491" s="141">
        <v>0</v>
      </c>
      <c r="T1491" s="142">
        <f>S1491*H1491</f>
        <v>0</v>
      </c>
      <c r="AR1491" s="143" t="s">
        <v>290</v>
      </c>
      <c r="AT1491" s="143" t="s">
        <v>168</v>
      </c>
      <c r="AU1491" s="143" t="s">
        <v>83</v>
      </c>
      <c r="AY1491" s="18" t="s">
        <v>166</v>
      </c>
      <c r="BE1491" s="144">
        <f>IF(N1491="základní",J1491,0)</f>
        <v>0</v>
      </c>
      <c r="BF1491" s="144">
        <f>IF(N1491="snížená",J1491,0)</f>
        <v>0</v>
      </c>
      <c r="BG1491" s="144">
        <f>IF(N1491="zákl. přenesená",J1491,0)</f>
        <v>0</v>
      </c>
      <c r="BH1491" s="144">
        <f>IF(N1491="sníž. přenesená",J1491,0)</f>
        <v>0</v>
      </c>
      <c r="BI1491" s="144">
        <f>IF(N1491="nulová",J1491,0)</f>
        <v>0</v>
      </c>
      <c r="BJ1491" s="18" t="s">
        <v>81</v>
      </c>
      <c r="BK1491" s="144">
        <f>ROUND(I1491*H1491,2)</f>
        <v>0</v>
      </c>
      <c r="BL1491" s="18" t="s">
        <v>290</v>
      </c>
      <c r="BM1491" s="143" t="s">
        <v>2758</v>
      </c>
    </row>
    <row r="1492" spans="2:65" s="1" customFormat="1" ht="10.199999999999999">
      <c r="B1492" s="33"/>
      <c r="D1492" s="145" t="s">
        <v>175</v>
      </c>
      <c r="F1492" s="146" t="s">
        <v>2759</v>
      </c>
      <c r="I1492" s="147"/>
      <c r="L1492" s="33"/>
      <c r="M1492" s="148"/>
      <c r="T1492" s="54"/>
      <c r="AT1492" s="18" t="s">
        <v>175</v>
      </c>
      <c r="AU1492" s="18" t="s">
        <v>83</v>
      </c>
    </row>
    <row r="1493" spans="2:65" s="12" customFormat="1" ht="10.199999999999999">
      <c r="B1493" s="149"/>
      <c r="D1493" s="150" t="s">
        <v>177</v>
      </c>
      <c r="E1493" s="151" t="s">
        <v>19</v>
      </c>
      <c r="F1493" s="152" t="s">
        <v>2722</v>
      </c>
      <c r="H1493" s="151" t="s">
        <v>19</v>
      </c>
      <c r="I1493" s="153"/>
      <c r="L1493" s="149"/>
      <c r="M1493" s="154"/>
      <c r="T1493" s="155"/>
      <c r="AT1493" s="151" t="s">
        <v>177</v>
      </c>
      <c r="AU1493" s="151" t="s">
        <v>83</v>
      </c>
      <c r="AV1493" s="12" t="s">
        <v>81</v>
      </c>
      <c r="AW1493" s="12" t="s">
        <v>34</v>
      </c>
      <c r="AX1493" s="12" t="s">
        <v>74</v>
      </c>
      <c r="AY1493" s="151" t="s">
        <v>166</v>
      </c>
    </row>
    <row r="1494" spans="2:65" s="13" customFormat="1" ht="10.199999999999999">
      <c r="B1494" s="156"/>
      <c r="D1494" s="150" t="s">
        <v>177</v>
      </c>
      <c r="E1494" s="157" t="s">
        <v>19</v>
      </c>
      <c r="F1494" s="158" t="s">
        <v>2753</v>
      </c>
      <c r="H1494" s="159">
        <v>4.2</v>
      </c>
      <c r="I1494" s="160"/>
      <c r="L1494" s="156"/>
      <c r="M1494" s="161"/>
      <c r="T1494" s="162"/>
      <c r="AT1494" s="157" t="s">
        <v>177</v>
      </c>
      <c r="AU1494" s="157" t="s">
        <v>83</v>
      </c>
      <c r="AV1494" s="13" t="s">
        <v>83</v>
      </c>
      <c r="AW1494" s="13" t="s">
        <v>34</v>
      </c>
      <c r="AX1494" s="13" t="s">
        <v>74</v>
      </c>
      <c r="AY1494" s="157" t="s">
        <v>166</v>
      </c>
    </row>
    <row r="1495" spans="2:65" s="14" customFormat="1" ht="10.199999999999999">
      <c r="B1495" s="163"/>
      <c r="D1495" s="150" t="s">
        <v>177</v>
      </c>
      <c r="E1495" s="164" t="s">
        <v>19</v>
      </c>
      <c r="F1495" s="165" t="s">
        <v>181</v>
      </c>
      <c r="H1495" s="166">
        <v>4.2</v>
      </c>
      <c r="I1495" s="167"/>
      <c r="L1495" s="163"/>
      <c r="M1495" s="168"/>
      <c r="T1495" s="169"/>
      <c r="AT1495" s="164" t="s">
        <v>177</v>
      </c>
      <c r="AU1495" s="164" t="s">
        <v>83</v>
      </c>
      <c r="AV1495" s="14" t="s">
        <v>173</v>
      </c>
      <c r="AW1495" s="14" t="s">
        <v>34</v>
      </c>
      <c r="AX1495" s="14" t="s">
        <v>81</v>
      </c>
      <c r="AY1495" s="164" t="s">
        <v>166</v>
      </c>
    </row>
    <row r="1496" spans="2:65" s="13" customFormat="1" ht="10.199999999999999">
      <c r="B1496" s="156"/>
      <c r="D1496" s="150" t="s">
        <v>177</v>
      </c>
      <c r="F1496" s="158" t="s">
        <v>2760</v>
      </c>
      <c r="H1496" s="159">
        <v>4.41</v>
      </c>
      <c r="I1496" s="160"/>
      <c r="L1496" s="156"/>
      <c r="M1496" s="161"/>
      <c r="T1496" s="162"/>
      <c r="AT1496" s="157" t="s">
        <v>177</v>
      </c>
      <c r="AU1496" s="157" t="s">
        <v>83</v>
      </c>
      <c r="AV1496" s="13" t="s">
        <v>83</v>
      </c>
      <c r="AW1496" s="13" t="s">
        <v>4</v>
      </c>
      <c r="AX1496" s="13" t="s">
        <v>81</v>
      </c>
      <c r="AY1496" s="157" t="s">
        <v>166</v>
      </c>
    </row>
    <row r="1497" spans="2:65" s="1" customFormat="1" ht="24.15" customHeight="1">
      <c r="B1497" s="33"/>
      <c r="C1497" s="132" t="s">
        <v>2761</v>
      </c>
      <c r="D1497" s="132" t="s">
        <v>168</v>
      </c>
      <c r="E1497" s="133" t="s">
        <v>1169</v>
      </c>
      <c r="F1497" s="134" t="s">
        <v>1170</v>
      </c>
      <c r="G1497" s="135" t="s">
        <v>276</v>
      </c>
      <c r="H1497" s="136">
        <v>8.2949999999999999</v>
      </c>
      <c r="I1497" s="137"/>
      <c r="J1497" s="138">
        <f>ROUND(I1497*H1497,2)</f>
        <v>0</v>
      </c>
      <c r="K1497" s="134" t="s">
        <v>172</v>
      </c>
      <c r="L1497" s="33"/>
      <c r="M1497" s="139" t="s">
        <v>19</v>
      </c>
      <c r="N1497" s="140" t="s">
        <v>45</v>
      </c>
      <c r="P1497" s="141">
        <f>O1497*H1497</f>
        <v>0</v>
      </c>
      <c r="Q1497" s="141">
        <v>6.5300000000000002E-3</v>
      </c>
      <c r="R1497" s="141">
        <f>Q1497*H1497</f>
        <v>5.4166350000000002E-2</v>
      </c>
      <c r="S1497" s="141">
        <v>0</v>
      </c>
      <c r="T1497" s="142">
        <f>S1497*H1497</f>
        <v>0</v>
      </c>
      <c r="AR1497" s="143" t="s">
        <v>290</v>
      </c>
      <c r="AT1497" s="143" t="s">
        <v>168</v>
      </c>
      <c r="AU1497" s="143" t="s">
        <v>83</v>
      </c>
      <c r="AY1497" s="18" t="s">
        <v>166</v>
      </c>
      <c r="BE1497" s="144">
        <f>IF(N1497="základní",J1497,0)</f>
        <v>0</v>
      </c>
      <c r="BF1497" s="144">
        <f>IF(N1497="snížená",J1497,0)</f>
        <v>0</v>
      </c>
      <c r="BG1497" s="144">
        <f>IF(N1497="zákl. přenesená",J1497,0)</f>
        <v>0</v>
      </c>
      <c r="BH1497" s="144">
        <f>IF(N1497="sníž. přenesená",J1497,0)</f>
        <v>0</v>
      </c>
      <c r="BI1497" s="144">
        <f>IF(N1497="nulová",J1497,0)</f>
        <v>0</v>
      </c>
      <c r="BJ1497" s="18" t="s">
        <v>81</v>
      </c>
      <c r="BK1497" s="144">
        <f>ROUND(I1497*H1497,2)</f>
        <v>0</v>
      </c>
      <c r="BL1497" s="18" t="s">
        <v>290</v>
      </c>
      <c r="BM1497" s="143" t="s">
        <v>2762</v>
      </c>
    </row>
    <row r="1498" spans="2:65" s="1" customFormat="1" ht="10.199999999999999">
      <c r="B1498" s="33"/>
      <c r="D1498" s="145" t="s">
        <v>175</v>
      </c>
      <c r="F1498" s="146" t="s">
        <v>1172</v>
      </c>
      <c r="I1498" s="147"/>
      <c r="L1498" s="33"/>
      <c r="M1498" s="148"/>
      <c r="T1498" s="54"/>
      <c r="AT1498" s="18" t="s">
        <v>175</v>
      </c>
      <c r="AU1498" s="18" t="s">
        <v>83</v>
      </c>
    </row>
    <row r="1499" spans="2:65" s="12" customFormat="1" ht="10.199999999999999">
      <c r="B1499" s="149"/>
      <c r="D1499" s="150" t="s">
        <v>177</v>
      </c>
      <c r="E1499" s="151" t="s">
        <v>19</v>
      </c>
      <c r="F1499" s="152" t="s">
        <v>2718</v>
      </c>
      <c r="H1499" s="151" t="s">
        <v>19</v>
      </c>
      <c r="I1499" s="153"/>
      <c r="L1499" s="149"/>
      <c r="M1499" s="154"/>
      <c r="T1499" s="155"/>
      <c r="AT1499" s="151" t="s">
        <v>177</v>
      </c>
      <c r="AU1499" s="151" t="s">
        <v>83</v>
      </c>
      <c r="AV1499" s="12" t="s">
        <v>81</v>
      </c>
      <c r="AW1499" s="12" t="s">
        <v>34</v>
      </c>
      <c r="AX1499" s="12" t="s">
        <v>74</v>
      </c>
      <c r="AY1499" s="151" t="s">
        <v>166</v>
      </c>
    </row>
    <row r="1500" spans="2:65" s="13" customFormat="1" ht="10.199999999999999">
      <c r="B1500" s="156"/>
      <c r="D1500" s="150" t="s">
        <v>177</v>
      </c>
      <c r="E1500" s="157" t="s">
        <v>19</v>
      </c>
      <c r="F1500" s="158" t="s">
        <v>2763</v>
      </c>
      <c r="H1500" s="159">
        <v>7.9</v>
      </c>
      <c r="I1500" s="160"/>
      <c r="L1500" s="156"/>
      <c r="M1500" s="161"/>
      <c r="T1500" s="162"/>
      <c r="AT1500" s="157" t="s">
        <v>177</v>
      </c>
      <c r="AU1500" s="157" t="s">
        <v>83</v>
      </c>
      <c r="AV1500" s="13" t="s">
        <v>83</v>
      </c>
      <c r="AW1500" s="13" t="s">
        <v>34</v>
      </c>
      <c r="AX1500" s="13" t="s">
        <v>74</v>
      </c>
      <c r="AY1500" s="157" t="s">
        <v>166</v>
      </c>
    </row>
    <row r="1501" spans="2:65" s="14" customFormat="1" ht="10.199999999999999">
      <c r="B1501" s="163"/>
      <c r="D1501" s="150" t="s">
        <v>177</v>
      </c>
      <c r="E1501" s="164" t="s">
        <v>19</v>
      </c>
      <c r="F1501" s="165" t="s">
        <v>181</v>
      </c>
      <c r="H1501" s="166">
        <v>7.9</v>
      </c>
      <c r="I1501" s="167"/>
      <c r="L1501" s="163"/>
      <c r="M1501" s="168"/>
      <c r="T1501" s="169"/>
      <c r="AT1501" s="164" t="s">
        <v>177</v>
      </c>
      <c r="AU1501" s="164" t="s">
        <v>83</v>
      </c>
      <c r="AV1501" s="14" t="s">
        <v>173</v>
      </c>
      <c r="AW1501" s="14" t="s">
        <v>34</v>
      </c>
      <c r="AX1501" s="14" t="s">
        <v>81</v>
      </c>
      <c r="AY1501" s="164" t="s">
        <v>166</v>
      </c>
    </row>
    <row r="1502" spans="2:65" s="13" customFormat="1" ht="10.199999999999999">
      <c r="B1502" s="156"/>
      <c r="D1502" s="150" t="s">
        <v>177</v>
      </c>
      <c r="F1502" s="158" t="s">
        <v>2764</v>
      </c>
      <c r="H1502" s="159">
        <v>8.2949999999999999</v>
      </c>
      <c r="I1502" s="160"/>
      <c r="L1502" s="156"/>
      <c r="M1502" s="161"/>
      <c r="T1502" s="162"/>
      <c r="AT1502" s="157" t="s">
        <v>177</v>
      </c>
      <c r="AU1502" s="157" t="s">
        <v>83</v>
      </c>
      <c r="AV1502" s="13" t="s">
        <v>83</v>
      </c>
      <c r="AW1502" s="13" t="s">
        <v>4</v>
      </c>
      <c r="AX1502" s="13" t="s">
        <v>81</v>
      </c>
      <c r="AY1502" s="157" t="s">
        <v>166</v>
      </c>
    </row>
    <row r="1503" spans="2:65" s="1" customFormat="1" ht="24.15" customHeight="1">
      <c r="B1503" s="33"/>
      <c r="C1503" s="132" t="s">
        <v>2765</v>
      </c>
      <c r="D1503" s="132" t="s">
        <v>168</v>
      </c>
      <c r="E1503" s="133" t="s">
        <v>2766</v>
      </c>
      <c r="F1503" s="134" t="s">
        <v>2767</v>
      </c>
      <c r="G1503" s="135" t="s">
        <v>244</v>
      </c>
      <c r="H1503" s="136">
        <v>27.562999999999999</v>
      </c>
      <c r="I1503" s="137"/>
      <c r="J1503" s="138">
        <f>ROUND(I1503*H1503,2)</f>
        <v>0</v>
      </c>
      <c r="K1503" s="134" t="s">
        <v>172</v>
      </c>
      <c r="L1503" s="33"/>
      <c r="M1503" s="139" t="s">
        <v>19</v>
      </c>
      <c r="N1503" s="140" t="s">
        <v>45</v>
      </c>
      <c r="P1503" s="141">
        <f>O1503*H1503</f>
        <v>0</v>
      </c>
      <c r="Q1503" s="141">
        <v>7.8300000000000002E-3</v>
      </c>
      <c r="R1503" s="141">
        <f>Q1503*H1503</f>
        <v>0.21581829</v>
      </c>
      <c r="S1503" s="141">
        <v>0</v>
      </c>
      <c r="T1503" s="142">
        <f>S1503*H1503</f>
        <v>0</v>
      </c>
      <c r="AR1503" s="143" t="s">
        <v>290</v>
      </c>
      <c r="AT1503" s="143" t="s">
        <v>168</v>
      </c>
      <c r="AU1503" s="143" t="s">
        <v>83</v>
      </c>
      <c r="AY1503" s="18" t="s">
        <v>166</v>
      </c>
      <c r="BE1503" s="144">
        <f>IF(N1503="základní",J1503,0)</f>
        <v>0</v>
      </c>
      <c r="BF1503" s="144">
        <f>IF(N1503="snížená",J1503,0)</f>
        <v>0</v>
      </c>
      <c r="BG1503" s="144">
        <f>IF(N1503="zákl. přenesená",J1503,0)</f>
        <v>0</v>
      </c>
      <c r="BH1503" s="144">
        <f>IF(N1503="sníž. přenesená",J1503,0)</f>
        <v>0</v>
      </c>
      <c r="BI1503" s="144">
        <f>IF(N1503="nulová",J1503,0)</f>
        <v>0</v>
      </c>
      <c r="BJ1503" s="18" t="s">
        <v>81</v>
      </c>
      <c r="BK1503" s="144">
        <f>ROUND(I1503*H1503,2)</f>
        <v>0</v>
      </c>
      <c r="BL1503" s="18" t="s">
        <v>290</v>
      </c>
      <c r="BM1503" s="143" t="s">
        <v>2768</v>
      </c>
    </row>
    <row r="1504" spans="2:65" s="1" customFormat="1" ht="10.199999999999999">
      <c r="B1504" s="33"/>
      <c r="D1504" s="145" t="s">
        <v>175</v>
      </c>
      <c r="F1504" s="146" t="s">
        <v>2769</v>
      </c>
      <c r="I1504" s="147"/>
      <c r="L1504" s="33"/>
      <c r="M1504" s="148"/>
      <c r="T1504" s="54"/>
      <c r="AT1504" s="18" t="s">
        <v>175</v>
      </c>
      <c r="AU1504" s="18" t="s">
        <v>83</v>
      </c>
    </row>
    <row r="1505" spans="2:65" s="12" customFormat="1" ht="10.199999999999999">
      <c r="B1505" s="149"/>
      <c r="D1505" s="150" t="s">
        <v>177</v>
      </c>
      <c r="E1505" s="151" t="s">
        <v>19</v>
      </c>
      <c r="F1505" s="152" t="s">
        <v>2720</v>
      </c>
      <c r="H1505" s="151" t="s">
        <v>19</v>
      </c>
      <c r="I1505" s="153"/>
      <c r="L1505" s="149"/>
      <c r="M1505" s="154"/>
      <c r="T1505" s="155"/>
      <c r="AT1505" s="151" t="s">
        <v>177</v>
      </c>
      <c r="AU1505" s="151" t="s">
        <v>83</v>
      </c>
      <c r="AV1505" s="12" t="s">
        <v>81</v>
      </c>
      <c r="AW1505" s="12" t="s">
        <v>34</v>
      </c>
      <c r="AX1505" s="12" t="s">
        <v>74</v>
      </c>
      <c r="AY1505" s="151" t="s">
        <v>166</v>
      </c>
    </row>
    <row r="1506" spans="2:65" s="13" customFormat="1" ht="10.199999999999999">
      <c r="B1506" s="156"/>
      <c r="D1506" s="150" t="s">
        <v>177</v>
      </c>
      <c r="E1506" s="157" t="s">
        <v>19</v>
      </c>
      <c r="F1506" s="158" t="s">
        <v>2770</v>
      </c>
      <c r="H1506" s="159">
        <v>26.25</v>
      </c>
      <c r="I1506" s="160"/>
      <c r="L1506" s="156"/>
      <c r="M1506" s="161"/>
      <c r="T1506" s="162"/>
      <c r="AT1506" s="157" t="s">
        <v>177</v>
      </c>
      <c r="AU1506" s="157" t="s">
        <v>83</v>
      </c>
      <c r="AV1506" s="13" t="s">
        <v>83</v>
      </c>
      <c r="AW1506" s="13" t="s">
        <v>34</v>
      </c>
      <c r="AX1506" s="13" t="s">
        <v>74</v>
      </c>
      <c r="AY1506" s="157" t="s">
        <v>166</v>
      </c>
    </row>
    <row r="1507" spans="2:65" s="14" customFormat="1" ht="10.199999999999999">
      <c r="B1507" s="163"/>
      <c r="D1507" s="150" t="s">
        <v>177</v>
      </c>
      <c r="E1507" s="164" t="s">
        <v>19</v>
      </c>
      <c r="F1507" s="165" t="s">
        <v>181</v>
      </c>
      <c r="H1507" s="166">
        <v>26.25</v>
      </c>
      <c r="I1507" s="167"/>
      <c r="L1507" s="163"/>
      <c r="M1507" s="168"/>
      <c r="T1507" s="169"/>
      <c r="AT1507" s="164" t="s">
        <v>177</v>
      </c>
      <c r="AU1507" s="164" t="s">
        <v>83</v>
      </c>
      <c r="AV1507" s="14" t="s">
        <v>173</v>
      </c>
      <c r="AW1507" s="14" t="s">
        <v>34</v>
      </c>
      <c r="AX1507" s="14" t="s">
        <v>81</v>
      </c>
      <c r="AY1507" s="164" t="s">
        <v>166</v>
      </c>
    </row>
    <row r="1508" spans="2:65" s="13" customFormat="1" ht="10.199999999999999">
      <c r="B1508" s="156"/>
      <c r="D1508" s="150" t="s">
        <v>177</v>
      </c>
      <c r="F1508" s="158" t="s">
        <v>2771</v>
      </c>
      <c r="H1508" s="159">
        <v>27.562999999999999</v>
      </c>
      <c r="I1508" s="160"/>
      <c r="L1508" s="156"/>
      <c r="M1508" s="161"/>
      <c r="T1508" s="162"/>
      <c r="AT1508" s="157" t="s">
        <v>177</v>
      </c>
      <c r="AU1508" s="157" t="s">
        <v>83</v>
      </c>
      <c r="AV1508" s="13" t="s">
        <v>83</v>
      </c>
      <c r="AW1508" s="13" t="s">
        <v>4</v>
      </c>
      <c r="AX1508" s="13" t="s">
        <v>81</v>
      </c>
      <c r="AY1508" s="157" t="s">
        <v>166</v>
      </c>
    </row>
    <row r="1509" spans="2:65" s="1" customFormat="1" ht="24.15" customHeight="1">
      <c r="B1509" s="33"/>
      <c r="C1509" s="132" t="s">
        <v>2772</v>
      </c>
      <c r="D1509" s="132" t="s">
        <v>168</v>
      </c>
      <c r="E1509" s="133" t="s">
        <v>1176</v>
      </c>
      <c r="F1509" s="134" t="s">
        <v>1177</v>
      </c>
      <c r="G1509" s="135" t="s">
        <v>318</v>
      </c>
      <c r="H1509" s="136">
        <v>6</v>
      </c>
      <c r="I1509" s="137"/>
      <c r="J1509" s="138">
        <f>ROUND(I1509*H1509,2)</f>
        <v>0</v>
      </c>
      <c r="K1509" s="134" t="s">
        <v>172</v>
      </c>
      <c r="L1509" s="33"/>
      <c r="M1509" s="139" t="s">
        <v>19</v>
      </c>
      <c r="N1509" s="140" t="s">
        <v>45</v>
      </c>
      <c r="P1509" s="141">
        <f>O1509*H1509</f>
        <v>0</v>
      </c>
      <c r="Q1509" s="141">
        <v>0</v>
      </c>
      <c r="R1509" s="141">
        <f>Q1509*H1509</f>
        <v>0</v>
      </c>
      <c r="S1509" s="141">
        <v>0</v>
      </c>
      <c r="T1509" s="142">
        <f>S1509*H1509</f>
        <v>0</v>
      </c>
      <c r="AR1509" s="143" t="s">
        <v>290</v>
      </c>
      <c r="AT1509" s="143" t="s">
        <v>168</v>
      </c>
      <c r="AU1509" s="143" t="s">
        <v>83</v>
      </c>
      <c r="AY1509" s="18" t="s">
        <v>166</v>
      </c>
      <c r="BE1509" s="144">
        <f>IF(N1509="základní",J1509,0)</f>
        <v>0</v>
      </c>
      <c r="BF1509" s="144">
        <f>IF(N1509="snížená",J1509,0)</f>
        <v>0</v>
      </c>
      <c r="BG1509" s="144">
        <f>IF(N1509="zákl. přenesená",J1509,0)</f>
        <v>0</v>
      </c>
      <c r="BH1509" s="144">
        <f>IF(N1509="sníž. přenesená",J1509,0)</f>
        <v>0</v>
      </c>
      <c r="BI1509" s="144">
        <f>IF(N1509="nulová",J1509,0)</f>
        <v>0</v>
      </c>
      <c r="BJ1509" s="18" t="s">
        <v>81</v>
      </c>
      <c r="BK1509" s="144">
        <f>ROUND(I1509*H1509,2)</f>
        <v>0</v>
      </c>
      <c r="BL1509" s="18" t="s">
        <v>290</v>
      </c>
      <c r="BM1509" s="143" t="s">
        <v>2773</v>
      </c>
    </row>
    <row r="1510" spans="2:65" s="1" customFormat="1" ht="10.199999999999999">
      <c r="B1510" s="33"/>
      <c r="D1510" s="145" t="s">
        <v>175</v>
      </c>
      <c r="F1510" s="146" t="s">
        <v>1179</v>
      </c>
      <c r="I1510" s="147"/>
      <c r="L1510" s="33"/>
      <c r="M1510" s="148"/>
      <c r="T1510" s="54"/>
      <c r="AT1510" s="18" t="s">
        <v>175</v>
      </c>
      <c r="AU1510" s="18" t="s">
        <v>83</v>
      </c>
    </row>
    <row r="1511" spans="2:65" s="12" customFormat="1" ht="10.199999999999999">
      <c r="B1511" s="149"/>
      <c r="D1511" s="150" t="s">
        <v>177</v>
      </c>
      <c r="E1511" s="151" t="s">
        <v>19</v>
      </c>
      <c r="F1511" s="152" t="s">
        <v>2718</v>
      </c>
      <c r="H1511" s="151" t="s">
        <v>19</v>
      </c>
      <c r="I1511" s="153"/>
      <c r="L1511" s="149"/>
      <c r="M1511" s="154"/>
      <c r="T1511" s="155"/>
      <c r="AT1511" s="151" t="s">
        <v>177</v>
      </c>
      <c r="AU1511" s="151" t="s">
        <v>83</v>
      </c>
      <c r="AV1511" s="12" t="s">
        <v>81</v>
      </c>
      <c r="AW1511" s="12" t="s">
        <v>34</v>
      </c>
      <c r="AX1511" s="12" t="s">
        <v>74</v>
      </c>
      <c r="AY1511" s="151" t="s">
        <v>166</v>
      </c>
    </row>
    <row r="1512" spans="2:65" s="13" customFormat="1" ht="10.199999999999999">
      <c r="B1512" s="156"/>
      <c r="D1512" s="150" t="s">
        <v>177</v>
      </c>
      <c r="E1512" s="157" t="s">
        <v>19</v>
      </c>
      <c r="F1512" s="158" t="s">
        <v>83</v>
      </c>
      <c r="H1512" s="159">
        <v>2</v>
      </c>
      <c r="I1512" s="160"/>
      <c r="L1512" s="156"/>
      <c r="M1512" s="161"/>
      <c r="T1512" s="162"/>
      <c r="AT1512" s="157" t="s">
        <v>177</v>
      </c>
      <c r="AU1512" s="157" t="s">
        <v>83</v>
      </c>
      <c r="AV1512" s="13" t="s">
        <v>83</v>
      </c>
      <c r="AW1512" s="13" t="s">
        <v>34</v>
      </c>
      <c r="AX1512" s="13" t="s">
        <v>74</v>
      </c>
      <c r="AY1512" s="157" t="s">
        <v>166</v>
      </c>
    </row>
    <row r="1513" spans="2:65" s="12" customFormat="1" ht="10.199999999999999">
      <c r="B1513" s="149"/>
      <c r="D1513" s="150" t="s">
        <v>177</v>
      </c>
      <c r="E1513" s="151" t="s">
        <v>19</v>
      </c>
      <c r="F1513" s="152" t="s">
        <v>2720</v>
      </c>
      <c r="H1513" s="151" t="s">
        <v>19</v>
      </c>
      <c r="I1513" s="153"/>
      <c r="L1513" s="149"/>
      <c r="M1513" s="154"/>
      <c r="T1513" s="155"/>
      <c r="AT1513" s="151" t="s">
        <v>177</v>
      </c>
      <c r="AU1513" s="151" t="s">
        <v>83</v>
      </c>
      <c r="AV1513" s="12" t="s">
        <v>81</v>
      </c>
      <c r="AW1513" s="12" t="s">
        <v>34</v>
      </c>
      <c r="AX1513" s="12" t="s">
        <v>74</v>
      </c>
      <c r="AY1513" s="151" t="s">
        <v>166</v>
      </c>
    </row>
    <row r="1514" spans="2:65" s="13" customFormat="1" ht="10.199999999999999">
      <c r="B1514" s="156"/>
      <c r="D1514" s="150" t="s">
        <v>177</v>
      </c>
      <c r="E1514" s="157" t="s">
        <v>19</v>
      </c>
      <c r="F1514" s="158" t="s">
        <v>173</v>
      </c>
      <c r="H1514" s="159">
        <v>4</v>
      </c>
      <c r="I1514" s="160"/>
      <c r="L1514" s="156"/>
      <c r="M1514" s="161"/>
      <c r="T1514" s="162"/>
      <c r="AT1514" s="157" t="s">
        <v>177</v>
      </c>
      <c r="AU1514" s="157" t="s">
        <v>83</v>
      </c>
      <c r="AV1514" s="13" t="s">
        <v>83</v>
      </c>
      <c r="AW1514" s="13" t="s">
        <v>34</v>
      </c>
      <c r="AX1514" s="13" t="s">
        <v>74</v>
      </c>
      <c r="AY1514" s="157" t="s">
        <v>166</v>
      </c>
    </row>
    <row r="1515" spans="2:65" s="14" customFormat="1" ht="10.199999999999999">
      <c r="B1515" s="163"/>
      <c r="D1515" s="150" t="s">
        <v>177</v>
      </c>
      <c r="E1515" s="164" t="s">
        <v>19</v>
      </c>
      <c r="F1515" s="165" t="s">
        <v>181</v>
      </c>
      <c r="H1515" s="166">
        <v>6</v>
      </c>
      <c r="I1515" s="167"/>
      <c r="L1515" s="163"/>
      <c r="M1515" s="168"/>
      <c r="T1515" s="169"/>
      <c r="AT1515" s="164" t="s">
        <v>177</v>
      </c>
      <c r="AU1515" s="164" t="s">
        <v>83</v>
      </c>
      <c r="AV1515" s="14" t="s">
        <v>173</v>
      </c>
      <c r="AW1515" s="14" t="s">
        <v>34</v>
      </c>
      <c r="AX1515" s="14" t="s">
        <v>81</v>
      </c>
      <c r="AY1515" s="164" t="s">
        <v>166</v>
      </c>
    </row>
    <row r="1516" spans="2:65" s="1" customFormat="1" ht="33" customHeight="1">
      <c r="B1516" s="33"/>
      <c r="C1516" s="132" t="s">
        <v>2774</v>
      </c>
      <c r="D1516" s="132" t="s">
        <v>168</v>
      </c>
      <c r="E1516" s="133" t="s">
        <v>1181</v>
      </c>
      <c r="F1516" s="134" t="s">
        <v>1182</v>
      </c>
      <c r="G1516" s="135" t="s">
        <v>293</v>
      </c>
      <c r="H1516" s="136">
        <v>0.41399999999999998</v>
      </c>
      <c r="I1516" s="137"/>
      <c r="J1516" s="138">
        <f>ROUND(I1516*H1516,2)</f>
        <v>0</v>
      </c>
      <c r="K1516" s="134" t="s">
        <v>172</v>
      </c>
      <c r="L1516" s="33"/>
      <c r="M1516" s="139" t="s">
        <v>19</v>
      </c>
      <c r="N1516" s="140" t="s">
        <v>45</v>
      </c>
      <c r="P1516" s="141">
        <f>O1516*H1516</f>
        <v>0</v>
      </c>
      <c r="Q1516" s="141">
        <v>0</v>
      </c>
      <c r="R1516" s="141">
        <f>Q1516*H1516</f>
        <v>0</v>
      </c>
      <c r="S1516" s="141">
        <v>0</v>
      </c>
      <c r="T1516" s="142">
        <f>S1516*H1516</f>
        <v>0</v>
      </c>
      <c r="AR1516" s="143" t="s">
        <v>290</v>
      </c>
      <c r="AT1516" s="143" t="s">
        <v>168</v>
      </c>
      <c r="AU1516" s="143" t="s">
        <v>83</v>
      </c>
      <c r="AY1516" s="18" t="s">
        <v>166</v>
      </c>
      <c r="BE1516" s="144">
        <f>IF(N1516="základní",J1516,0)</f>
        <v>0</v>
      </c>
      <c r="BF1516" s="144">
        <f>IF(N1516="snížená",J1516,0)</f>
        <v>0</v>
      </c>
      <c r="BG1516" s="144">
        <f>IF(N1516="zákl. přenesená",J1516,0)</f>
        <v>0</v>
      </c>
      <c r="BH1516" s="144">
        <f>IF(N1516="sníž. přenesená",J1516,0)</f>
        <v>0</v>
      </c>
      <c r="BI1516" s="144">
        <f>IF(N1516="nulová",J1516,0)</f>
        <v>0</v>
      </c>
      <c r="BJ1516" s="18" t="s">
        <v>81</v>
      </c>
      <c r="BK1516" s="144">
        <f>ROUND(I1516*H1516,2)</f>
        <v>0</v>
      </c>
      <c r="BL1516" s="18" t="s">
        <v>290</v>
      </c>
      <c r="BM1516" s="143" t="s">
        <v>2775</v>
      </c>
    </row>
    <row r="1517" spans="2:65" s="1" customFormat="1" ht="10.199999999999999">
      <c r="B1517" s="33"/>
      <c r="D1517" s="145" t="s">
        <v>175</v>
      </c>
      <c r="F1517" s="146" t="s">
        <v>1184</v>
      </c>
      <c r="I1517" s="147"/>
      <c r="L1517" s="33"/>
      <c r="M1517" s="148"/>
      <c r="T1517" s="54"/>
      <c r="AT1517" s="18" t="s">
        <v>175</v>
      </c>
      <c r="AU1517" s="18" t="s">
        <v>83</v>
      </c>
    </row>
    <row r="1518" spans="2:65" s="11" customFormat="1" ht="22.8" customHeight="1">
      <c r="B1518" s="120"/>
      <c r="D1518" s="121" t="s">
        <v>73</v>
      </c>
      <c r="E1518" s="130" t="s">
        <v>1185</v>
      </c>
      <c r="F1518" s="130" t="s">
        <v>1186</v>
      </c>
      <c r="I1518" s="123"/>
      <c r="J1518" s="131">
        <f>BK1518</f>
        <v>0</v>
      </c>
      <c r="L1518" s="120"/>
      <c r="M1518" s="125"/>
      <c r="P1518" s="126">
        <f>SUM(P1519:P1544)</f>
        <v>0</v>
      </c>
      <c r="R1518" s="126">
        <f>SUM(R1519:R1544)</f>
        <v>0.13893</v>
      </c>
      <c r="T1518" s="127">
        <f>SUM(T1519:T1544)</f>
        <v>0</v>
      </c>
      <c r="AR1518" s="121" t="s">
        <v>83</v>
      </c>
      <c r="AT1518" s="128" t="s">
        <v>73</v>
      </c>
      <c r="AU1518" s="128" t="s">
        <v>81</v>
      </c>
      <c r="AY1518" s="121" t="s">
        <v>166</v>
      </c>
      <c r="BK1518" s="129">
        <f>SUM(BK1519:BK1544)</f>
        <v>0</v>
      </c>
    </row>
    <row r="1519" spans="2:65" s="1" customFormat="1" ht="16.5" customHeight="1">
      <c r="B1519" s="33"/>
      <c r="C1519" s="132" t="s">
        <v>2776</v>
      </c>
      <c r="D1519" s="132" t="s">
        <v>168</v>
      </c>
      <c r="E1519" s="133" t="s">
        <v>1198</v>
      </c>
      <c r="F1519" s="134" t="s">
        <v>1199</v>
      </c>
      <c r="G1519" s="135" t="s">
        <v>318</v>
      </c>
      <c r="H1519" s="136">
        <v>3</v>
      </c>
      <c r="I1519" s="137"/>
      <c r="J1519" s="138">
        <f>ROUND(I1519*H1519,2)</f>
        <v>0</v>
      </c>
      <c r="K1519" s="134" t="s">
        <v>172</v>
      </c>
      <c r="L1519" s="33"/>
      <c r="M1519" s="139" t="s">
        <v>19</v>
      </c>
      <c r="N1519" s="140" t="s">
        <v>45</v>
      </c>
      <c r="P1519" s="141">
        <f>O1519*H1519</f>
        <v>0</v>
      </c>
      <c r="Q1519" s="141">
        <v>8.7000000000000001E-4</v>
      </c>
      <c r="R1519" s="141">
        <f>Q1519*H1519</f>
        <v>2.6099999999999999E-3</v>
      </c>
      <c r="S1519" s="141">
        <v>0</v>
      </c>
      <c r="T1519" s="142">
        <f>S1519*H1519</f>
        <v>0</v>
      </c>
      <c r="AR1519" s="143" t="s">
        <v>290</v>
      </c>
      <c r="AT1519" s="143" t="s">
        <v>168</v>
      </c>
      <c r="AU1519" s="143" t="s">
        <v>83</v>
      </c>
      <c r="AY1519" s="18" t="s">
        <v>166</v>
      </c>
      <c r="BE1519" s="144">
        <f>IF(N1519="základní",J1519,0)</f>
        <v>0</v>
      </c>
      <c r="BF1519" s="144">
        <f>IF(N1519="snížená",J1519,0)</f>
        <v>0</v>
      </c>
      <c r="BG1519" s="144">
        <f>IF(N1519="zákl. přenesená",J1519,0)</f>
        <v>0</v>
      </c>
      <c r="BH1519" s="144">
        <f>IF(N1519="sníž. přenesená",J1519,0)</f>
        <v>0</v>
      </c>
      <c r="BI1519" s="144">
        <f>IF(N1519="nulová",J1519,0)</f>
        <v>0</v>
      </c>
      <c r="BJ1519" s="18" t="s">
        <v>81</v>
      </c>
      <c r="BK1519" s="144">
        <f>ROUND(I1519*H1519,2)</f>
        <v>0</v>
      </c>
      <c r="BL1519" s="18" t="s">
        <v>290</v>
      </c>
      <c r="BM1519" s="143" t="s">
        <v>2777</v>
      </c>
    </row>
    <row r="1520" spans="2:65" s="1" customFormat="1" ht="10.199999999999999">
      <c r="B1520" s="33"/>
      <c r="D1520" s="145" t="s">
        <v>175</v>
      </c>
      <c r="F1520" s="146" t="s">
        <v>1201</v>
      </c>
      <c r="I1520" s="147"/>
      <c r="L1520" s="33"/>
      <c r="M1520" s="148"/>
      <c r="T1520" s="54"/>
      <c r="AT1520" s="18" t="s">
        <v>175</v>
      </c>
      <c r="AU1520" s="18" t="s">
        <v>83</v>
      </c>
    </row>
    <row r="1521" spans="2:65" s="12" customFormat="1" ht="10.199999999999999">
      <c r="B1521" s="149"/>
      <c r="D1521" s="150" t="s">
        <v>177</v>
      </c>
      <c r="E1521" s="151" t="s">
        <v>19</v>
      </c>
      <c r="F1521" s="152" t="s">
        <v>2778</v>
      </c>
      <c r="H1521" s="151" t="s">
        <v>19</v>
      </c>
      <c r="I1521" s="153"/>
      <c r="L1521" s="149"/>
      <c r="M1521" s="154"/>
      <c r="T1521" s="155"/>
      <c r="AT1521" s="151" t="s">
        <v>177</v>
      </c>
      <c r="AU1521" s="151" t="s">
        <v>83</v>
      </c>
      <c r="AV1521" s="12" t="s">
        <v>81</v>
      </c>
      <c r="AW1521" s="12" t="s">
        <v>34</v>
      </c>
      <c r="AX1521" s="12" t="s">
        <v>74</v>
      </c>
      <c r="AY1521" s="151" t="s">
        <v>166</v>
      </c>
    </row>
    <row r="1522" spans="2:65" s="13" customFormat="1" ht="10.199999999999999">
      <c r="B1522" s="156"/>
      <c r="D1522" s="150" t="s">
        <v>177</v>
      </c>
      <c r="E1522" s="157" t="s">
        <v>19</v>
      </c>
      <c r="F1522" s="158" t="s">
        <v>81</v>
      </c>
      <c r="H1522" s="159">
        <v>1</v>
      </c>
      <c r="I1522" s="160"/>
      <c r="L1522" s="156"/>
      <c r="M1522" s="161"/>
      <c r="T1522" s="162"/>
      <c r="AT1522" s="157" t="s">
        <v>177</v>
      </c>
      <c r="AU1522" s="157" t="s">
        <v>83</v>
      </c>
      <c r="AV1522" s="13" t="s">
        <v>83</v>
      </c>
      <c r="AW1522" s="13" t="s">
        <v>34</v>
      </c>
      <c r="AX1522" s="13" t="s">
        <v>74</v>
      </c>
      <c r="AY1522" s="157" t="s">
        <v>166</v>
      </c>
    </row>
    <row r="1523" spans="2:65" s="12" customFormat="1" ht="10.199999999999999">
      <c r="B1523" s="149"/>
      <c r="D1523" s="150" t="s">
        <v>177</v>
      </c>
      <c r="E1523" s="151" t="s">
        <v>19</v>
      </c>
      <c r="F1523" s="152" t="s">
        <v>2779</v>
      </c>
      <c r="H1523" s="151" t="s">
        <v>19</v>
      </c>
      <c r="I1523" s="153"/>
      <c r="L1523" s="149"/>
      <c r="M1523" s="154"/>
      <c r="T1523" s="155"/>
      <c r="AT1523" s="151" t="s">
        <v>177</v>
      </c>
      <c r="AU1523" s="151" t="s">
        <v>83</v>
      </c>
      <c r="AV1523" s="12" t="s">
        <v>81</v>
      </c>
      <c r="AW1523" s="12" t="s">
        <v>34</v>
      </c>
      <c r="AX1523" s="12" t="s">
        <v>74</v>
      </c>
      <c r="AY1523" s="151" t="s">
        <v>166</v>
      </c>
    </row>
    <row r="1524" spans="2:65" s="13" customFormat="1" ht="10.199999999999999">
      <c r="B1524" s="156"/>
      <c r="D1524" s="150" t="s">
        <v>177</v>
      </c>
      <c r="E1524" s="157" t="s">
        <v>19</v>
      </c>
      <c r="F1524" s="158" t="s">
        <v>81</v>
      </c>
      <c r="H1524" s="159">
        <v>1</v>
      </c>
      <c r="I1524" s="160"/>
      <c r="L1524" s="156"/>
      <c r="M1524" s="161"/>
      <c r="T1524" s="162"/>
      <c r="AT1524" s="157" t="s">
        <v>177</v>
      </c>
      <c r="AU1524" s="157" t="s">
        <v>83</v>
      </c>
      <c r="AV1524" s="13" t="s">
        <v>83</v>
      </c>
      <c r="AW1524" s="13" t="s">
        <v>34</v>
      </c>
      <c r="AX1524" s="13" t="s">
        <v>74</v>
      </c>
      <c r="AY1524" s="157" t="s">
        <v>166</v>
      </c>
    </row>
    <row r="1525" spans="2:65" s="12" customFormat="1" ht="10.199999999999999">
      <c r="B1525" s="149"/>
      <c r="D1525" s="150" t="s">
        <v>177</v>
      </c>
      <c r="E1525" s="151" t="s">
        <v>19</v>
      </c>
      <c r="F1525" s="152" t="s">
        <v>2780</v>
      </c>
      <c r="H1525" s="151" t="s">
        <v>19</v>
      </c>
      <c r="I1525" s="153"/>
      <c r="L1525" s="149"/>
      <c r="M1525" s="154"/>
      <c r="T1525" s="155"/>
      <c r="AT1525" s="151" t="s">
        <v>177</v>
      </c>
      <c r="AU1525" s="151" t="s">
        <v>83</v>
      </c>
      <c r="AV1525" s="12" t="s">
        <v>81</v>
      </c>
      <c r="AW1525" s="12" t="s">
        <v>34</v>
      </c>
      <c r="AX1525" s="12" t="s">
        <v>74</v>
      </c>
      <c r="AY1525" s="151" t="s">
        <v>166</v>
      </c>
    </row>
    <row r="1526" spans="2:65" s="13" customFormat="1" ht="10.199999999999999">
      <c r="B1526" s="156"/>
      <c r="D1526" s="150" t="s">
        <v>177</v>
      </c>
      <c r="E1526" s="157" t="s">
        <v>19</v>
      </c>
      <c r="F1526" s="158" t="s">
        <v>81</v>
      </c>
      <c r="H1526" s="159">
        <v>1</v>
      </c>
      <c r="I1526" s="160"/>
      <c r="L1526" s="156"/>
      <c r="M1526" s="161"/>
      <c r="T1526" s="162"/>
      <c r="AT1526" s="157" t="s">
        <v>177</v>
      </c>
      <c r="AU1526" s="157" t="s">
        <v>83</v>
      </c>
      <c r="AV1526" s="13" t="s">
        <v>83</v>
      </c>
      <c r="AW1526" s="13" t="s">
        <v>34</v>
      </c>
      <c r="AX1526" s="13" t="s">
        <v>74</v>
      </c>
      <c r="AY1526" s="157" t="s">
        <v>166</v>
      </c>
    </row>
    <row r="1527" spans="2:65" s="14" customFormat="1" ht="10.199999999999999">
      <c r="B1527" s="163"/>
      <c r="D1527" s="150" t="s">
        <v>177</v>
      </c>
      <c r="E1527" s="164" t="s">
        <v>19</v>
      </c>
      <c r="F1527" s="165" t="s">
        <v>181</v>
      </c>
      <c r="H1527" s="166">
        <v>3</v>
      </c>
      <c r="I1527" s="167"/>
      <c r="L1527" s="163"/>
      <c r="M1527" s="168"/>
      <c r="T1527" s="169"/>
      <c r="AT1527" s="164" t="s">
        <v>177</v>
      </c>
      <c r="AU1527" s="164" t="s">
        <v>83</v>
      </c>
      <c r="AV1527" s="14" t="s">
        <v>173</v>
      </c>
      <c r="AW1527" s="14" t="s">
        <v>34</v>
      </c>
      <c r="AX1527" s="14" t="s">
        <v>81</v>
      </c>
      <c r="AY1527" s="164" t="s">
        <v>166</v>
      </c>
    </row>
    <row r="1528" spans="2:65" s="1" customFormat="1" ht="21.75" customHeight="1">
      <c r="B1528" s="33"/>
      <c r="C1528" s="175" t="s">
        <v>2781</v>
      </c>
      <c r="D1528" s="175" t="s">
        <v>561</v>
      </c>
      <c r="E1528" s="176" t="s">
        <v>2782</v>
      </c>
      <c r="F1528" s="177" t="s">
        <v>2783</v>
      </c>
      <c r="G1528" s="178" t="s">
        <v>318</v>
      </c>
      <c r="H1528" s="179">
        <v>1</v>
      </c>
      <c r="I1528" s="180"/>
      <c r="J1528" s="181">
        <f>ROUND(I1528*H1528,2)</f>
        <v>0</v>
      </c>
      <c r="K1528" s="177" t="s">
        <v>19</v>
      </c>
      <c r="L1528" s="182"/>
      <c r="M1528" s="183" t="s">
        <v>19</v>
      </c>
      <c r="N1528" s="184" t="s">
        <v>45</v>
      </c>
      <c r="P1528" s="141">
        <f>O1528*H1528</f>
        <v>0</v>
      </c>
      <c r="Q1528" s="141">
        <v>4.5440000000000001E-2</v>
      </c>
      <c r="R1528" s="141">
        <f>Q1528*H1528</f>
        <v>4.5440000000000001E-2</v>
      </c>
      <c r="S1528" s="141">
        <v>0</v>
      </c>
      <c r="T1528" s="142">
        <f>S1528*H1528</f>
        <v>0</v>
      </c>
      <c r="AR1528" s="143" t="s">
        <v>414</v>
      </c>
      <c r="AT1528" s="143" t="s">
        <v>561</v>
      </c>
      <c r="AU1528" s="143" t="s">
        <v>83</v>
      </c>
      <c r="AY1528" s="18" t="s">
        <v>166</v>
      </c>
      <c r="BE1528" s="144">
        <f>IF(N1528="základní",J1528,0)</f>
        <v>0</v>
      </c>
      <c r="BF1528" s="144">
        <f>IF(N1528="snížená",J1528,0)</f>
        <v>0</v>
      </c>
      <c r="BG1528" s="144">
        <f>IF(N1528="zákl. přenesená",J1528,0)</f>
        <v>0</v>
      </c>
      <c r="BH1528" s="144">
        <f>IF(N1528="sníž. přenesená",J1528,0)</f>
        <v>0</v>
      </c>
      <c r="BI1528" s="144">
        <f>IF(N1528="nulová",J1528,0)</f>
        <v>0</v>
      </c>
      <c r="BJ1528" s="18" t="s">
        <v>81</v>
      </c>
      <c r="BK1528" s="144">
        <f>ROUND(I1528*H1528,2)</f>
        <v>0</v>
      </c>
      <c r="BL1528" s="18" t="s">
        <v>290</v>
      </c>
      <c r="BM1528" s="143" t="s">
        <v>2784</v>
      </c>
    </row>
    <row r="1529" spans="2:65" s="1" customFormat="1" ht="48">
      <c r="B1529" s="33"/>
      <c r="D1529" s="150" t="s">
        <v>1346</v>
      </c>
      <c r="F1529" s="185" t="s">
        <v>2785</v>
      </c>
      <c r="I1529" s="147"/>
      <c r="L1529" s="33"/>
      <c r="M1529" s="148"/>
      <c r="T1529" s="54"/>
      <c r="AT1529" s="18" t="s">
        <v>1346</v>
      </c>
      <c r="AU1529" s="18" t="s">
        <v>83</v>
      </c>
    </row>
    <row r="1530" spans="2:65" s="12" customFormat="1" ht="10.199999999999999">
      <c r="B1530" s="149"/>
      <c r="D1530" s="150" t="s">
        <v>177</v>
      </c>
      <c r="E1530" s="151" t="s">
        <v>19</v>
      </c>
      <c r="F1530" s="152" t="s">
        <v>2778</v>
      </c>
      <c r="H1530" s="151" t="s">
        <v>19</v>
      </c>
      <c r="I1530" s="153"/>
      <c r="L1530" s="149"/>
      <c r="M1530" s="154"/>
      <c r="T1530" s="155"/>
      <c r="AT1530" s="151" t="s">
        <v>177</v>
      </c>
      <c r="AU1530" s="151" t="s">
        <v>83</v>
      </c>
      <c r="AV1530" s="12" t="s">
        <v>81</v>
      </c>
      <c r="AW1530" s="12" t="s">
        <v>34</v>
      </c>
      <c r="AX1530" s="12" t="s">
        <v>74</v>
      </c>
      <c r="AY1530" s="151" t="s">
        <v>166</v>
      </c>
    </row>
    <row r="1531" spans="2:65" s="13" customFormat="1" ht="10.199999999999999">
      <c r="B1531" s="156"/>
      <c r="D1531" s="150" t="s">
        <v>177</v>
      </c>
      <c r="E1531" s="157" t="s">
        <v>19</v>
      </c>
      <c r="F1531" s="158" t="s">
        <v>81</v>
      </c>
      <c r="H1531" s="159">
        <v>1</v>
      </c>
      <c r="I1531" s="160"/>
      <c r="L1531" s="156"/>
      <c r="M1531" s="161"/>
      <c r="T1531" s="162"/>
      <c r="AT1531" s="157" t="s">
        <v>177</v>
      </c>
      <c r="AU1531" s="157" t="s">
        <v>83</v>
      </c>
      <c r="AV1531" s="13" t="s">
        <v>83</v>
      </c>
      <c r="AW1531" s="13" t="s">
        <v>34</v>
      </c>
      <c r="AX1531" s="13" t="s">
        <v>74</v>
      </c>
      <c r="AY1531" s="157" t="s">
        <v>166</v>
      </c>
    </row>
    <row r="1532" spans="2:65" s="14" customFormat="1" ht="10.199999999999999">
      <c r="B1532" s="163"/>
      <c r="D1532" s="150" t="s">
        <v>177</v>
      </c>
      <c r="E1532" s="164" t="s">
        <v>19</v>
      </c>
      <c r="F1532" s="165" t="s">
        <v>181</v>
      </c>
      <c r="H1532" s="166">
        <v>1</v>
      </c>
      <c r="I1532" s="167"/>
      <c r="L1532" s="163"/>
      <c r="M1532" s="168"/>
      <c r="T1532" s="169"/>
      <c r="AT1532" s="164" t="s">
        <v>177</v>
      </c>
      <c r="AU1532" s="164" t="s">
        <v>83</v>
      </c>
      <c r="AV1532" s="14" t="s">
        <v>173</v>
      </c>
      <c r="AW1532" s="14" t="s">
        <v>34</v>
      </c>
      <c r="AX1532" s="14" t="s">
        <v>81</v>
      </c>
      <c r="AY1532" s="164" t="s">
        <v>166</v>
      </c>
    </row>
    <row r="1533" spans="2:65" s="1" customFormat="1" ht="16.5" customHeight="1">
      <c r="B1533" s="33"/>
      <c r="C1533" s="175" t="s">
        <v>380</v>
      </c>
      <c r="D1533" s="175" t="s">
        <v>561</v>
      </c>
      <c r="E1533" s="176" t="s">
        <v>2786</v>
      </c>
      <c r="F1533" s="177" t="s">
        <v>2787</v>
      </c>
      <c r="G1533" s="178" t="s">
        <v>318</v>
      </c>
      <c r="H1533" s="179">
        <v>1</v>
      </c>
      <c r="I1533" s="180"/>
      <c r="J1533" s="181">
        <f>ROUND(I1533*H1533,2)</f>
        <v>0</v>
      </c>
      <c r="K1533" s="177" t="s">
        <v>19</v>
      </c>
      <c r="L1533" s="182"/>
      <c r="M1533" s="183" t="s">
        <v>19</v>
      </c>
      <c r="N1533" s="184" t="s">
        <v>45</v>
      </c>
      <c r="P1533" s="141">
        <f>O1533*H1533</f>
        <v>0</v>
      </c>
      <c r="Q1533" s="141">
        <v>4.5440000000000001E-2</v>
      </c>
      <c r="R1533" s="141">
        <f>Q1533*H1533</f>
        <v>4.5440000000000001E-2</v>
      </c>
      <c r="S1533" s="141">
        <v>0</v>
      </c>
      <c r="T1533" s="142">
        <f>S1533*H1533</f>
        <v>0</v>
      </c>
      <c r="AR1533" s="143" t="s">
        <v>414</v>
      </c>
      <c r="AT1533" s="143" t="s">
        <v>561</v>
      </c>
      <c r="AU1533" s="143" t="s">
        <v>83</v>
      </c>
      <c r="AY1533" s="18" t="s">
        <v>166</v>
      </c>
      <c r="BE1533" s="144">
        <f>IF(N1533="základní",J1533,0)</f>
        <v>0</v>
      </c>
      <c r="BF1533" s="144">
        <f>IF(N1533="snížená",J1533,0)</f>
        <v>0</v>
      </c>
      <c r="BG1533" s="144">
        <f>IF(N1533="zákl. přenesená",J1533,0)</f>
        <v>0</v>
      </c>
      <c r="BH1533" s="144">
        <f>IF(N1533="sníž. přenesená",J1533,0)</f>
        <v>0</v>
      </c>
      <c r="BI1533" s="144">
        <f>IF(N1533="nulová",J1533,0)</f>
        <v>0</v>
      </c>
      <c r="BJ1533" s="18" t="s">
        <v>81</v>
      </c>
      <c r="BK1533" s="144">
        <f>ROUND(I1533*H1533,2)</f>
        <v>0</v>
      </c>
      <c r="BL1533" s="18" t="s">
        <v>290</v>
      </c>
      <c r="BM1533" s="143" t="s">
        <v>2788</v>
      </c>
    </row>
    <row r="1534" spans="2:65" s="1" customFormat="1" ht="38.4">
      <c r="B1534" s="33"/>
      <c r="D1534" s="150" t="s">
        <v>1346</v>
      </c>
      <c r="F1534" s="185" t="s">
        <v>2789</v>
      </c>
      <c r="I1534" s="147"/>
      <c r="L1534" s="33"/>
      <c r="M1534" s="148"/>
      <c r="T1534" s="54"/>
      <c r="AT1534" s="18" t="s">
        <v>1346</v>
      </c>
      <c r="AU1534" s="18" t="s">
        <v>83</v>
      </c>
    </row>
    <row r="1535" spans="2:65" s="12" customFormat="1" ht="10.199999999999999">
      <c r="B1535" s="149"/>
      <c r="D1535" s="150" t="s">
        <v>177</v>
      </c>
      <c r="E1535" s="151" t="s">
        <v>19</v>
      </c>
      <c r="F1535" s="152" t="s">
        <v>2778</v>
      </c>
      <c r="H1535" s="151" t="s">
        <v>19</v>
      </c>
      <c r="I1535" s="153"/>
      <c r="L1535" s="149"/>
      <c r="M1535" s="154"/>
      <c r="T1535" s="155"/>
      <c r="AT1535" s="151" t="s">
        <v>177</v>
      </c>
      <c r="AU1535" s="151" t="s">
        <v>83</v>
      </c>
      <c r="AV1535" s="12" t="s">
        <v>81</v>
      </c>
      <c r="AW1535" s="12" t="s">
        <v>34</v>
      </c>
      <c r="AX1535" s="12" t="s">
        <v>74</v>
      </c>
      <c r="AY1535" s="151" t="s">
        <v>166</v>
      </c>
    </row>
    <row r="1536" spans="2:65" s="13" customFormat="1" ht="10.199999999999999">
      <c r="B1536" s="156"/>
      <c r="D1536" s="150" t="s">
        <v>177</v>
      </c>
      <c r="E1536" s="157" t="s">
        <v>19</v>
      </c>
      <c r="F1536" s="158" t="s">
        <v>81</v>
      </c>
      <c r="H1536" s="159">
        <v>1</v>
      </c>
      <c r="I1536" s="160"/>
      <c r="L1536" s="156"/>
      <c r="M1536" s="161"/>
      <c r="T1536" s="162"/>
      <c r="AT1536" s="157" t="s">
        <v>177</v>
      </c>
      <c r="AU1536" s="157" t="s">
        <v>83</v>
      </c>
      <c r="AV1536" s="13" t="s">
        <v>83</v>
      </c>
      <c r="AW1536" s="13" t="s">
        <v>34</v>
      </c>
      <c r="AX1536" s="13" t="s">
        <v>74</v>
      </c>
      <c r="AY1536" s="157" t="s">
        <v>166</v>
      </c>
    </row>
    <row r="1537" spans="2:65" s="14" customFormat="1" ht="10.199999999999999">
      <c r="B1537" s="163"/>
      <c r="D1537" s="150" t="s">
        <v>177</v>
      </c>
      <c r="E1537" s="164" t="s">
        <v>19</v>
      </c>
      <c r="F1537" s="165" t="s">
        <v>181</v>
      </c>
      <c r="H1537" s="166">
        <v>1</v>
      </c>
      <c r="I1537" s="167"/>
      <c r="L1537" s="163"/>
      <c r="M1537" s="168"/>
      <c r="T1537" s="169"/>
      <c r="AT1537" s="164" t="s">
        <v>177</v>
      </c>
      <c r="AU1537" s="164" t="s">
        <v>83</v>
      </c>
      <c r="AV1537" s="14" t="s">
        <v>173</v>
      </c>
      <c r="AW1537" s="14" t="s">
        <v>34</v>
      </c>
      <c r="AX1537" s="14" t="s">
        <v>81</v>
      </c>
      <c r="AY1537" s="164" t="s">
        <v>166</v>
      </c>
    </row>
    <row r="1538" spans="2:65" s="1" customFormat="1" ht="16.5" customHeight="1">
      <c r="B1538" s="33"/>
      <c r="C1538" s="175" t="s">
        <v>2790</v>
      </c>
      <c r="D1538" s="175" t="s">
        <v>561</v>
      </c>
      <c r="E1538" s="176" t="s">
        <v>2791</v>
      </c>
      <c r="F1538" s="177" t="s">
        <v>2792</v>
      </c>
      <c r="G1538" s="178" t="s">
        <v>318</v>
      </c>
      <c r="H1538" s="179">
        <v>1</v>
      </c>
      <c r="I1538" s="180"/>
      <c r="J1538" s="181">
        <f>ROUND(I1538*H1538,2)</f>
        <v>0</v>
      </c>
      <c r="K1538" s="177" t="s">
        <v>19</v>
      </c>
      <c r="L1538" s="182"/>
      <c r="M1538" s="183" t="s">
        <v>19</v>
      </c>
      <c r="N1538" s="184" t="s">
        <v>45</v>
      </c>
      <c r="P1538" s="141">
        <f>O1538*H1538</f>
        <v>0</v>
      </c>
      <c r="Q1538" s="141">
        <v>4.5440000000000001E-2</v>
      </c>
      <c r="R1538" s="141">
        <f>Q1538*H1538</f>
        <v>4.5440000000000001E-2</v>
      </c>
      <c r="S1538" s="141">
        <v>0</v>
      </c>
      <c r="T1538" s="142">
        <f>S1538*H1538</f>
        <v>0</v>
      </c>
      <c r="AR1538" s="143" t="s">
        <v>414</v>
      </c>
      <c r="AT1538" s="143" t="s">
        <v>561</v>
      </c>
      <c r="AU1538" s="143" t="s">
        <v>83</v>
      </c>
      <c r="AY1538" s="18" t="s">
        <v>166</v>
      </c>
      <c r="BE1538" s="144">
        <f>IF(N1538="základní",J1538,0)</f>
        <v>0</v>
      </c>
      <c r="BF1538" s="144">
        <f>IF(N1538="snížená",J1538,0)</f>
        <v>0</v>
      </c>
      <c r="BG1538" s="144">
        <f>IF(N1538="zákl. přenesená",J1538,0)</f>
        <v>0</v>
      </c>
      <c r="BH1538" s="144">
        <f>IF(N1538="sníž. přenesená",J1538,0)</f>
        <v>0</v>
      </c>
      <c r="BI1538" s="144">
        <f>IF(N1538="nulová",J1538,0)</f>
        <v>0</v>
      </c>
      <c r="BJ1538" s="18" t="s">
        <v>81</v>
      </c>
      <c r="BK1538" s="144">
        <f>ROUND(I1538*H1538,2)</f>
        <v>0</v>
      </c>
      <c r="BL1538" s="18" t="s">
        <v>290</v>
      </c>
      <c r="BM1538" s="143" t="s">
        <v>2793</v>
      </c>
    </row>
    <row r="1539" spans="2:65" s="1" customFormat="1" ht="38.4">
      <c r="B1539" s="33"/>
      <c r="D1539" s="150" t="s">
        <v>1346</v>
      </c>
      <c r="F1539" s="185" t="s">
        <v>2789</v>
      </c>
      <c r="I1539" s="147"/>
      <c r="L1539" s="33"/>
      <c r="M1539" s="148"/>
      <c r="T1539" s="54"/>
      <c r="AT1539" s="18" t="s">
        <v>1346</v>
      </c>
      <c r="AU1539" s="18" t="s">
        <v>83</v>
      </c>
    </row>
    <row r="1540" spans="2:65" s="12" customFormat="1" ht="10.199999999999999">
      <c r="B1540" s="149"/>
      <c r="D1540" s="150" t="s">
        <v>177</v>
      </c>
      <c r="E1540" s="151" t="s">
        <v>19</v>
      </c>
      <c r="F1540" s="152" t="s">
        <v>2778</v>
      </c>
      <c r="H1540" s="151" t="s">
        <v>19</v>
      </c>
      <c r="I1540" s="153"/>
      <c r="L1540" s="149"/>
      <c r="M1540" s="154"/>
      <c r="T1540" s="155"/>
      <c r="AT1540" s="151" t="s">
        <v>177</v>
      </c>
      <c r="AU1540" s="151" t="s">
        <v>83</v>
      </c>
      <c r="AV1540" s="12" t="s">
        <v>81</v>
      </c>
      <c r="AW1540" s="12" t="s">
        <v>34</v>
      </c>
      <c r="AX1540" s="12" t="s">
        <v>74</v>
      </c>
      <c r="AY1540" s="151" t="s">
        <v>166</v>
      </c>
    </row>
    <row r="1541" spans="2:65" s="13" customFormat="1" ht="10.199999999999999">
      <c r="B1541" s="156"/>
      <c r="D1541" s="150" t="s">
        <v>177</v>
      </c>
      <c r="E1541" s="157" t="s">
        <v>19</v>
      </c>
      <c r="F1541" s="158" t="s">
        <v>81</v>
      </c>
      <c r="H1541" s="159">
        <v>1</v>
      </c>
      <c r="I1541" s="160"/>
      <c r="L1541" s="156"/>
      <c r="M1541" s="161"/>
      <c r="T1541" s="162"/>
      <c r="AT1541" s="157" t="s">
        <v>177</v>
      </c>
      <c r="AU1541" s="157" t="s">
        <v>83</v>
      </c>
      <c r="AV1541" s="13" t="s">
        <v>83</v>
      </c>
      <c r="AW1541" s="13" t="s">
        <v>34</v>
      </c>
      <c r="AX1541" s="13" t="s">
        <v>74</v>
      </c>
      <c r="AY1541" s="157" t="s">
        <v>166</v>
      </c>
    </row>
    <row r="1542" spans="2:65" s="14" customFormat="1" ht="10.199999999999999">
      <c r="B1542" s="163"/>
      <c r="D1542" s="150" t="s">
        <v>177</v>
      </c>
      <c r="E1542" s="164" t="s">
        <v>19</v>
      </c>
      <c r="F1542" s="165" t="s">
        <v>181</v>
      </c>
      <c r="H1542" s="166">
        <v>1</v>
      </c>
      <c r="I1542" s="167"/>
      <c r="L1542" s="163"/>
      <c r="M1542" s="168"/>
      <c r="T1542" s="169"/>
      <c r="AT1542" s="164" t="s">
        <v>177</v>
      </c>
      <c r="AU1542" s="164" t="s">
        <v>83</v>
      </c>
      <c r="AV1542" s="14" t="s">
        <v>173</v>
      </c>
      <c r="AW1542" s="14" t="s">
        <v>34</v>
      </c>
      <c r="AX1542" s="14" t="s">
        <v>81</v>
      </c>
      <c r="AY1542" s="164" t="s">
        <v>166</v>
      </c>
    </row>
    <row r="1543" spans="2:65" s="1" customFormat="1" ht="24.15" customHeight="1">
      <c r="B1543" s="33"/>
      <c r="C1543" s="132" t="s">
        <v>2794</v>
      </c>
      <c r="D1543" s="132" t="s">
        <v>168</v>
      </c>
      <c r="E1543" s="133" t="s">
        <v>1211</v>
      </c>
      <c r="F1543" s="134" t="s">
        <v>1212</v>
      </c>
      <c r="G1543" s="135" t="s">
        <v>293</v>
      </c>
      <c r="H1543" s="136">
        <v>0.13900000000000001</v>
      </c>
      <c r="I1543" s="137"/>
      <c r="J1543" s="138">
        <f>ROUND(I1543*H1543,2)</f>
        <v>0</v>
      </c>
      <c r="K1543" s="134" t="s">
        <v>172</v>
      </c>
      <c r="L1543" s="33"/>
      <c r="M1543" s="139" t="s">
        <v>19</v>
      </c>
      <c r="N1543" s="140" t="s">
        <v>45</v>
      </c>
      <c r="P1543" s="141">
        <f>O1543*H1543</f>
        <v>0</v>
      </c>
      <c r="Q1543" s="141">
        <v>0</v>
      </c>
      <c r="R1543" s="141">
        <f>Q1543*H1543</f>
        <v>0</v>
      </c>
      <c r="S1543" s="141">
        <v>0</v>
      </c>
      <c r="T1543" s="142">
        <f>S1543*H1543</f>
        <v>0</v>
      </c>
      <c r="AR1543" s="143" t="s">
        <v>290</v>
      </c>
      <c r="AT1543" s="143" t="s">
        <v>168</v>
      </c>
      <c r="AU1543" s="143" t="s">
        <v>83</v>
      </c>
      <c r="AY1543" s="18" t="s">
        <v>166</v>
      </c>
      <c r="BE1543" s="144">
        <f>IF(N1543="základní",J1543,0)</f>
        <v>0</v>
      </c>
      <c r="BF1543" s="144">
        <f>IF(N1543="snížená",J1543,0)</f>
        <v>0</v>
      </c>
      <c r="BG1543" s="144">
        <f>IF(N1543="zákl. přenesená",J1543,0)</f>
        <v>0</v>
      </c>
      <c r="BH1543" s="144">
        <f>IF(N1543="sníž. přenesená",J1543,0)</f>
        <v>0</v>
      </c>
      <c r="BI1543" s="144">
        <f>IF(N1543="nulová",J1543,0)</f>
        <v>0</v>
      </c>
      <c r="BJ1543" s="18" t="s">
        <v>81</v>
      </c>
      <c r="BK1543" s="144">
        <f>ROUND(I1543*H1543,2)</f>
        <v>0</v>
      </c>
      <c r="BL1543" s="18" t="s">
        <v>290</v>
      </c>
      <c r="BM1543" s="143" t="s">
        <v>2795</v>
      </c>
    </row>
    <row r="1544" spans="2:65" s="1" customFormat="1" ht="10.199999999999999">
      <c r="B1544" s="33"/>
      <c r="D1544" s="145" t="s">
        <v>175</v>
      </c>
      <c r="F1544" s="146" t="s">
        <v>1214</v>
      </c>
      <c r="I1544" s="147"/>
      <c r="L1544" s="33"/>
      <c r="M1544" s="148"/>
      <c r="T1544" s="54"/>
      <c r="AT1544" s="18" t="s">
        <v>175</v>
      </c>
      <c r="AU1544" s="18" t="s">
        <v>83</v>
      </c>
    </row>
    <row r="1545" spans="2:65" s="11" customFormat="1" ht="22.8" customHeight="1">
      <c r="B1545" s="120"/>
      <c r="D1545" s="121" t="s">
        <v>73</v>
      </c>
      <c r="E1545" s="130" t="s">
        <v>509</v>
      </c>
      <c r="F1545" s="130" t="s">
        <v>510</v>
      </c>
      <c r="I1545" s="123"/>
      <c r="J1545" s="131">
        <f>BK1545</f>
        <v>0</v>
      </c>
      <c r="L1545" s="120"/>
      <c r="M1545" s="125"/>
      <c r="P1545" s="126">
        <f>SUM(P1546:P1576)</f>
        <v>0</v>
      </c>
      <c r="R1545" s="126">
        <f>SUM(R1546:R1576)</f>
        <v>8.6640000000000009E-2</v>
      </c>
      <c r="T1545" s="127">
        <f>SUM(T1546:T1576)</f>
        <v>0</v>
      </c>
      <c r="AR1545" s="121" t="s">
        <v>83</v>
      </c>
      <c r="AT1545" s="128" t="s">
        <v>73</v>
      </c>
      <c r="AU1545" s="128" t="s">
        <v>81</v>
      </c>
      <c r="AY1545" s="121" t="s">
        <v>166</v>
      </c>
      <c r="BK1545" s="129">
        <f>SUM(BK1546:BK1576)</f>
        <v>0</v>
      </c>
    </row>
    <row r="1546" spans="2:65" s="1" customFormat="1" ht="16.5" customHeight="1">
      <c r="B1546" s="33"/>
      <c r="C1546" s="132" t="s">
        <v>2796</v>
      </c>
      <c r="D1546" s="132" t="s">
        <v>168</v>
      </c>
      <c r="E1546" s="133" t="s">
        <v>2797</v>
      </c>
      <c r="F1546" s="134" t="s">
        <v>2798</v>
      </c>
      <c r="G1546" s="135" t="s">
        <v>318</v>
      </c>
      <c r="H1546" s="136">
        <v>1</v>
      </c>
      <c r="I1546" s="137"/>
      <c r="J1546" s="138">
        <f t="shared" ref="J1546:J1564" si="0">ROUND(I1546*H1546,2)</f>
        <v>0</v>
      </c>
      <c r="K1546" s="134" t="s">
        <v>19</v>
      </c>
      <c r="L1546" s="33"/>
      <c r="M1546" s="139" t="s">
        <v>19</v>
      </c>
      <c r="N1546" s="140" t="s">
        <v>45</v>
      </c>
      <c r="P1546" s="141">
        <f t="shared" ref="P1546:P1564" si="1">O1546*H1546</f>
        <v>0</v>
      </c>
      <c r="Q1546" s="141">
        <v>2.4000000000000001E-4</v>
      </c>
      <c r="R1546" s="141">
        <f t="shared" ref="R1546:R1564" si="2">Q1546*H1546</f>
        <v>2.4000000000000001E-4</v>
      </c>
      <c r="S1546" s="141">
        <v>0</v>
      </c>
      <c r="T1546" s="142">
        <f t="shared" ref="T1546:T1564" si="3">S1546*H1546</f>
        <v>0</v>
      </c>
      <c r="AR1546" s="143" t="s">
        <v>290</v>
      </c>
      <c r="AT1546" s="143" t="s">
        <v>168</v>
      </c>
      <c r="AU1546" s="143" t="s">
        <v>83</v>
      </c>
      <c r="AY1546" s="18" t="s">
        <v>166</v>
      </c>
      <c r="BE1546" s="144">
        <f t="shared" ref="BE1546:BE1564" si="4">IF(N1546="základní",J1546,0)</f>
        <v>0</v>
      </c>
      <c r="BF1546" s="144">
        <f t="shared" ref="BF1546:BF1564" si="5">IF(N1546="snížená",J1546,0)</f>
        <v>0</v>
      </c>
      <c r="BG1546" s="144">
        <f t="shared" ref="BG1546:BG1564" si="6">IF(N1546="zákl. přenesená",J1546,0)</f>
        <v>0</v>
      </c>
      <c r="BH1546" s="144">
        <f t="shared" ref="BH1546:BH1564" si="7">IF(N1546="sníž. přenesená",J1546,0)</f>
        <v>0</v>
      </c>
      <c r="BI1546" s="144">
        <f t="shared" ref="BI1546:BI1564" si="8">IF(N1546="nulová",J1546,0)</f>
        <v>0</v>
      </c>
      <c r="BJ1546" s="18" t="s">
        <v>81</v>
      </c>
      <c r="BK1546" s="144">
        <f t="shared" ref="BK1546:BK1564" si="9">ROUND(I1546*H1546,2)</f>
        <v>0</v>
      </c>
      <c r="BL1546" s="18" t="s">
        <v>290</v>
      </c>
      <c r="BM1546" s="143" t="s">
        <v>2799</v>
      </c>
    </row>
    <row r="1547" spans="2:65" s="1" customFormat="1" ht="16.5" customHeight="1">
      <c r="B1547" s="33"/>
      <c r="C1547" s="132" t="s">
        <v>2800</v>
      </c>
      <c r="D1547" s="132" t="s">
        <v>168</v>
      </c>
      <c r="E1547" s="133" t="s">
        <v>2801</v>
      </c>
      <c r="F1547" s="134" t="s">
        <v>2802</v>
      </c>
      <c r="G1547" s="135" t="s">
        <v>1402</v>
      </c>
      <c r="H1547" s="136">
        <v>1</v>
      </c>
      <c r="I1547" s="137"/>
      <c r="J1547" s="138">
        <f t="shared" si="0"/>
        <v>0</v>
      </c>
      <c r="K1547" s="134" t="s">
        <v>19</v>
      </c>
      <c r="L1547" s="33"/>
      <c r="M1547" s="139" t="s">
        <v>19</v>
      </c>
      <c r="N1547" s="140" t="s">
        <v>45</v>
      </c>
      <c r="P1547" s="141">
        <f t="shared" si="1"/>
        <v>0</v>
      </c>
      <c r="Q1547" s="141">
        <v>2.4000000000000001E-4</v>
      </c>
      <c r="R1547" s="141">
        <f t="shared" si="2"/>
        <v>2.4000000000000001E-4</v>
      </c>
      <c r="S1547" s="141">
        <v>0</v>
      </c>
      <c r="T1547" s="142">
        <f t="shared" si="3"/>
        <v>0</v>
      </c>
      <c r="AR1547" s="143" t="s">
        <v>290</v>
      </c>
      <c r="AT1547" s="143" t="s">
        <v>168</v>
      </c>
      <c r="AU1547" s="143" t="s">
        <v>83</v>
      </c>
      <c r="AY1547" s="18" t="s">
        <v>166</v>
      </c>
      <c r="BE1547" s="144">
        <f t="shared" si="4"/>
        <v>0</v>
      </c>
      <c r="BF1547" s="144">
        <f t="shared" si="5"/>
        <v>0</v>
      </c>
      <c r="BG1547" s="144">
        <f t="shared" si="6"/>
        <v>0</v>
      </c>
      <c r="BH1547" s="144">
        <f t="shared" si="7"/>
        <v>0</v>
      </c>
      <c r="BI1547" s="144">
        <f t="shared" si="8"/>
        <v>0</v>
      </c>
      <c r="BJ1547" s="18" t="s">
        <v>81</v>
      </c>
      <c r="BK1547" s="144">
        <f t="shared" si="9"/>
        <v>0</v>
      </c>
      <c r="BL1547" s="18" t="s">
        <v>290</v>
      </c>
      <c r="BM1547" s="143" t="s">
        <v>2803</v>
      </c>
    </row>
    <row r="1548" spans="2:65" s="1" customFormat="1" ht="16.5" customHeight="1">
      <c r="B1548" s="33"/>
      <c r="C1548" s="132" t="s">
        <v>2804</v>
      </c>
      <c r="D1548" s="132" t="s">
        <v>168</v>
      </c>
      <c r="E1548" s="133" t="s">
        <v>2805</v>
      </c>
      <c r="F1548" s="134" t="s">
        <v>2806</v>
      </c>
      <c r="G1548" s="135" t="s">
        <v>1402</v>
      </c>
      <c r="H1548" s="136">
        <v>1</v>
      </c>
      <c r="I1548" s="137"/>
      <c r="J1548" s="138">
        <f t="shared" si="0"/>
        <v>0</v>
      </c>
      <c r="K1548" s="134" t="s">
        <v>19</v>
      </c>
      <c r="L1548" s="33"/>
      <c r="M1548" s="139" t="s">
        <v>19</v>
      </c>
      <c r="N1548" s="140" t="s">
        <v>45</v>
      </c>
      <c r="P1548" s="141">
        <f t="shared" si="1"/>
        <v>0</v>
      </c>
      <c r="Q1548" s="141">
        <v>2.4000000000000001E-4</v>
      </c>
      <c r="R1548" s="141">
        <f t="shared" si="2"/>
        <v>2.4000000000000001E-4</v>
      </c>
      <c r="S1548" s="141">
        <v>0</v>
      </c>
      <c r="T1548" s="142">
        <f t="shared" si="3"/>
        <v>0</v>
      </c>
      <c r="AR1548" s="143" t="s">
        <v>290</v>
      </c>
      <c r="AT1548" s="143" t="s">
        <v>168</v>
      </c>
      <c r="AU1548" s="143" t="s">
        <v>83</v>
      </c>
      <c r="AY1548" s="18" t="s">
        <v>166</v>
      </c>
      <c r="BE1548" s="144">
        <f t="shared" si="4"/>
        <v>0</v>
      </c>
      <c r="BF1548" s="144">
        <f t="shared" si="5"/>
        <v>0</v>
      </c>
      <c r="BG1548" s="144">
        <f t="shared" si="6"/>
        <v>0</v>
      </c>
      <c r="BH1548" s="144">
        <f t="shared" si="7"/>
        <v>0</v>
      </c>
      <c r="BI1548" s="144">
        <f t="shared" si="8"/>
        <v>0</v>
      </c>
      <c r="BJ1548" s="18" t="s">
        <v>81</v>
      </c>
      <c r="BK1548" s="144">
        <f t="shared" si="9"/>
        <v>0</v>
      </c>
      <c r="BL1548" s="18" t="s">
        <v>290</v>
      </c>
      <c r="BM1548" s="143" t="s">
        <v>2807</v>
      </c>
    </row>
    <row r="1549" spans="2:65" s="1" customFormat="1" ht="16.5" customHeight="1">
      <c r="B1549" s="33"/>
      <c r="C1549" s="132" t="s">
        <v>2808</v>
      </c>
      <c r="D1549" s="132" t="s">
        <v>168</v>
      </c>
      <c r="E1549" s="133" t="s">
        <v>2809</v>
      </c>
      <c r="F1549" s="134" t="s">
        <v>2810</v>
      </c>
      <c r="G1549" s="135" t="s">
        <v>318</v>
      </c>
      <c r="H1549" s="136">
        <v>1</v>
      </c>
      <c r="I1549" s="137"/>
      <c r="J1549" s="138">
        <f t="shared" si="0"/>
        <v>0</v>
      </c>
      <c r="K1549" s="134" t="s">
        <v>19</v>
      </c>
      <c r="L1549" s="33"/>
      <c r="M1549" s="139" t="s">
        <v>19</v>
      </c>
      <c r="N1549" s="140" t="s">
        <v>45</v>
      </c>
      <c r="P1549" s="141">
        <f t="shared" si="1"/>
        <v>0</v>
      </c>
      <c r="Q1549" s="141">
        <v>2.4000000000000001E-4</v>
      </c>
      <c r="R1549" s="141">
        <f t="shared" si="2"/>
        <v>2.4000000000000001E-4</v>
      </c>
      <c r="S1549" s="141">
        <v>0</v>
      </c>
      <c r="T1549" s="142">
        <f t="shared" si="3"/>
        <v>0</v>
      </c>
      <c r="AR1549" s="143" t="s">
        <v>290</v>
      </c>
      <c r="AT1549" s="143" t="s">
        <v>168</v>
      </c>
      <c r="AU1549" s="143" t="s">
        <v>83</v>
      </c>
      <c r="AY1549" s="18" t="s">
        <v>166</v>
      </c>
      <c r="BE1549" s="144">
        <f t="shared" si="4"/>
        <v>0</v>
      </c>
      <c r="BF1549" s="144">
        <f t="shared" si="5"/>
        <v>0</v>
      </c>
      <c r="BG1549" s="144">
        <f t="shared" si="6"/>
        <v>0</v>
      </c>
      <c r="BH1549" s="144">
        <f t="shared" si="7"/>
        <v>0</v>
      </c>
      <c r="BI1549" s="144">
        <f t="shared" si="8"/>
        <v>0</v>
      </c>
      <c r="BJ1549" s="18" t="s">
        <v>81</v>
      </c>
      <c r="BK1549" s="144">
        <f t="shared" si="9"/>
        <v>0</v>
      </c>
      <c r="BL1549" s="18" t="s">
        <v>290</v>
      </c>
      <c r="BM1549" s="143" t="s">
        <v>2811</v>
      </c>
    </row>
    <row r="1550" spans="2:65" s="1" customFormat="1" ht="16.5" customHeight="1">
      <c r="B1550" s="33"/>
      <c r="C1550" s="132" t="s">
        <v>2812</v>
      </c>
      <c r="D1550" s="132" t="s">
        <v>168</v>
      </c>
      <c r="E1550" s="133" t="s">
        <v>2813</v>
      </c>
      <c r="F1550" s="134" t="s">
        <v>2814</v>
      </c>
      <c r="G1550" s="135" t="s">
        <v>1402</v>
      </c>
      <c r="H1550" s="136">
        <v>1</v>
      </c>
      <c r="I1550" s="137"/>
      <c r="J1550" s="138">
        <f t="shared" si="0"/>
        <v>0</v>
      </c>
      <c r="K1550" s="134" t="s">
        <v>19</v>
      </c>
      <c r="L1550" s="33"/>
      <c r="M1550" s="139" t="s">
        <v>19</v>
      </c>
      <c r="N1550" s="140" t="s">
        <v>45</v>
      </c>
      <c r="P1550" s="141">
        <f t="shared" si="1"/>
        <v>0</v>
      </c>
      <c r="Q1550" s="141">
        <v>2.4000000000000001E-4</v>
      </c>
      <c r="R1550" s="141">
        <f t="shared" si="2"/>
        <v>2.4000000000000001E-4</v>
      </c>
      <c r="S1550" s="141">
        <v>0</v>
      </c>
      <c r="T1550" s="142">
        <f t="shared" si="3"/>
        <v>0</v>
      </c>
      <c r="AR1550" s="143" t="s">
        <v>290</v>
      </c>
      <c r="AT1550" s="143" t="s">
        <v>168</v>
      </c>
      <c r="AU1550" s="143" t="s">
        <v>83</v>
      </c>
      <c r="AY1550" s="18" t="s">
        <v>166</v>
      </c>
      <c r="BE1550" s="144">
        <f t="shared" si="4"/>
        <v>0</v>
      </c>
      <c r="BF1550" s="144">
        <f t="shared" si="5"/>
        <v>0</v>
      </c>
      <c r="BG1550" s="144">
        <f t="shared" si="6"/>
        <v>0</v>
      </c>
      <c r="BH1550" s="144">
        <f t="shared" si="7"/>
        <v>0</v>
      </c>
      <c r="BI1550" s="144">
        <f t="shared" si="8"/>
        <v>0</v>
      </c>
      <c r="BJ1550" s="18" t="s">
        <v>81</v>
      </c>
      <c r="BK1550" s="144">
        <f t="shared" si="9"/>
        <v>0</v>
      </c>
      <c r="BL1550" s="18" t="s">
        <v>290</v>
      </c>
      <c r="BM1550" s="143" t="s">
        <v>2815</v>
      </c>
    </row>
    <row r="1551" spans="2:65" s="1" customFormat="1" ht="16.5" customHeight="1">
      <c r="B1551" s="33"/>
      <c r="C1551" s="132" t="s">
        <v>2816</v>
      </c>
      <c r="D1551" s="132" t="s">
        <v>168</v>
      </c>
      <c r="E1551" s="133" t="s">
        <v>2817</v>
      </c>
      <c r="F1551" s="134" t="s">
        <v>2818</v>
      </c>
      <c r="G1551" s="135" t="s">
        <v>318</v>
      </c>
      <c r="H1551" s="136">
        <v>1</v>
      </c>
      <c r="I1551" s="137"/>
      <c r="J1551" s="138">
        <f t="shared" si="0"/>
        <v>0</v>
      </c>
      <c r="K1551" s="134" t="s">
        <v>19</v>
      </c>
      <c r="L1551" s="33"/>
      <c r="M1551" s="139" t="s">
        <v>19</v>
      </c>
      <c r="N1551" s="140" t="s">
        <v>45</v>
      </c>
      <c r="P1551" s="141">
        <f t="shared" si="1"/>
        <v>0</v>
      </c>
      <c r="Q1551" s="141">
        <v>2.4000000000000001E-4</v>
      </c>
      <c r="R1551" s="141">
        <f t="shared" si="2"/>
        <v>2.4000000000000001E-4</v>
      </c>
      <c r="S1551" s="141">
        <v>0</v>
      </c>
      <c r="T1551" s="142">
        <f t="shared" si="3"/>
        <v>0</v>
      </c>
      <c r="AR1551" s="143" t="s">
        <v>290</v>
      </c>
      <c r="AT1551" s="143" t="s">
        <v>168</v>
      </c>
      <c r="AU1551" s="143" t="s">
        <v>83</v>
      </c>
      <c r="AY1551" s="18" t="s">
        <v>166</v>
      </c>
      <c r="BE1551" s="144">
        <f t="shared" si="4"/>
        <v>0</v>
      </c>
      <c r="BF1551" s="144">
        <f t="shared" si="5"/>
        <v>0</v>
      </c>
      <c r="BG1551" s="144">
        <f t="shared" si="6"/>
        <v>0</v>
      </c>
      <c r="BH1551" s="144">
        <f t="shared" si="7"/>
        <v>0</v>
      </c>
      <c r="BI1551" s="144">
        <f t="shared" si="8"/>
        <v>0</v>
      </c>
      <c r="BJ1551" s="18" t="s">
        <v>81</v>
      </c>
      <c r="BK1551" s="144">
        <f t="shared" si="9"/>
        <v>0</v>
      </c>
      <c r="BL1551" s="18" t="s">
        <v>290</v>
      </c>
      <c r="BM1551" s="143" t="s">
        <v>2819</v>
      </c>
    </row>
    <row r="1552" spans="2:65" s="1" customFormat="1" ht="16.5" customHeight="1">
      <c r="B1552" s="33"/>
      <c r="C1552" s="132" t="s">
        <v>2820</v>
      </c>
      <c r="D1552" s="132" t="s">
        <v>168</v>
      </c>
      <c r="E1552" s="133" t="s">
        <v>2821</v>
      </c>
      <c r="F1552" s="134" t="s">
        <v>2822</v>
      </c>
      <c r="G1552" s="135" t="s">
        <v>1402</v>
      </c>
      <c r="H1552" s="136">
        <v>1</v>
      </c>
      <c r="I1552" s="137"/>
      <c r="J1552" s="138">
        <f t="shared" si="0"/>
        <v>0</v>
      </c>
      <c r="K1552" s="134" t="s">
        <v>19</v>
      </c>
      <c r="L1552" s="33"/>
      <c r="M1552" s="139" t="s">
        <v>19</v>
      </c>
      <c r="N1552" s="140" t="s">
        <v>45</v>
      </c>
      <c r="P1552" s="141">
        <f t="shared" si="1"/>
        <v>0</v>
      </c>
      <c r="Q1552" s="141">
        <v>2.4000000000000001E-4</v>
      </c>
      <c r="R1552" s="141">
        <f t="shared" si="2"/>
        <v>2.4000000000000001E-4</v>
      </c>
      <c r="S1552" s="141">
        <v>0</v>
      </c>
      <c r="T1552" s="142">
        <f t="shared" si="3"/>
        <v>0</v>
      </c>
      <c r="AR1552" s="143" t="s">
        <v>290</v>
      </c>
      <c r="AT1552" s="143" t="s">
        <v>168</v>
      </c>
      <c r="AU1552" s="143" t="s">
        <v>83</v>
      </c>
      <c r="AY1552" s="18" t="s">
        <v>166</v>
      </c>
      <c r="BE1552" s="144">
        <f t="shared" si="4"/>
        <v>0</v>
      </c>
      <c r="BF1552" s="144">
        <f t="shared" si="5"/>
        <v>0</v>
      </c>
      <c r="BG1552" s="144">
        <f t="shared" si="6"/>
        <v>0</v>
      </c>
      <c r="BH1552" s="144">
        <f t="shared" si="7"/>
        <v>0</v>
      </c>
      <c r="BI1552" s="144">
        <f t="shared" si="8"/>
        <v>0</v>
      </c>
      <c r="BJ1552" s="18" t="s">
        <v>81</v>
      </c>
      <c r="BK1552" s="144">
        <f t="shared" si="9"/>
        <v>0</v>
      </c>
      <c r="BL1552" s="18" t="s">
        <v>290</v>
      </c>
      <c r="BM1552" s="143" t="s">
        <v>2823</v>
      </c>
    </row>
    <row r="1553" spans="2:65" s="1" customFormat="1" ht="16.5" customHeight="1">
      <c r="B1553" s="33"/>
      <c r="C1553" s="132" t="s">
        <v>2824</v>
      </c>
      <c r="D1553" s="132" t="s">
        <v>168</v>
      </c>
      <c r="E1553" s="133" t="s">
        <v>2825</v>
      </c>
      <c r="F1553" s="134" t="s">
        <v>2826</v>
      </c>
      <c r="G1553" s="135" t="s">
        <v>318</v>
      </c>
      <c r="H1553" s="136">
        <v>1</v>
      </c>
      <c r="I1553" s="137"/>
      <c r="J1553" s="138">
        <f t="shared" si="0"/>
        <v>0</v>
      </c>
      <c r="K1553" s="134" t="s">
        <v>19</v>
      </c>
      <c r="L1553" s="33"/>
      <c r="M1553" s="139" t="s">
        <v>19</v>
      </c>
      <c r="N1553" s="140" t="s">
        <v>45</v>
      </c>
      <c r="P1553" s="141">
        <f t="shared" si="1"/>
        <v>0</v>
      </c>
      <c r="Q1553" s="141">
        <v>2.4000000000000001E-4</v>
      </c>
      <c r="R1553" s="141">
        <f t="shared" si="2"/>
        <v>2.4000000000000001E-4</v>
      </c>
      <c r="S1553" s="141">
        <v>0</v>
      </c>
      <c r="T1553" s="142">
        <f t="shared" si="3"/>
        <v>0</v>
      </c>
      <c r="AR1553" s="143" t="s">
        <v>290</v>
      </c>
      <c r="AT1553" s="143" t="s">
        <v>168</v>
      </c>
      <c r="AU1553" s="143" t="s">
        <v>83</v>
      </c>
      <c r="AY1553" s="18" t="s">
        <v>166</v>
      </c>
      <c r="BE1553" s="144">
        <f t="shared" si="4"/>
        <v>0</v>
      </c>
      <c r="BF1553" s="144">
        <f t="shared" si="5"/>
        <v>0</v>
      </c>
      <c r="BG1553" s="144">
        <f t="shared" si="6"/>
        <v>0</v>
      </c>
      <c r="BH1553" s="144">
        <f t="shared" si="7"/>
        <v>0</v>
      </c>
      <c r="BI1553" s="144">
        <f t="shared" si="8"/>
        <v>0</v>
      </c>
      <c r="BJ1553" s="18" t="s">
        <v>81</v>
      </c>
      <c r="BK1553" s="144">
        <f t="shared" si="9"/>
        <v>0</v>
      </c>
      <c r="BL1553" s="18" t="s">
        <v>290</v>
      </c>
      <c r="BM1553" s="143" t="s">
        <v>2827</v>
      </c>
    </row>
    <row r="1554" spans="2:65" s="1" customFormat="1" ht="16.5" customHeight="1">
      <c r="B1554" s="33"/>
      <c r="C1554" s="132" t="s">
        <v>2828</v>
      </c>
      <c r="D1554" s="132" t="s">
        <v>168</v>
      </c>
      <c r="E1554" s="133" t="s">
        <v>2829</v>
      </c>
      <c r="F1554" s="134" t="s">
        <v>2830</v>
      </c>
      <c r="G1554" s="135" t="s">
        <v>318</v>
      </c>
      <c r="H1554" s="136">
        <v>1</v>
      </c>
      <c r="I1554" s="137"/>
      <c r="J1554" s="138">
        <f t="shared" si="0"/>
        <v>0</v>
      </c>
      <c r="K1554" s="134" t="s">
        <v>19</v>
      </c>
      <c r="L1554" s="33"/>
      <c r="M1554" s="139" t="s">
        <v>19</v>
      </c>
      <c r="N1554" s="140" t="s">
        <v>45</v>
      </c>
      <c r="P1554" s="141">
        <f t="shared" si="1"/>
        <v>0</v>
      </c>
      <c r="Q1554" s="141">
        <v>2.4000000000000001E-4</v>
      </c>
      <c r="R1554" s="141">
        <f t="shared" si="2"/>
        <v>2.4000000000000001E-4</v>
      </c>
      <c r="S1554" s="141">
        <v>0</v>
      </c>
      <c r="T1554" s="142">
        <f t="shared" si="3"/>
        <v>0</v>
      </c>
      <c r="AR1554" s="143" t="s">
        <v>290</v>
      </c>
      <c r="AT1554" s="143" t="s">
        <v>168</v>
      </c>
      <c r="AU1554" s="143" t="s">
        <v>83</v>
      </c>
      <c r="AY1554" s="18" t="s">
        <v>166</v>
      </c>
      <c r="BE1554" s="144">
        <f t="shared" si="4"/>
        <v>0</v>
      </c>
      <c r="BF1554" s="144">
        <f t="shared" si="5"/>
        <v>0</v>
      </c>
      <c r="BG1554" s="144">
        <f t="shared" si="6"/>
        <v>0</v>
      </c>
      <c r="BH1554" s="144">
        <f t="shared" si="7"/>
        <v>0</v>
      </c>
      <c r="BI1554" s="144">
        <f t="shared" si="8"/>
        <v>0</v>
      </c>
      <c r="BJ1554" s="18" t="s">
        <v>81</v>
      </c>
      <c r="BK1554" s="144">
        <f t="shared" si="9"/>
        <v>0</v>
      </c>
      <c r="BL1554" s="18" t="s">
        <v>290</v>
      </c>
      <c r="BM1554" s="143" t="s">
        <v>2831</v>
      </c>
    </row>
    <row r="1555" spans="2:65" s="1" customFormat="1" ht="24.15" customHeight="1">
      <c r="B1555" s="33"/>
      <c r="C1555" s="132" t="s">
        <v>2832</v>
      </c>
      <c r="D1555" s="132" t="s">
        <v>168</v>
      </c>
      <c r="E1555" s="133" t="s">
        <v>2833</v>
      </c>
      <c r="F1555" s="134" t="s">
        <v>2834</v>
      </c>
      <c r="G1555" s="135" t="s">
        <v>1402</v>
      </c>
      <c r="H1555" s="136">
        <v>1</v>
      </c>
      <c r="I1555" s="137"/>
      <c r="J1555" s="138">
        <f t="shared" si="0"/>
        <v>0</v>
      </c>
      <c r="K1555" s="134" t="s">
        <v>19</v>
      </c>
      <c r="L1555" s="33"/>
      <c r="M1555" s="139" t="s">
        <v>19</v>
      </c>
      <c r="N1555" s="140" t="s">
        <v>45</v>
      </c>
      <c r="P1555" s="141">
        <f t="shared" si="1"/>
        <v>0</v>
      </c>
      <c r="Q1555" s="141">
        <v>2.4000000000000001E-4</v>
      </c>
      <c r="R1555" s="141">
        <f t="shared" si="2"/>
        <v>2.4000000000000001E-4</v>
      </c>
      <c r="S1555" s="141">
        <v>0</v>
      </c>
      <c r="T1555" s="142">
        <f t="shared" si="3"/>
        <v>0</v>
      </c>
      <c r="AR1555" s="143" t="s">
        <v>290</v>
      </c>
      <c r="AT1555" s="143" t="s">
        <v>168</v>
      </c>
      <c r="AU1555" s="143" t="s">
        <v>83</v>
      </c>
      <c r="AY1555" s="18" t="s">
        <v>166</v>
      </c>
      <c r="BE1555" s="144">
        <f t="shared" si="4"/>
        <v>0</v>
      </c>
      <c r="BF1555" s="144">
        <f t="shared" si="5"/>
        <v>0</v>
      </c>
      <c r="BG1555" s="144">
        <f t="shared" si="6"/>
        <v>0</v>
      </c>
      <c r="BH1555" s="144">
        <f t="shared" si="7"/>
        <v>0</v>
      </c>
      <c r="BI1555" s="144">
        <f t="shared" si="8"/>
        <v>0</v>
      </c>
      <c r="BJ1555" s="18" t="s">
        <v>81</v>
      </c>
      <c r="BK1555" s="144">
        <f t="shared" si="9"/>
        <v>0</v>
      </c>
      <c r="BL1555" s="18" t="s">
        <v>290</v>
      </c>
      <c r="BM1555" s="143" t="s">
        <v>2835</v>
      </c>
    </row>
    <row r="1556" spans="2:65" s="1" customFormat="1" ht="24.15" customHeight="1">
      <c r="B1556" s="33"/>
      <c r="C1556" s="132" t="s">
        <v>2836</v>
      </c>
      <c r="D1556" s="132" t="s">
        <v>168</v>
      </c>
      <c r="E1556" s="133" t="s">
        <v>2837</v>
      </c>
      <c r="F1556" s="134" t="s">
        <v>2838</v>
      </c>
      <c r="G1556" s="135" t="s">
        <v>1402</v>
      </c>
      <c r="H1556" s="136">
        <v>1</v>
      </c>
      <c r="I1556" s="137"/>
      <c r="J1556" s="138">
        <f t="shared" si="0"/>
        <v>0</v>
      </c>
      <c r="K1556" s="134" t="s">
        <v>19</v>
      </c>
      <c r="L1556" s="33"/>
      <c r="M1556" s="139" t="s">
        <v>19</v>
      </c>
      <c r="N1556" s="140" t="s">
        <v>45</v>
      </c>
      <c r="P1556" s="141">
        <f t="shared" si="1"/>
        <v>0</v>
      </c>
      <c r="Q1556" s="141">
        <v>2.4000000000000001E-4</v>
      </c>
      <c r="R1556" s="141">
        <f t="shared" si="2"/>
        <v>2.4000000000000001E-4</v>
      </c>
      <c r="S1556" s="141">
        <v>0</v>
      </c>
      <c r="T1556" s="142">
        <f t="shared" si="3"/>
        <v>0</v>
      </c>
      <c r="AR1556" s="143" t="s">
        <v>290</v>
      </c>
      <c r="AT1556" s="143" t="s">
        <v>168</v>
      </c>
      <c r="AU1556" s="143" t="s">
        <v>83</v>
      </c>
      <c r="AY1556" s="18" t="s">
        <v>166</v>
      </c>
      <c r="BE1556" s="144">
        <f t="shared" si="4"/>
        <v>0</v>
      </c>
      <c r="BF1556" s="144">
        <f t="shared" si="5"/>
        <v>0</v>
      </c>
      <c r="BG1556" s="144">
        <f t="shared" si="6"/>
        <v>0</v>
      </c>
      <c r="BH1556" s="144">
        <f t="shared" si="7"/>
        <v>0</v>
      </c>
      <c r="BI1556" s="144">
        <f t="shared" si="8"/>
        <v>0</v>
      </c>
      <c r="BJ1556" s="18" t="s">
        <v>81</v>
      </c>
      <c r="BK1556" s="144">
        <f t="shared" si="9"/>
        <v>0</v>
      </c>
      <c r="BL1556" s="18" t="s">
        <v>290</v>
      </c>
      <c r="BM1556" s="143" t="s">
        <v>2839</v>
      </c>
    </row>
    <row r="1557" spans="2:65" s="1" customFormat="1" ht="16.5" customHeight="1">
      <c r="B1557" s="33"/>
      <c r="C1557" s="132" t="s">
        <v>2840</v>
      </c>
      <c r="D1557" s="132" t="s">
        <v>168</v>
      </c>
      <c r="E1557" s="133" t="s">
        <v>2841</v>
      </c>
      <c r="F1557" s="134" t="s">
        <v>2842</v>
      </c>
      <c r="G1557" s="135" t="s">
        <v>244</v>
      </c>
      <c r="H1557" s="136">
        <v>100</v>
      </c>
      <c r="I1557" s="137"/>
      <c r="J1557" s="138">
        <f t="shared" si="0"/>
        <v>0</v>
      </c>
      <c r="K1557" s="134" t="s">
        <v>19</v>
      </c>
      <c r="L1557" s="33"/>
      <c r="M1557" s="139" t="s">
        <v>19</v>
      </c>
      <c r="N1557" s="140" t="s">
        <v>45</v>
      </c>
      <c r="P1557" s="141">
        <f t="shared" si="1"/>
        <v>0</v>
      </c>
      <c r="Q1557" s="141">
        <v>0</v>
      </c>
      <c r="R1557" s="141">
        <f t="shared" si="2"/>
        <v>0</v>
      </c>
      <c r="S1557" s="141">
        <v>0</v>
      </c>
      <c r="T1557" s="142">
        <f t="shared" si="3"/>
        <v>0</v>
      </c>
      <c r="AR1557" s="143" t="s">
        <v>290</v>
      </c>
      <c r="AT1557" s="143" t="s">
        <v>168</v>
      </c>
      <c r="AU1557" s="143" t="s">
        <v>83</v>
      </c>
      <c r="AY1557" s="18" t="s">
        <v>166</v>
      </c>
      <c r="BE1557" s="144">
        <f t="shared" si="4"/>
        <v>0</v>
      </c>
      <c r="BF1557" s="144">
        <f t="shared" si="5"/>
        <v>0</v>
      </c>
      <c r="BG1557" s="144">
        <f t="shared" si="6"/>
        <v>0</v>
      </c>
      <c r="BH1557" s="144">
        <f t="shared" si="7"/>
        <v>0</v>
      </c>
      <c r="BI1557" s="144">
        <f t="shared" si="8"/>
        <v>0</v>
      </c>
      <c r="BJ1557" s="18" t="s">
        <v>81</v>
      </c>
      <c r="BK1557" s="144">
        <f t="shared" si="9"/>
        <v>0</v>
      </c>
      <c r="BL1557" s="18" t="s">
        <v>290</v>
      </c>
      <c r="BM1557" s="143" t="s">
        <v>2843</v>
      </c>
    </row>
    <row r="1558" spans="2:65" s="1" customFormat="1" ht="16.5" customHeight="1">
      <c r="B1558" s="33"/>
      <c r="C1558" s="132" t="s">
        <v>2844</v>
      </c>
      <c r="D1558" s="132" t="s">
        <v>168</v>
      </c>
      <c r="E1558" s="133" t="s">
        <v>2845</v>
      </c>
      <c r="F1558" s="134" t="s">
        <v>2846</v>
      </c>
      <c r="G1558" s="135" t="s">
        <v>244</v>
      </c>
      <c r="H1558" s="136">
        <v>100</v>
      </c>
      <c r="I1558" s="137"/>
      <c r="J1558" s="138">
        <f t="shared" si="0"/>
        <v>0</v>
      </c>
      <c r="K1558" s="134" t="s">
        <v>19</v>
      </c>
      <c r="L1558" s="33"/>
      <c r="M1558" s="139" t="s">
        <v>19</v>
      </c>
      <c r="N1558" s="140" t="s">
        <v>45</v>
      </c>
      <c r="P1558" s="141">
        <f t="shared" si="1"/>
        <v>0</v>
      </c>
      <c r="Q1558" s="141">
        <v>0</v>
      </c>
      <c r="R1558" s="141">
        <f t="shared" si="2"/>
        <v>0</v>
      </c>
      <c r="S1558" s="141">
        <v>0</v>
      </c>
      <c r="T1558" s="142">
        <f t="shared" si="3"/>
        <v>0</v>
      </c>
      <c r="AR1558" s="143" t="s">
        <v>290</v>
      </c>
      <c r="AT1558" s="143" t="s">
        <v>168</v>
      </c>
      <c r="AU1558" s="143" t="s">
        <v>83</v>
      </c>
      <c r="AY1558" s="18" t="s">
        <v>166</v>
      </c>
      <c r="BE1558" s="144">
        <f t="shared" si="4"/>
        <v>0</v>
      </c>
      <c r="BF1558" s="144">
        <f t="shared" si="5"/>
        <v>0</v>
      </c>
      <c r="BG1558" s="144">
        <f t="shared" si="6"/>
        <v>0</v>
      </c>
      <c r="BH1558" s="144">
        <f t="shared" si="7"/>
        <v>0</v>
      </c>
      <c r="BI1558" s="144">
        <f t="shared" si="8"/>
        <v>0</v>
      </c>
      <c r="BJ1558" s="18" t="s">
        <v>81</v>
      </c>
      <c r="BK1558" s="144">
        <f t="shared" si="9"/>
        <v>0</v>
      </c>
      <c r="BL1558" s="18" t="s">
        <v>290</v>
      </c>
      <c r="BM1558" s="143" t="s">
        <v>2847</v>
      </c>
    </row>
    <row r="1559" spans="2:65" s="1" customFormat="1" ht="16.5" customHeight="1">
      <c r="B1559" s="33"/>
      <c r="C1559" s="132" t="s">
        <v>2848</v>
      </c>
      <c r="D1559" s="132" t="s">
        <v>168</v>
      </c>
      <c r="E1559" s="133" t="s">
        <v>2849</v>
      </c>
      <c r="F1559" s="134" t="s">
        <v>2850</v>
      </c>
      <c r="G1559" s="135" t="s">
        <v>244</v>
      </c>
      <c r="H1559" s="136">
        <v>100</v>
      </c>
      <c r="I1559" s="137"/>
      <c r="J1559" s="138">
        <f t="shared" si="0"/>
        <v>0</v>
      </c>
      <c r="K1559" s="134" t="s">
        <v>19</v>
      </c>
      <c r="L1559" s="33"/>
      <c r="M1559" s="139" t="s">
        <v>19</v>
      </c>
      <c r="N1559" s="140" t="s">
        <v>45</v>
      </c>
      <c r="P1559" s="141">
        <f t="shared" si="1"/>
        <v>0</v>
      </c>
      <c r="Q1559" s="141">
        <v>0</v>
      </c>
      <c r="R1559" s="141">
        <f t="shared" si="2"/>
        <v>0</v>
      </c>
      <c r="S1559" s="141">
        <v>0</v>
      </c>
      <c r="T1559" s="142">
        <f t="shared" si="3"/>
        <v>0</v>
      </c>
      <c r="AR1559" s="143" t="s">
        <v>290</v>
      </c>
      <c r="AT1559" s="143" t="s">
        <v>168</v>
      </c>
      <c r="AU1559" s="143" t="s">
        <v>83</v>
      </c>
      <c r="AY1559" s="18" t="s">
        <v>166</v>
      </c>
      <c r="BE1559" s="144">
        <f t="shared" si="4"/>
        <v>0</v>
      </c>
      <c r="BF1559" s="144">
        <f t="shared" si="5"/>
        <v>0</v>
      </c>
      <c r="BG1559" s="144">
        <f t="shared" si="6"/>
        <v>0</v>
      </c>
      <c r="BH1559" s="144">
        <f t="shared" si="7"/>
        <v>0</v>
      </c>
      <c r="BI1559" s="144">
        <f t="shared" si="8"/>
        <v>0</v>
      </c>
      <c r="BJ1559" s="18" t="s">
        <v>81</v>
      </c>
      <c r="BK1559" s="144">
        <f t="shared" si="9"/>
        <v>0</v>
      </c>
      <c r="BL1559" s="18" t="s">
        <v>290</v>
      </c>
      <c r="BM1559" s="143" t="s">
        <v>2851</v>
      </c>
    </row>
    <row r="1560" spans="2:65" s="1" customFormat="1" ht="16.5" customHeight="1">
      <c r="B1560" s="33"/>
      <c r="C1560" s="132" t="s">
        <v>2852</v>
      </c>
      <c r="D1560" s="132" t="s">
        <v>168</v>
      </c>
      <c r="E1560" s="133" t="s">
        <v>2853</v>
      </c>
      <c r="F1560" s="134" t="s">
        <v>2854</v>
      </c>
      <c r="G1560" s="135" t="s">
        <v>2855</v>
      </c>
      <c r="H1560" s="136">
        <v>53</v>
      </c>
      <c r="I1560" s="137"/>
      <c r="J1560" s="138">
        <f t="shared" si="0"/>
        <v>0</v>
      </c>
      <c r="K1560" s="134" t="s">
        <v>19</v>
      </c>
      <c r="L1560" s="33"/>
      <c r="M1560" s="139" t="s">
        <v>19</v>
      </c>
      <c r="N1560" s="140" t="s">
        <v>45</v>
      </c>
      <c r="P1560" s="141">
        <f t="shared" si="1"/>
        <v>0</v>
      </c>
      <c r="Q1560" s="141">
        <v>0</v>
      </c>
      <c r="R1560" s="141">
        <f t="shared" si="2"/>
        <v>0</v>
      </c>
      <c r="S1560" s="141">
        <v>0</v>
      </c>
      <c r="T1560" s="142">
        <f t="shared" si="3"/>
        <v>0</v>
      </c>
      <c r="AR1560" s="143" t="s">
        <v>290</v>
      </c>
      <c r="AT1560" s="143" t="s">
        <v>168</v>
      </c>
      <c r="AU1560" s="143" t="s">
        <v>83</v>
      </c>
      <c r="AY1560" s="18" t="s">
        <v>166</v>
      </c>
      <c r="BE1560" s="144">
        <f t="shared" si="4"/>
        <v>0</v>
      </c>
      <c r="BF1560" s="144">
        <f t="shared" si="5"/>
        <v>0</v>
      </c>
      <c r="BG1560" s="144">
        <f t="shared" si="6"/>
        <v>0</v>
      </c>
      <c r="BH1560" s="144">
        <f t="shared" si="7"/>
        <v>0</v>
      </c>
      <c r="BI1560" s="144">
        <f t="shared" si="8"/>
        <v>0</v>
      </c>
      <c r="BJ1560" s="18" t="s">
        <v>81</v>
      </c>
      <c r="BK1560" s="144">
        <f t="shared" si="9"/>
        <v>0</v>
      </c>
      <c r="BL1560" s="18" t="s">
        <v>290</v>
      </c>
      <c r="BM1560" s="143" t="s">
        <v>2856</v>
      </c>
    </row>
    <row r="1561" spans="2:65" s="1" customFormat="1" ht="16.5" customHeight="1">
      <c r="B1561" s="33"/>
      <c r="C1561" s="132" t="s">
        <v>2857</v>
      </c>
      <c r="D1561" s="132" t="s">
        <v>168</v>
      </c>
      <c r="E1561" s="133" t="s">
        <v>2858</v>
      </c>
      <c r="F1561" s="134" t="s">
        <v>2859</v>
      </c>
      <c r="G1561" s="135" t="s">
        <v>244</v>
      </c>
      <c r="H1561" s="136">
        <v>100</v>
      </c>
      <c r="I1561" s="137"/>
      <c r="J1561" s="138">
        <f t="shared" si="0"/>
        <v>0</v>
      </c>
      <c r="K1561" s="134" t="s">
        <v>19</v>
      </c>
      <c r="L1561" s="33"/>
      <c r="M1561" s="139" t="s">
        <v>19</v>
      </c>
      <c r="N1561" s="140" t="s">
        <v>45</v>
      </c>
      <c r="P1561" s="141">
        <f t="shared" si="1"/>
        <v>0</v>
      </c>
      <c r="Q1561" s="141">
        <v>0</v>
      </c>
      <c r="R1561" s="141">
        <f t="shared" si="2"/>
        <v>0</v>
      </c>
      <c r="S1561" s="141">
        <v>0</v>
      </c>
      <c r="T1561" s="142">
        <f t="shared" si="3"/>
        <v>0</v>
      </c>
      <c r="AR1561" s="143" t="s">
        <v>290</v>
      </c>
      <c r="AT1561" s="143" t="s">
        <v>168</v>
      </c>
      <c r="AU1561" s="143" t="s">
        <v>83</v>
      </c>
      <c r="AY1561" s="18" t="s">
        <v>166</v>
      </c>
      <c r="BE1561" s="144">
        <f t="shared" si="4"/>
        <v>0</v>
      </c>
      <c r="BF1561" s="144">
        <f t="shared" si="5"/>
        <v>0</v>
      </c>
      <c r="BG1561" s="144">
        <f t="shared" si="6"/>
        <v>0</v>
      </c>
      <c r="BH1561" s="144">
        <f t="shared" si="7"/>
        <v>0</v>
      </c>
      <c r="BI1561" s="144">
        <f t="shared" si="8"/>
        <v>0</v>
      </c>
      <c r="BJ1561" s="18" t="s">
        <v>81</v>
      </c>
      <c r="BK1561" s="144">
        <f t="shared" si="9"/>
        <v>0</v>
      </c>
      <c r="BL1561" s="18" t="s">
        <v>290</v>
      </c>
      <c r="BM1561" s="143" t="s">
        <v>2860</v>
      </c>
    </row>
    <row r="1562" spans="2:65" s="1" customFormat="1" ht="16.5" customHeight="1">
      <c r="B1562" s="33"/>
      <c r="C1562" s="132" t="s">
        <v>2861</v>
      </c>
      <c r="D1562" s="132" t="s">
        <v>168</v>
      </c>
      <c r="E1562" s="133" t="s">
        <v>2862</v>
      </c>
      <c r="F1562" s="134" t="s">
        <v>2863</v>
      </c>
      <c r="G1562" s="135" t="s">
        <v>244</v>
      </c>
      <c r="H1562" s="136">
        <v>100</v>
      </c>
      <c r="I1562" s="137"/>
      <c r="J1562" s="138">
        <f t="shared" si="0"/>
        <v>0</v>
      </c>
      <c r="K1562" s="134" t="s">
        <v>19</v>
      </c>
      <c r="L1562" s="33"/>
      <c r="M1562" s="139" t="s">
        <v>19</v>
      </c>
      <c r="N1562" s="140" t="s">
        <v>45</v>
      </c>
      <c r="P1562" s="141">
        <f t="shared" si="1"/>
        <v>0</v>
      </c>
      <c r="Q1562" s="141">
        <v>0</v>
      </c>
      <c r="R1562" s="141">
        <f t="shared" si="2"/>
        <v>0</v>
      </c>
      <c r="S1562" s="141">
        <v>0</v>
      </c>
      <c r="T1562" s="142">
        <f t="shared" si="3"/>
        <v>0</v>
      </c>
      <c r="AR1562" s="143" t="s">
        <v>290</v>
      </c>
      <c r="AT1562" s="143" t="s">
        <v>168</v>
      </c>
      <c r="AU1562" s="143" t="s">
        <v>83</v>
      </c>
      <c r="AY1562" s="18" t="s">
        <v>166</v>
      </c>
      <c r="BE1562" s="144">
        <f t="shared" si="4"/>
        <v>0</v>
      </c>
      <c r="BF1562" s="144">
        <f t="shared" si="5"/>
        <v>0</v>
      </c>
      <c r="BG1562" s="144">
        <f t="shared" si="6"/>
        <v>0</v>
      </c>
      <c r="BH1562" s="144">
        <f t="shared" si="7"/>
        <v>0</v>
      </c>
      <c r="BI1562" s="144">
        <f t="shared" si="8"/>
        <v>0</v>
      </c>
      <c r="BJ1562" s="18" t="s">
        <v>81</v>
      </c>
      <c r="BK1562" s="144">
        <f t="shared" si="9"/>
        <v>0</v>
      </c>
      <c r="BL1562" s="18" t="s">
        <v>290</v>
      </c>
      <c r="BM1562" s="143" t="s">
        <v>2864</v>
      </c>
    </row>
    <row r="1563" spans="2:65" s="1" customFormat="1" ht="16.5" customHeight="1">
      <c r="B1563" s="33"/>
      <c r="C1563" s="132" t="s">
        <v>2865</v>
      </c>
      <c r="D1563" s="132" t="s">
        <v>168</v>
      </c>
      <c r="E1563" s="133" t="s">
        <v>2866</v>
      </c>
      <c r="F1563" s="134" t="s">
        <v>2867</v>
      </c>
      <c r="G1563" s="135" t="s">
        <v>1402</v>
      </c>
      <c r="H1563" s="136">
        <v>1</v>
      </c>
      <c r="I1563" s="137"/>
      <c r="J1563" s="138">
        <f t="shared" si="0"/>
        <v>0</v>
      </c>
      <c r="K1563" s="134" t="s">
        <v>19</v>
      </c>
      <c r="L1563" s="33"/>
      <c r="M1563" s="139" t="s">
        <v>19</v>
      </c>
      <c r="N1563" s="140" t="s">
        <v>45</v>
      </c>
      <c r="P1563" s="141">
        <f t="shared" si="1"/>
        <v>0</v>
      </c>
      <c r="Q1563" s="141">
        <v>0</v>
      </c>
      <c r="R1563" s="141">
        <f t="shared" si="2"/>
        <v>0</v>
      </c>
      <c r="S1563" s="141">
        <v>0</v>
      </c>
      <c r="T1563" s="142">
        <f t="shared" si="3"/>
        <v>0</v>
      </c>
      <c r="AR1563" s="143" t="s">
        <v>290</v>
      </c>
      <c r="AT1563" s="143" t="s">
        <v>168</v>
      </c>
      <c r="AU1563" s="143" t="s">
        <v>83</v>
      </c>
      <c r="AY1563" s="18" t="s">
        <v>166</v>
      </c>
      <c r="BE1563" s="144">
        <f t="shared" si="4"/>
        <v>0</v>
      </c>
      <c r="BF1563" s="144">
        <f t="shared" si="5"/>
        <v>0</v>
      </c>
      <c r="BG1563" s="144">
        <f t="shared" si="6"/>
        <v>0</v>
      </c>
      <c r="BH1563" s="144">
        <f t="shared" si="7"/>
        <v>0</v>
      </c>
      <c r="BI1563" s="144">
        <f t="shared" si="8"/>
        <v>0</v>
      </c>
      <c r="BJ1563" s="18" t="s">
        <v>81</v>
      </c>
      <c r="BK1563" s="144">
        <f t="shared" si="9"/>
        <v>0</v>
      </c>
      <c r="BL1563" s="18" t="s">
        <v>290</v>
      </c>
      <c r="BM1563" s="143" t="s">
        <v>2868</v>
      </c>
    </row>
    <row r="1564" spans="2:65" s="1" customFormat="1" ht="16.5" customHeight="1">
      <c r="B1564" s="33"/>
      <c r="C1564" s="132" t="s">
        <v>2869</v>
      </c>
      <c r="D1564" s="132" t="s">
        <v>168</v>
      </c>
      <c r="E1564" s="133" t="s">
        <v>1243</v>
      </c>
      <c r="F1564" s="134" t="s">
        <v>1244</v>
      </c>
      <c r="G1564" s="135" t="s">
        <v>318</v>
      </c>
      <c r="H1564" s="136">
        <v>1</v>
      </c>
      <c r="I1564" s="137"/>
      <c r="J1564" s="138">
        <f t="shared" si="0"/>
        <v>0</v>
      </c>
      <c r="K1564" s="134" t="s">
        <v>172</v>
      </c>
      <c r="L1564" s="33"/>
      <c r="M1564" s="139" t="s">
        <v>19</v>
      </c>
      <c r="N1564" s="140" t="s">
        <v>45</v>
      </c>
      <c r="P1564" s="141">
        <f t="shared" si="1"/>
        <v>0</v>
      </c>
      <c r="Q1564" s="141">
        <v>0</v>
      </c>
      <c r="R1564" s="141">
        <f t="shared" si="2"/>
        <v>0</v>
      </c>
      <c r="S1564" s="141">
        <v>0</v>
      </c>
      <c r="T1564" s="142">
        <f t="shared" si="3"/>
        <v>0</v>
      </c>
      <c r="AR1564" s="143" t="s">
        <v>290</v>
      </c>
      <c r="AT1564" s="143" t="s">
        <v>168</v>
      </c>
      <c r="AU1564" s="143" t="s">
        <v>83</v>
      </c>
      <c r="AY1564" s="18" t="s">
        <v>166</v>
      </c>
      <c r="BE1564" s="144">
        <f t="shared" si="4"/>
        <v>0</v>
      </c>
      <c r="BF1564" s="144">
        <f t="shared" si="5"/>
        <v>0</v>
      </c>
      <c r="BG1564" s="144">
        <f t="shared" si="6"/>
        <v>0</v>
      </c>
      <c r="BH1564" s="144">
        <f t="shared" si="7"/>
        <v>0</v>
      </c>
      <c r="BI1564" s="144">
        <f t="shared" si="8"/>
        <v>0</v>
      </c>
      <c r="BJ1564" s="18" t="s">
        <v>81</v>
      </c>
      <c r="BK1564" s="144">
        <f t="shared" si="9"/>
        <v>0</v>
      </c>
      <c r="BL1564" s="18" t="s">
        <v>290</v>
      </c>
      <c r="BM1564" s="143" t="s">
        <v>2870</v>
      </c>
    </row>
    <row r="1565" spans="2:65" s="1" customFormat="1" ht="10.199999999999999">
      <c r="B1565" s="33"/>
      <c r="D1565" s="145" t="s">
        <v>175</v>
      </c>
      <c r="F1565" s="146" t="s">
        <v>1246</v>
      </c>
      <c r="I1565" s="147"/>
      <c r="L1565" s="33"/>
      <c r="M1565" s="148"/>
      <c r="T1565" s="54"/>
      <c r="AT1565" s="18" t="s">
        <v>175</v>
      </c>
      <c r="AU1565" s="18" t="s">
        <v>83</v>
      </c>
    </row>
    <row r="1566" spans="2:65" s="12" customFormat="1" ht="10.199999999999999">
      <c r="B1566" s="149"/>
      <c r="D1566" s="150" t="s">
        <v>177</v>
      </c>
      <c r="E1566" s="151" t="s">
        <v>19</v>
      </c>
      <c r="F1566" s="152" t="s">
        <v>2871</v>
      </c>
      <c r="H1566" s="151" t="s">
        <v>19</v>
      </c>
      <c r="I1566" s="153"/>
      <c r="L1566" s="149"/>
      <c r="M1566" s="154"/>
      <c r="T1566" s="155"/>
      <c r="AT1566" s="151" t="s">
        <v>177</v>
      </c>
      <c r="AU1566" s="151" t="s">
        <v>83</v>
      </c>
      <c r="AV1566" s="12" t="s">
        <v>81</v>
      </c>
      <c r="AW1566" s="12" t="s">
        <v>34</v>
      </c>
      <c r="AX1566" s="12" t="s">
        <v>74</v>
      </c>
      <c r="AY1566" s="151" t="s">
        <v>166</v>
      </c>
    </row>
    <row r="1567" spans="2:65" s="12" customFormat="1" ht="10.199999999999999">
      <c r="B1567" s="149"/>
      <c r="D1567" s="150" t="s">
        <v>177</v>
      </c>
      <c r="E1567" s="151" t="s">
        <v>19</v>
      </c>
      <c r="F1567" s="152" t="s">
        <v>2872</v>
      </c>
      <c r="H1567" s="151" t="s">
        <v>19</v>
      </c>
      <c r="I1567" s="153"/>
      <c r="L1567" s="149"/>
      <c r="M1567" s="154"/>
      <c r="T1567" s="155"/>
      <c r="AT1567" s="151" t="s">
        <v>177</v>
      </c>
      <c r="AU1567" s="151" t="s">
        <v>83</v>
      </c>
      <c r="AV1567" s="12" t="s">
        <v>81</v>
      </c>
      <c r="AW1567" s="12" t="s">
        <v>34</v>
      </c>
      <c r="AX1567" s="12" t="s">
        <v>74</v>
      </c>
      <c r="AY1567" s="151" t="s">
        <v>166</v>
      </c>
    </row>
    <row r="1568" spans="2:65" s="13" customFormat="1" ht="10.199999999999999">
      <c r="B1568" s="156"/>
      <c r="D1568" s="150" t="s">
        <v>177</v>
      </c>
      <c r="E1568" s="157" t="s">
        <v>19</v>
      </c>
      <c r="F1568" s="158" t="s">
        <v>81</v>
      </c>
      <c r="H1568" s="159">
        <v>1</v>
      </c>
      <c r="I1568" s="160"/>
      <c r="L1568" s="156"/>
      <c r="M1568" s="161"/>
      <c r="T1568" s="162"/>
      <c r="AT1568" s="157" t="s">
        <v>177</v>
      </c>
      <c r="AU1568" s="157" t="s">
        <v>83</v>
      </c>
      <c r="AV1568" s="13" t="s">
        <v>83</v>
      </c>
      <c r="AW1568" s="13" t="s">
        <v>34</v>
      </c>
      <c r="AX1568" s="13" t="s">
        <v>74</v>
      </c>
      <c r="AY1568" s="157" t="s">
        <v>166</v>
      </c>
    </row>
    <row r="1569" spans="2:65" s="14" customFormat="1" ht="10.199999999999999">
      <c r="B1569" s="163"/>
      <c r="D1569" s="150" t="s">
        <v>177</v>
      </c>
      <c r="E1569" s="164" t="s">
        <v>19</v>
      </c>
      <c r="F1569" s="165" t="s">
        <v>181</v>
      </c>
      <c r="H1569" s="166">
        <v>1</v>
      </c>
      <c r="I1569" s="167"/>
      <c r="L1569" s="163"/>
      <c r="M1569" s="168"/>
      <c r="T1569" s="169"/>
      <c r="AT1569" s="164" t="s">
        <v>177</v>
      </c>
      <c r="AU1569" s="164" t="s">
        <v>83</v>
      </c>
      <c r="AV1569" s="14" t="s">
        <v>173</v>
      </c>
      <c r="AW1569" s="14" t="s">
        <v>34</v>
      </c>
      <c r="AX1569" s="14" t="s">
        <v>81</v>
      </c>
      <c r="AY1569" s="164" t="s">
        <v>166</v>
      </c>
    </row>
    <row r="1570" spans="2:65" s="1" customFormat="1" ht="24.15" customHeight="1">
      <c r="B1570" s="33"/>
      <c r="C1570" s="175" t="s">
        <v>2873</v>
      </c>
      <c r="D1570" s="175" t="s">
        <v>561</v>
      </c>
      <c r="E1570" s="176" t="s">
        <v>2874</v>
      </c>
      <c r="F1570" s="177" t="s">
        <v>2875</v>
      </c>
      <c r="G1570" s="178" t="s">
        <v>318</v>
      </c>
      <c r="H1570" s="179">
        <v>1</v>
      </c>
      <c r="I1570" s="180"/>
      <c r="J1570" s="181">
        <f>ROUND(I1570*H1570,2)</f>
        <v>0</v>
      </c>
      <c r="K1570" s="177" t="s">
        <v>19</v>
      </c>
      <c r="L1570" s="182"/>
      <c r="M1570" s="183" t="s">
        <v>19</v>
      </c>
      <c r="N1570" s="184" t="s">
        <v>45</v>
      </c>
      <c r="P1570" s="141">
        <f>O1570*H1570</f>
        <v>0</v>
      </c>
      <c r="Q1570" s="141">
        <v>8.4000000000000005E-2</v>
      </c>
      <c r="R1570" s="141">
        <f>Q1570*H1570</f>
        <v>8.4000000000000005E-2</v>
      </c>
      <c r="S1570" s="141">
        <v>0</v>
      </c>
      <c r="T1570" s="142">
        <f>S1570*H1570</f>
        <v>0</v>
      </c>
      <c r="AR1570" s="143" t="s">
        <v>414</v>
      </c>
      <c r="AT1570" s="143" t="s">
        <v>561</v>
      </c>
      <c r="AU1570" s="143" t="s">
        <v>83</v>
      </c>
      <c r="AY1570" s="18" t="s">
        <v>166</v>
      </c>
      <c r="BE1570" s="144">
        <f>IF(N1570="základní",J1570,0)</f>
        <v>0</v>
      </c>
      <c r="BF1570" s="144">
        <f>IF(N1570="snížená",J1570,0)</f>
        <v>0</v>
      </c>
      <c r="BG1570" s="144">
        <f>IF(N1570="zákl. přenesená",J1570,0)</f>
        <v>0</v>
      </c>
      <c r="BH1570" s="144">
        <f>IF(N1570="sníž. přenesená",J1570,0)</f>
        <v>0</v>
      </c>
      <c r="BI1570" s="144">
        <f>IF(N1570="nulová",J1570,0)</f>
        <v>0</v>
      </c>
      <c r="BJ1570" s="18" t="s">
        <v>81</v>
      </c>
      <c r="BK1570" s="144">
        <f>ROUND(I1570*H1570,2)</f>
        <v>0</v>
      </c>
      <c r="BL1570" s="18" t="s">
        <v>290</v>
      </c>
      <c r="BM1570" s="143" t="s">
        <v>2876</v>
      </c>
    </row>
    <row r="1571" spans="2:65" s="12" customFormat="1" ht="10.199999999999999">
      <c r="B1571" s="149"/>
      <c r="D1571" s="150" t="s">
        <v>177</v>
      </c>
      <c r="E1571" s="151" t="s">
        <v>19</v>
      </c>
      <c r="F1571" s="152" t="s">
        <v>2871</v>
      </c>
      <c r="H1571" s="151" t="s">
        <v>19</v>
      </c>
      <c r="I1571" s="153"/>
      <c r="L1571" s="149"/>
      <c r="M1571" s="154"/>
      <c r="T1571" s="155"/>
      <c r="AT1571" s="151" t="s">
        <v>177</v>
      </c>
      <c r="AU1571" s="151" t="s">
        <v>83</v>
      </c>
      <c r="AV1571" s="12" t="s">
        <v>81</v>
      </c>
      <c r="AW1571" s="12" t="s">
        <v>34</v>
      </c>
      <c r="AX1571" s="12" t="s">
        <v>74</v>
      </c>
      <c r="AY1571" s="151" t="s">
        <v>166</v>
      </c>
    </row>
    <row r="1572" spans="2:65" s="12" customFormat="1" ht="10.199999999999999">
      <c r="B1572" s="149"/>
      <c r="D1572" s="150" t="s">
        <v>177</v>
      </c>
      <c r="E1572" s="151" t="s">
        <v>19</v>
      </c>
      <c r="F1572" s="152" t="s">
        <v>2872</v>
      </c>
      <c r="H1572" s="151" t="s">
        <v>19</v>
      </c>
      <c r="I1572" s="153"/>
      <c r="L1572" s="149"/>
      <c r="M1572" s="154"/>
      <c r="T1572" s="155"/>
      <c r="AT1572" s="151" t="s">
        <v>177</v>
      </c>
      <c r="AU1572" s="151" t="s">
        <v>83</v>
      </c>
      <c r="AV1572" s="12" t="s">
        <v>81</v>
      </c>
      <c r="AW1572" s="12" t="s">
        <v>34</v>
      </c>
      <c r="AX1572" s="12" t="s">
        <v>74</v>
      </c>
      <c r="AY1572" s="151" t="s">
        <v>166</v>
      </c>
    </row>
    <row r="1573" spans="2:65" s="13" customFormat="1" ht="10.199999999999999">
      <c r="B1573" s="156"/>
      <c r="D1573" s="150" t="s">
        <v>177</v>
      </c>
      <c r="E1573" s="157" t="s">
        <v>19</v>
      </c>
      <c r="F1573" s="158" t="s">
        <v>81</v>
      </c>
      <c r="H1573" s="159">
        <v>1</v>
      </c>
      <c r="I1573" s="160"/>
      <c r="L1573" s="156"/>
      <c r="M1573" s="161"/>
      <c r="T1573" s="162"/>
      <c r="AT1573" s="157" t="s">
        <v>177</v>
      </c>
      <c r="AU1573" s="157" t="s">
        <v>83</v>
      </c>
      <c r="AV1573" s="13" t="s">
        <v>83</v>
      </c>
      <c r="AW1573" s="13" t="s">
        <v>34</v>
      </c>
      <c r="AX1573" s="13" t="s">
        <v>74</v>
      </c>
      <c r="AY1573" s="157" t="s">
        <v>166</v>
      </c>
    </row>
    <row r="1574" spans="2:65" s="14" customFormat="1" ht="10.199999999999999">
      <c r="B1574" s="163"/>
      <c r="D1574" s="150" t="s">
        <v>177</v>
      </c>
      <c r="E1574" s="164" t="s">
        <v>19</v>
      </c>
      <c r="F1574" s="165" t="s">
        <v>181</v>
      </c>
      <c r="H1574" s="166">
        <v>1</v>
      </c>
      <c r="I1574" s="167"/>
      <c r="L1574" s="163"/>
      <c r="M1574" s="168"/>
      <c r="T1574" s="169"/>
      <c r="AT1574" s="164" t="s">
        <v>177</v>
      </c>
      <c r="AU1574" s="164" t="s">
        <v>83</v>
      </c>
      <c r="AV1574" s="14" t="s">
        <v>173</v>
      </c>
      <c r="AW1574" s="14" t="s">
        <v>34</v>
      </c>
      <c r="AX1574" s="14" t="s">
        <v>81</v>
      </c>
      <c r="AY1574" s="164" t="s">
        <v>166</v>
      </c>
    </row>
    <row r="1575" spans="2:65" s="1" customFormat="1" ht="24.15" customHeight="1">
      <c r="B1575" s="33"/>
      <c r="C1575" s="132" t="s">
        <v>2877</v>
      </c>
      <c r="D1575" s="132" t="s">
        <v>168</v>
      </c>
      <c r="E1575" s="133" t="s">
        <v>1262</v>
      </c>
      <c r="F1575" s="134" t="s">
        <v>1263</v>
      </c>
      <c r="G1575" s="135" t="s">
        <v>293</v>
      </c>
      <c r="H1575" s="136">
        <v>4.3600000000000003</v>
      </c>
      <c r="I1575" s="137"/>
      <c r="J1575" s="138">
        <f>ROUND(I1575*H1575,2)</f>
        <v>0</v>
      </c>
      <c r="K1575" s="134" t="s">
        <v>172</v>
      </c>
      <c r="L1575" s="33"/>
      <c r="M1575" s="139" t="s">
        <v>19</v>
      </c>
      <c r="N1575" s="140" t="s">
        <v>45</v>
      </c>
      <c r="P1575" s="141">
        <f>O1575*H1575</f>
        <v>0</v>
      </c>
      <c r="Q1575" s="141">
        <v>0</v>
      </c>
      <c r="R1575" s="141">
        <f>Q1575*H1575</f>
        <v>0</v>
      </c>
      <c r="S1575" s="141">
        <v>0</v>
      </c>
      <c r="T1575" s="142">
        <f>S1575*H1575</f>
        <v>0</v>
      </c>
      <c r="AR1575" s="143" t="s">
        <v>290</v>
      </c>
      <c r="AT1575" s="143" t="s">
        <v>168</v>
      </c>
      <c r="AU1575" s="143" t="s">
        <v>83</v>
      </c>
      <c r="AY1575" s="18" t="s">
        <v>166</v>
      </c>
      <c r="BE1575" s="144">
        <f>IF(N1575="základní",J1575,0)</f>
        <v>0</v>
      </c>
      <c r="BF1575" s="144">
        <f>IF(N1575="snížená",J1575,0)</f>
        <v>0</v>
      </c>
      <c r="BG1575" s="144">
        <f>IF(N1575="zákl. přenesená",J1575,0)</f>
        <v>0</v>
      </c>
      <c r="BH1575" s="144">
        <f>IF(N1575="sníž. přenesená",J1575,0)</f>
        <v>0</v>
      </c>
      <c r="BI1575" s="144">
        <f>IF(N1575="nulová",J1575,0)</f>
        <v>0</v>
      </c>
      <c r="BJ1575" s="18" t="s">
        <v>81</v>
      </c>
      <c r="BK1575" s="144">
        <f>ROUND(I1575*H1575,2)</f>
        <v>0</v>
      </c>
      <c r="BL1575" s="18" t="s">
        <v>290</v>
      </c>
      <c r="BM1575" s="143" t="s">
        <v>2878</v>
      </c>
    </row>
    <row r="1576" spans="2:65" s="1" customFormat="1" ht="10.199999999999999">
      <c r="B1576" s="33"/>
      <c r="D1576" s="145" t="s">
        <v>175</v>
      </c>
      <c r="F1576" s="146" t="s">
        <v>1265</v>
      </c>
      <c r="I1576" s="147"/>
      <c r="L1576" s="33"/>
      <c r="M1576" s="148"/>
      <c r="T1576" s="54"/>
      <c r="AT1576" s="18" t="s">
        <v>175</v>
      </c>
      <c r="AU1576" s="18" t="s">
        <v>83</v>
      </c>
    </row>
    <row r="1577" spans="2:65" s="11" customFormat="1" ht="22.8" customHeight="1">
      <c r="B1577" s="120"/>
      <c r="D1577" s="121" t="s">
        <v>73</v>
      </c>
      <c r="E1577" s="130" t="s">
        <v>2879</v>
      </c>
      <c r="F1577" s="130" t="s">
        <v>2880</v>
      </c>
      <c r="I1577" s="123"/>
      <c r="J1577" s="131">
        <f>BK1577</f>
        <v>0</v>
      </c>
      <c r="L1577" s="120"/>
      <c r="M1577" s="125"/>
      <c r="P1577" s="126">
        <f>SUM(P1578:P1608)</f>
        <v>0</v>
      </c>
      <c r="R1577" s="126">
        <f>SUM(R1578:R1608)</f>
        <v>1.8929480400000001</v>
      </c>
      <c r="T1577" s="127">
        <f>SUM(T1578:T1608)</f>
        <v>0</v>
      </c>
      <c r="AR1577" s="121" t="s">
        <v>83</v>
      </c>
      <c r="AT1577" s="128" t="s">
        <v>73</v>
      </c>
      <c r="AU1577" s="128" t="s">
        <v>81</v>
      </c>
      <c r="AY1577" s="121" t="s">
        <v>166</v>
      </c>
      <c r="BK1577" s="129">
        <f>SUM(BK1578:BK1608)</f>
        <v>0</v>
      </c>
    </row>
    <row r="1578" spans="2:65" s="1" customFormat="1" ht="16.5" customHeight="1">
      <c r="B1578" s="33"/>
      <c r="C1578" s="132" t="s">
        <v>2881</v>
      </c>
      <c r="D1578" s="132" t="s">
        <v>168</v>
      </c>
      <c r="E1578" s="133" t="s">
        <v>2882</v>
      </c>
      <c r="F1578" s="134" t="s">
        <v>2883</v>
      </c>
      <c r="G1578" s="135" t="s">
        <v>244</v>
      </c>
      <c r="H1578" s="136">
        <v>28.667999999999999</v>
      </c>
      <c r="I1578" s="137"/>
      <c r="J1578" s="138">
        <f>ROUND(I1578*H1578,2)</f>
        <v>0</v>
      </c>
      <c r="K1578" s="134" t="s">
        <v>172</v>
      </c>
      <c r="L1578" s="33"/>
      <c r="M1578" s="139" t="s">
        <v>19</v>
      </c>
      <c r="N1578" s="140" t="s">
        <v>45</v>
      </c>
      <c r="P1578" s="141">
        <f>O1578*H1578</f>
        <v>0</v>
      </c>
      <c r="Q1578" s="141">
        <v>6.583E-2</v>
      </c>
      <c r="R1578" s="141">
        <f>Q1578*H1578</f>
        <v>1.8872144399999999</v>
      </c>
      <c r="S1578" s="141">
        <v>0</v>
      </c>
      <c r="T1578" s="142">
        <f>S1578*H1578</f>
        <v>0</v>
      </c>
      <c r="AR1578" s="143" t="s">
        <v>290</v>
      </c>
      <c r="AT1578" s="143" t="s">
        <v>168</v>
      </c>
      <c r="AU1578" s="143" t="s">
        <v>83</v>
      </c>
      <c r="AY1578" s="18" t="s">
        <v>166</v>
      </c>
      <c r="BE1578" s="144">
        <f>IF(N1578="základní",J1578,0)</f>
        <v>0</v>
      </c>
      <c r="BF1578" s="144">
        <f>IF(N1578="snížená",J1578,0)</f>
        <v>0</v>
      </c>
      <c r="BG1578" s="144">
        <f>IF(N1578="zákl. přenesená",J1578,0)</f>
        <v>0</v>
      </c>
      <c r="BH1578" s="144">
        <f>IF(N1578="sníž. přenesená",J1578,0)</f>
        <v>0</v>
      </c>
      <c r="BI1578" s="144">
        <f>IF(N1578="nulová",J1578,0)</f>
        <v>0</v>
      </c>
      <c r="BJ1578" s="18" t="s">
        <v>81</v>
      </c>
      <c r="BK1578" s="144">
        <f>ROUND(I1578*H1578,2)</f>
        <v>0</v>
      </c>
      <c r="BL1578" s="18" t="s">
        <v>290</v>
      </c>
      <c r="BM1578" s="143" t="s">
        <v>2884</v>
      </c>
    </row>
    <row r="1579" spans="2:65" s="1" customFormat="1" ht="10.199999999999999">
      <c r="B1579" s="33"/>
      <c r="D1579" s="145" t="s">
        <v>175</v>
      </c>
      <c r="F1579" s="146" t="s">
        <v>2885</v>
      </c>
      <c r="I1579" s="147"/>
      <c r="L1579" s="33"/>
      <c r="M1579" s="148"/>
      <c r="T1579" s="54"/>
      <c r="AT1579" s="18" t="s">
        <v>175</v>
      </c>
      <c r="AU1579" s="18" t="s">
        <v>83</v>
      </c>
    </row>
    <row r="1580" spans="2:65" s="1" customFormat="1" ht="19.2">
      <c r="B1580" s="33"/>
      <c r="D1580" s="150" t="s">
        <v>1346</v>
      </c>
      <c r="F1580" s="185" t="s">
        <v>2886</v>
      </c>
      <c r="I1580" s="147"/>
      <c r="L1580" s="33"/>
      <c r="M1580" s="148"/>
      <c r="T1580" s="54"/>
      <c r="AT1580" s="18" t="s">
        <v>1346</v>
      </c>
      <c r="AU1580" s="18" t="s">
        <v>83</v>
      </c>
    </row>
    <row r="1581" spans="2:65" s="12" customFormat="1" ht="10.199999999999999">
      <c r="B1581" s="149"/>
      <c r="D1581" s="150" t="s">
        <v>177</v>
      </c>
      <c r="E1581" s="151" t="s">
        <v>19</v>
      </c>
      <c r="F1581" s="152" t="s">
        <v>1721</v>
      </c>
      <c r="H1581" s="151" t="s">
        <v>19</v>
      </c>
      <c r="I1581" s="153"/>
      <c r="L1581" s="149"/>
      <c r="M1581" s="154"/>
      <c r="T1581" s="155"/>
      <c r="AT1581" s="151" t="s">
        <v>177</v>
      </c>
      <c r="AU1581" s="151" t="s">
        <v>83</v>
      </c>
      <c r="AV1581" s="12" t="s">
        <v>81</v>
      </c>
      <c r="AW1581" s="12" t="s">
        <v>34</v>
      </c>
      <c r="AX1581" s="12" t="s">
        <v>74</v>
      </c>
      <c r="AY1581" s="151" t="s">
        <v>166</v>
      </c>
    </row>
    <row r="1582" spans="2:65" s="13" customFormat="1" ht="10.199999999999999">
      <c r="B1582" s="156"/>
      <c r="D1582" s="150" t="s">
        <v>177</v>
      </c>
      <c r="E1582" s="157" t="s">
        <v>19</v>
      </c>
      <c r="F1582" s="158" t="s">
        <v>1722</v>
      </c>
      <c r="H1582" s="159">
        <v>19.329999999999998</v>
      </c>
      <c r="I1582" s="160"/>
      <c r="L1582" s="156"/>
      <c r="M1582" s="161"/>
      <c r="T1582" s="162"/>
      <c r="AT1582" s="157" t="s">
        <v>177</v>
      </c>
      <c r="AU1582" s="157" t="s">
        <v>83</v>
      </c>
      <c r="AV1582" s="13" t="s">
        <v>83</v>
      </c>
      <c r="AW1582" s="13" t="s">
        <v>34</v>
      </c>
      <c r="AX1582" s="13" t="s">
        <v>74</v>
      </c>
      <c r="AY1582" s="157" t="s">
        <v>166</v>
      </c>
    </row>
    <row r="1583" spans="2:65" s="12" customFormat="1" ht="10.199999999999999">
      <c r="B1583" s="149"/>
      <c r="D1583" s="150" t="s">
        <v>177</v>
      </c>
      <c r="E1583" s="151" t="s">
        <v>19</v>
      </c>
      <c r="F1583" s="152" t="s">
        <v>2887</v>
      </c>
      <c r="H1583" s="151" t="s">
        <v>19</v>
      </c>
      <c r="I1583" s="153"/>
      <c r="L1583" s="149"/>
      <c r="M1583" s="154"/>
      <c r="T1583" s="155"/>
      <c r="AT1583" s="151" t="s">
        <v>177</v>
      </c>
      <c r="AU1583" s="151" t="s">
        <v>83</v>
      </c>
      <c r="AV1583" s="12" t="s">
        <v>81</v>
      </c>
      <c r="AW1583" s="12" t="s">
        <v>34</v>
      </c>
      <c r="AX1583" s="12" t="s">
        <v>74</v>
      </c>
      <c r="AY1583" s="151" t="s">
        <v>166</v>
      </c>
    </row>
    <row r="1584" spans="2:65" s="13" customFormat="1" ht="10.199999999999999">
      <c r="B1584" s="156"/>
      <c r="D1584" s="150" t="s">
        <v>177</v>
      </c>
      <c r="E1584" s="157" t="s">
        <v>19</v>
      </c>
      <c r="F1584" s="158" t="s">
        <v>2888</v>
      </c>
      <c r="H1584" s="159">
        <v>9.3379999999999992</v>
      </c>
      <c r="I1584" s="160"/>
      <c r="L1584" s="156"/>
      <c r="M1584" s="161"/>
      <c r="T1584" s="162"/>
      <c r="AT1584" s="157" t="s">
        <v>177</v>
      </c>
      <c r="AU1584" s="157" t="s">
        <v>83</v>
      </c>
      <c r="AV1584" s="13" t="s">
        <v>83</v>
      </c>
      <c r="AW1584" s="13" t="s">
        <v>34</v>
      </c>
      <c r="AX1584" s="13" t="s">
        <v>74</v>
      </c>
      <c r="AY1584" s="157" t="s">
        <v>166</v>
      </c>
    </row>
    <row r="1585" spans="2:65" s="14" customFormat="1" ht="10.199999999999999">
      <c r="B1585" s="163"/>
      <c r="D1585" s="150" t="s">
        <v>177</v>
      </c>
      <c r="E1585" s="164" t="s">
        <v>19</v>
      </c>
      <c r="F1585" s="165" t="s">
        <v>181</v>
      </c>
      <c r="H1585" s="166">
        <v>28.667999999999999</v>
      </c>
      <c r="I1585" s="167"/>
      <c r="L1585" s="163"/>
      <c r="M1585" s="168"/>
      <c r="T1585" s="169"/>
      <c r="AT1585" s="164" t="s">
        <v>177</v>
      </c>
      <c r="AU1585" s="164" t="s">
        <v>83</v>
      </c>
      <c r="AV1585" s="14" t="s">
        <v>173</v>
      </c>
      <c r="AW1585" s="14" t="s">
        <v>34</v>
      </c>
      <c r="AX1585" s="14" t="s">
        <v>81</v>
      </c>
      <c r="AY1585" s="164" t="s">
        <v>166</v>
      </c>
    </row>
    <row r="1586" spans="2:65" s="1" customFormat="1" ht="16.5" customHeight="1">
      <c r="B1586" s="33"/>
      <c r="C1586" s="132" t="s">
        <v>2889</v>
      </c>
      <c r="D1586" s="132" t="s">
        <v>168</v>
      </c>
      <c r="E1586" s="133" t="s">
        <v>2890</v>
      </c>
      <c r="F1586" s="134" t="s">
        <v>2891</v>
      </c>
      <c r="G1586" s="135" t="s">
        <v>244</v>
      </c>
      <c r="H1586" s="136">
        <v>28.667999999999999</v>
      </c>
      <c r="I1586" s="137"/>
      <c r="J1586" s="138">
        <f>ROUND(I1586*H1586,2)</f>
        <v>0</v>
      </c>
      <c r="K1586" s="134" t="s">
        <v>172</v>
      </c>
      <c r="L1586" s="33"/>
      <c r="M1586" s="139" t="s">
        <v>19</v>
      </c>
      <c r="N1586" s="140" t="s">
        <v>45</v>
      </c>
      <c r="P1586" s="141">
        <f>O1586*H1586</f>
        <v>0</v>
      </c>
      <c r="Q1586" s="141">
        <v>1.0000000000000001E-5</v>
      </c>
      <c r="R1586" s="141">
        <f>Q1586*H1586</f>
        <v>2.8668000000000004E-4</v>
      </c>
      <c r="S1586" s="141">
        <v>0</v>
      </c>
      <c r="T1586" s="142">
        <f>S1586*H1586</f>
        <v>0</v>
      </c>
      <c r="AR1586" s="143" t="s">
        <v>290</v>
      </c>
      <c r="AT1586" s="143" t="s">
        <v>168</v>
      </c>
      <c r="AU1586" s="143" t="s">
        <v>83</v>
      </c>
      <c r="AY1586" s="18" t="s">
        <v>166</v>
      </c>
      <c r="BE1586" s="144">
        <f>IF(N1586="základní",J1586,0)</f>
        <v>0</v>
      </c>
      <c r="BF1586" s="144">
        <f>IF(N1586="snížená",J1586,0)</f>
        <v>0</v>
      </c>
      <c r="BG1586" s="144">
        <f>IF(N1586="zákl. přenesená",J1586,0)</f>
        <v>0</v>
      </c>
      <c r="BH1586" s="144">
        <f>IF(N1586="sníž. přenesená",J1586,0)</f>
        <v>0</v>
      </c>
      <c r="BI1586" s="144">
        <f>IF(N1586="nulová",J1586,0)</f>
        <v>0</v>
      </c>
      <c r="BJ1586" s="18" t="s">
        <v>81</v>
      </c>
      <c r="BK1586" s="144">
        <f>ROUND(I1586*H1586,2)</f>
        <v>0</v>
      </c>
      <c r="BL1586" s="18" t="s">
        <v>290</v>
      </c>
      <c r="BM1586" s="143" t="s">
        <v>2892</v>
      </c>
    </row>
    <row r="1587" spans="2:65" s="1" customFormat="1" ht="10.199999999999999">
      <c r="B1587" s="33"/>
      <c r="D1587" s="145" t="s">
        <v>175</v>
      </c>
      <c r="F1587" s="146" t="s">
        <v>2893</v>
      </c>
      <c r="I1587" s="147"/>
      <c r="L1587" s="33"/>
      <c r="M1587" s="148"/>
      <c r="T1587" s="54"/>
      <c r="AT1587" s="18" t="s">
        <v>175</v>
      </c>
      <c r="AU1587" s="18" t="s">
        <v>83</v>
      </c>
    </row>
    <row r="1588" spans="2:65" s="12" customFormat="1" ht="10.199999999999999">
      <c r="B1588" s="149"/>
      <c r="D1588" s="150" t="s">
        <v>177</v>
      </c>
      <c r="E1588" s="151" t="s">
        <v>19</v>
      </c>
      <c r="F1588" s="152" t="s">
        <v>1721</v>
      </c>
      <c r="H1588" s="151" t="s">
        <v>19</v>
      </c>
      <c r="I1588" s="153"/>
      <c r="L1588" s="149"/>
      <c r="M1588" s="154"/>
      <c r="T1588" s="155"/>
      <c r="AT1588" s="151" t="s">
        <v>177</v>
      </c>
      <c r="AU1588" s="151" t="s">
        <v>83</v>
      </c>
      <c r="AV1588" s="12" t="s">
        <v>81</v>
      </c>
      <c r="AW1588" s="12" t="s">
        <v>34</v>
      </c>
      <c r="AX1588" s="12" t="s">
        <v>74</v>
      </c>
      <c r="AY1588" s="151" t="s">
        <v>166</v>
      </c>
    </row>
    <row r="1589" spans="2:65" s="13" customFormat="1" ht="10.199999999999999">
      <c r="B1589" s="156"/>
      <c r="D1589" s="150" t="s">
        <v>177</v>
      </c>
      <c r="E1589" s="157" t="s">
        <v>19</v>
      </c>
      <c r="F1589" s="158" t="s">
        <v>1722</v>
      </c>
      <c r="H1589" s="159">
        <v>19.329999999999998</v>
      </c>
      <c r="I1589" s="160"/>
      <c r="L1589" s="156"/>
      <c r="M1589" s="161"/>
      <c r="T1589" s="162"/>
      <c r="AT1589" s="157" t="s">
        <v>177</v>
      </c>
      <c r="AU1589" s="157" t="s">
        <v>83</v>
      </c>
      <c r="AV1589" s="13" t="s">
        <v>83</v>
      </c>
      <c r="AW1589" s="13" t="s">
        <v>34</v>
      </c>
      <c r="AX1589" s="13" t="s">
        <v>74</v>
      </c>
      <c r="AY1589" s="157" t="s">
        <v>166</v>
      </c>
    </row>
    <row r="1590" spans="2:65" s="12" customFormat="1" ht="10.199999999999999">
      <c r="B1590" s="149"/>
      <c r="D1590" s="150" t="s">
        <v>177</v>
      </c>
      <c r="E1590" s="151" t="s">
        <v>19</v>
      </c>
      <c r="F1590" s="152" t="s">
        <v>2887</v>
      </c>
      <c r="H1590" s="151" t="s">
        <v>19</v>
      </c>
      <c r="I1590" s="153"/>
      <c r="L1590" s="149"/>
      <c r="M1590" s="154"/>
      <c r="T1590" s="155"/>
      <c r="AT1590" s="151" t="s">
        <v>177</v>
      </c>
      <c r="AU1590" s="151" t="s">
        <v>83</v>
      </c>
      <c r="AV1590" s="12" t="s">
        <v>81</v>
      </c>
      <c r="AW1590" s="12" t="s">
        <v>34</v>
      </c>
      <c r="AX1590" s="12" t="s">
        <v>74</v>
      </c>
      <c r="AY1590" s="151" t="s">
        <v>166</v>
      </c>
    </row>
    <row r="1591" spans="2:65" s="13" customFormat="1" ht="10.199999999999999">
      <c r="B1591" s="156"/>
      <c r="D1591" s="150" t="s">
        <v>177</v>
      </c>
      <c r="E1591" s="157" t="s">
        <v>19</v>
      </c>
      <c r="F1591" s="158" t="s">
        <v>2888</v>
      </c>
      <c r="H1591" s="159">
        <v>9.3379999999999992</v>
      </c>
      <c r="I1591" s="160"/>
      <c r="L1591" s="156"/>
      <c r="M1591" s="161"/>
      <c r="T1591" s="162"/>
      <c r="AT1591" s="157" t="s">
        <v>177</v>
      </c>
      <c r="AU1591" s="157" t="s">
        <v>83</v>
      </c>
      <c r="AV1591" s="13" t="s">
        <v>83</v>
      </c>
      <c r="AW1591" s="13" t="s">
        <v>34</v>
      </c>
      <c r="AX1591" s="13" t="s">
        <v>74</v>
      </c>
      <c r="AY1591" s="157" t="s">
        <v>166</v>
      </c>
    </row>
    <row r="1592" spans="2:65" s="14" customFormat="1" ht="10.199999999999999">
      <c r="B1592" s="163"/>
      <c r="D1592" s="150" t="s">
        <v>177</v>
      </c>
      <c r="E1592" s="164" t="s">
        <v>19</v>
      </c>
      <c r="F1592" s="165" t="s">
        <v>181</v>
      </c>
      <c r="H1592" s="166">
        <v>28.667999999999999</v>
      </c>
      <c r="I1592" s="167"/>
      <c r="L1592" s="163"/>
      <c r="M1592" s="168"/>
      <c r="T1592" s="169"/>
      <c r="AT1592" s="164" t="s">
        <v>177</v>
      </c>
      <c r="AU1592" s="164" t="s">
        <v>83</v>
      </c>
      <c r="AV1592" s="14" t="s">
        <v>173</v>
      </c>
      <c r="AW1592" s="14" t="s">
        <v>34</v>
      </c>
      <c r="AX1592" s="14" t="s">
        <v>81</v>
      </c>
      <c r="AY1592" s="164" t="s">
        <v>166</v>
      </c>
    </row>
    <row r="1593" spans="2:65" s="1" customFormat="1" ht="16.5" customHeight="1">
      <c r="B1593" s="33"/>
      <c r="C1593" s="132" t="s">
        <v>2894</v>
      </c>
      <c r="D1593" s="132" t="s">
        <v>168</v>
      </c>
      <c r="E1593" s="133" t="s">
        <v>2895</v>
      </c>
      <c r="F1593" s="134" t="s">
        <v>2896</v>
      </c>
      <c r="G1593" s="135" t="s">
        <v>244</v>
      </c>
      <c r="H1593" s="136">
        <v>28.667999999999999</v>
      </c>
      <c r="I1593" s="137"/>
      <c r="J1593" s="138">
        <f>ROUND(I1593*H1593,2)</f>
        <v>0</v>
      </c>
      <c r="K1593" s="134" t="s">
        <v>172</v>
      </c>
      <c r="L1593" s="33"/>
      <c r="M1593" s="139" t="s">
        <v>19</v>
      </c>
      <c r="N1593" s="140" t="s">
        <v>45</v>
      </c>
      <c r="P1593" s="141">
        <f>O1593*H1593</f>
        <v>0</v>
      </c>
      <c r="Q1593" s="141">
        <v>1.9000000000000001E-4</v>
      </c>
      <c r="R1593" s="141">
        <f>Q1593*H1593</f>
        <v>5.4469200000000001E-3</v>
      </c>
      <c r="S1593" s="141">
        <v>0</v>
      </c>
      <c r="T1593" s="142">
        <f>S1593*H1593</f>
        <v>0</v>
      </c>
      <c r="AR1593" s="143" t="s">
        <v>290</v>
      </c>
      <c r="AT1593" s="143" t="s">
        <v>168</v>
      </c>
      <c r="AU1593" s="143" t="s">
        <v>83</v>
      </c>
      <c r="AY1593" s="18" t="s">
        <v>166</v>
      </c>
      <c r="BE1593" s="144">
        <f>IF(N1593="základní",J1593,0)</f>
        <v>0</v>
      </c>
      <c r="BF1593" s="144">
        <f>IF(N1593="snížená",J1593,0)</f>
        <v>0</v>
      </c>
      <c r="BG1593" s="144">
        <f>IF(N1593="zákl. přenesená",J1593,0)</f>
        <v>0</v>
      </c>
      <c r="BH1593" s="144">
        <f>IF(N1593="sníž. přenesená",J1593,0)</f>
        <v>0</v>
      </c>
      <c r="BI1593" s="144">
        <f>IF(N1593="nulová",J1593,0)</f>
        <v>0</v>
      </c>
      <c r="BJ1593" s="18" t="s">
        <v>81</v>
      </c>
      <c r="BK1593" s="144">
        <f>ROUND(I1593*H1593,2)</f>
        <v>0</v>
      </c>
      <c r="BL1593" s="18" t="s">
        <v>290</v>
      </c>
      <c r="BM1593" s="143" t="s">
        <v>2897</v>
      </c>
    </row>
    <row r="1594" spans="2:65" s="1" customFormat="1" ht="10.199999999999999">
      <c r="B1594" s="33"/>
      <c r="D1594" s="145" t="s">
        <v>175</v>
      </c>
      <c r="F1594" s="146" t="s">
        <v>2898</v>
      </c>
      <c r="I1594" s="147"/>
      <c r="L1594" s="33"/>
      <c r="M1594" s="148"/>
      <c r="T1594" s="54"/>
      <c r="AT1594" s="18" t="s">
        <v>175</v>
      </c>
      <c r="AU1594" s="18" t="s">
        <v>83</v>
      </c>
    </row>
    <row r="1595" spans="2:65" s="12" customFormat="1" ht="10.199999999999999">
      <c r="B1595" s="149"/>
      <c r="D1595" s="150" t="s">
        <v>177</v>
      </c>
      <c r="E1595" s="151" t="s">
        <v>19</v>
      </c>
      <c r="F1595" s="152" t="s">
        <v>1721</v>
      </c>
      <c r="H1595" s="151" t="s">
        <v>19</v>
      </c>
      <c r="I1595" s="153"/>
      <c r="L1595" s="149"/>
      <c r="M1595" s="154"/>
      <c r="T1595" s="155"/>
      <c r="AT1595" s="151" t="s">
        <v>177</v>
      </c>
      <c r="AU1595" s="151" t="s">
        <v>83</v>
      </c>
      <c r="AV1595" s="12" t="s">
        <v>81</v>
      </c>
      <c r="AW1595" s="12" t="s">
        <v>34</v>
      </c>
      <c r="AX1595" s="12" t="s">
        <v>74</v>
      </c>
      <c r="AY1595" s="151" t="s">
        <v>166</v>
      </c>
    </row>
    <row r="1596" spans="2:65" s="13" customFormat="1" ht="10.199999999999999">
      <c r="B1596" s="156"/>
      <c r="D1596" s="150" t="s">
        <v>177</v>
      </c>
      <c r="E1596" s="157" t="s">
        <v>19</v>
      </c>
      <c r="F1596" s="158" t="s">
        <v>1722</v>
      </c>
      <c r="H1596" s="159">
        <v>19.329999999999998</v>
      </c>
      <c r="I1596" s="160"/>
      <c r="L1596" s="156"/>
      <c r="M1596" s="161"/>
      <c r="T1596" s="162"/>
      <c r="AT1596" s="157" t="s">
        <v>177</v>
      </c>
      <c r="AU1596" s="157" t="s">
        <v>83</v>
      </c>
      <c r="AV1596" s="13" t="s">
        <v>83</v>
      </c>
      <c r="AW1596" s="13" t="s">
        <v>34</v>
      </c>
      <c r="AX1596" s="13" t="s">
        <v>74</v>
      </c>
      <c r="AY1596" s="157" t="s">
        <v>166</v>
      </c>
    </row>
    <row r="1597" spans="2:65" s="12" customFormat="1" ht="10.199999999999999">
      <c r="B1597" s="149"/>
      <c r="D1597" s="150" t="s">
        <v>177</v>
      </c>
      <c r="E1597" s="151" t="s">
        <v>19</v>
      </c>
      <c r="F1597" s="152" t="s">
        <v>2887</v>
      </c>
      <c r="H1597" s="151" t="s">
        <v>19</v>
      </c>
      <c r="I1597" s="153"/>
      <c r="L1597" s="149"/>
      <c r="M1597" s="154"/>
      <c r="T1597" s="155"/>
      <c r="AT1597" s="151" t="s">
        <v>177</v>
      </c>
      <c r="AU1597" s="151" t="s">
        <v>83</v>
      </c>
      <c r="AV1597" s="12" t="s">
        <v>81</v>
      </c>
      <c r="AW1597" s="12" t="s">
        <v>34</v>
      </c>
      <c r="AX1597" s="12" t="s">
        <v>74</v>
      </c>
      <c r="AY1597" s="151" t="s">
        <v>166</v>
      </c>
    </row>
    <row r="1598" spans="2:65" s="13" customFormat="1" ht="10.199999999999999">
      <c r="B1598" s="156"/>
      <c r="D1598" s="150" t="s">
        <v>177</v>
      </c>
      <c r="E1598" s="157" t="s">
        <v>19</v>
      </c>
      <c r="F1598" s="158" t="s">
        <v>2888</v>
      </c>
      <c r="H1598" s="159">
        <v>9.3379999999999992</v>
      </c>
      <c r="I1598" s="160"/>
      <c r="L1598" s="156"/>
      <c r="M1598" s="161"/>
      <c r="T1598" s="162"/>
      <c r="AT1598" s="157" t="s">
        <v>177</v>
      </c>
      <c r="AU1598" s="157" t="s">
        <v>83</v>
      </c>
      <c r="AV1598" s="13" t="s">
        <v>83</v>
      </c>
      <c r="AW1598" s="13" t="s">
        <v>34</v>
      </c>
      <c r="AX1598" s="13" t="s">
        <v>74</v>
      </c>
      <c r="AY1598" s="157" t="s">
        <v>166</v>
      </c>
    </row>
    <row r="1599" spans="2:65" s="14" customFormat="1" ht="10.199999999999999">
      <c r="B1599" s="163"/>
      <c r="D1599" s="150" t="s">
        <v>177</v>
      </c>
      <c r="E1599" s="164" t="s">
        <v>19</v>
      </c>
      <c r="F1599" s="165" t="s">
        <v>181</v>
      </c>
      <c r="H1599" s="166">
        <v>28.667999999999999</v>
      </c>
      <c r="I1599" s="167"/>
      <c r="L1599" s="163"/>
      <c r="M1599" s="168"/>
      <c r="T1599" s="169"/>
      <c r="AT1599" s="164" t="s">
        <v>177</v>
      </c>
      <c r="AU1599" s="164" t="s">
        <v>83</v>
      </c>
      <c r="AV1599" s="14" t="s">
        <v>173</v>
      </c>
      <c r="AW1599" s="14" t="s">
        <v>34</v>
      </c>
      <c r="AX1599" s="14" t="s">
        <v>81</v>
      </c>
      <c r="AY1599" s="164" t="s">
        <v>166</v>
      </c>
    </row>
    <row r="1600" spans="2:65" s="1" customFormat="1" ht="16.5" customHeight="1">
      <c r="B1600" s="33"/>
      <c r="C1600" s="132" t="s">
        <v>2899</v>
      </c>
      <c r="D1600" s="132" t="s">
        <v>168</v>
      </c>
      <c r="E1600" s="133" t="s">
        <v>2900</v>
      </c>
      <c r="F1600" s="134" t="s">
        <v>2901</v>
      </c>
      <c r="G1600" s="135" t="s">
        <v>244</v>
      </c>
      <c r="H1600" s="136">
        <v>28.667999999999999</v>
      </c>
      <c r="I1600" s="137"/>
      <c r="J1600" s="138">
        <f>ROUND(I1600*H1600,2)</f>
        <v>0</v>
      </c>
      <c r="K1600" s="134" t="s">
        <v>172</v>
      </c>
      <c r="L1600" s="33"/>
      <c r="M1600" s="139" t="s">
        <v>19</v>
      </c>
      <c r="N1600" s="140" t="s">
        <v>45</v>
      </c>
      <c r="P1600" s="141">
        <f>O1600*H1600</f>
        <v>0</v>
      </c>
      <c r="Q1600" s="141">
        <v>0</v>
      </c>
      <c r="R1600" s="141">
        <f>Q1600*H1600</f>
        <v>0</v>
      </c>
      <c r="S1600" s="141">
        <v>0</v>
      </c>
      <c r="T1600" s="142">
        <f>S1600*H1600</f>
        <v>0</v>
      </c>
      <c r="AR1600" s="143" t="s">
        <v>290</v>
      </c>
      <c r="AT1600" s="143" t="s">
        <v>168</v>
      </c>
      <c r="AU1600" s="143" t="s">
        <v>83</v>
      </c>
      <c r="AY1600" s="18" t="s">
        <v>166</v>
      </c>
      <c r="BE1600" s="144">
        <f>IF(N1600="základní",J1600,0)</f>
        <v>0</v>
      </c>
      <c r="BF1600" s="144">
        <f>IF(N1600="snížená",J1600,0)</f>
        <v>0</v>
      </c>
      <c r="BG1600" s="144">
        <f>IF(N1600="zákl. přenesená",J1600,0)</f>
        <v>0</v>
      </c>
      <c r="BH1600" s="144">
        <f>IF(N1600="sníž. přenesená",J1600,0)</f>
        <v>0</v>
      </c>
      <c r="BI1600" s="144">
        <f>IF(N1600="nulová",J1600,0)</f>
        <v>0</v>
      </c>
      <c r="BJ1600" s="18" t="s">
        <v>81</v>
      </c>
      <c r="BK1600" s="144">
        <f>ROUND(I1600*H1600,2)</f>
        <v>0</v>
      </c>
      <c r="BL1600" s="18" t="s">
        <v>290</v>
      </c>
      <c r="BM1600" s="143" t="s">
        <v>2902</v>
      </c>
    </row>
    <row r="1601" spans="2:65" s="1" customFormat="1" ht="10.199999999999999">
      <c r="B1601" s="33"/>
      <c r="D1601" s="145" t="s">
        <v>175</v>
      </c>
      <c r="F1601" s="146" t="s">
        <v>2903</v>
      </c>
      <c r="I1601" s="147"/>
      <c r="L1601" s="33"/>
      <c r="M1601" s="148"/>
      <c r="T1601" s="54"/>
      <c r="AT1601" s="18" t="s">
        <v>175</v>
      </c>
      <c r="AU1601" s="18" t="s">
        <v>83</v>
      </c>
    </row>
    <row r="1602" spans="2:65" s="12" customFormat="1" ht="10.199999999999999">
      <c r="B1602" s="149"/>
      <c r="D1602" s="150" t="s">
        <v>177</v>
      </c>
      <c r="E1602" s="151" t="s">
        <v>19</v>
      </c>
      <c r="F1602" s="152" t="s">
        <v>1721</v>
      </c>
      <c r="H1602" s="151" t="s">
        <v>19</v>
      </c>
      <c r="I1602" s="153"/>
      <c r="L1602" s="149"/>
      <c r="M1602" s="154"/>
      <c r="T1602" s="155"/>
      <c r="AT1602" s="151" t="s">
        <v>177</v>
      </c>
      <c r="AU1602" s="151" t="s">
        <v>83</v>
      </c>
      <c r="AV1602" s="12" t="s">
        <v>81</v>
      </c>
      <c r="AW1602" s="12" t="s">
        <v>34</v>
      </c>
      <c r="AX1602" s="12" t="s">
        <v>74</v>
      </c>
      <c r="AY1602" s="151" t="s">
        <v>166</v>
      </c>
    </row>
    <row r="1603" spans="2:65" s="13" customFormat="1" ht="10.199999999999999">
      <c r="B1603" s="156"/>
      <c r="D1603" s="150" t="s">
        <v>177</v>
      </c>
      <c r="E1603" s="157" t="s">
        <v>19</v>
      </c>
      <c r="F1603" s="158" t="s">
        <v>1722</v>
      </c>
      <c r="H1603" s="159">
        <v>19.329999999999998</v>
      </c>
      <c r="I1603" s="160"/>
      <c r="L1603" s="156"/>
      <c r="M1603" s="161"/>
      <c r="T1603" s="162"/>
      <c r="AT1603" s="157" t="s">
        <v>177</v>
      </c>
      <c r="AU1603" s="157" t="s">
        <v>83</v>
      </c>
      <c r="AV1603" s="13" t="s">
        <v>83</v>
      </c>
      <c r="AW1603" s="13" t="s">
        <v>34</v>
      </c>
      <c r="AX1603" s="13" t="s">
        <v>74</v>
      </c>
      <c r="AY1603" s="157" t="s">
        <v>166</v>
      </c>
    </row>
    <row r="1604" spans="2:65" s="12" customFormat="1" ht="10.199999999999999">
      <c r="B1604" s="149"/>
      <c r="D1604" s="150" t="s">
        <v>177</v>
      </c>
      <c r="E1604" s="151" t="s">
        <v>19</v>
      </c>
      <c r="F1604" s="152" t="s">
        <v>2887</v>
      </c>
      <c r="H1604" s="151" t="s">
        <v>19</v>
      </c>
      <c r="I1604" s="153"/>
      <c r="L1604" s="149"/>
      <c r="M1604" s="154"/>
      <c r="T1604" s="155"/>
      <c r="AT1604" s="151" t="s">
        <v>177</v>
      </c>
      <c r="AU1604" s="151" t="s">
        <v>83</v>
      </c>
      <c r="AV1604" s="12" t="s">
        <v>81</v>
      </c>
      <c r="AW1604" s="12" t="s">
        <v>34</v>
      </c>
      <c r="AX1604" s="12" t="s">
        <v>74</v>
      </c>
      <c r="AY1604" s="151" t="s">
        <v>166</v>
      </c>
    </row>
    <row r="1605" spans="2:65" s="13" customFormat="1" ht="10.199999999999999">
      <c r="B1605" s="156"/>
      <c r="D1605" s="150" t="s">
        <v>177</v>
      </c>
      <c r="E1605" s="157" t="s">
        <v>19</v>
      </c>
      <c r="F1605" s="158" t="s">
        <v>2888</v>
      </c>
      <c r="H1605" s="159">
        <v>9.3379999999999992</v>
      </c>
      <c r="I1605" s="160"/>
      <c r="L1605" s="156"/>
      <c r="M1605" s="161"/>
      <c r="T1605" s="162"/>
      <c r="AT1605" s="157" t="s">
        <v>177</v>
      </c>
      <c r="AU1605" s="157" t="s">
        <v>83</v>
      </c>
      <c r="AV1605" s="13" t="s">
        <v>83</v>
      </c>
      <c r="AW1605" s="13" t="s">
        <v>34</v>
      </c>
      <c r="AX1605" s="13" t="s">
        <v>74</v>
      </c>
      <c r="AY1605" s="157" t="s">
        <v>166</v>
      </c>
    </row>
    <row r="1606" spans="2:65" s="14" customFormat="1" ht="10.199999999999999">
      <c r="B1606" s="163"/>
      <c r="D1606" s="150" t="s">
        <v>177</v>
      </c>
      <c r="E1606" s="164" t="s">
        <v>19</v>
      </c>
      <c r="F1606" s="165" t="s">
        <v>181</v>
      </c>
      <c r="H1606" s="166">
        <v>28.667999999999999</v>
      </c>
      <c r="I1606" s="167"/>
      <c r="L1606" s="163"/>
      <c r="M1606" s="168"/>
      <c r="T1606" s="169"/>
      <c r="AT1606" s="164" t="s">
        <v>177</v>
      </c>
      <c r="AU1606" s="164" t="s">
        <v>83</v>
      </c>
      <c r="AV1606" s="14" t="s">
        <v>173</v>
      </c>
      <c r="AW1606" s="14" t="s">
        <v>34</v>
      </c>
      <c r="AX1606" s="14" t="s">
        <v>81</v>
      </c>
      <c r="AY1606" s="164" t="s">
        <v>166</v>
      </c>
    </row>
    <row r="1607" spans="2:65" s="1" customFormat="1" ht="24.15" customHeight="1">
      <c r="B1607" s="33"/>
      <c r="C1607" s="132" t="s">
        <v>2904</v>
      </c>
      <c r="D1607" s="132" t="s">
        <v>168</v>
      </c>
      <c r="E1607" s="133" t="s">
        <v>2905</v>
      </c>
      <c r="F1607" s="134" t="s">
        <v>2906</v>
      </c>
      <c r="G1607" s="135" t="s">
        <v>293</v>
      </c>
      <c r="H1607" s="136">
        <v>1.893</v>
      </c>
      <c r="I1607" s="137"/>
      <c r="J1607" s="138">
        <f>ROUND(I1607*H1607,2)</f>
        <v>0</v>
      </c>
      <c r="K1607" s="134" t="s">
        <v>172</v>
      </c>
      <c r="L1607" s="33"/>
      <c r="M1607" s="139" t="s">
        <v>19</v>
      </c>
      <c r="N1607" s="140" t="s">
        <v>45</v>
      </c>
      <c r="P1607" s="141">
        <f>O1607*H1607</f>
        <v>0</v>
      </c>
      <c r="Q1607" s="141">
        <v>0</v>
      </c>
      <c r="R1607" s="141">
        <f>Q1607*H1607</f>
        <v>0</v>
      </c>
      <c r="S1607" s="141">
        <v>0</v>
      </c>
      <c r="T1607" s="142">
        <f>S1607*H1607</f>
        <v>0</v>
      </c>
      <c r="AR1607" s="143" t="s">
        <v>290</v>
      </c>
      <c r="AT1607" s="143" t="s">
        <v>168</v>
      </c>
      <c r="AU1607" s="143" t="s">
        <v>83</v>
      </c>
      <c r="AY1607" s="18" t="s">
        <v>166</v>
      </c>
      <c r="BE1607" s="144">
        <f>IF(N1607="základní",J1607,0)</f>
        <v>0</v>
      </c>
      <c r="BF1607" s="144">
        <f>IF(N1607="snížená",J1607,0)</f>
        <v>0</v>
      </c>
      <c r="BG1607" s="144">
        <f>IF(N1607="zákl. přenesená",J1607,0)</f>
        <v>0</v>
      </c>
      <c r="BH1607" s="144">
        <f>IF(N1607="sníž. přenesená",J1607,0)</f>
        <v>0</v>
      </c>
      <c r="BI1607" s="144">
        <f>IF(N1607="nulová",J1607,0)</f>
        <v>0</v>
      </c>
      <c r="BJ1607" s="18" t="s">
        <v>81</v>
      </c>
      <c r="BK1607" s="144">
        <f>ROUND(I1607*H1607,2)</f>
        <v>0</v>
      </c>
      <c r="BL1607" s="18" t="s">
        <v>290</v>
      </c>
      <c r="BM1607" s="143" t="s">
        <v>2907</v>
      </c>
    </row>
    <row r="1608" spans="2:65" s="1" customFormat="1" ht="10.199999999999999">
      <c r="B1608" s="33"/>
      <c r="D1608" s="145" t="s">
        <v>175</v>
      </c>
      <c r="F1608" s="146" t="s">
        <v>2908</v>
      </c>
      <c r="I1608" s="147"/>
      <c r="L1608" s="33"/>
      <c r="M1608" s="148"/>
      <c r="T1608" s="54"/>
      <c r="AT1608" s="18" t="s">
        <v>175</v>
      </c>
      <c r="AU1608" s="18" t="s">
        <v>83</v>
      </c>
    </row>
    <row r="1609" spans="2:65" s="11" customFormat="1" ht="22.8" customHeight="1">
      <c r="B1609" s="120"/>
      <c r="D1609" s="121" t="s">
        <v>73</v>
      </c>
      <c r="E1609" s="130" t="s">
        <v>1314</v>
      </c>
      <c r="F1609" s="130" t="s">
        <v>1315</v>
      </c>
      <c r="I1609" s="123"/>
      <c r="J1609" s="131">
        <f>BK1609</f>
        <v>0</v>
      </c>
      <c r="L1609" s="120"/>
      <c r="M1609" s="125"/>
      <c r="P1609" s="126">
        <f>SUM(P1610:P1703)</f>
        <v>0</v>
      </c>
      <c r="R1609" s="126">
        <f>SUM(R1610:R1703)</f>
        <v>4.3271015000000004</v>
      </c>
      <c r="T1609" s="127">
        <f>SUM(T1610:T1703)</f>
        <v>0</v>
      </c>
      <c r="AR1609" s="121" t="s">
        <v>83</v>
      </c>
      <c r="AT1609" s="128" t="s">
        <v>73</v>
      </c>
      <c r="AU1609" s="128" t="s">
        <v>81</v>
      </c>
      <c r="AY1609" s="121" t="s">
        <v>166</v>
      </c>
      <c r="BK1609" s="129">
        <f>SUM(BK1610:BK1703)</f>
        <v>0</v>
      </c>
    </row>
    <row r="1610" spans="2:65" s="1" customFormat="1" ht="16.5" customHeight="1">
      <c r="B1610" s="33"/>
      <c r="C1610" s="132" t="s">
        <v>2909</v>
      </c>
      <c r="D1610" s="132" t="s">
        <v>168</v>
      </c>
      <c r="E1610" s="133" t="s">
        <v>1317</v>
      </c>
      <c r="F1610" s="134" t="s">
        <v>1318</v>
      </c>
      <c r="G1610" s="135" t="s">
        <v>244</v>
      </c>
      <c r="H1610" s="136">
        <v>138.61799999999999</v>
      </c>
      <c r="I1610" s="137"/>
      <c r="J1610" s="138">
        <f>ROUND(I1610*H1610,2)</f>
        <v>0</v>
      </c>
      <c r="K1610" s="134" t="s">
        <v>172</v>
      </c>
      <c r="L1610" s="33"/>
      <c r="M1610" s="139" t="s">
        <v>19</v>
      </c>
      <c r="N1610" s="140" t="s">
        <v>45</v>
      </c>
      <c r="P1610" s="141">
        <f>O1610*H1610</f>
        <v>0</v>
      </c>
      <c r="Q1610" s="141">
        <v>0</v>
      </c>
      <c r="R1610" s="141">
        <f>Q1610*H1610</f>
        <v>0</v>
      </c>
      <c r="S1610" s="141">
        <v>0</v>
      </c>
      <c r="T1610" s="142">
        <f>S1610*H1610</f>
        <v>0</v>
      </c>
      <c r="AR1610" s="143" t="s">
        <v>290</v>
      </c>
      <c r="AT1610" s="143" t="s">
        <v>168</v>
      </c>
      <c r="AU1610" s="143" t="s">
        <v>83</v>
      </c>
      <c r="AY1610" s="18" t="s">
        <v>166</v>
      </c>
      <c r="BE1610" s="144">
        <f>IF(N1610="základní",J1610,0)</f>
        <v>0</v>
      </c>
      <c r="BF1610" s="144">
        <f>IF(N1610="snížená",J1610,0)</f>
        <v>0</v>
      </c>
      <c r="BG1610" s="144">
        <f>IF(N1610="zákl. přenesená",J1610,0)</f>
        <v>0</v>
      </c>
      <c r="BH1610" s="144">
        <f>IF(N1610="sníž. přenesená",J1610,0)</f>
        <v>0</v>
      </c>
      <c r="BI1610" s="144">
        <f>IF(N1610="nulová",J1610,0)</f>
        <v>0</v>
      </c>
      <c r="BJ1610" s="18" t="s">
        <v>81</v>
      </c>
      <c r="BK1610" s="144">
        <f>ROUND(I1610*H1610,2)</f>
        <v>0</v>
      </c>
      <c r="BL1610" s="18" t="s">
        <v>290</v>
      </c>
      <c r="BM1610" s="143" t="s">
        <v>2910</v>
      </c>
    </row>
    <row r="1611" spans="2:65" s="1" customFormat="1" ht="10.199999999999999">
      <c r="B1611" s="33"/>
      <c r="D1611" s="145" t="s">
        <v>175</v>
      </c>
      <c r="F1611" s="146" t="s">
        <v>1320</v>
      </c>
      <c r="I1611" s="147"/>
      <c r="L1611" s="33"/>
      <c r="M1611" s="148"/>
      <c r="T1611" s="54"/>
      <c r="AT1611" s="18" t="s">
        <v>175</v>
      </c>
      <c r="AU1611" s="18" t="s">
        <v>83</v>
      </c>
    </row>
    <row r="1612" spans="2:65" s="12" customFormat="1" ht="10.199999999999999">
      <c r="B1612" s="149"/>
      <c r="D1612" s="150" t="s">
        <v>177</v>
      </c>
      <c r="E1612" s="151" t="s">
        <v>19</v>
      </c>
      <c r="F1612" s="152" t="s">
        <v>2911</v>
      </c>
      <c r="H1612" s="151" t="s">
        <v>19</v>
      </c>
      <c r="I1612" s="153"/>
      <c r="L1612" s="149"/>
      <c r="M1612" s="154"/>
      <c r="T1612" s="155"/>
      <c r="AT1612" s="151" t="s">
        <v>177</v>
      </c>
      <c r="AU1612" s="151" t="s">
        <v>83</v>
      </c>
      <c r="AV1612" s="12" t="s">
        <v>81</v>
      </c>
      <c r="AW1612" s="12" t="s">
        <v>34</v>
      </c>
      <c r="AX1612" s="12" t="s">
        <v>74</v>
      </c>
      <c r="AY1612" s="151" t="s">
        <v>166</v>
      </c>
    </row>
    <row r="1613" spans="2:65" s="13" customFormat="1" ht="10.199999999999999">
      <c r="B1613" s="156"/>
      <c r="D1613" s="150" t="s">
        <v>177</v>
      </c>
      <c r="E1613" s="157" t="s">
        <v>19</v>
      </c>
      <c r="F1613" s="158" t="s">
        <v>2912</v>
      </c>
      <c r="H1613" s="159">
        <v>78</v>
      </c>
      <c r="I1613" s="160"/>
      <c r="L1613" s="156"/>
      <c r="M1613" s="161"/>
      <c r="T1613" s="162"/>
      <c r="AT1613" s="157" t="s">
        <v>177</v>
      </c>
      <c r="AU1613" s="157" t="s">
        <v>83</v>
      </c>
      <c r="AV1613" s="13" t="s">
        <v>83</v>
      </c>
      <c r="AW1613" s="13" t="s">
        <v>34</v>
      </c>
      <c r="AX1613" s="13" t="s">
        <v>74</v>
      </c>
      <c r="AY1613" s="157" t="s">
        <v>166</v>
      </c>
    </row>
    <row r="1614" spans="2:65" s="13" customFormat="1" ht="10.199999999999999">
      <c r="B1614" s="156"/>
      <c r="D1614" s="150" t="s">
        <v>177</v>
      </c>
      <c r="E1614" s="157" t="s">
        <v>19</v>
      </c>
      <c r="F1614" s="158" t="s">
        <v>2913</v>
      </c>
      <c r="H1614" s="159">
        <v>33.088000000000001</v>
      </c>
      <c r="I1614" s="160"/>
      <c r="L1614" s="156"/>
      <c r="M1614" s="161"/>
      <c r="T1614" s="162"/>
      <c r="AT1614" s="157" t="s">
        <v>177</v>
      </c>
      <c r="AU1614" s="157" t="s">
        <v>83</v>
      </c>
      <c r="AV1614" s="13" t="s">
        <v>83</v>
      </c>
      <c r="AW1614" s="13" t="s">
        <v>34</v>
      </c>
      <c r="AX1614" s="13" t="s">
        <v>74</v>
      </c>
      <c r="AY1614" s="157" t="s">
        <v>166</v>
      </c>
    </row>
    <row r="1615" spans="2:65" s="13" customFormat="1" ht="10.199999999999999">
      <c r="B1615" s="156"/>
      <c r="D1615" s="150" t="s">
        <v>177</v>
      </c>
      <c r="E1615" s="157" t="s">
        <v>19</v>
      </c>
      <c r="F1615" s="158" t="s">
        <v>2914</v>
      </c>
      <c r="H1615" s="159">
        <v>-7.7560000000000002</v>
      </c>
      <c r="I1615" s="160"/>
      <c r="L1615" s="156"/>
      <c r="M1615" s="161"/>
      <c r="T1615" s="162"/>
      <c r="AT1615" s="157" t="s">
        <v>177</v>
      </c>
      <c r="AU1615" s="157" t="s">
        <v>83</v>
      </c>
      <c r="AV1615" s="13" t="s">
        <v>83</v>
      </c>
      <c r="AW1615" s="13" t="s">
        <v>34</v>
      </c>
      <c r="AX1615" s="13" t="s">
        <v>74</v>
      </c>
      <c r="AY1615" s="157" t="s">
        <v>166</v>
      </c>
    </row>
    <row r="1616" spans="2:65" s="12" customFormat="1" ht="10.199999999999999">
      <c r="B1616" s="149"/>
      <c r="D1616" s="150" t="s">
        <v>177</v>
      </c>
      <c r="E1616" s="151" t="s">
        <v>19</v>
      </c>
      <c r="F1616" s="152" t="s">
        <v>2915</v>
      </c>
      <c r="H1616" s="151" t="s">
        <v>19</v>
      </c>
      <c r="I1616" s="153"/>
      <c r="L1616" s="149"/>
      <c r="M1616" s="154"/>
      <c r="T1616" s="155"/>
      <c r="AT1616" s="151" t="s">
        <v>177</v>
      </c>
      <c r="AU1616" s="151" t="s">
        <v>83</v>
      </c>
      <c r="AV1616" s="12" t="s">
        <v>81</v>
      </c>
      <c r="AW1616" s="12" t="s">
        <v>34</v>
      </c>
      <c r="AX1616" s="12" t="s">
        <v>74</v>
      </c>
      <c r="AY1616" s="151" t="s">
        <v>166</v>
      </c>
    </row>
    <row r="1617" spans="2:65" s="13" customFormat="1" ht="10.199999999999999">
      <c r="B1617" s="156"/>
      <c r="D1617" s="150" t="s">
        <v>177</v>
      </c>
      <c r="E1617" s="157" t="s">
        <v>19</v>
      </c>
      <c r="F1617" s="158" t="s">
        <v>2916</v>
      </c>
      <c r="H1617" s="159">
        <v>21.315000000000001</v>
      </c>
      <c r="I1617" s="160"/>
      <c r="L1617" s="156"/>
      <c r="M1617" s="161"/>
      <c r="T1617" s="162"/>
      <c r="AT1617" s="157" t="s">
        <v>177</v>
      </c>
      <c r="AU1617" s="157" t="s">
        <v>83</v>
      </c>
      <c r="AV1617" s="13" t="s">
        <v>83</v>
      </c>
      <c r="AW1617" s="13" t="s">
        <v>34</v>
      </c>
      <c r="AX1617" s="13" t="s">
        <v>74</v>
      </c>
      <c r="AY1617" s="157" t="s">
        <v>166</v>
      </c>
    </row>
    <row r="1618" spans="2:65" s="12" customFormat="1" ht="10.199999999999999">
      <c r="B1618" s="149"/>
      <c r="D1618" s="150" t="s">
        <v>177</v>
      </c>
      <c r="E1618" s="151" t="s">
        <v>19</v>
      </c>
      <c r="F1618" s="152" t="s">
        <v>2917</v>
      </c>
      <c r="H1618" s="151" t="s">
        <v>19</v>
      </c>
      <c r="I1618" s="153"/>
      <c r="L1618" s="149"/>
      <c r="M1618" s="154"/>
      <c r="T1618" s="155"/>
      <c r="AT1618" s="151" t="s">
        <v>177</v>
      </c>
      <c r="AU1618" s="151" t="s">
        <v>83</v>
      </c>
      <c r="AV1618" s="12" t="s">
        <v>81</v>
      </c>
      <c r="AW1618" s="12" t="s">
        <v>34</v>
      </c>
      <c r="AX1618" s="12" t="s">
        <v>74</v>
      </c>
      <c r="AY1618" s="151" t="s">
        <v>166</v>
      </c>
    </row>
    <row r="1619" spans="2:65" s="13" customFormat="1" ht="10.199999999999999">
      <c r="B1619" s="156"/>
      <c r="D1619" s="150" t="s">
        <v>177</v>
      </c>
      <c r="E1619" s="157" t="s">
        <v>19</v>
      </c>
      <c r="F1619" s="158" t="s">
        <v>2918</v>
      </c>
      <c r="H1619" s="159">
        <v>13.971</v>
      </c>
      <c r="I1619" s="160"/>
      <c r="L1619" s="156"/>
      <c r="M1619" s="161"/>
      <c r="T1619" s="162"/>
      <c r="AT1619" s="157" t="s">
        <v>177</v>
      </c>
      <c r="AU1619" s="157" t="s">
        <v>83</v>
      </c>
      <c r="AV1619" s="13" t="s">
        <v>83</v>
      </c>
      <c r="AW1619" s="13" t="s">
        <v>34</v>
      </c>
      <c r="AX1619" s="13" t="s">
        <v>74</v>
      </c>
      <c r="AY1619" s="157" t="s">
        <v>166</v>
      </c>
    </row>
    <row r="1620" spans="2:65" s="14" customFormat="1" ht="10.199999999999999">
      <c r="B1620" s="163"/>
      <c r="D1620" s="150" t="s">
        <v>177</v>
      </c>
      <c r="E1620" s="164" t="s">
        <v>19</v>
      </c>
      <c r="F1620" s="165" t="s">
        <v>181</v>
      </c>
      <c r="H1620" s="166">
        <v>138.61799999999999</v>
      </c>
      <c r="I1620" s="167"/>
      <c r="L1620" s="163"/>
      <c r="M1620" s="168"/>
      <c r="T1620" s="169"/>
      <c r="AT1620" s="164" t="s">
        <v>177</v>
      </c>
      <c r="AU1620" s="164" t="s">
        <v>83</v>
      </c>
      <c r="AV1620" s="14" t="s">
        <v>173</v>
      </c>
      <c r="AW1620" s="14" t="s">
        <v>34</v>
      </c>
      <c r="AX1620" s="14" t="s">
        <v>81</v>
      </c>
      <c r="AY1620" s="164" t="s">
        <v>166</v>
      </c>
    </row>
    <row r="1621" spans="2:65" s="1" customFormat="1" ht="16.5" customHeight="1">
      <c r="B1621" s="33"/>
      <c r="C1621" s="132" t="s">
        <v>2919</v>
      </c>
      <c r="D1621" s="132" t="s">
        <v>168</v>
      </c>
      <c r="E1621" s="133" t="s">
        <v>1323</v>
      </c>
      <c r="F1621" s="134" t="s">
        <v>1324</v>
      </c>
      <c r="G1621" s="135" t="s">
        <v>244</v>
      </c>
      <c r="H1621" s="136">
        <v>138.61799999999999</v>
      </c>
      <c r="I1621" s="137"/>
      <c r="J1621" s="138">
        <f>ROUND(I1621*H1621,2)</f>
        <v>0</v>
      </c>
      <c r="K1621" s="134" t="s">
        <v>172</v>
      </c>
      <c r="L1621" s="33"/>
      <c r="M1621" s="139" t="s">
        <v>19</v>
      </c>
      <c r="N1621" s="140" t="s">
        <v>45</v>
      </c>
      <c r="P1621" s="141">
        <f>O1621*H1621</f>
        <v>0</v>
      </c>
      <c r="Q1621" s="141">
        <v>2.9999999999999997E-4</v>
      </c>
      <c r="R1621" s="141">
        <f>Q1621*H1621</f>
        <v>4.1585399999999995E-2</v>
      </c>
      <c r="S1621" s="141">
        <v>0</v>
      </c>
      <c r="T1621" s="142">
        <f>S1621*H1621</f>
        <v>0</v>
      </c>
      <c r="AR1621" s="143" t="s">
        <v>290</v>
      </c>
      <c r="AT1621" s="143" t="s">
        <v>168</v>
      </c>
      <c r="AU1621" s="143" t="s">
        <v>83</v>
      </c>
      <c r="AY1621" s="18" t="s">
        <v>166</v>
      </c>
      <c r="BE1621" s="144">
        <f>IF(N1621="základní",J1621,0)</f>
        <v>0</v>
      </c>
      <c r="BF1621" s="144">
        <f>IF(N1621="snížená",J1621,0)</f>
        <v>0</v>
      </c>
      <c r="BG1621" s="144">
        <f>IF(N1621="zákl. přenesená",J1621,0)</f>
        <v>0</v>
      </c>
      <c r="BH1621" s="144">
        <f>IF(N1621="sníž. přenesená",J1621,0)</f>
        <v>0</v>
      </c>
      <c r="BI1621" s="144">
        <f>IF(N1621="nulová",J1621,0)</f>
        <v>0</v>
      </c>
      <c r="BJ1621" s="18" t="s">
        <v>81</v>
      </c>
      <c r="BK1621" s="144">
        <f>ROUND(I1621*H1621,2)</f>
        <v>0</v>
      </c>
      <c r="BL1621" s="18" t="s">
        <v>290</v>
      </c>
      <c r="BM1621" s="143" t="s">
        <v>2920</v>
      </c>
    </row>
    <row r="1622" spans="2:65" s="1" customFormat="1" ht="10.199999999999999">
      <c r="B1622" s="33"/>
      <c r="D1622" s="145" t="s">
        <v>175</v>
      </c>
      <c r="F1622" s="146" t="s">
        <v>1326</v>
      </c>
      <c r="I1622" s="147"/>
      <c r="L1622" s="33"/>
      <c r="M1622" s="148"/>
      <c r="T1622" s="54"/>
      <c r="AT1622" s="18" t="s">
        <v>175</v>
      </c>
      <c r="AU1622" s="18" t="s">
        <v>83</v>
      </c>
    </row>
    <row r="1623" spans="2:65" s="12" customFormat="1" ht="10.199999999999999">
      <c r="B1623" s="149"/>
      <c r="D1623" s="150" t="s">
        <v>177</v>
      </c>
      <c r="E1623" s="151" t="s">
        <v>19</v>
      </c>
      <c r="F1623" s="152" t="s">
        <v>2911</v>
      </c>
      <c r="H1623" s="151" t="s">
        <v>19</v>
      </c>
      <c r="I1623" s="153"/>
      <c r="L1623" s="149"/>
      <c r="M1623" s="154"/>
      <c r="T1623" s="155"/>
      <c r="AT1623" s="151" t="s">
        <v>177</v>
      </c>
      <c r="AU1623" s="151" t="s">
        <v>83</v>
      </c>
      <c r="AV1623" s="12" t="s">
        <v>81</v>
      </c>
      <c r="AW1623" s="12" t="s">
        <v>34</v>
      </c>
      <c r="AX1623" s="12" t="s">
        <v>74</v>
      </c>
      <c r="AY1623" s="151" t="s">
        <v>166</v>
      </c>
    </row>
    <row r="1624" spans="2:65" s="13" customFormat="1" ht="10.199999999999999">
      <c r="B1624" s="156"/>
      <c r="D1624" s="150" t="s">
        <v>177</v>
      </c>
      <c r="E1624" s="157" t="s">
        <v>19</v>
      </c>
      <c r="F1624" s="158" t="s">
        <v>2912</v>
      </c>
      <c r="H1624" s="159">
        <v>78</v>
      </c>
      <c r="I1624" s="160"/>
      <c r="L1624" s="156"/>
      <c r="M1624" s="161"/>
      <c r="T1624" s="162"/>
      <c r="AT1624" s="157" t="s">
        <v>177</v>
      </c>
      <c r="AU1624" s="157" t="s">
        <v>83</v>
      </c>
      <c r="AV1624" s="13" t="s">
        <v>83</v>
      </c>
      <c r="AW1624" s="13" t="s">
        <v>34</v>
      </c>
      <c r="AX1624" s="13" t="s">
        <v>74</v>
      </c>
      <c r="AY1624" s="157" t="s">
        <v>166</v>
      </c>
    </row>
    <row r="1625" spans="2:65" s="13" customFormat="1" ht="10.199999999999999">
      <c r="B1625" s="156"/>
      <c r="D1625" s="150" t="s">
        <v>177</v>
      </c>
      <c r="E1625" s="157" t="s">
        <v>19</v>
      </c>
      <c r="F1625" s="158" t="s">
        <v>2913</v>
      </c>
      <c r="H1625" s="159">
        <v>33.088000000000001</v>
      </c>
      <c r="I1625" s="160"/>
      <c r="L1625" s="156"/>
      <c r="M1625" s="161"/>
      <c r="T1625" s="162"/>
      <c r="AT1625" s="157" t="s">
        <v>177</v>
      </c>
      <c r="AU1625" s="157" t="s">
        <v>83</v>
      </c>
      <c r="AV1625" s="13" t="s">
        <v>83</v>
      </c>
      <c r="AW1625" s="13" t="s">
        <v>34</v>
      </c>
      <c r="AX1625" s="13" t="s">
        <v>74</v>
      </c>
      <c r="AY1625" s="157" t="s">
        <v>166</v>
      </c>
    </row>
    <row r="1626" spans="2:65" s="13" customFormat="1" ht="10.199999999999999">
      <c r="B1626" s="156"/>
      <c r="D1626" s="150" t="s">
        <v>177</v>
      </c>
      <c r="E1626" s="157" t="s">
        <v>19</v>
      </c>
      <c r="F1626" s="158" t="s">
        <v>2914</v>
      </c>
      <c r="H1626" s="159">
        <v>-7.7560000000000002</v>
      </c>
      <c r="I1626" s="160"/>
      <c r="L1626" s="156"/>
      <c r="M1626" s="161"/>
      <c r="T1626" s="162"/>
      <c r="AT1626" s="157" t="s">
        <v>177</v>
      </c>
      <c r="AU1626" s="157" t="s">
        <v>83</v>
      </c>
      <c r="AV1626" s="13" t="s">
        <v>83</v>
      </c>
      <c r="AW1626" s="13" t="s">
        <v>34</v>
      </c>
      <c r="AX1626" s="13" t="s">
        <v>74</v>
      </c>
      <c r="AY1626" s="157" t="s">
        <v>166</v>
      </c>
    </row>
    <row r="1627" spans="2:65" s="12" customFormat="1" ht="10.199999999999999">
      <c r="B1627" s="149"/>
      <c r="D1627" s="150" t="s">
        <v>177</v>
      </c>
      <c r="E1627" s="151" t="s">
        <v>19</v>
      </c>
      <c r="F1627" s="152" t="s">
        <v>2915</v>
      </c>
      <c r="H1627" s="151" t="s">
        <v>19</v>
      </c>
      <c r="I1627" s="153"/>
      <c r="L1627" s="149"/>
      <c r="M1627" s="154"/>
      <c r="T1627" s="155"/>
      <c r="AT1627" s="151" t="s">
        <v>177</v>
      </c>
      <c r="AU1627" s="151" t="s">
        <v>83</v>
      </c>
      <c r="AV1627" s="12" t="s">
        <v>81</v>
      </c>
      <c r="AW1627" s="12" t="s">
        <v>34</v>
      </c>
      <c r="AX1627" s="12" t="s">
        <v>74</v>
      </c>
      <c r="AY1627" s="151" t="s">
        <v>166</v>
      </c>
    </row>
    <row r="1628" spans="2:65" s="13" customFormat="1" ht="10.199999999999999">
      <c r="B1628" s="156"/>
      <c r="D1628" s="150" t="s">
        <v>177</v>
      </c>
      <c r="E1628" s="157" t="s">
        <v>19</v>
      </c>
      <c r="F1628" s="158" t="s">
        <v>2916</v>
      </c>
      <c r="H1628" s="159">
        <v>21.315000000000001</v>
      </c>
      <c r="I1628" s="160"/>
      <c r="L1628" s="156"/>
      <c r="M1628" s="161"/>
      <c r="T1628" s="162"/>
      <c r="AT1628" s="157" t="s">
        <v>177</v>
      </c>
      <c r="AU1628" s="157" t="s">
        <v>83</v>
      </c>
      <c r="AV1628" s="13" t="s">
        <v>83</v>
      </c>
      <c r="AW1628" s="13" t="s">
        <v>34</v>
      </c>
      <c r="AX1628" s="13" t="s">
        <v>74</v>
      </c>
      <c r="AY1628" s="157" t="s">
        <v>166</v>
      </c>
    </row>
    <row r="1629" spans="2:65" s="12" customFormat="1" ht="10.199999999999999">
      <c r="B1629" s="149"/>
      <c r="D1629" s="150" t="s">
        <v>177</v>
      </c>
      <c r="E1629" s="151" t="s">
        <v>19</v>
      </c>
      <c r="F1629" s="152" t="s">
        <v>2917</v>
      </c>
      <c r="H1629" s="151" t="s">
        <v>19</v>
      </c>
      <c r="I1629" s="153"/>
      <c r="L1629" s="149"/>
      <c r="M1629" s="154"/>
      <c r="T1629" s="155"/>
      <c r="AT1629" s="151" t="s">
        <v>177</v>
      </c>
      <c r="AU1629" s="151" t="s">
        <v>83</v>
      </c>
      <c r="AV1629" s="12" t="s">
        <v>81</v>
      </c>
      <c r="AW1629" s="12" t="s">
        <v>34</v>
      </c>
      <c r="AX1629" s="12" t="s">
        <v>74</v>
      </c>
      <c r="AY1629" s="151" t="s">
        <v>166</v>
      </c>
    </row>
    <row r="1630" spans="2:65" s="13" customFormat="1" ht="10.199999999999999">
      <c r="B1630" s="156"/>
      <c r="D1630" s="150" t="s">
        <v>177</v>
      </c>
      <c r="E1630" s="157" t="s">
        <v>19</v>
      </c>
      <c r="F1630" s="158" t="s">
        <v>2918</v>
      </c>
      <c r="H1630" s="159">
        <v>13.971</v>
      </c>
      <c r="I1630" s="160"/>
      <c r="L1630" s="156"/>
      <c r="M1630" s="161"/>
      <c r="T1630" s="162"/>
      <c r="AT1630" s="157" t="s">
        <v>177</v>
      </c>
      <c r="AU1630" s="157" t="s">
        <v>83</v>
      </c>
      <c r="AV1630" s="13" t="s">
        <v>83</v>
      </c>
      <c r="AW1630" s="13" t="s">
        <v>34</v>
      </c>
      <c r="AX1630" s="13" t="s">
        <v>74</v>
      </c>
      <c r="AY1630" s="157" t="s">
        <v>166</v>
      </c>
    </row>
    <row r="1631" spans="2:65" s="14" customFormat="1" ht="10.199999999999999">
      <c r="B1631" s="163"/>
      <c r="D1631" s="150" t="s">
        <v>177</v>
      </c>
      <c r="E1631" s="164" t="s">
        <v>19</v>
      </c>
      <c r="F1631" s="165" t="s">
        <v>181</v>
      </c>
      <c r="H1631" s="166">
        <v>138.61799999999999</v>
      </c>
      <c r="I1631" s="167"/>
      <c r="L1631" s="163"/>
      <c r="M1631" s="168"/>
      <c r="T1631" s="169"/>
      <c r="AT1631" s="164" t="s">
        <v>177</v>
      </c>
      <c r="AU1631" s="164" t="s">
        <v>83</v>
      </c>
      <c r="AV1631" s="14" t="s">
        <v>173</v>
      </c>
      <c r="AW1631" s="14" t="s">
        <v>34</v>
      </c>
      <c r="AX1631" s="14" t="s">
        <v>81</v>
      </c>
      <c r="AY1631" s="164" t="s">
        <v>166</v>
      </c>
    </row>
    <row r="1632" spans="2:65" s="1" customFormat="1" ht="16.5" customHeight="1">
      <c r="B1632" s="33"/>
      <c r="C1632" s="132" t="s">
        <v>2921</v>
      </c>
      <c r="D1632" s="132" t="s">
        <v>168</v>
      </c>
      <c r="E1632" s="133" t="s">
        <v>1328</v>
      </c>
      <c r="F1632" s="134" t="s">
        <v>1329</v>
      </c>
      <c r="G1632" s="135" t="s">
        <v>244</v>
      </c>
      <c r="H1632" s="136">
        <v>138.61799999999999</v>
      </c>
      <c r="I1632" s="137"/>
      <c r="J1632" s="138">
        <f>ROUND(I1632*H1632,2)</f>
        <v>0</v>
      </c>
      <c r="K1632" s="134" t="s">
        <v>172</v>
      </c>
      <c r="L1632" s="33"/>
      <c r="M1632" s="139" t="s">
        <v>19</v>
      </c>
      <c r="N1632" s="140" t="s">
        <v>45</v>
      </c>
      <c r="P1632" s="141">
        <f>O1632*H1632</f>
        <v>0</v>
      </c>
      <c r="Q1632" s="141">
        <v>1.5E-3</v>
      </c>
      <c r="R1632" s="141">
        <f>Q1632*H1632</f>
        <v>0.207927</v>
      </c>
      <c r="S1632" s="141">
        <v>0</v>
      </c>
      <c r="T1632" s="142">
        <f>S1632*H1632</f>
        <v>0</v>
      </c>
      <c r="AR1632" s="143" t="s">
        <v>290</v>
      </c>
      <c r="AT1632" s="143" t="s">
        <v>168</v>
      </c>
      <c r="AU1632" s="143" t="s">
        <v>83</v>
      </c>
      <c r="AY1632" s="18" t="s">
        <v>166</v>
      </c>
      <c r="BE1632" s="144">
        <f>IF(N1632="základní",J1632,0)</f>
        <v>0</v>
      </c>
      <c r="BF1632" s="144">
        <f>IF(N1632="snížená",J1632,0)</f>
        <v>0</v>
      </c>
      <c r="BG1632" s="144">
        <f>IF(N1632="zákl. přenesená",J1632,0)</f>
        <v>0</v>
      </c>
      <c r="BH1632" s="144">
        <f>IF(N1632="sníž. přenesená",J1632,0)</f>
        <v>0</v>
      </c>
      <c r="BI1632" s="144">
        <f>IF(N1632="nulová",J1632,0)</f>
        <v>0</v>
      </c>
      <c r="BJ1632" s="18" t="s">
        <v>81</v>
      </c>
      <c r="BK1632" s="144">
        <f>ROUND(I1632*H1632,2)</f>
        <v>0</v>
      </c>
      <c r="BL1632" s="18" t="s">
        <v>290</v>
      </c>
      <c r="BM1632" s="143" t="s">
        <v>2922</v>
      </c>
    </row>
    <row r="1633" spans="2:65" s="1" customFormat="1" ht="10.199999999999999">
      <c r="B1633" s="33"/>
      <c r="D1633" s="145" t="s">
        <v>175</v>
      </c>
      <c r="F1633" s="146" t="s">
        <v>1331</v>
      </c>
      <c r="I1633" s="147"/>
      <c r="L1633" s="33"/>
      <c r="M1633" s="148"/>
      <c r="T1633" s="54"/>
      <c r="AT1633" s="18" t="s">
        <v>175</v>
      </c>
      <c r="AU1633" s="18" t="s">
        <v>83</v>
      </c>
    </row>
    <row r="1634" spans="2:65" s="12" customFormat="1" ht="10.199999999999999">
      <c r="B1634" s="149"/>
      <c r="D1634" s="150" t="s">
        <v>177</v>
      </c>
      <c r="E1634" s="151" t="s">
        <v>19</v>
      </c>
      <c r="F1634" s="152" t="s">
        <v>2911</v>
      </c>
      <c r="H1634" s="151" t="s">
        <v>19</v>
      </c>
      <c r="I1634" s="153"/>
      <c r="L1634" s="149"/>
      <c r="M1634" s="154"/>
      <c r="T1634" s="155"/>
      <c r="AT1634" s="151" t="s">
        <v>177</v>
      </c>
      <c r="AU1634" s="151" t="s">
        <v>83</v>
      </c>
      <c r="AV1634" s="12" t="s">
        <v>81</v>
      </c>
      <c r="AW1634" s="12" t="s">
        <v>34</v>
      </c>
      <c r="AX1634" s="12" t="s">
        <v>74</v>
      </c>
      <c r="AY1634" s="151" t="s">
        <v>166</v>
      </c>
    </row>
    <row r="1635" spans="2:65" s="13" customFormat="1" ht="10.199999999999999">
      <c r="B1635" s="156"/>
      <c r="D1635" s="150" t="s">
        <v>177</v>
      </c>
      <c r="E1635" s="157" t="s">
        <v>19</v>
      </c>
      <c r="F1635" s="158" t="s">
        <v>2912</v>
      </c>
      <c r="H1635" s="159">
        <v>78</v>
      </c>
      <c r="I1635" s="160"/>
      <c r="L1635" s="156"/>
      <c r="M1635" s="161"/>
      <c r="T1635" s="162"/>
      <c r="AT1635" s="157" t="s">
        <v>177</v>
      </c>
      <c r="AU1635" s="157" t="s">
        <v>83</v>
      </c>
      <c r="AV1635" s="13" t="s">
        <v>83</v>
      </c>
      <c r="AW1635" s="13" t="s">
        <v>34</v>
      </c>
      <c r="AX1635" s="13" t="s">
        <v>74</v>
      </c>
      <c r="AY1635" s="157" t="s">
        <v>166</v>
      </c>
    </row>
    <row r="1636" spans="2:65" s="13" customFormat="1" ht="10.199999999999999">
      <c r="B1636" s="156"/>
      <c r="D1636" s="150" t="s">
        <v>177</v>
      </c>
      <c r="E1636" s="157" t="s">
        <v>19</v>
      </c>
      <c r="F1636" s="158" t="s">
        <v>2913</v>
      </c>
      <c r="H1636" s="159">
        <v>33.088000000000001</v>
      </c>
      <c r="I1636" s="160"/>
      <c r="L1636" s="156"/>
      <c r="M1636" s="161"/>
      <c r="T1636" s="162"/>
      <c r="AT1636" s="157" t="s">
        <v>177</v>
      </c>
      <c r="AU1636" s="157" t="s">
        <v>83</v>
      </c>
      <c r="AV1636" s="13" t="s">
        <v>83</v>
      </c>
      <c r="AW1636" s="13" t="s">
        <v>34</v>
      </c>
      <c r="AX1636" s="13" t="s">
        <v>74</v>
      </c>
      <c r="AY1636" s="157" t="s">
        <v>166</v>
      </c>
    </row>
    <row r="1637" spans="2:65" s="13" customFormat="1" ht="10.199999999999999">
      <c r="B1637" s="156"/>
      <c r="D1637" s="150" t="s">
        <v>177</v>
      </c>
      <c r="E1637" s="157" t="s">
        <v>19</v>
      </c>
      <c r="F1637" s="158" t="s">
        <v>2914</v>
      </c>
      <c r="H1637" s="159">
        <v>-7.7560000000000002</v>
      </c>
      <c r="I1637" s="160"/>
      <c r="L1637" s="156"/>
      <c r="M1637" s="161"/>
      <c r="T1637" s="162"/>
      <c r="AT1637" s="157" t="s">
        <v>177</v>
      </c>
      <c r="AU1637" s="157" t="s">
        <v>83</v>
      </c>
      <c r="AV1637" s="13" t="s">
        <v>83</v>
      </c>
      <c r="AW1637" s="13" t="s">
        <v>34</v>
      </c>
      <c r="AX1637" s="13" t="s">
        <v>74</v>
      </c>
      <c r="AY1637" s="157" t="s">
        <v>166</v>
      </c>
    </row>
    <row r="1638" spans="2:65" s="12" customFormat="1" ht="10.199999999999999">
      <c r="B1638" s="149"/>
      <c r="D1638" s="150" t="s">
        <v>177</v>
      </c>
      <c r="E1638" s="151" t="s">
        <v>19</v>
      </c>
      <c r="F1638" s="152" t="s">
        <v>2915</v>
      </c>
      <c r="H1638" s="151" t="s">
        <v>19</v>
      </c>
      <c r="I1638" s="153"/>
      <c r="L1638" s="149"/>
      <c r="M1638" s="154"/>
      <c r="T1638" s="155"/>
      <c r="AT1638" s="151" t="s">
        <v>177</v>
      </c>
      <c r="AU1638" s="151" t="s">
        <v>83</v>
      </c>
      <c r="AV1638" s="12" t="s">
        <v>81</v>
      </c>
      <c r="AW1638" s="12" t="s">
        <v>34</v>
      </c>
      <c r="AX1638" s="12" t="s">
        <v>74</v>
      </c>
      <c r="AY1638" s="151" t="s">
        <v>166</v>
      </c>
    </row>
    <row r="1639" spans="2:65" s="13" customFormat="1" ht="10.199999999999999">
      <c r="B1639" s="156"/>
      <c r="D1639" s="150" t="s">
        <v>177</v>
      </c>
      <c r="E1639" s="157" t="s">
        <v>19</v>
      </c>
      <c r="F1639" s="158" t="s">
        <v>2916</v>
      </c>
      <c r="H1639" s="159">
        <v>21.315000000000001</v>
      </c>
      <c r="I1639" s="160"/>
      <c r="L1639" s="156"/>
      <c r="M1639" s="161"/>
      <c r="T1639" s="162"/>
      <c r="AT1639" s="157" t="s">
        <v>177</v>
      </c>
      <c r="AU1639" s="157" t="s">
        <v>83</v>
      </c>
      <c r="AV1639" s="13" t="s">
        <v>83</v>
      </c>
      <c r="AW1639" s="13" t="s">
        <v>34</v>
      </c>
      <c r="AX1639" s="13" t="s">
        <v>74</v>
      </c>
      <c r="AY1639" s="157" t="s">
        <v>166</v>
      </c>
    </row>
    <row r="1640" spans="2:65" s="12" customFormat="1" ht="10.199999999999999">
      <c r="B1640" s="149"/>
      <c r="D1640" s="150" t="s">
        <v>177</v>
      </c>
      <c r="E1640" s="151" t="s">
        <v>19</v>
      </c>
      <c r="F1640" s="152" t="s">
        <v>2917</v>
      </c>
      <c r="H1640" s="151" t="s">
        <v>19</v>
      </c>
      <c r="I1640" s="153"/>
      <c r="L1640" s="149"/>
      <c r="M1640" s="154"/>
      <c r="T1640" s="155"/>
      <c r="AT1640" s="151" t="s">
        <v>177</v>
      </c>
      <c r="AU1640" s="151" t="s">
        <v>83</v>
      </c>
      <c r="AV1640" s="12" t="s">
        <v>81</v>
      </c>
      <c r="AW1640" s="12" t="s">
        <v>34</v>
      </c>
      <c r="AX1640" s="12" t="s">
        <v>74</v>
      </c>
      <c r="AY1640" s="151" t="s">
        <v>166</v>
      </c>
    </row>
    <row r="1641" spans="2:65" s="13" customFormat="1" ht="10.199999999999999">
      <c r="B1641" s="156"/>
      <c r="D1641" s="150" t="s">
        <v>177</v>
      </c>
      <c r="E1641" s="157" t="s">
        <v>19</v>
      </c>
      <c r="F1641" s="158" t="s">
        <v>2918</v>
      </c>
      <c r="H1641" s="159">
        <v>13.971</v>
      </c>
      <c r="I1641" s="160"/>
      <c r="L1641" s="156"/>
      <c r="M1641" s="161"/>
      <c r="T1641" s="162"/>
      <c r="AT1641" s="157" t="s">
        <v>177</v>
      </c>
      <c r="AU1641" s="157" t="s">
        <v>83</v>
      </c>
      <c r="AV1641" s="13" t="s">
        <v>83</v>
      </c>
      <c r="AW1641" s="13" t="s">
        <v>34</v>
      </c>
      <c r="AX1641" s="13" t="s">
        <v>74</v>
      </c>
      <c r="AY1641" s="157" t="s">
        <v>166</v>
      </c>
    </row>
    <row r="1642" spans="2:65" s="14" customFormat="1" ht="10.199999999999999">
      <c r="B1642" s="163"/>
      <c r="D1642" s="150" t="s">
        <v>177</v>
      </c>
      <c r="E1642" s="164" t="s">
        <v>19</v>
      </c>
      <c r="F1642" s="165" t="s">
        <v>181</v>
      </c>
      <c r="H1642" s="166">
        <v>138.61799999999999</v>
      </c>
      <c r="I1642" s="167"/>
      <c r="L1642" s="163"/>
      <c r="M1642" s="168"/>
      <c r="T1642" s="169"/>
      <c r="AT1642" s="164" t="s">
        <v>177</v>
      </c>
      <c r="AU1642" s="164" t="s">
        <v>83</v>
      </c>
      <c r="AV1642" s="14" t="s">
        <v>173</v>
      </c>
      <c r="AW1642" s="14" t="s">
        <v>34</v>
      </c>
      <c r="AX1642" s="14" t="s">
        <v>81</v>
      </c>
      <c r="AY1642" s="164" t="s">
        <v>166</v>
      </c>
    </row>
    <row r="1643" spans="2:65" s="1" customFormat="1" ht="21.75" customHeight="1">
      <c r="B1643" s="33"/>
      <c r="C1643" s="132" t="s">
        <v>2923</v>
      </c>
      <c r="D1643" s="132" t="s">
        <v>168</v>
      </c>
      <c r="E1643" s="133" t="s">
        <v>1333</v>
      </c>
      <c r="F1643" s="134" t="s">
        <v>1334</v>
      </c>
      <c r="G1643" s="135" t="s">
        <v>244</v>
      </c>
      <c r="H1643" s="136">
        <v>138.61799999999999</v>
      </c>
      <c r="I1643" s="137"/>
      <c r="J1643" s="138">
        <f>ROUND(I1643*H1643,2)</f>
        <v>0</v>
      </c>
      <c r="K1643" s="134" t="s">
        <v>172</v>
      </c>
      <c r="L1643" s="33"/>
      <c r="M1643" s="139" t="s">
        <v>19</v>
      </c>
      <c r="N1643" s="140" t="s">
        <v>45</v>
      </c>
      <c r="P1643" s="141">
        <f>O1643*H1643</f>
        <v>0</v>
      </c>
      <c r="Q1643" s="141">
        <v>4.4999999999999997E-3</v>
      </c>
      <c r="R1643" s="141">
        <f>Q1643*H1643</f>
        <v>0.62378099999999992</v>
      </c>
      <c r="S1643" s="141">
        <v>0</v>
      </c>
      <c r="T1643" s="142">
        <f>S1643*H1643</f>
        <v>0</v>
      </c>
      <c r="AR1643" s="143" t="s">
        <v>290</v>
      </c>
      <c r="AT1643" s="143" t="s">
        <v>168</v>
      </c>
      <c r="AU1643" s="143" t="s">
        <v>83</v>
      </c>
      <c r="AY1643" s="18" t="s">
        <v>166</v>
      </c>
      <c r="BE1643" s="144">
        <f>IF(N1643="základní",J1643,0)</f>
        <v>0</v>
      </c>
      <c r="BF1643" s="144">
        <f>IF(N1643="snížená",J1643,0)</f>
        <v>0</v>
      </c>
      <c r="BG1643" s="144">
        <f>IF(N1643="zákl. přenesená",J1643,0)</f>
        <v>0</v>
      </c>
      <c r="BH1643" s="144">
        <f>IF(N1643="sníž. přenesená",J1643,0)</f>
        <v>0</v>
      </c>
      <c r="BI1643" s="144">
        <f>IF(N1643="nulová",J1643,0)</f>
        <v>0</v>
      </c>
      <c r="BJ1643" s="18" t="s">
        <v>81</v>
      </c>
      <c r="BK1643" s="144">
        <f>ROUND(I1643*H1643,2)</f>
        <v>0</v>
      </c>
      <c r="BL1643" s="18" t="s">
        <v>290</v>
      </c>
      <c r="BM1643" s="143" t="s">
        <v>2924</v>
      </c>
    </row>
    <row r="1644" spans="2:65" s="1" customFormat="1" ht="10.199999999999999">
      <c r="B1644" s="33"/>
      <c r="D1644" s="145" t="s">
        <v>175</v>
      </c>
      <c r="F1644" s="146" t="s">
        <v>1336</v>
      </c>
      <c r="I1644" s="147"/>
      <c r="L1644" s="33"/>
      <c r="M1644" s="148"/>
      <c r="T1644" s="54"/>
      <c r="AT1644" s="18" t="s">
        <v>175</v>
      </c>
      <c r="AU1644" s="18" t="s">
        <v>83</v>
      </c>
    </row>
    <row r="1645" spans="2:65" s="12" customFormat="1" ht="10.199999999999999">
      <c r="B1645" s="149"/>
      <c r="D1645" s="150" t="s">
        <v>177</v>
      </c>
      <c r="E1645" s="151" t="s">
        <v>19</v>
      </c>
      <c r="F1645" s="152" t="s">
        <v>2911</v>
      </c>
      <c r="H1645" s="151" t="s">
        <v>19</v>
      </c>
      <c r="I1645" s="153"/>
      <c r="L1645" s="149"/>
      <c r="M1645" s="154"/>
      <c r="T1645" s="155"/>
      <c r="AT1645" s="151" t="s">
        <v>177</v>
      </c>
      <c r="AU1645" s="151" t="s">
        <v>83</v>
      </c>
      <c r="AV1645" s="12" t="s">
        <v>81</v>
      </c>
      <c r="AW1645" s="12" t="s">
        <v>34</v>
      </c>
      <c r="AX1645" s="12" t="s">
        <v>74</v>
      </c>
      <c r="AY1645" s="151" t="s">
        <v>166</v>
      </c>
    </row>
    <row r="1646" spans="2:65" s="13" customFormat="1" ht="10.199999999999999">
      <c r="B1646" s="156"/>
      <c r="D1646" s="150" t="s">
        <v>177</v>
      </c>
      <c r="E1646" s="157" t="s">
        <v>19</v>
      </c>
      <c r="F1646" s="158" t="s">
        <v>2912</v>
      </c>
      <c r="H1646" s="159">
        <v>78</v>
      </c>
      <c r="I1646" s="160"/>
      <c r="L1646" s="156"/>
      <c r="M1646" s="161"/>
      <c r="T1646" s="162"/>
      <c r="AT1646" s="157" t="s">
        <v>177</v>
      </c>
      <c r="AU1646" s="157" t="s">
        <v>83</v>
      </c>
      <c r="AV1646" s="13" t="s">
        <v>83</v>
      </c>
      <c r="AW1646" s="13" t="s">
        <v>34</v>
      </c>
      <c r="AX1646" s="13" t="s">
        <v>74</v>
      </c>
      <c r="AY1646" s="157" t="s">
        <v>166</v>
      </c>
    </row>
    <row r="1647" spans="2:65" s="13" customFormat="1" ht="10.199999999999999">
      <c r="B1647" s="156"/>
      <c r="D1647" s="150" t="s">
        <v>177</v>
      </c>
      <c r="E1647" s="157" t="s">
        <v>19</v>
      </c>
      <c r="F1647" s="158" t="s">
        <v>2913</v>
      </c>
      <c r="H1647" s="159">
        <v>33.088000000000001</v>
      </c>
      <c r="I1647" s="160"/>
      <c r="L1647" s="156"/>
      <c r="M1647" s="161"/>
      <c r="T1647" s="162"/>
      <c r="AT1647" s="157" t="s">
        <v>177</v>
      </c>
      <c r="AU1647" s="157" t="s">
        <v>83</v>
      </c>
      <c r="AV1647" s="13" t="s">
        <v>83</v>
      </c>
      <c r="AW1647" s="13" t="s">
        <v>34</v>
      </c>
      <c r="AX1647" s="13" t="s">
        <v>74</v>
      </c>
      <c r="AY1647" s="157" t="s">
        <v>166</v>
      </c>
    </row>
    <row r="1648" spans="2:65" s="13" customFormat="1" ht="10.199999999999999">
      <c r="B1648" s="156"/>
      <c r="D1648" s="150" t="s">
        <v>177</v>
      </c>
      <c r="E1648" s="157" t="s">
        <v>19</v>
      </c>
      <c r="F1648" s="158" t="s">
        <v>2914</v>
      </c>
      <c r="H1648" s="159">
        <v>-7.7560000000000002</v>
      </c>
      <c r="I1648" s="160"/>
      <c r="L1648" s="156"/>
      <c r="M1648" s="161"/>
      <c r="T1648" s="162"/>
      <c r="AT1648" s="157" t="s">
        <v>177</v>
      </c>
      <c r="AU1648" s="157" t="s">
        <v>83</v>
      </c>
      <c r="AV1648" s="13" t="s">
        <v>83</v>
      </c>
      <c r="AW1648" s="13" t="s">
        <v>34</v>
      </c>
      <c r="AX1648" s="13" t="s">
        <v>74</v>
      </c>
      <c r="AY1648" s="157" t="s">
        <v>166</v>
      </c>
    </row>
    <row r="1649" spans="2:65" s="12" customFormat="1" ht="10.199999999999999">
      <c r="B1649" s="149"/>
      <c r="D1649" s="150" t="s">
        <v>177</v>
      </c>
      <c r="E1649" s="151" t="s">
        <v>19</v>
      </c>
      <c r="F1649" s="152" t="s">
        <v>2915</v>
      </c>
      <c r="H1649" s="151" t="s">
        <v>19</v>
      </c>
      <c r="I1649" s="153"/>
      <c r="L1649" s="149"/>
      <c r="M1649" s="154"/>
      <c r="T1649" s="155"/>
      <c r="AT1649" s="151" t="s">
        <v>177</v>
      </c>
      <c r="AU1649" s="151" t="s">
        <v>83</v>
      </c>
      <c r="AV1649" s="12" t="s">
        <v>81</v>
      </c>
      <c r="AW1649" s="12" t="s">
        <v>34</v>
      </c>
      <c r="AX1649" s="12" t="s">
        <v>74</v>
      </c>
      <c r="AY1649" s="151" t="s">
        <v>166</v>
      </c>
    </row>
    <row r="1650" spans="2:65" s="13" customFormat="1" ht="10.199999999999999">
      <c r="B1650" s="156"/>
      <c r="D1650" s="150" t="s">
        <v>177</v>
      </c>
      <c r="E1650" s="157" t="s">
        <v>19</v>
      </c>
      <c r="F1650" s="158" t="s">
        <v>2916</v>
      </c>
      <c r="H1650" s="159">
        <v>21.315000000000001</v>
      </c>
      <c r="I1650" s="160"/>
      <c r="L1650" s="156"/>
      <c r="M1650" s="161"/>
      <c r="T1650" s="162"/>
      <c r="AT1650" s="157" t="s">
        <v>177</v>
      </c>
      <c r="AU1650" s="157" t="s">
        <v>83</v>
      </c>
      <c r="AV1650" s="13" t="s">
        <v>83</v>
      </c>
      <c r="AW1650" s="13" t="s">
        <v>34</v>
      </c>
      <c r="AX1650" s="13" t="s">
        <v>74</v>
      </c>
      <c r="AY1650" s="157" t="s">
        <v>166</v>
      </c>
    </row>
    <row r="1651" spans="2:65" s="12" customFormat="1" ht="10.199999999999999">
      <c r="B1651" s="149"/>
      <c r="D1651" s="150" t="s">
        <v>177</v>
      </c>
      <c r="E1651" s="151" t="s">
        <v>19</v>
      </c>
      <c r="F1651" s="152" t="s">
        <v>2917</v>
      </c>
      <c r="H1651" s="151" t="s">
        <v>19</v>
      </c>
      <c r="I1651" s="153"/>
      <c r="L1651" s="149"/>
      <c r="M1651" s="154"/>
      <c r="T1651" s="155"/>
      <c r="AT1651" s="151" t="s">
        <v>177</v>
      </c>
      <c r="AU1651" s="151" t="s">
        <v>83</v>
      </c>
      <c r="AV1651" s="12" t="s">
        <v>81</v>
      </c>
      <c r="AW1651" s="12" t="s">
        <v>34</v>
      </c>
      <c r="AX1651" s="12" t="s">
        <v>74</v>
      </c>
      <c r="AY1651" s="151" t="s">
        <v>166</v>
      </c>
    </row>
    <row r="1652" spans="2:65" s="13" customFormat="1" ht="10.199999999999999">
      <c r="B1652" s="156"/>
      <c r="D1652" s="150" t="s">
        <v>177</v>
      </c>
      <c r="E1652" s="157" t="s">
        <v>19</v>
      </c>
      <c r="F1652" s="158" t="s">
        <v>2918</v>
      </c>
      <c r="H1652" s="159">
        <v>13.971</v>
      </c>
      <c r="I1652" s="160"/>
      <c r="L1652" s="156"/>
      <c r="M1652" s="161"/>
      <c r="T1652" s="162"/>
      <c r="AT1652" s="157" t="s">
        <v>177</v>
      </c>
      <c r="AU1652" s="157" t="s">
        <v>83</v>
      </c>
      <c r="AV1652" s="13" t="s">
        <v>83</v>
      </c>
      <c r="AW1652" s="13" t="s">
        <v>34</v>
      </c>
      <c r="AX1652" s="13" t="s">
        <v>74</v>
      </c>
      <c r="AY1652" s="157" t="s">
        <v>166</v>
      </c>
    </row>
    <row r="1653" spans="2:65" s="14" customFormat="1" ht="10.199999999999999">
      <c r="B1653" s="163"/>
      <c r="D1653" s="150" t="s">
        <v>177</v>
      </c>
      <c r="E1653" s="164" t="s">
        <v>19</v>
      </c>
      <c r="F1653" s="165" t="s">
        <v>181</v>
      </c>
      <c r="H1653" s="166">
        <v>138.61799999999999</v>
      </c>
      <c r="I1653" s="167"/>
      <c r="L1653" s="163"/>
      <c r="M1653" s="168"/>
      <c r="T1653" s="169"/>
      <c r="AT1653" s="164" t="s">
        <v>177</v>
      </c>
      <c r="AU1653" s="164" t="s">
        <v>83</v>
      </c>
      <c r="AV1653" s="14" t="s">
        <v>173</v>
      </c>
      <c r="AW1653" s="14" t="s">
        <v>34</v>
      </c>
      <c r="AX1653" s="14" t="s">
        <v>81</v>
      </c>
      <c r="AY1653" s="164" t="s">
        <v>166</v>
      </c>
    </row>
    <row r="1654" spans="2:65" s="1" customFormat="1" ht="21.75" customHeight="1">
      <c r="B1654" s="33"/>
      <c r="C1654" s="132" t="s">
        <v>2925</v>
      </c>
      <c r="D1654" s="132" t="s">
        <v>168</v>
      </c>
      <c r="E1654" s="133" t="s">
        <v>1338</v>
      </c>
      <c r="F1654" s="134" t="s">
        <v>1339</v>
      </c>
      <c r="G1654" s="135" t="s">
        <v>244</v>
      </c>
      <c r="H1654" s="136">
        <v>138.61799999999999</v>
      </c>
      <c r="I1654" s="137"/>
      <c r="J1654" s="138">
        <f>ROUND(I1654*H1654,2)</f>
        <v>0</v>
      </c>
      <c r="K1654" s="134" t="s">
        <v>172</v>
      </c>
      <c r="L1654" s="33"/>
      <c r="M1654" s="139" t="s">
        <v>19</v>
      </c>
      <c r="N1654" s="140" t="s">
        <v>45</v>
      </c>
      <c r="P1654" s="141">
        <f>O1654*H1654</f>
        <v>0</v>
      </c>
      <c r="Q1654" s="141">
        <v>5.3E-3</v>
      </c>
      <c r="R1654" s="141">
        <f>Q1654*H1654</f>
        <v>0.73467539999999998</v>
      </c>
      <c r="S1654" s="141">
        <v>0</v>
      </c>
      <c r="T1654" s="142">
        <f>S1654*H1654</f>
        <v>0</v>
      </c>
      <c r="AR1654" s="143" t="s">
        <v>290</v>
      </c>
      <c r="AT1654" s="143" t="s">
        <v>168</v>
      </c>
      <c r="AU1654" s="143" t="s">
        <v>83</v>
      </c>
      <c r="AY1654" s="18" t="s">
        <v>166</v>
      </c>
      <c r="BE1654" s="144">
        <f>IF(N1654="základní",J1654,0)</f>
        <v>0</v>
      </c>
      <c r="BF1654" s="144">
        <f>IF(N1654="snížená",J1654,0)</f>
        <v>0</v>
      </c>
      <c r="BG1654" s="144">
        <f>IF(N1654="zákl. přenesená",J1654,0)</f>
        <v>0</v>
      </c>
      <c r="BH1654" s="144">
        <f>IF(N1654="sníž. přenesená",J1654,0)</f>
        <v>0</v>
      </c>
      <c r="BI1654" s="144">
        <f>IF(N1654="nulová",J1654,0)</f>
        <v>0</v>
      </c>
      <c r="BJ1654" s="18" t="s">
        <v>81</v>
      </c>
      <c r="BK1654" s="144">
        <f>ROUND(I1654*H1654,2)</f>
        <v>0</v>
      </c>
      <c r="BL1654" s="18" t="s">
        <v>290</v>
      </c>
      <c r="BM1654" s="143" t="s">
        <v>2926</v>
      </c>
    </row>
    <row r="1655" spans="2:65" s="1" customFormat="1" ht="10.199999999999999">
      <c r="B1655" s="33"/>
      <c r="D1655" s="145" t="s">
        <v>175</v>
      </c>
      <c r="F1655" s="146" t="s">
        <v>1341</v>
      </c>
      <c r="I1655" s="147"/>
      <c r="L1655" s="33"/>
      <c r="M1655" s="148"/>
      <c r="T1655" s="54"/>
      <c r="AT1655" s="18" t="s">
        <v>175</v>
      </c>
      <c r="AU1655" s="18" t="s">
        <v>83</v>
      </c>
    </row>
    <row r="1656" spans="2:65" s="12" customFormat="1" ht="10.199999999999999">
      <c r="B1656" s="149"/>
      <c r="D1656" s="150" t="s">
        <v>177</v>
      </c>
      <c r="E1656" s="151" t="s">
        <v>19</v>
      </c>
      <c r="F1656" s="152" t="s">
        <v>2911</v>
      </c>
      <c r="H1656" s="151" t="s">
        <v>19</v>
      </c>
      <c r="I1656" s="153"/>
      <c r="L1656" s="149"/>
      <c r="M1656" s="154"/>
      <c r="T1656" s="155"/>
      <c r="AT1656" s="151" t="s">
        <v>177</v>
      </c>
      <c r="AU1656" s="151" t="s">
        <v>83</v>
      </c>
      <c r="AV1656" s="12" t="s">
        <v>81</v>
      </c>
      <c r="AW1656" s="12" t="s">
        <v>34</v>
      </c>
      <c r="AX1656" s="12" t="s">
        <v>74</v>
      </c>
      <c r="AY1656" s="151" t="s">
        <v>166</v>
      </c>
    </row>
    <row r="1657" spans="2:65" s="13" customFormat="1" ht="10.199999999999999">
      <c r="B1657" s="156"/>
      <c r="D1657" s="150" t="s">
        <v>177</v>
      </c>
      <c r="E1657" s="157" t="s">
        <v>19</v>
      </c>
      <c r="F1657" s="158" t="s">
        <v>2912</v>
      </c>
      <c r="H1657" s="159">
        <v>78</v>
      </c>
      <c r="I1657" s="160"/>
      <c r="L1657" s="156"/>
      <c r="M1657" s="161"/>
      <c r="T1657" s="162"/>
      <c r="AT1657" s="157" t="s">
        <v>177</v>
      </c>
      <c r="AU1657" s="157" t="s">
        <v>83</v>
      </c>
      <c r="AV1657" s="13" t="s">
        <v>83</v>
      </c>
      <c r="AW1657" s="13" t="s">
        <v>34</v>
      </c>
      <c r="AX1657" s="13" t="s">
        <v>74</v>
      </c>
      <c r="AY1657" s="157" t="s">
        <v>166</v>
      </c>
    </row>
    <row r="1658" spans="2:65" s="13" customFormat="1" ht="10.199999999999999">
      <c r="B1658" s="156"/>
      <c r="D1658" s="150" t="s">
        <v>177</v>
      </c>
      <c r="E1658" s="157" t="s">
        <v>19</v>
      </c>
      <c r="F1658" s="158" t="s">
        <v>2913</v>
      </c>
      <c r="H1658" s="159">
        <v>33.088000000000001</v>
      </c>
      <c r="I1658" s="160"/>
      <c r="L1658" s="156"/>
      <c r="M1658" s="161"/>
      <c r="T1658" s="162"/>
      <c r="AT1658" s="157" t="s">
        <v>177</v>
      </c>
      <c r="AU1658" s="157" t="s">
        <v>83</v>
      </c>
      <c r="AV1658" s="13" t="s">
        <v>83</v>
      </c>
      <c r="AW1658" s="13" t="s">
        <v>34</v>
      </c>
      <c r="AX1658" s="13" t="s">
        <v>74</v>
      </c>
      <c r="AY1658" s="157" t="s">
        <v>166</v>
      </c>
    </row>
    <row r="1659" spans="2:65" s="13" customFormat="1" ht="10.199999999999999">
      <c r="B1659" s="156"/>
      <c r="D1659" s="150" t="s">
        <v>177</v>
      </c>
      <c r="E1659" s="157" t="s">
        <v>19</v>
      </c>
      <c r="F1659" s="158" t="s">
        <v>2914</v>
      </c>
      <c r="H1659" s="159">
        <v>-7.7560000000000002</v>
      </c>
      <c r="I1659" s="160"/>
      <c r="L1659" s="156"/>
      <c r="M1659" s="161"/>
      <c r="T1659" s="162"/>
      <c r="AT1659" s="157" t="s">
        <v>177</v>
      </c>
      <c r="AU1659" s="157" t="s">
        <v>83</v>
      </c>
      <c r="AV1659" s="13" t="s">
        <v>83</v>
      </c>
      <c r="AW1659" s="13" t="s">
        <v>34</v>
      </c>
      <c r="AX1659" s="13" t="s">
        <v>74</v>
      </c>
      <c r="AY1659" s="157" t="s">
        <v>166</v>
      </c>
    </row>
    <row r="1660" spans="2:65" s="12" customFormat="1" ht="10.199999999999999">
      <c r="B1660" s="149"/>
      <c r="D1660" s="150" t="s">
        <v>177</v>
      </c>
      <c r="E1660" s="151" t="s">
        <v>19</v>
      </c>
      <c r="F1660" s="152" t="s">
        <v>2915</v>
      </c>
      <c r="H1660" s="151" t="s">
        <v>19</v>
      </c>
      <c r="I1660" s="153"/>
      <c r="L1660" s="149"/>
      <c r="M1660" s="154"/>
      <c r="T1660" s="155"/>
      <c r="AT1660" s="151" t="s">
        <v>177</v>
      </c>
      <c r="AU1660" s="151" t="s">
        <v>83</v>
      </c>
      <c r="AV1660" s="12" t="s">
        <v>81</v>
      </c>
      <c r="AW1660" s="12" t="s">
        <v>34</v>
      </c>
      <c r="AX1660" s="12" t="s">
        <v>74</v>
      </c>
      <c r="AY1660" s="151" t="s">
        <v>166</v>
      </c>
    </row>
    <row r="1661" spans="2:65" s="13" customFormat="1" ht="10.199999999999999">
      <c r="B1661" s="156"/>
      <c r="D1661" s="150" t="s">
        <v>177</v>
      </c>
      <c r="E1661" s="157" t="s">
        <v>19</v>
      </c>
      <c r="F1661" s="158" t="s">
        <v>2916</v>
      </c>
      <c r="H1661" s="159">
        <v>21.315000000000001</v>
      </c>
      <c r="I1661" s="160"/>
      <c r="L1661" s="156"/>
      <c r="M1661" s="161"/>
      <c r="T1661" s="162"/>
      <c r="AT1661" s="157" t="s">
        <v>177</v>
      </c>
      <c r="AU1661" s="157" t="s">
        <v>83</v>
      </c>
      <c r="AV1661" s="13" t="s">
        <v>83</v>
      </c>
      <c r="AW1661" s="13" t="s">
        <v>34</v>
      </c>
      <c r="AX1661" s="13" t="s">
        <v>74</v>
      </c>
      <c r="AY1661" s="157" t="s">
        <v>166</v>
      </c>
    </row>
    <row r="1662" spans="2:65" s="12" customFormat="1" ht="10.199999999999999">
      <c r="B1662" s="149"/>
      <c r="D1662" s="150" t="s">
        <v>177</v>
      </c>
      <c r="E1662" s="151" t="s">
        <v>19</v>
      </c>
      <c r="F1662" s="152" t="s">
        <v>2917</v>
      </c>
      <c r="H1662" s="151" t="s">
        <v>19</v>
      </c>
      <c r="I1662" s="153"/>
      <c r="L1662" s="149"/>
      <c r="M1662" s="154"/>
      <c r="T1662" s="155"/>
      <c r="AT1662" s="151" t="s">
        <v>177</v>
      </c>
      <c r="AU1662" s="151" t="s">
        <v>83</v>
      </c>
      <c r="AV1662" s="12" t="s">
        <v>81</v>
      </c>
      <c r="AW1662" s="12" t="s">
        <v>34</v>
      </c>
      <c r="AX1662" s="12" t="s">
        <v>74</v>
      </c>
      <c r="AY1662" s="151" t="s">
        <v>166</v>
      </c>
    </row>
    <row r="1663" spans="2:65" s="13" customFormat="1" ht="10.199999999999999">
      <c r="B1663" s="156"/>
      <c r="D1663" s="150" t="s">
        <v>177</v>
      </c>
      <c r="E1663" s="157" t="s">
        <v>19</v>
      </c>
      <c r="F1663" s="158" t="s">
        <v>2918</v>
      </c>
      <c r="H1663" s="159">
        <v>13.971</v>
      </c>
      <c r="I1663" s="160"/>
      <c r="L1663" s="156"/>
      <c r="M1663" s="161"/>
      <c r="T1663" s="162"/>
      <c r="AT1663" s="157" t="s">
        <v>177</v>
      </c>
      <c r="AU1663" s="157" t="s">
        <v>83</v>
      </c>
      <c r="AV1663" s="13" t="s">
        <v>83</v>
      </c>
      <c r="AW1663" s="13" t="s">
        <v>34</v>
      </c>
      <c r="AX1663" s="13" t="s">
        <v>74</v>
      </c>
      <c r="AY1663" s="157" t="s">
        <v>166</v>
      </c>
    </row>
    <row r="1664" spans="2:65" s="14" customFormat="1" ht="10.199999999999999">
      <c r="B1664" s="163"/>
      <c r="D1664" s="150" t="s">
        <v>177</v>
      </c>
      <c r="E1664" s="164" t="s">
        <v>19</v>
      </c>
      <c r="F1664" s="165" t="s">
        <v>181</v>
      </c>
      <c r="H1664" s="166">
        <v>138.61799999999999</v>
      </c>
      <c r="I1664" s="167"/>
      <c r="L1664" s="163"/>
      <c r="M1664" s="168"/>
      <c r="T1664" s="169"/>
      <c r="AT1664" s="164" t="s">
        <v>177</v>
      </c>
      <c r="AU1664" s="164" t="s">
        <v>83</v>
      </c>
      <c r="AV1664" s="14" t="s">
        <v>173</v>
      </c>
      <c r="AW1664" s="14" t="s">
        <v>34</v>
      </c>
      <c r="AX1664" s="14" t="s">
        <v>81</v>
      </c>
      <c r="AY1664" s="164" t="s">
        <v>166</v>
      </c>
    </row>
    <row r="1665" spans="2:65" s="1" customFormat="1" ht="16.5" customHeight="1">
      <c r="B1665" s="33"/>
      <c r="C1665" s="175" t="s">
        <v>2927</v>
      </c>
      <c r="D1665" s="175" t="s">
        <v>561</v>
      </c>
      <c r="E1665" s="176" t="s">
        <v>1343</v>
      </c>
      <c r="F1665" s="177" t="s">
        <v>1344</v>
      </c>
      <c r="G1665" s="178" t="s">
        <v>244</v>
      </c>
      <c r="H1665" s="179">
        <v>152.47999999999999</v>
      </c>
      <c r="I1665" s="180"/>
      <c r="J1665" s="181">
        <f>ROUND(I1665*H1665,2)</f>
        <v>0</v>
      </c>
      <c r="K1665" s="177" t="s">
        <v>172</v>
      </c>
      <c r="L1665" s="182"/>
      <c r="M1665" s="183" t="s">
        <v>19</v>
      </c>
      <c r="N1665" s="184" t="s">
        <v>45</v>
      </c>
      <c r="P1665" s="141">
        <f>O1665*H1665</f>
        <v>0</v>
      </c>
      <c r="Q1665" s="141">
        <v>1.771E-2</v>
      </c>
      <c r="R1665" s="141">
        <f>Q1665*H1665</f>
        <v>2.7004207999999998</v>
      </c>
      <c r="S1665" s="141">
        <v>0</v>
      </c>
      <c r="T1665" s="142">
        <f>S1665*H1665</f>
        <v>0</v>
      </c>
      <c r="AR1665" s="143" t="s">
        <v>414</v>
      </c>
      <c r="AT1665" s="143" t="s">
        <v>561</v>
      </c>
      <c r="AU1665" s="143" t="s">
        <v>83</v>
      </c>
      <c r="AY1665" s="18" t="s">
        <v>166</v>
      </c>
      <c r="BE1665" s="144">
        <f>IF(N1665="základní",J1665,0)</f>
        <v>0</v>
      </c>
      <c r="BF1665" s="144">
        <f>IF(N1665="snížená",J1665,0)</f>
        <v>0</v>
      </c>
      <c r="BG1665" s="144">
        <f>IF(N1665="zákl. přenesená",J1665,0)</f>
        <v>0</v>
      </c>
      <c r="BH1665" s="144">
        <f>IF(N1665="sníž. přenesená",J1665,0)</f>
        <v>0</v>
      </c>
      <c r="BI1665" s="144">
        <f>IF(N1665="nulová",J1665,0)</f>
        <v>0</v>
      </c>
      <c r="BJ1665" s="18" t="s">
        <v>81</v>
      </c>
      <c r="BK1665" s="144">
        <f>ROUND(I1665*H1665,2)</f>
        <v>0</v>
      </c>
      <c r="BL1665" s="18" t="s">
        <v>290</v>
      </c>
      <c r="BM1665" s="143" t="s">
        <v>2928</v>
      </c>
    </row>
    <row r="1666" spans="2:65" s="1" customFormat="1" ht="48">
      <c r="B1666" s="33"/>
      <c r="D1666" s="150" t="s">
        <v>1346</v>
      </c>
      <c r="F1666" s="185" t="s">
        <v>2929</v>
      </c>
      <c r="I1666" s="147"/>
      <c r="L1666" s="33"/>
      <c r="M1666" s="148"/>
      <c r="T1666" s="54"/>
      <c r="AT1666" s="18" t="s">
        <v>1346</v>
      </c>
      <c r="AU1666" s="18" t="s">
        <v>83</v>
      </c>
    </row>
    <row r="1667" spans="2:65" s="12" customFormat="1" ht="10.199999999999999">
      <c r="B1667" s="149"/>
      <c r="D1667" s="150" t="s">
        <v>177</v>
      </c>
      <c r="E1667" s="151" t="s">
        <v>19</v>
      </c>
      <c r="F1667" s="152" t="s">
        <v>2911</v>
      </c>
      <c r="H1667" s="151" t="s">
        <v>19</v>
      </c>
      <c r="I1667" s="153"/>
      <c r="L1667" s="149"/>
      <c r="M1667" s="154"/>
      <c r="T1667" s="155"/>
      <c r="AT1667" s="151" t="s">
        <v>177</v>
      </c>
      <c r="AU1667" s="151" t="s">
        <v>83</v>
      </c>
      <c r="AV1667" s="12" t="s">
        <v>81</v>
      </c>
      <c r="AW1667" s="12" t="s">
        <v>34</v>
      </c>
      <c r="AX1667" s="12" t="s">
        <v>74</v>
      </c>
      <c r="AY1667" s="151" t="s">
        <v>166</v>
      </c>
    </row>
    <row r="1668" spans="2:65" s="13" customFormat="1" ht="10.199999999999999">
      <c r="B1668" s="156"/>
      <c r="D1668" s="150" t="s">
        <v>177</v>
      </c>
      <c r="E1668" s="157" t="s">
        <v>19</v>
      </c>
      <c r="F1668" s="158" t="s">
        <v>2912</v>
      </c>
      <c r="H1668" s="159">
        <v>78</v>
      </c>
      <c r="I1668" s="160"/>
      <c r="L1668" s="156"/>
      <c r="M1668" s="161"/>
      <c r="T1668" s="162"/>
      <c r="AT1668" s="157" t="s">
        <v>177</v>
      </c>
      <c r="AU1668" s="157" t="s">
        <v>83</v>
      </c>
      <c r="AV1668" s="13" t="s">
        <v>83</v>
      </c>
      <c r="AW1668" s="13" t="s">
        <v>34</v>
      </c>
      <c r="AX1668" s="13" t="s">
        <v>74</v>
      </c>
      <c r="AY1668" s="157" t="s">
        <v>166</v>
      </c>
    </row>
    <row r="1669" spans="2:65" s="13" customFormat="1" ht="10.199999999999999">
      <c r="B1669" s="156"/>
      <c r="D1669" s="150" t="s">
        <v>177</v>
      </c>
      <c r="E1669" s="157" t="s">
        <v>19</v>
      </c>
      <c r="F1669" s="158" t="s">
        <v>2913</v>
      </c>
      <c r="H1669" s="159">
        <v>33.088000000000001</v>
      </c>
      <c r="I1669" s="160"/>
      <c r="L1669" s="156"/>
      <c r="M1669" s="161"/>
      <c r="T1669" s="162"/>
      <c r="AT1669" s="157" t="s">
        <v>177</v>
      </c>
      <c r="AU1669" s="157" t="s">
        <v>83</v>
      </c>
      <c r="AV1669" s="13" t="s">
        <v>83</v>
      </c>
      <c r="AW1669" s="13" t="s">
        <v>34</v>
      </c>
      <c r="AX1669" s="13" t="s">
        <v>74</v>
      </c>
      <c r="AY1669" s="157" t="s">
        <v>166</v>
      </c>
    </row>
    <row r="1670" spans="2:65" s="13" customFormat="1" ht="10.199999999999999">
      <c r="B1670" s="156"/>
      <c r="D1670" s="150" t="s">
        <v>177</v>
      </c>
      <c r="E1670" s="157" t="s">
        <v>19</v>
      </c>
      <c r="F1670" s="158" t="s">
        <v>2914</v>
      </c>
      <c r="H1670" s="159">
        <v>-7.7560000000000002</v>
      </c>
      <c r="I1670" s="160"/>
      <c r="L1670" s="156"/>
      <c r="M1670" s="161"/>
      <c r="T1670" s="162"/>
      <c r="AT1670" s="157" t="s">
        <v>177</v>
      </c>
      <c r="AU1670" s="157" t="s">
        <v>83</v>
      </c>
      <c r="AV1670" s="13" t="s">
        <v>83</v>
      </c>
      <c r="AW1670" s="13" t="s">
        <v>34</v>
      </c>
      <c r="AX1670" s="13" t="s">
        <v>74</v>
      </c>
      <c r="AY1670" s="157" t="s">
        <v>166</v>
      </c>
    </row>
    <row r="1671" spans="2:65" s="12" customFormat="1" ht="10.199999999999999">
      <c r="B1671" s="149"/>
      <c r="D1671" s="150" t="s">
        <v>177</v>
      </c>
      <c r="E1671" s="151" t="s">
        <v>19</v>
      </c>
      <c r="F1671" s="152" t="s">
        <v>2915</v>
      </c>
      <c r="H1671" s="151" t="s">
        <v>19</v>
      </c>
      <c r="I1671" s="153"/>
      <c r="L1671" s="149"/>
      <c r="M1671" s="154"/>
      <c r="T1671" s="155"/>
      <c r="AT1671" s="151" t="s">
        <v>177</v>
      </c>
      <c r="AU1671" s="151" t="s">
        <v>83</v>
      </c>
      <c r="AV1671" s="12" t="s">
        <v>81</v>
      </c>
      <c r="AW1671" s="12" t="s">
        <v>34</v>
      </c>
      <c r="AX1671" s="12" t="s">
        <v>74</v>
      </c>
      <c r="AY1671" s="151" t="s">
        <v>166</v>
      </c>
    </row>
    <row r="1672" spans="2:65" s="13" customFormat="1" ht="10.199999999999999">
      <c r="B1672" s="156"/>
      <c r="D1672" s="150" t="s">
        <v>177</v>
      </c>
      <c r="E1672" s="157" t="s">
        <v>19</v>
      </c>
      <c r="F1672" s="158" t="s">
        <v>2916</v>
      </c>
      <c r="H1672" s="159">
        <v>21.315000000000001</v>
      </c>
      <c r="I1672" s="160"/>
      <c r="L1672" s="156"/>
      <c r="M1672" s="161"/>
      <c r="T1672" s="162"/>
      <c r="AT1672" s="157" t="s">
        <v>177</v>
      </c>
      <c r="AU1672" s="157" t="s">
        <v>83</v>
      </c>
      <c r="AV1672" s="13" t="s">
        <v>83</v>
      </c>
      <c r="AW1672" s="13" t="s">
        <v>34</v>
      </c>
      <c r="AX1672" s="13" t="s">
        <v>74</v>
      </c>
      <c r="AY1672" s="157" t="s">
        <v>166</v>
      </c>
    </row>
    <row r="1673" spans="2:65" s="12" customFormat="1" ht="10.199999999999999">
      <c r="B1673" s="149"/>
      <c r="D1673" s="150" t="s">
        <v>177</v>
      </c>
      <c r="E1673" s="151" t="s">
        <v>19</v>
      </c>
      <c r="F1673" s="152" t="s">
        <v>2917</v>
      </c>
      <c r="H1673" s="151" t="s">
        <v>19</v>
      </c>
      <c r="I1673" s="153"/>
      <c r="L1673" s="149"/>
      <c r="M1673" s="154"/>
      <c r="T1673" s="155"/>
      <c r="AT1673" s="151" t="s">
        <v>177</v>
      </c>
      <c r="AU1673" s="151" t="s">
        <v>83</v>
      </c>
      <c r="AV1673" s="12" t="s">
        <v>81</v>
      </c>
      <c r="AW1673" s="12" t="s">
        <v>34</v>
      </c>
      <c r="AX1673" s="12" t="s">
        <v>74</v>
      </c>
      <c r="AY1673" s="151" t="s">
        <v>166</v>
      </c>
    </row>
    <row r="1674" spans="2:65" s="13" customFormat="1" ht="10.199999999999999">
      <c r="B1674" s="156"/>
      <c r="D1674" s="150" t="s">
        <v>177</v>
      </c>
      <c r="E1674" s="157" t="s">
        <v>19</v>
      </c>
      <c r="F1674" s="158" t="s">
        <v>2918</v>
      </c>
      <c r="H1674" s="159">
        <v>13.971</v>
      </c>
      <c r="I1674" s="160"/>
      <c r="L1674" s="156"/>
      <c r="M1674" s="161"/>
      <c r="T1674" s="162"/>
      <c r="AT1674" s="157" t="s">
        <v>177</v>
      </c>
      <c r="AU1674" s="157" t="s">
        <v>83</v>
      </c>
      <c r="AV1674" s="13" t="s">
        <v>83</v>
      </c>
      <c r="AW1674" s="13" t="s">
        <v>34</v>
      </c>
      <c r="AX1674" s="13" t="s">
        <v>74</v>
      </c>
      <c r="AY1674" s="157" t="s">
        <v>166</v>
      </c>
    </row>
    <row r="1675" spans="2:65" s="14" customFormat="1" ht="10.199999999999999">
      <c r="B1675" s="163"/>
      <c r="D1675" s="150" t="s">
        <v>177</v>
      </c>
      <c r="E1675" s="164" t="s">
        <v>19</v>
      </c>
      <c r="F1675" s="165" t="s">
        <v>181</v>
      </c>
      <c r="H1675" s="166">
        <v>138.61799999999999</v>
      </c>
      <c r="I1675" s="167"/>
      <c r="L1675" s="163"/>
      <c r="M1675" s="168"/>
      <c r="T1675" s="169"/>
      <c r="AT1675" s="164" t="s">
        <v>177</v>
      </c>
      <c r="AU1675" s="164" t="s">
        <v>83</v>
      </c>
      <c r="AV1675" s="14" t="s">
        <v>173</v>
      </c>
      <c r="AW1675" s="14" t="s">
        <v>34</v>
      </c>
      <c r="AX1675" s="14" t="s">
        <v>81</v>
      </c>
      <c r="AY1675" s="164" t="s">
        <v>166</v>
      </c>
    </row>
    <row r="1676" spans="2:65" s="13" customFormat="1" ht="10.199999999999999">
      <c r="B1676" s="156"/>
      <c r="D1676" s="150" t="s">
        <v>177</v>
      </c>
      <c r="F1676" s="158" t="s">
        <v>2930</v>
      </c>
      <c r="H1676" s="159">
        <v>152.47999999999999</v>
      </c>
      <c r="I1676" s="160"/>
      <c r="L1676" s="156"/>
      <c r="M1676" s="161"/>
      <c r="T1676" s="162"/>
      <c r="AT1676" s="157" t="s">
        <v>177</v>
      </c>
      <c r="AU1676" s="157" t="s">
        <v>83</v>
      </c>
      <c r="AV1676" s="13" t="s">
        <v>83</v>
      </c>
      <c r="AW1676" s="13" t="s">
        <v>4</v>
      </c>
      <c r="AX1676" s="13" t="s">
        <v>81</v>
      </c>
      <c r="AY1676" s="157" t="s">
        <v>166</v>
      </c>
    </row>
    <row r="1677" spans="2:65" s="1" customFormat="1" ht="16.5" customHeight="1">
      <c r="B1677" s="33"/>
      <c r="C1677" s="132" t="s">
        <v>2931</v>
      </c>
      <c r="D1677" s="132" t="s">
        <v>168</v>
      </c>
      <c r="E1677" s="133" t="s">
        <v>1350</v>
      </c>
      <c r="F1677" s="134" t="s">
        <v>1351</v>
      </c>
      <c r="G1677" s="135" t="s">
        <v>276</v>
      </c>
      <c r="H1677" s="136">
        <v>38.5</v>
      </c>
      <c r="I1677" s="137"/>
      <c r="J1677" s="138">
        <f>ROUND(I1677*H1677,2)</f>
        <v>0</v>
      </c>
      <c r="K1677" s="134" t="s">
        <v>172</v>
      </c>
      <c r="L1677" s="33"/>
      <c r="M1677" s="139" t="s">
        <v>19</v>
      </c>
      <c r="N1677" s="140" t="s">
        <v>45</v>
      </c>
      <c r="P1677" s="141">
        <f>O1677*H1677</f>
        <v>0</v>
      </c>
      <c r="Q1677" s="141">
        <v>1.8000000000000001E-4</v>
      </c>
      <c r="R1677" s="141">
        <f>Q1677*H1677</f>
        <v>6.9300000000000004E-3</v>
      </c>
      <c r="S1677" s="141">
        <v>0</v>
      </c>
      <c r="T1677" s="142">
        <f>S1677*H1677</f>
        <v>0</v>
      </c>
      <c r="AR1677" s="143" t="s">
        <v>290</v>
      </c>
      <c r="AT1677" s="143" t="s">
        <v>168</v>
      </c>
      <c r="AU1677" s="143" t="s">
        <v>83</v>
      </c>
      <c r="AY1677" s="18" t="s">
        <v>166</v>
      </c>
      <c r="BE1677" s="144">
        <f>IF(N1677="základní",J1677,0)</f>
        <v>0</v>
      </c>
      <c r="BF1677" s="144">
        <f>IF(N1677="snížená",J1677,0)</f>
        <v>0</v>
      </c>
      <c r="BG1677" s="144">
        <f>IF(N1677="zákl. přenesená",J1677,0)</f>
        <v>0</v>
      </c>
      <c r="BH1677" s="144">
        <f>IF(N1677="sníž. přenesená",J1677,0)</f>
        <v>0</v>
      </c>
      <c r="BI1677" s="144">
        <f>IF(N1677="nulová",J1677,0)</f>
        <v>0</v>
      </c>
      <c r="BJ1677" s="18" t="s">
        <v>81</v>
      </c>
      <c r="BK1677" s="144">
        <f>ROUND(I1677*H1677,2)</f>
        <v>0</v>
      </c>
      <c r="BL1677" s="18" t="s">
        <v>290</v>
      </c>
      <c r="BM1677" s="143" t="s">
        <v>2932</v>
      </c>
    </row>
    <row r="1678" spans="2:65" s="1" customFormat="1" ht="10.199999999999999">
      <c r="B1678" s="33"/>
      <c r="D1678" s="145" t="s">
        <v>175</v>
      </c>
      <c r="F1678" s="146" t="s">
        <v>1353</v>
      </c>
      <c r="I1678" s="147"/>
      <c r="L1678" s="33"/>
      <c r="M1678" s="148"/>
      <c r="T1678" s="54"/>
      <c r="AT1678" s="18" t="s">
        <v>175</v>
      </c>
      <c r="AU1678" s="18" t="s">
        <v>83</v>
      </c>
    </row>
    <row r="1679" spans="2:65" s="12" customFormat="1" ht="10.199999999999999">
      <c r="B1679" s="149"/>
      <c r="D1679" s="150" t="s">
        <v>177</v>
      </c>
      <c r="E1679" s="151" t="s">
        <v>19</v>
      </c>
      <c r="F1679" s="152" t="s">
        <v>2911</v>
      </c>
      <c r="H1679" s="151" t="s">
        <v>19</v>
      </c>
      <c r="I1679" s="153"/>
      <c r="L1679" s="149"/>
      <c r="M1679" s="154"/>
      <c r="T1679" s="155"/>
      <c r="AT1679" s="151" t="s">
        <v>177</v>
      </c>
      <c r="AU1679" s="151" t="s">
        <v>83</v>
      </c>
      <c r="AV1679" s="12" t="s">
        <v>81</v>
      </c>
      <c r="AW1679" s="12" t="s">
        <v>34</v>
      </c>
      <c r="AX1679" s="12" t="s">
        <v>74</v>
      </c>
      <c r="AY1679" s="151" t="s">
        <v>166</v>
      </c>
    </row>
    <row r="1680" spans="2:65" s="13" customFormat="1" ht="10.199999999999999">
      <c r="B1680" s="156"/>
      <c r="D1680" s="150" t="s">
        <v>177</v>
      </c>
      <c r="E1680" s="157" t="s">
        <v>19</v>
      </c>
      <c r="F1680" s="158" t="s">
        <v>2933</v>
      </c>
      <c r="H1680" s="159">
        <v>8.25</v>
      </c>
      <c r="I1680" s="160"/>
      <c r="L1680" s="156"/>
      <c r="M1680" s="161"/>
      <c r="T1680" s="162"/>
      <c r="AT1680" s="157" t="s">
        <v>177</v>
      </c>
      <c r="AU1680" s="157" t="s">
        <v>83</v>
      </c>
      <c r="AV1680" s="13" t="s">
        <v>83</v>
      </c>
      <c r="AW1680" s="13" t="s">
        <v>34</v>
      </c>
      <c r="AX1680" s="13" t="s">
        <v>74</v>
      </c>
      <c r="AY1680" s="157" t="s">
        <v>166</v>
      </c>
    </row>
    <row r="1681" spans="2:65" s="12" customFormat="1" ht="10.199999999999999">
      <c r="B1681" s="149"/>
      <c r="D1681" s="150" t="s">
        <v>177</v>
      </c>
      <c r="E1681" s="151" t="s">
        <v>19</v>
      </c>
      <c r="F1681" s="152" t="s">
        <v>2934</v>
      </c>
      <c r="H1681" s="151" t="s">
        <v>19</v>
      </c>
      <c r="I1681" s="153"/>
      <c r="L1681" s="149"/>
      <c r="M1681" s="154"/>
      <c r="T1681" s="155"/>
      <c r="AT1681" s="151" t="s">
        <v>177</v>
      </c>
      <c r="AU1681" s="151" t="s">
        <v>83</v>
      </c>
      <c r="AV1681" s="12" t="s">
        <v>81</v>
      </c>
      <c r="AW1681" s="12" t="s">
        <v>34</v>
      </c>
      <c r="AX1681" s="12" t="s">
        <v>74</v>
      </c>
      <c r="AY1681" s="151" t="s">
        <v>166</v>
      </c>
    </row>
    <row r="1682" spans="2:65" s="13" customFormat="1" ht="10.199999999999999">
      <c r="B1682" s="156"/>
      <c r="D1682" s="150" t="s">
        <v>177</v>
      </c>
      <c r="E1682" s="157" t="s">
        <v>19</v>
      </c>
      <c r="F1682" s="158" t="s">
        <v>2935</v>
      </c>
      <c r="H1682" s="159">
        <v>30.25</v>
      </c>
      <c r="I1682" s="160"/>
      <c r="L1682" s="156"/>
      <c r="M1682" s="161"/>
      <c r="T1682" s="162"/>
      <c r="AT1682" s="157" t="s">
        <v>177</v>
      </c>
      <c r="AU1682" s="157" t="s">
        <v>83</v>
      </c>
      <c r="AV1682" s="13" t="s">
        <v>83</v>
      </c>
      <c r="AW1682" s="13" t="s">
        <v>34</v>
      </c>
      <c r="AX1682" s="13" t="s">
        <v>74</v>
      </c>
      <c r="AY1682" s="157" t="s">
        <v>166</v>
      </c>
    </row>
    <row r="1683" spans="2:65" s="14" customFormat="1" ht="10.199999999999999">
      <c r="B1683" s="163"/>
      <c r="D1683" s="150" t="s">
        <v>177</v>
      </c>
      <c r="E1683" s="164" t="s">
        <v>19</v>
      </c>
      <c r="F1683" s="165" t="s">
        <v>181</v>
      </c>
      <c r="H1683" s="166">
        <v>38.5</v>
      </c>
      <c r="I1683" s="167"/>
      <c r="L1683" s="163"/>
      <c r="M1683" s="168"/>
      <c r="T1683" s="169"/>
      <c r="AT1683" s="164" t="s">
        <v>177</v>
      </c>
      <c r="AU1683" s="164" t="s">
        <v>83</v>
      </c>
      <c r="AV1683" s="14" t="s">
        <v>173</v>
      </c>
      <c r="AW1683" s="14" t="s">
        <v>34</v>
      </c>
      <c r="AX1683" s="14" t="s">
        <v>81</v>
      </c>
      <c r="AY1683" s="164" t="s">
        <v>166</v>
      </c>
    </row>
    <row r="1684" spans="2:65" s="1" customFormat="1" ht="16.5" customHeight="1">
      <c r="B1684" s="33"/>
      <c r="C1684" s="175" t="s">
        <v>2936</v>
      </c>
      <c r="D1684" s="175" t="s">
        <v>561</v>
      </c>
      <c r="E1684" s="176" t="s">
        <v>1356</v>
      </c>
      <c r="F1684" s="177" t="s">
        <v>2937</v>
      </c>
      <c r="G1684" s="178" t="s">
        <v>276</v>
      </c>
      <c r="H1684" s="179">
        <v>40.424999999999997</v>
      </c>
      <c r="I1684" s="180"/>
      <c r="J1684" s="181">
        <f>ROUND(I1684*H1684,2)</f>
        <v>0</v>
      </c>
      <c r="K1684" s="177" t="s">
        <v>172</v>
      </c>
      <c r="L1684" s="182"/>
      <c r="M1684" s="183" t="s">
        <v>19</v>
      </c>
      <c r="N1684" s="184" t="s">
        <v>45</v>
      </c>
      <c r="P1684" s="141">
        <f>O1684*H1684</f>
        <v>0</v>
      </c>
      <c r="Q1684" s="141">
        <v>1.2E-4</v>
      </c>
      <c r="R1684" s="141">
        <f>Q1684*H1684</f>
        <v>4.8509999999999994E-3</v>
      </c>
      <c r="S1684" s="141">
        <v>0</v>
      </c>
      <c r="T1684" s="142">
        <f>S1684*H1684</f>
        <v>0</v>
      </c>
      <c r="AR1684" s="143" t="s">
        <v>414</v>
      </c>
      <c r="AT1684" s="143" t="s">
        <v>561</v>
      </c>
      <c r="AU1684" s="143" t="s">
        <v>83</v>
      </c>
      <c r="AY1684" s="18" t="s">
        <v>166</v>
      </c>
      <c r="BE1684" s="144">
        <f>IF(N1684="základní",J1684,0)</f>
        <v>0</v>
      </c>
      <c r="BF1684" s="144">
        <f>IF(N1684="snížená",J1684,0)</f>
        <v>0</v>
      </c>
      <c r="BG1684" s="144">
        <f>IF(N1684="zákl. přenesená",J1684,0)</f>
        <v>0</v>
      </c>
      <c r="BH1684" s="144">
        <f>IF(N1684="sníž. přenesená",J1684,0)</f>
        <v>0</v>
      </c>
      <c r="BI1684" s="144">
        <f>IF(N1684="nulová",J1684,0)</f>
        <v>0</v>
      </c>
      <c r="BJ1684" s="18" t="s">
        <v>81</v>
      </c>
      <c r="BK1684" s="144">
        <f>ROUND(I1684*H1684,2)</f>
        <v>0</v>
      </c>
      <c r="BL1684" s="18" t="s">
        <v>290</v>
      </c>
      <c r="BM1684" s="143" t="s">
        <v>2938</v>
      </c>
    </row>
    <row r="1685" spans="2:65" s="12" customFormat="1" ht="10.199999999999999">
      <c r="B1685" s="149"/>
      <c r="D1685" s="150" t="s">
        <v>177</v>
      </c>
      <c r="E1685" s="151" t="s">
        <v>19</v>
      </c>
      <c r="F1685" s="152" t="s">
        <v>2911</v>
      </c>
      <c r="H1685" s="151" t="s">
        <v>19</v>
      </c>
      <c r="I1685" s="153"/>
      <c r="L1685" s="149"/>
      <c r="M1685" s="154"/>
      <c r="T1685" s="155"/>
      <c r="AT1685" s="151" t="s">
        <v>177</v>
      </c>
      <c r="AU1685" s="151" t="s">
        <v>83</v>
      </c>
      <c r="AV1685" s="12" t="s">
        <v>81</v>
      </c>
      <c r="AW1685" s="12" t="s">
        <v>34</v>
      </c>
      <c r="AX1685" s="12" t="s">
        <v>74</v>
      </c>
      <c r="AY1685" s="151" t="s">
        <v>166</v>
      </c>
    </row>
    <row r="1686" spans="2:65" s="13" customFormat="1" ht="10.199999999999999">
      <c r="B1686" s="156"/>
      <c r="D1686" s="150" t="s">
        <v>177</v>
      </c>
      <c r="E1686" s="157" t="s">
        <v>19</v>
      </c>
      <c r="F1686" s="158" t="s">
        <v>2933</v>
      </c>
      <c r="H1686" s="159">
        <v>8.25</v>
      </c>
      <c r="I1686" s="160"/>
      <c r="L1686" s="156"/>
      <c r="M1686" s="161"/>
      <c r="T1686" s="162"/>
      <c r="AT1686" s="157" t="s">
        <v>177</v>
      </c>
      <c r="AU1686" s="157" t="s">
        <v>83</v>
      </c>
      <c r="AV1686" s="13" t="s">
        <v>83</v>
      </c>
      <c r="AW1686" s="13" t="s">
        <v>34</v>
      </c>
      <c r="AX1686" s="13" t="s">
        <v>74</v>
      </c>
      <c r="AY1686" s="157" t="s">
        <v>166</v>
      </c>
    </row>
    <row r="1687" spans="2:65" s="12" customFormat="1" ht="10.199999999999999">
      <c r="B1687" s="149"/>
      <c r="D1687" s="150" t="s">
        <v>177</v>
      </c>
      <c r="E1687" s="151" t="s">
        <v>19</v>
      </c>
      <c r="F1687" s="152" t="s">
        <v>2934</v>
      </c>
      <c r="H1687" s="151" t="s">
        <v>19</v>
      </c>
      <c r="I1687" s="153"/>
      <c r="L1687" s="149"/>
      <c r="M1687" s="154"/>
      <c r="T1687" s="155"/>
      <c r="AT1687" s="151" t="s">
        <v>177</v>
      </c>
      <c r="AU1687" s="151" t="s">
        <v>83</v>
      </c>
      <c r="AV1687" s="12" t="s">
        <v>81</v>
      </c>
      <c r="AW1687" s="12" t="s">
        <v>34</v>
      </c>
      <c r="AX1687" s="12" t="s">
        <v>74</v>
      </c>
      <c r="AY1687" s="151" t="s">
        <v>166</v>
      </c>
    </row>
    <row r="1688" spans="2:65" s="13" customFormat="1" ht="10.199999999999999">
      <c r="B1688" s="156"/>
      <c r="D1688" s="150" t="s">
        <v>177</v>
      </c>
      <c r="E1688" s="157" t="s">
        <v>19</v>
      </c>
      <c r="F1688" s="158" t="s">
        <v>2935</v>
      </c>
      <c r="H1688" s="159">
        <v>30.25</v>
      </c>
      <c r="I1688" s="160"/>
      <c r="L1688" s="156"/>
      <c r="M1688" s="161"/>
      <c r="T1688" s="162"/>
      <c r="AT1688" s="157" t="s">
        <v>177</v>
      </c>
      <c r="AU1688" s="157" t="s">
        <v>83</v>
      </c>
      <c r="AV1688" s="13" t="s">
        <v>83</v>
      </c>
      <c r="AW1688" s="13" t="s">
        <v>34</v>
      </c>
      <c r="AX1688" s="13" t="s">
        <v>74</v>
      </c>
      <c r="AY1688" s="157" t="s">
        <v>166</v>
      </c>
    </row>
    <row r="1689" spans="2:65" s="14" customFormat="1" ht="10.199999999999999">
      <c r="B1689" s="163"/>
      <c r="D1689" s="150" t="s">
        <v>177</v>
      </c>
      <c r="E1689" s="164" t="s">
        <v>19</v>
      </c>
      <c r="F1689" s="165" t="s">
        <v>181</v>
      </c>
      <c r="H1689" s="166">
        <v>38.5</v>
      </c>
      <c r="I1689" s="167"/>
      <c r="L1689" s="163"/>
      <c r="M1689" s="168"/>
      <c r="T1689" s="169"/>
      <c r="AT1689" s="164" t="s">
        <v>177</v>
      </c>
      <c r="AU1689" s="164" t="s">
        <v>83</v>
      </c>
      <c r="AV1689" s="14" t="s">
        <v>173</v>
      </c>
      <c r="AW1689" s="14" t="s">
        <v>34</v>
      </c>
      <c r="AX1689" s="14" t="s">
        <v>81</v>
      </c>
      <c r="AY1689" s="164" t="s">
        <v>166</v>
      </c>
    </row>
    <row r="1690" spans="2:65" s="13" customFormat="1" ht="10.199999999999999">
      <c r="B1690" s="156"/>
      <c r="D1690" s="150" t="s">
        <v>177</v>
      </c>
      <c r="F1690" s="158" t="s">
        <v>2939</v>
      </c>
      <c r="H1690" s="159">
        <v>40.424999999999997</v>
      </c>
      <c r="I1690" s="160"/>
      <c r="L1690" s="156"/>
      <c r="M1690" s="161"/>
      <c r="T1690" s="162"/>
      <c r="AT1690" s="157" t="s">
        <v>177</v>
      </c>
      <c r="AU1690" s="157" t="s">
        <v>83</v>
      </c>
      <c r="AV1690" s="13" t="s">
        <v>83</v>
      </c>
      <c r="AW1690" s="13" t="s">
        <v>4</v>
      </c>
      <c r="AX1690" s="13" t="s">
        <v>81</v>
      </c>
      <c r="AY1690" s="157" t="s">
        <v>166</v>
      </c>
    </row>
    <row r="1691" spans="2:65" s="1" customFormat="1" ht="16.5" customHeight="1">
      <c r="B1691" s="33"/>
      <c r="C1691" s="132" t="s">
        <v>2940</v>
      </c>
      <c r="D1691" s="132" t="s">
        <v>168</v>
      </c>
      <c r="E1691" s="133" t="s">
        <v>1361</v>
      </c>
      <c r="F1691" s="134" t="s">
        <v>1362</v>
      </c>
      <c r="G1691" s="135" t="s">
        <v>244</v>
      </c>
      <c r="H1691" s="136">
        <v>138.61799999999999</v>
      </c>
      <c r="I1691" s="137"/>
      <c r="J1691" s="138">
        <f>ROUND(I1691*H1691,2)</f>
        <v>0</v>
      </c>
      <c r="K1691" s="134" t="s">
        <v>172</v>
      </c>
      <c r="L1691" s="33"/>
      <c r="M1691" s="139" t="s">
        <v>19</v>
      </c>
      <c r="N1691" s="140" t="s">
        <v>45</v>
      </c>
      <c r="P1691" s="141">
        <f>O1691*H1691</f>
        <v>0</v>
      </c>
      <c r="Q1691" s="141">
        <v>5.0000000000000002E-5</v>
      </c>
      <c r="R1691" s="141">
        <f>Q1691*H1691</f>
        <v>6.9309000000000003E-3</v>
      </c>
      <c r="S1691" s="141">
        <v>0</v>
      </c>
      <c r="T1691" s="142">
        <f>S1691*H1691</f>
        <v>0</v>
      </c>
      <c r="AR1691" s="143" t="s">
        <v>290</v>
      </c>
      <c r="AT1691" s="143" t="s">
        <v>168</v>
      </c>
      <c r="AU1691" s="143" t="s">
        <v>83</v>
      </c>
      <c r="AY1691" s="18" t="s">
        <v>166</v>
      </c>
      <c r="BE1691" s="144">
        <f>IF(N1691="základní",J1691,0)</f>
        <v>0</v>
      </c>
      <c r="BF1691" s="144">
        <f>IF(N1691="snížená",J1691,0)</f>
        <v>0</v>
      </c>
      <c r="BG1691" s="144">
        <f>IF(N1691="zákl. přenesená",J1691,0)</f>
        <v>0</v>
      </c>
      <c r="BH1691" s="144">
        <f>IF(N1691="sníž. přenesená",J1691,0)</f>
        <v>0</v>
      </c>
      <c r="BI1691" s="144">
        <f>IF(N1691="nulová",J1691,0)</f>
        <v>0</v>
      </c>
      <c r="BJ1691" s="18" t="s">
        <v>81</v>
      </c>
      <c r="BK1691" s="144">
        <f>ROUND(I1691*H1691,2)</f>
        <v>0</v>
      </c>
      <c r="BL1691" s="18" t="s">
        <v>290</v>
      </c>
      <c r="BM1691" s="143" t="s">
        <v>2941</v>
      </c>
    </row>
    <row r="1692" spans="2:65" s="1" customFormat="1" ht="10.199999999999999">
      <c r="B1692" s="33"/>
      <c r="D1692" s="145" t="s">
        <v>175</v>
      </c>
      <c r="F1692" s="146" t="s">
        <v>1364</v>
      </c>
      <c r="I1692" s="147"/>
      <c r="L1692" s="33"/>
      <c r="M1692" s="148"/>
      <c r="T1692" s="54"/>
      <c r="AT1692" s="18" t="s">
        <v>175</v>
      </c>
      <c r="AU1692" s="18" t="s">
        <v>83</v>
      </c>
    </row>
    <row r="1693" spans="2:65" s="12" customFormat="1" ht="10.199999999999999">
      <c r="B1693" s="149"/>
      <c r="D1693" s="150" t="s">
        <v>177</v>
      </c>
      <c r="E1693" s="151" t="s">
        <v>19</v>
      </c>
      <c r="F1693" s="152" t="s">
        <v>2911</v>
      </c>
      <c r="H1693" s="151" t="s">
        <v>19</v>
      </c>
      <c r="I1693" s="153"/>
      <c r="L1693" s="149"/>
      <c r="M1693" s="154"/>
      <c r="T1693" s="155"/>
      <c r="AT1693" s="151" t="s">
        <v>177</v>
      </c>
      <c r="AU1693" s="151" t="s">
        <v>83</v>
      </c>
      <c r="AV1693" s="12" t="s">
        <v>81</v>
      </c>
      <c r="AW1693" s="12" t="s">
        <v>34</v>
      </c>
      <c r="AX1693" s="12" t="s">
        <v>74</v>
      </c>
      <c r="AY1693" s="151" t="s">
        <v>166</v>
      </c>
    </row>
    <row r="1694" spans="2:65" s="13" customFormat="1" ht="10.199999999999999">
      <c r="B1694" s="156"/>
      <c r="D1694" s="150" t="s">
        <v>177</v>
      </c>
      <c r="E1694" s="157" t="s">
        <v>19</v>
      </c>
      <c r="F1694" s="158" t="s">
        <v>2912</v>
      </c>
      <c r="H1694" s="159">
        <v>78</v>
      </c>
      <c r="I1694" s="160"/>
      <c r="L1694" s="156"/>
      <c r="M1694" s="161"/>
      <c r="T1694" s="162"/>
      <c r="AT1694" s="157" t="s">
        <v>177</v>
      </c>
      <c r="AU1694" s="157" t="s">
        <v>83</v>
      </c>
      <c r="AV1694" s="13" t="s">
        <v>83</v>
      </c>
      <c r="AW1694" s="13" t="s">
        <v>34</v>
      </c>
      <c r="AX1694" s="13" t="s">
        <v>74</v>
      </c>
      <c r="AY1694" s="157" t="s">
        <v>166</v>
      </c>
    </row>
    <row r="1695" spans="2:65" s="13" customFormat="1" ht="10.199999999999999">
      <c r="B1695" s="156"/>
      <c r="D1695" s="150" t="s">
        <v>177</v>
      </c>
      <c r="E1695" s="157" t="s">
        <v>19</v>
      </c>
      <c r="F1695" s="158" t="s">
        <v>2913</v>
      </c>
      <c r="H1695" s="159">
        <v>33.088000000000001</v>
      </c>
      <c r="I1695" s="160"/>
      <c r="L1695" s="156"/>
      <c r="M1695" s="161"/>
      <c r="T1695" s="162"/>
      <c r="AT1695" s="157" t="s">
        <v>177</v>
      </c>
      <c r="AU1695" s="157" t="s">
        <v>83</v>
      </c>
      <c r="AV1695" s="13" t="s">
        <v>83</v>
      </c>
      <c r="AW1695" s="13" t="s">
        <v>34</v>
      </c>
      <c r="AX1695" s="13" t="s">
        <v>74</v>
      </c>
      <c r="AY1695" s="157" t="s">
        <v>166</v>
      </c>
    </row>
    <row r="1696" spans="2:65" s="13" customFormat="1" ht="10.199999999999999">
      <c r="B1696" s="156"/>
      <c r="D1696" s="150" t="s">
        <v>177</v>
      </c>
      <c r="E1696" s="157" t="s">
        <v>19</v>
      </c>
      <c r="F1696" s="158" t="s">
        <v>2914</v>
      </c>
      <c r="H1696" s="159">
        <v>-7.7560000000000002</v>
      </c>
      <c r="I1696" s="160"/>
      <c r="L1696" s="156"/>
      <c r="M1696" s="161"/>
      <c r="T1696" s="162"/>
      <c r="AT1696" s="157" t="s">
        <v>177</v>
      </c>
      <c r="AU1696" s="157" t="s">
        <v>83</v>
      </c>
      <c r="AV1696" s="13" t="s">
        <v>83</v>
      </c>
      <c r="AW1696" s="13" t="s">
        <v>34</v>
      </c>
      <c r="AX1696" s="13" t="s">
        <v>74</v>
      </c>
      <c r="AY1696" s="157" t="s">
        <v>166</v>
      </c>
    </row>
    <row r="1697" spans="2:65" s="12" customFormat="1" ht="10.199999999999999">
      <c r="B1697" s="149"/>
      <c r="D1697" s="150" t="s">
        <v>177</v>
      </c>
      <c r="E1697" s="151" t="s">
        <v>19</v>
      </c>
      <c r="F1697" s="152" t="s">
        <v>2915</v>
      </c>
      <c r="H1697" s="151" t="s">
        <v>19</v>
      </c>
      <c r="I1697" s="153"/>
      <c r="L1697" s="149"/>
      <c r="M1697" s="154"/>
      <c r="T1697" s="155"/>
      <c r="AT1697" s="151" t="s">
        <v>177</v>
      </c>
      <c r="AU1697" s="151" t="s">
        <v>83</v>
      </c>
      <c r="AV1697" s="12" t="s">
        <v>81</v>
      </c>
      <c r="AW1697" s="12" t="s">
        <v>34</v>
      </c>
      <c r="AX1697" s="12" t="s">
        <v>74</v>
      </c>
      <c r="AY1697" s="151" t="s">
        <v>166</v>
      </c>
    </row>
    <row r="1698" spans="2:65" s="13" customFormat="1" ht="10.199999999999999">
      <c r="B1698" s="156"/>
      <c r="D1698" s="150" t="s">
        <v>177</v>
      </c>
      <c r="E1698" s="157" t="s">
        <v>19</v>
      </c>
      <c r="F1698" s="158" t="s">
        <v>2916</v>
      </c>
      <c r="H1698" s="159">
        <v>21.315000000000001</v>
      </c>
      <c r="I1698" s="160"/>
      <c r="L1698" s="156"/>
      <c r="M1698" s="161"/>
      <c r="T1698" s="162"/>
      <c r="AT1698" s="157" t="s">
        <v>177</v>
      </c>
      <c r="AU1698" s="157" t="s">
        <v>83</v>
      </c>
      <c r="AV1698" s="13" t="s">
        <v>83</v>
      </c>
      <c r="AW1698" s="13" t="s">
        <v>34</v>
      </c>
      <c r="AX1698" s="13" t="s">
        <v>74</v>
      </c>
      <c r="AY1698" s="157" t="s">
        <v>166</v>
      </c>
    </row>
    <row r="1699" spans="2:65" s="12" customFormat="1" ht="10.199999999999999">
      <c r="B1699" s="149"/>
      <c r="D1699" s="150" t="s">
        <v>177</v>
      </c>
      <c r="E1699" s="151" t="s">
        <v>19</v>
      </c>
      <c r="F1699" s="152" t="s">
        <v>2917</v>
      </c>
      <c r="H1699" s="151" t="s">
        <v>19</v>
      </c>
      <c r="I1699" s="153"/>
      <c r="L1699" s="149"/>
      <c r="M1699" s="154"/>
      <c r="T1699" s="155"/>
      <c r="AT1699" s="151" t="s">
        <v>177</v>
      </c>
      <c r="AU1699" s="151" t="s">
        <v>83</v>
      </c>
      <c r="AV1699" s="12" t="s">
        <v>81</v>
      </c>
      <c r="AW1699" s="12" t="s">
        <v>34</v>
      </c>
      <c r="AX1699" s="12" t="s">
        <v>74</v>
      </c>
      <c r="AY1699" s="151" t="s">
        <v>166</v>
      </c>
    </row>
    <row r="1700" spans="2:65" s="13" customFormat="1" ht="10.199999999999999">
      <c r="B1700" s="156"/>
      <c r="D1700" s="150" t="s">
        <v>177</v>
      </c>
      <c r="E1700" s="157" t="s">
        <v>19</v>
      </c>
      <c r="F1700" s="158" t="s">
        <v>2918</v>
      </c>
      <c r="H1700" s="159">
        <v>13.971</v>
      </c>
      <c r="I1700" s="160"/>
      <c r="L1700" s="156"/>
      <c r="M1700" s="161"/>
      <c r="T1700" s="162"/>
      <c r="AT1700" s="157" t="s">
        <v>177</v>
      </c>
      <c r="AU1700" s="157" t="s">
        <v>83</v>
      </c>
      <c r="AV1700" s="13" t="s">
        <v>83</v>
      </c>
      <c r="AW1700" s="13" t="s">
        <v>34</v>
      </c>
      <c r="AX1700" s="13" t="s">
        <v>74</v>
      </c>
      <c r="AY1700" s="157" t="s">
        <v>166</v>
      </c>
    </row>
    <row r="1701" spans="2:65" s="14" customFormat="1" ht="10.199999999999999">
      <c r="B1701" s="163"/>
      <c r="D1701" s="150" t="s">
        <v>177</v>
      </c>
      <c r="E1701" s="164" t="s">
        <v>19</v>
      </c>
      <c r="F1701" s="165" t="s">
        <v>181</v>
      </c>
      <c r="H1701" s="166">
        <v>138.61799999999999</v>
      </c>
      <c r="I1701" s="167"/>
      <c r="L1701" s="163"/>
      <c r="M1701" s="168"/>
      <c r="T1701" s="169"/>
      <c r="AT1701" s="164" t="s">
        <v>177</v>
      </c>
      <c r="AU1701" s="164" t="s">
        <v>83</v>
      </c>
      <c r="AV1701" s="14" t="s">
        <v>173</v>
      </c>
      <c r="AW1701" s="14" t="s">
        <v>34</v>
      </c>
      <c r="AX1701" s="14" t="s">
        <v>81</v>
      </c>
      <c r="AY1701" s="164" t="s">
        <v>166</v>
      </c>
    </row>
    <row r="1702" spans="2:65" s="1" customFormat="1" ht="24.15" customHeight="1">
      <c r="B1702" s="33"/>
      <c r="C1702" s="132" t="s">
        <v>2942</v>
      </c>
      <c r="D1702" s="132" t="s">
        <v>168</v>
      </c>
      <c r="E1702" s="133" t="s">
        <v>1366</v>
      </c>
      <c r="F1702" s="134" t="s">
        <v>1367</v>
      </c>
      <c r="G1702" s="135" t="s">
        <v>293</v>
      </c>
      <c r="H1702" s="136">
        <v>4.327</v>
      </c>
      <c r="I1702" s="137"/>
      <c r="J1702" s="138">
        <f>ROUND(I1702*H1702,2)</f>
        <v>0</v>
      </c>
      <c r="K1702" s="134" t="s">
        <v>172</v>
      </c>
      <c r="L1702" s="33"/>
      <c r="M1702" s="139" t="s">
        <v>19</v>
      </c>
      <c r="N1702" s="140" t="s">
        <v>45</v>
      </c>
      <c r="P1702" s="141">
        <f>O1702*H1702</f>
        <v>0</v>
      </c>
      <c r="Q1702" s="141">
        <v>0</v>
      </c>
      <c r="R1702" s="141">
        <f>Q1702*H1702</f>
        <v>0</v>
      </c>
      <c r="S1702" s="141">
        <v>0</v>
      </c>
      <c r="T1702" s="142">
        <f>S1702*H1702</f>
        <v>0</v>
      </c>
      <c r="AR1702" s="143" t="s">
        <v>290</v>
      </c>
      <c r="AT1702" s="143" t="s">
        <v>168</v>
      </c>
      <c r="AU1702" s="143" t="s">
        <v>83</v>
      </c>
      <c r="AY1702" s="18" t="s">
        <v>166</v>
      </c>
      <c r="BE1702" s="144">
        <f>IF(N1702="základní",J1702,0)</f>
        <v>0</v>
      </c>
      <c r="BF1702" s="144">
        <f>IF(N1702="snížená",J1702,0)</f>
        <v>0</v>
      </c>
      <c r="BG1702" s="144">
        <f>IF(N1702="zákl. přenesená",J1702,0)</f>
        <v>0</v>
      </c>
      <c r="BH1702" s="144">
        <f>IF(N1702="sníž. přenesená",J1702,0)</f>
        <v>0</v>
      </c>
      <c r="BI1702" s="144">
        <f>IF(N1702="nulová",J1702,0)</f>
        <v>0</v>
      </c>
      <c r="BJ1702" s="18" t="s">
        <v>81</v>
      </c>
      <c r="BK1702" s="144">
        <f>ROUND(I1702*H1702,2)</f>
        <v>0</v>
      </c>
      <c r="BL1702" s="18" t="s">
        <v>290</v>
      </c>
      <c r="BM1702" s="143" t="s">
        <v>2943</v>
      </c>
    </row>
    <row r="1703" spans="2:65" s="1" customFormat="1" ht="10.199999999999999">
      <c r="B1703" s="33"/>
      <c r="D1703" s="145" t="s">
        <v>175</v>
      </c>
      <c r="F1703" s="146" t="s">
        <v>1369</v>
      </c>
      <c r="I1703" s="147"/>
      <c r="L1703" s="33"/>
      <c r="M1703" s="148"/>
      <c r="T1703" s="54"/>
      <c r="AT1703" s="18" t="s">
        <v>175</v>
      </c>
      <c r="AU1703" s="18" t="s">
        <v>83</v>
      </c>
    </row>
    <row r="1704" spans="2:65" s="11" customFormat="1" ht="22.8" customHeight="1">
      <c r="B1704" s="120"/>
      <c r="D1704" s="121" t="s">
        <v>73</v>
      </c>
      <c r="E1704" s="130" t="s">
        <v>1370</v>
      </c>
      <c r="F1704" s="130" t="s">
        <v>1371</v>
      </c>
      <c r="I1704" s="123"/>
      <c r="J1704" s="131">
        <f>BK1704</f>
        <v>0</v>
      </c>
      <c r="L1704" s="120"/>
      <c r="M1704" s="125"/>
      <c r="P1704" s="126">
        <f>SUM(P1705:P1748)</f>
        <v>0</v>
      </c>
      <c r="R1704" s="126">
        <f>SUM(R1705:R1748)</f>
        <v>8.0255179999999995E-2</v>
      </c>
      <c r="T1704" s="127">
        <f>SUM(T1705:T1748)</f>
        <v>0</v>
      </c>
      <c r="AR1704" s="121" t="s">
        <v>83</v>
      </c>
      <c r="AT1704" s="128" t="s">
        <v>73</v>
      </c>
      <c r="AU1704" s="128" t="s">
        <v>81</v>
      </c>
      <c r="AY1704" s="121" t="s">
        <v>166</v>
      </c>
      <c r="BK1704" s="129">
        <f>SUM(BK1705:BK1748)</f>
        <v>0</v>
      </c>
    </row>
    <row r="1705" spans="2:65" s="1" customFormat="1" ht="21.75" customHeight="1">
      <c r="B1705" s="33"/>
      <c r="C1705" s="132" t="s">
        <v>2944</v>
      </c>
      <c r="D1705" s="132" t="s">
        <v>168</v>
      </c>
      <c r="E1705" s="133" t="s">
        <v>2945</v>
      </c>
      <c r="F1705" s="134" t="s">
        <v>2946</v>
      </c>
      <c r="G1705" s="135" t="s">
        <v>244</v>
      </c>
      <c r="H1705" s="136">
        <v>38.890999999999998</v>
      </c>
      <c r="I1705" s="137"/>
      <c r="J1705" s="138">
        <f>ROUND(I1705*H1705,2)</f>
        <v>0</v>
      </c>
      <c r="K1705" s="134" t="s">
        <v>172</v>
      </c>
      <c r="L1705" s="33"/>
      <c r="M1705" s="139" t="s">
        <v>19</v>
      </c>
      <c r="N1705" s="140" t="s">
        <v>45</v>
      </c>
      <c r="P1705" s="141">
        <f>O1705*H1705</f>
        <v>0</v>
      </c>
      <c r="Q1705" s="141">
        <v>6.9999999999999994E-5</v>
      </c>
      <c r="R1705" s="141">
        <f>Q1705*H1705</f>
        <v>2.7223699999999996E-3</v>
      </c>
      <c r="S1705" s="141">
        <v>0</v>
      </c>
      <c r="T1705" s="142">
        <f>S1705*H1705</f>
        <v>0</v>
      </c>
      <c r="AR1705" s="143" t="s">
        <v>290</v>
      </c>
      <c r="AT1705" s="143" t="s">
        <v>168</v>
      </c>
      <c r="AU1705" s="143" t="s">
        <v>83</v>
      </c>
      <c r="AY1705" s="18" t="s">
        <v>166</v>
      </c>
      <c r="BE1705" s="144">
        <f>IF(N1705="základní",J1705,0)</f>
        <v>0</v>
      </c>
      <c r="BF1705" s="144">
        <f>IF(N1705="snížená",J1705,0)</f>
        <v>0</v>
      </c>
      <c r="BG1705" s="144">
        <f>IF(N1705="zákl. přenesená",J1705,0)</f>
        <v>0</v>
      </c>
      <c r="BH1705" s="144">
        <f>IF(N1705="sníž. přenesená",J1705,0)</f>
        <v>0</v>
      </c>
      <c r="BI1705" s="144">
        <f>IF(N1705="nulová",J1705,0)</f>
        <v>0</v>
      </c>
      <c r="BJ1705" s="18" t="s">
        <v>81</v>
      </c>
      <c r="BK1705" s="144">
        <f>ROUND(I1705*H1705,2)</f>
        <v>0</v>
      </c>
      <c r="BL1705" s="18" t="s">
        <v>290</v>
      </c>
      <c r="BM1705" s="143" t="s">
        <v>2947</v>
      </c>
    </row>
    <row r="1706" spans="2:65" s="1" customFormat="1" ht="10.199999999999999">
      <c r="B1706" s="33"/>
      <c r="D1706" s="145" t="s">
        <v>175</v>
      </c>
      <c r="F1706" s="146" t="s">
        <v>2948</v>
      </c>
      <c r="I1706" s="147"/>
      <c r="L1706" s="33"/>
      <c r="M1706" s="148"/>
      <c r="T1706" s="54"/>
      <c r="AT1706" s="18" t="s">
        <v>175</v>
      </c>
      <c r="AU1706" s="18" t="s">
        <v>83</v>
      </c>
    </row>
    <row r="1707" spans="2:65" s="12" customFormat="1" ht="10.199999999999999">
      <c r="B1707" s="149"/>
      <c r="D1707" s="150" t="s">
        <v>177</v>
      </c>
      <c r="E1707" s="151" t="s">
        <v>19</v>
      </c>
      <c r="F1707" s="152" t="s">
        <v>1819</v>
      </c>
      <c r="H1707" s="151" t="s">
        <v>19</v>
      </c>
      <c r="I1707" s="153"/>
      <c r="L1707" s="149"/>
      <c r="M1707" s="154"/>
      <c r="T1707" s="155"/>
      <c r="AT1707" s="151" t="s">
        <v>177</v>
      </c>
      <c r="AU1707" s="151" t="s">
        <v>83</v>
      </c>
      <c r="AV1707" s="12" t="s">
        <v>81</v>
      </c>
      <c r="AW1707" s="12" t="s">
        <v>34</v>
      </c>
      <c r="AX1707" s="12" t="s">
        <v>74</v>
      </c>
      <c r="AY1707" s="151" t="s">
        <v>166</v>
      </c>
    </row>
    <row r="1708" spans="2:65" s="13" customFormat="1" ht="10.199999999999999">
      <c r="B1708" s="156"/>
      <c r="D1708" s="150" t="s">
        <v>177</v>
      </c>
      <c r="E1708" s="157" t="s">
        <v>19</v>
      </c>
      <c r="F1708" s="158" t="s">
        <v>2949</v>
      </c>
      <c r="H1708" s="159">
        <v>38.890999999999998</v>
      </c>
      <c r="I1708" s="160"/>
      <c r="L1708" s="156"/>
      <c r="M1708" s="161"/>
      <c r="T1708" s="162"/>
      <c r="AT1708" s="157" t="s">
        <v>177</v>
      </c>
      <c r="AU1708" s="157" t="s">
        <v>83</v>
      </c>
      <c r="AV1708" s="13" t="s">
        <v>83</v>
      </c>
      <c r="AW1708" s="13" t="s">
        <v>34</v>
      </c>
      <c r="AX1708" s="13" t="s">
        <v>74</v>
      </c>
      <c r="AY1708" s="157" t="s">
        <v>166</v>
      </c>
    </row>
    <row r="1709" spans="2:65" s="14" customFormat="1" ht="10.199999999999999">
      <c r="B1709" s="163"/>
      <c r="D1709" s="150" t="s">
        <v>177</v>
      </c>
      <c r="E1709" s="164" t="s">
        <v>19</v>
      </c>
      <c r="F1709" s="165" t="s">
        <v>181</v>
      </c>
      <c r="H1709" s="166">
        <v>38.890999999999998</v>
      </c>
      <c r="I1709" s="167"/>
      <c r="L1709" s="163"/>
      <c r="M1709" s="168"/>
      <c r="T1709" s="169"/>
      <c r="AT1709" s="164" t="s">
        <v>177</v>
      </c>
      <c r="AU1709" s="164" t="s">
        <v>83</v>
      </c>
      <c r="AV1709" s="14" t="s">
        <v>173</v>
      </c>
      <c r="AW1709" s="14" t="s">
        <v>34</v>
      </c>
      <c r="AX1709" s="14" t="s">
        <v>81</v>
      </c>
      <c r="AY1709" s="164" t="s">
        <v>166</v>
      </c>
    </row>
    <row r="1710" spans="2:65" s="1" customFormat="1" ht="21.75" customHeight="1">
      <c r="B1710" s="33"/>
      <c r="C1710" s="132" t="s">
        <v>2950</v>
      </c>
      <c r="D1710" s="132" t="s">
        <v>168</v>
      </c>
      <c r="E1710" s="133" t="s">
        <v>2951</v>
      </c>
      <c r="F1710" s="134" t="s">
        <v>2952</v>
      </c>
      <c r="G1710" s="135" t="s">
        <v>244</v>
      </c>
      <c r="H1710" s="136">
        <v>38.890999999999998</v>
      </c>
      <c r="I1710" s="137"/>
      <c r="J1710" s="138">
        <f>ROUND(I1710*H1710,2)</f>
        <v>0</v>
      </c>
      <c r="K1710" s="134" t="s">
        <v>172</v>
      </c>
      <c r="L1710" s="33"/>
      <c r="M1710" s="139" t="s">
        <v>19</v>
      </c>
      <c r="N1710" s="140" t="s">
        <v>45</v>
      </c>
      <c r="P1710" s="141">
        <f>O1710*H1710</f>
        <v>0</v>
      </c>
      <c r="Q1710" s="141">
        <v>6.9999999999999994E-5</v>
      </c>
      <c r="R1710" s="141">
        <f>Q1710*H1710</f>
        <v>2.7223699999999996E-3</v>
      </c>
      <c r="S1710" s="141">
        <v>0</v>
      </c>
      <c r="T1710" s="142">
        <f>S1710*H1710</f>
        <v>0</v>
      </c>
      <c r="AR1710" s="143" t="s">
        <v>290</v>
      </c>
      <c r="AT1710" s="143" t="s">
        <v>168</v>
      </c>
      <c r="AU1710" s="143" t="s">
        <v>83</v>
      </c>
      <c r="AY1710" s="18" t="s">
        <v>166</v>
      </c>
      <c r="BE1710" s="144">
        <f>IF(N1710="základní",J1710,0)</f>
        <v>0</v>
      </c>
      <c r="BF1710" s="144">
        <f>IF(N1710="snížená",J1710,0)</f>
        <v>0</v>
      </c>
      <c r="BG1710" s="144">
        <f>IF(N1710="zákl. přenesená",J1710,0)</f>
        <v>0</v>
      </c>
      <c r="BH1710" s="144">
        <f>IF(N1710="sníž. přenesená",J1710,0)</f>
        <v>0</v>
      </c>
      <c r="BI1710" s="144">
        <f>IF(N1710="nulová",J1710,0)</f>
        <v>0</v>
      </c>
      <c r="BJ1710" s="18" t="s">
        <v>81</v>
      </c>
      <c r="BK1710" s="144">
        <f>ROUND(I1710*H1710,2)</f>
        <v>0</v>
      </c>
      <c r="BL1710" s="18" t="s">
        <v>290</v>
      </c>
      <c r="BM1710" s="143" t="s">
        <v>2953</v>
      </c>
    </row>
    <row r="1711" spans="2:65" s="1" customFormat="1" ht="10.199999999999999">
      <c r="B1711" s="33"/>
      <c r="D1711" s="145" t="s">
        <v>175</v>
      </c>
      <c r="F1711" s="146" t="s">
        <v>2954</v>
      </c>
      <c r="I1711" s="147"/>
      <c r="L1711" s="33"/>
      <c r="M1711" s="148"/>
      <c r="T1711" s="54"/>
      <c r="AT1711" s="18" t="s">
        <v>175</v>
      </c>
      <c r="AU1711" s="18" t="s">
        <v>83</v>
      </c>
    </row>
    <row r="1712" spans="2:65" s="12" customFormat="1" ht="10.199999999999999">
      <c r="B1712" s="149"/>
      <c r="D1712" s="150" t="s">
        <v>177</v>
      </c>
      <c r="E1712" s="151" t="s">
        <v>19</v>
      </c>
      <c r="F1712" s="152" t="s">
        <v>1819</v>
      </c>
      <c r="H1712" s="151" t="s">
        <v>19</v>
      </c>
      <c r="I1712" s="153"/>
      <c r="L1712" s="149"/>
      <c r="M1712" s="154"/>
      <c r="T1712" s="155"/>
      <c r="AT1712" s="151" t="s">
        <v>177</v>
      </c>
      <c r="AU1712" s="151" t="s">
        <v>83</v>
      </c>
      <c r="AV1712" s="12" t="s">
        <v>81</v>
      </c>
      <c r="AW1712" s="12" t="s">
        <v>34</v>
      </c>
      <c r="AX1712" s="12" t="s">
        <v>74</v>
      </c>
      <c r="AY1712" s="151" t="s">
        <v>166</v>
      </c>
    </row>
    <row r="1713" spans="2:65" s="13" customFormat="1" ht="10.199999999999999">
      <c r="B1713" s="156"/>
      <c r="D1713" s="150" t="s">
        <v>177</v>
      </c>
      <c r="E1713" s="157" t="s">
        <v>19</v>
      </c>
      <c r="F1713" s="158" t="s">
        <v>2949</v>
      </c>
      <c r="H1713" s="159">
        <v>38.890999999999998</v>
      </c>
      <c r="I1713" s="160"/>
      <c r="L1713" s="156"/>
      <c r="M1713" s="161"/>
      <c r="T1713" s="162"/>
      <c r="AT1713" s="157" t="s">
        <v>177</v>
      </c>
      <c r="AU1713" s="157" t="s">
        <v>83</v>
      </c>
      <c r="AV1713" s="13" t="s">
        <v>83</v>
      </c>
      <c r="AW1713" s="13" t="s">
        <v>34</v>
      </c>
      <c r="AX1713" s="13" t="s">
        <v>74</v>
      </c>
      <c r="AY1713" s="157" t="s">
        <v>166</v>
      </c>
    </row>
    <row r="1714" spans="2:65" s="14" customFormat="1" ht="10.199999999999999">
      <c r="B1714" s="163"/>
      <c r="D1714" s="150" t="s">
        <v>177</v>
      </c>
      <c r="E1714" s="164" t="s">
        <v>19</v>
      </c>
      <c r="F1714" s="165" t="s">
        <v>181</v>
      </c>
      <c r="H1714" s="166">
        <v>38.890999999999998</v>
      </c>
      <c r="I1714" s="167"/>
      <c r="L1714" s="163"/>
      <c r="M1714" s="168"/>
      <c r="T1714" s="169"/>
      <c r="AT1714" s="164" t="s">
        <v>177</v>
      </c>
      <c r="AU1714" s="164" t="s">
        <v>83</v>
      </c>
      <c r="AV1714" s="14" t="s">
        <v>173</v>
      </c>
      <c r="AW1714" s="14" t="s">
        <v>34</v>
      </c>
      <c r="AX1714" s="14" t="s">
        <v>81</v>
      </c>
      <c r="AY1714" s="164" t="s">
        <v>166</v>
      </c>
    </row>
    <row r="1715" spans="2:65" s="1" customFormat="1" ht="16.5" customHeight="1">
      <c r="B1715" s="33"/>
      <c r="C1715" s="132" t="s">
        <v>2955</v>
      </c>
      <c r="D1715" s="132" t="s">
        <v>168</v>
      </c>
      <c r="E1715" s="133" t="s">
        <v>2956</v>
      </c>
      <c r="F1715" s="134" t="s">
        <v>2957</v>
      </c>
      <c r="G1715" s="135" t="s">
        <v>244</v>
      </c>
      <c r="H1715" s="136">
        <v>38.890999999999998</v>
      </c>
      <c r="I1715" s="137"/>
      <c r="J1715" s="138">
        <f>ROUND(I1715*H1715,2)</f>
        <v>0</v>
      </c>
      <c r="K1715" s="134" t="s">
        <v>172</v>
      </c>
      <c r="L1715" s="33"/>
      <c r="M1715" s="139" t="s">
        <v>19</v>
      </c>
      <c r="N1715" s="140" t="s">
        <v>45</v>
      </c>
      <c r="P1715" s="141">
        <f>O1715*H1715</f>
        <v>0</v>
      </c>
      <c r="Q1715" s="141">
        <v>1.7000000000000001E-4</v>
      </c>
      <c r="R1715" s="141">
        <f>Q1715*H1715</f>
        <v>6.6114700000000004E-3</v>
      </c>
      <c r="S1715" s="141">
        <v>0</v>
      </c>
      <c r="T1715" s="142">
        <f>S1715*H1715</f>
        <v>0</v>
      </c>
      <c r="AR1715" s="143" t="s">
        <v>290</v>
      </c>
      <c r="AT1715" s="143" t="s">
        <v>168</v>
      </c>
      <c r="AU1715" s="143" t="s">
        <v>83</v>
      </c>
      <c r="AY1715" s="18" t="s">
        <v>166</v>
      </c>
      <c r="BE1715" s="144">
        <f>IF(N1715="základní",J1715,0)</f>
        <v>0</v>
      </c>
      <c r="BF1715" s="144">
        <f>IF(N1715="snížená",J1715,0)</f>
        <v>0</v>
      </c>
      <c r="BG1715" s="144">
        <f>IF(N1715="zákl. přenesená",J1715,0)</f>
        <v>0</v>
      </c>
      <c r="BH1715" s="144">
        <f>IF(N1715="sníž. přenesená",J1715,0)</f>
        <v>0</v>
      </c>
      <c r="BI1715" s="144">
        <f>IF(N1715="nulová",J1715,0)</f>
        <v>0</v>
      </c>
      <c r="BJ1715" s="18" t="s">
        <v>81</v>
      </c>
      <c r="BK1715" s="144">
        <f>ROUND(I1715*H1715,2)</f>
        <v>0</v>
      </c>
      <c r="BL1715" s="18" t="s">
        <v>290</v>
      </c>
      <c r="BM1715" s="143" t="s">
        <v>2958</v>
      </c>
    </row>
    <row r="1716" spans="2:65" s="1" customFormat="1" ht="10.199999999999999">
      <c r="B1716" s="33"/>
      <c r="D1716" s="145" t="s">
        <v>175</v>
      </c>
      <c r="F1716" s="146" t="s">
        <v>2959</v>
      </c>
      <c r="I1716" s="147"/>
      <c r="L1716" s="33"/>
      <c r="M1716" s="148"/>
      <c r="T1716" s="54"/>
      <c r="AT1716" s="18" t="s">
        <v>175</v>
      </c>
      <c r="AU1716" s="18" t="s">
        <v>83</v>
      </c>
    </row>
    <row r="1717" spans="2:65" s="12" customFormat="1" ht="10.199999999999999">
      <c r="B1717" s="149"/>
      <c r="D1717" s="150" t="s">
        <v>177</v>
      </c>
      <c r="E1717" s="151" t="s">
        <v>19</v>
      </c>
      <c r="F1717" s="152" t="s">
        <v>1819</v>
      </c>
      <c r="H1717" s="151" t="s">
        <v>19</v>
      </c>
      <c r="I1717" s="153"/>
      <c r="L1717" s="149"/>
      <c r="M1717" s="154"/>
      <c r="T1717" s="155"/>
      <c r="AT1717" s="151" t="s">
        <v>177</v>
      </c>
      <c r="AU1717" s="151" t="s">
        <v>83</v>
      </c>
      <c r="AV1717" s="12" t="s">
        <v>81</v>
      </c>
      <c r="AW1717" s="12" t="s">
        <v>34</v>
      </c>
      <c r="AX1717" s="12" t="s">
        <v>74</v>
      </c>
      <c r="AY1717" s="151" t="s">
        <v>166</v>
      </c>
    </row>
    <row r="1718" spans="2:65" s="13" customFormat="1" ht="10.199999999999999">
      <c r="B1718" s="156"/>
      <c r="D1718" s="150" t="s">
        <v>177</v>
      </c>
      <c r="E1718" s="157" t="s">
        <v>19</v>
      </c>
      <c r="F1718" s="158" t="s">
        <v>2949</v>
      </c>
      <c r="H1718" s="159">
        <v>38.890999999999998</v>
      </c>
      <c r="I1718" s="160"/>
      <c r="L1718" s="156"/>
      <c r="M1718" s="161"/>
      <c r="T1718" s="162"/>
      <c r="AT1718" s="157" t="s">
        <v>177</v>
      </c>
      <c r="AU1718" s="157" t="s">
        <v>83</v>
      </c>
      <c r="AV1718" s="13" t="s">
        <v>83</v>
      </c>
      <c r="AW1718" s="13" t="s">
        <v>34</v>
      </c>
      <c r="AX1718" s="13" t="s">
        <v>74</v>
      </c>
      <c r="AY1718" s="157" t="s">
        <v>166</v>
      </c>
    </row>
    <row r="1719" spans="2:65" s="14" customFormat="1" ht="10.199999999999999">
      <c r="B1719" s="163"/>
      <c r="D1719" s="150" t="s">
        <v>177</v>
      </c>
      <c r="E1719" s="164" t="s">
        <v>19</v>
      </c>
      <c r="F1719" s="165" t="s">
        <v>181</v>
      </c>
      <c r="H1719" s="166">
        <v>38.890999999999998</v>
      </c>
      <c r="I1719" s="167"/>
      <c r="L1719" s="163"/>
      <c r="M1719" s="168"/>
      <c r="T1719" s="169"/>
      <c r="AT1719" s="164" t="s">
        <v>177</v>
      </c>
      <c r="AU1719" s="164" t="s">
        <v>83</v>
      </c>
      <c r="AV1719" s="14" t="s">
        <v>173</v>
      </c>
      <c r="AW1719" s="14" t="s">
        <v>34</v>
      </c>
      <c r="AX1719" s="14" t="s">
        <v>81</v>
      </c>
      <c r="AY1719" s="164" t="s">
        <v>166</v>
      </c>
    </row>
    <row r="1720" spans="2:65" s="1" customFormat="1" ht="24.15" customHeight="1">
      <c r="B1720" s="33"/>
      <c r="C1720" s="132" t="s">
        <v>2960</v>
      </c>
      <c r="D1720" s="132" t="s">
        <v>168</v>
      </c>
      <c r="E1720" s="133" t="s">
        <v>2961</v>
      </c>
      <c r="F1720" s="134" t="s">
        <v>2962</v>
      </c>
      <c r="G1720" s="135" t="s">
        <v>244</v>
      </c>
      <c r="H1720" s="136">
        <v>38.890999999999998</v>
      </c>
      <c r="I1720" s="137"/>
      <c r="J1720" s="138">
        <f>ROUND(I1720*H1720,2)</f>
        <v>0</v>
      </c>
      <c r="K1720" s="134" t="s">
        <v>19</v>
      </c>
      <c r="L1720" s="33"/>
      <c r="M1720" s="139" t="s">
        <v>19</v>
      </c>
      <c r="N1720" s="140" t="s">
        <v>45</v>
      </c>
      <c r="P1720" s="141">
        <f>O1720*H1720</f>
        <v>0</v>
      </c>
      <c r="Q1720" s="141">
        <v>1.7000000000000001E-4</v>
      </c>
      <c r="R1720" s="141">
        <f>Q1720*H1720</f>
        <v>6.6114700000000004E-3</v>
      </c>
      <c r="S1720" s="141">
        <v>0</v>
      </c>
      <c r="T1720" s="142">
        <f>S1720*H1720</f>
        <v>0</v>
      </c>
      <c r="AR1720" s="143" t="s">
        <v>290</v>
      </c>
      <c r="AT1720" s="143" t="s">
        <v>168</v>
      </c>
      <c r="AU1720" s="143" t="s">
        <v>83</v>
      </c>
      <c r="AY1720" s="18" t="s">
        <v>166</v>
      </c>
      <c r="BE1720" s="144">
        <f>IF(N1720="základní",J1720,0)</f>
        <v>0</v>
      </c>
      <c r="BF1720" s="144">
        <f>IF(N1720="snížená",J1720,0)</f>
        <v>0</v>
      </c>
      <c r="BG1720" s="144">
        <f>IF(N1720="zákl. přenesená",J1720,0)</f>
        <v>0</v>
      </c>
      <c r="BH1720" s="144">
        <f>IF(N1720="sníž. přenesená",J1720,0)</f>
        <v>0</v>
      </c>
      <c r="BI1720" s="144">
        <f>IF(N1720="nulová",J1720,0)</f>
        <v>0</v>
      </c>
      <c r="BJ1720" s="18" t="s">
        <v>81</v>
      </c>
      <c r="BK1720" s="144">
        <f>ROUND(I1720*H1720,2)</f>
        <v>0</v>
      </c>
      <c r="BL1720" s="18" t="s">
        <v>290</v>
      </c>
      <c r="BM1720" s="143" t="s">
        <v>2963</v>
      </c>
    </row>
    <row r="1721" spans="2:65" s="12" customFormat="1" ht="10.199999999999999">
      <c r="B1721" s="149"/>
      <c r="D1721" s="150" t="s">
        <v>177</v>
      </c>
      <c r="E1721" s="151" t="s">
        <v>19</v>
      </c>
      <c r="F1721" s="152" t="s">
        <v>1819</v>
      </c>
      <c r="H1721" s="151" t="s">
        <v>19</v>
      </c>
      <c r="I1721" s="153"/>
      <c r="L1721" s="149"/>
      <c r="M1721" s="154"/>
      <c r="T1721" s="155"/>
      <c r="AT1721" s="151" t="s">
        <v>177</v>
      </c>
      <c r="AU1721" s="151" t="s">
        <v>83</v>
      </c>
      <c r="AV1721" s="12" t="s">
        <v>81</v>
      </c>
      <c r="AW1721" s="12" t="s">
        <v>34</v>
      </c>
      <c r="AX1721" s="12" t="s">
        <v>74</v>
      </c>
      <c r="AY1721" s="151" t="s">
        <v>166</v>
      </c>
    </row>
    <row r="1722" spans="2:65" s="13" customFormat="1" ht="10.199999999999999">
      <c r="B1722" s="156"/>
      <c r="D1722" s="150" t="s">
        <v>177</v>
      </c>
      <c r="E1722" s="157" t="s">
        <v>19</v>
      </c>
      <c r="F1722" s="158" t="s">
        <v>2949</v>
      </c>
      <c r="H1722" s="159">
        <v>38.890999999999998</v>
      </c>
      <c r="I1722" s="160"/>
      <c r="L1722" s="156"/>
      <c r="M1722" s="161"/>
      <c r="T1722" s="162"/>
      <c r="AT1722" s="157" t="s">
        <v>177</v>
      </c>
      <c r="AU1722" s="157" t="s">
        <v>83</v>
      </c>
      <c r="AV1722" s="13" t="s">
        <v>83</v>
      </c>
      <c r="AW1722" s="13" t="s">
        <v>34</v>
      </c>
      <c r="AX1722" s="13" t="s">
        <v>74</v>
      </c>
      <c r="AY1722" s="157" t="s">
        <v>166</v>
      </c>
    </row>
    <row r="1723" spans="2:65" s="14" customFormat="1" ht="10.199999999999999">
      <c r="B1723" s="163"/>
      <c r="D1723" s="150" t="s">
        <v>177</v>
      </c>
      <c r="E1723" s="164" t="s">
        <v>19</v>
      </c>
      <c r="F1723" s="165" t="s">
        <v>181</v>
      </c>
      <c r="H1723" s="166">
        <v>38.890999999999998</v>
      </c>
      <c r="I1723" s="167"/>
      <c r="L1723" s="163"/>
      <c r="M1723" s="168"/>
      <c r="T1723" s="169"/>
      <c r="AT1723" s="164" t="s">
        <v>177</v>
      </c>
      <c r="AU1723" s="164" t="s">
        <v>83</v>
      </c>
      <c r="AV1723" s="14" t="s">
        <v>173</v>
      </c>
      <c r="AW1723" s="14" t="s">
        <v>34</v>
      </c>
      <c r="AX1723" s="14" t="s">
        <v>81</v>
      </c>
      <c r="AY1723" s="164" t="s">
        <v>166</v>
      </c>
    </row>
    <row r="1724" spans="2:65" s="1" customFormat="1" ht="16.5" customHeight="1">
      <c r="B1724" s="33"/>
      <c r="C1724" s="132" t="s">
        <v>2964</v>
      </c>
      <c r="D1724" s="132" t="s">
        <v>168</v>
      </c>
      <c r="E1724" s="133" t="s">
        <v>2965</v>
      </c>
      <c r="F1724" s="134" t="s">
        <v>2966</v>
      </c>
      <c r="G1724" s="135" t="s">
        <v>244</v>
      </c>
      <c r="H1724" s="136">
        <v>33.744</v>
      </c>
      <c r="I1724" s="137"/>
      <c r="J1724" s="138">
        <f>ROUND(I1724*H1724,2)</f>
        <v>0</v>
      </c>
      <c r="K1724" s="134" t="s">
        <v>172</v>
      </c>
      <c r="L1724" s="33"/>
      <c r="M1724" s="139" t="s">
        <v>19</v>
      </c>
      <c r="N1724" s="140" t="s">
        <v>45</v>
      </c>
      <c r="P1724" s="141">
        <f>O1724*H1724</f>
        <v>0</v>
      </c>
      <c r="Q1724" s="141">
        <v>0</v>
      </c>
      <c r="R1724" s="141">
        <f>Q1724*H1724</f>
        <v>0</v>
      </c>
      <c r="S1724" s="141">
        <v>0</v>
      </c>
      <c r="T1724" s="142">
        <f>S1724*H1724</f>
        <v>0</v>
      </c>
      <c r="AR1724" s="143" t="s">
        <v>290</v>
      </c>
      <c r="AT1724" s="143" t="s">
        <v>168</v>
      </c>
      <c r="AU1724" s="143" t="s">
        <v>83</v>
      </c>
      <c r="AY1724" s="18" t="s">
        <v>166</v>
      </c>
      <c r="BE1724" s="144">
        <f>IF(N1724="základní",J1724,0)</f>
        <v>0</v>
      </c>
      <c r="BF1724" s="144">
        <f>IF(N1724="snížená",J1724,0)</f>
        <v>0</v>
      </c>
      <c r="BG1724" s="144">
        <f>IF(N1724="zákl. přenesená",J1724,0)</f>
        <v>0</v>
      </c>
      <c r="BH1724" s="144">
        <f>IF(N1724="sníž. přenesená",J1724,0)</f>
        <v>0</v>
      </c>
      <c r="BI1724" s="144">
        <f>IF(N1724="nulová",J1724,0)</f>
        <v>0</v>
      </c>
      <c r="BJ1724" s="18" t="s">
        <v>81</v>
      </c>
      <c r="BK1724" s="144">
        <f>ROUND(I1724*H1724,2)</f>
        <v>0</v>
      </c>
      <c r="BL1724" s="18" t="s">
        <v>290</v>
      </c>
      <c r="BM1724" s="143" t="s">
        <v>2967</v>
      </c>
    </row>
    <row r="1725" spans="2:65" s="1" customFormat="1" ht="10.199999999999999">
      <c r="B1725" s="33"/>
      <c r="D1725" s="145" t="s">
        <v>175</v>
      </c>
      <c r="F1725" s="146" t="s">
        <v>2968</v>
      </c>
      <c r="I1725" s="147"/>
      <c r="L1725" s="33"/>
      <c r="M1725" s="148"/>
      <c r="T1725" s="54"/>
      <c r="AT1725" s="18" t="s">
        <v>175</v>
      </c>
      <c r="AU1725" s="18" t="s">
        <v>83</v>
      </c>
    </row>
    <row r="1726" spans="2:65" s="12" customFormat="1" ht="10.199999999999999">
      <c r="B1726" s="149"/>
      <c r="D1726" s="150" t="s">
        <v>177</v>
      </c>
      <c r="E1726" s="151" t="s">
        <v>19</v>
      </c>
      <c r="F1726" s="152" t="s">
        <v>929</v>
      </c>
      <c r="H1726" s="151" t="s">
        <v>19</v>
      </c>
      <c r="I1726" s="153"/>
      <c r="L1726" s="149"/>
      <c r="M1726" s="154"/>
      <c r="T1726" s="155"/>
      <c r="AT1726" s="151" t="s">
        <v>177</v>
      </c>
      <c r="AU1726" s="151" t="s">
        <v>83</v>
      </c>
      <c r="AV1726" s="12" t="s">
        <v>81</v>
      </c>
      <c r="AW1726" s="12" t="s">
        <v>34</v>
      </c>
      <c r="AX1726" s="12" t="s">
        <v>74</v>
      </c>
      <c r="AY1726" s="151" t="s">
        <v>166</v>
      </c>
    </row>
    <row r="1727" spans="2:65" s="12" customFormat="1" ht="10.199999999999999">
      <c r="B1727" s="149"/>
      <c r="D1727" s="150" t="s">
        <v>177</v>
      </c>
      <c r="E1727" s="151" t="s">
        <v>19</v>
      </c>
      <c r="F1727" s="152" t="s">
        <v>1718</v>
      </c>
      <c r="H1727" s="151" t="s">
        <v>19</v>
      </c>
      <c r="I1727" s="153"/>
      <c r="L1727" s="149"/>
      <c r="M1727" s="154"/>
      <c r="T1727" s="155"/>
      <c r="AT1727" s="151" t="s">
        <v>177</v>
      </c>
      <c r="AU1727" s="151" t="s">
        <v>83</v>
      </c>
      <c r="AV1727" s="12" t="s">
        <v>81</v>
      </c>
      <c r="AW1727" s="12" t="s">
        <v>34</v>
      </c>
      <c r="AX1727" s="12" t="s">
        <v>74</v>
      </c>
      <c r="AY1727" s="151" t="s">
        <v>166</v>
      </c>
    </row>
    <row r="1728" spans="2:65" s="13" customFormat="1" ht="10.199999999999999">
      <c r="B1728" s="156"/>
      <c r="D1728" s="150" t="s">
        <v>177</v>
      </c>
      <c r="E1728" s="157" t="s">
        <v>19</v>
      </c>
      <c r="F1728" s="158" t="s">
        <v>1708</v>
      </c>
      <c r="H1728" s="159">
        <v>33.744</v>
      </c>
      <c r="I1728" s="160"/>
      <c r="L1728" s="156"/>
      <c r="M1728" s="161"/>
      <c r="T1728" s="162"/>
      <c r="AT1728" s="157" t="s">
        <v>177</v>
      </c>
      <c r="AU1728" s="157" t="s">
        <v>83</v>
      </c>
      <c r="AV1728" s="13" t="s">
        <v>83</v>
      </c>
      <c r="AW1728" s="13" t="s">
        <v>34</v>
      </c>
      <c r="AX1728" s="13" t="s">
        <v>74</v>
      </c>
      <c r="AY1728" s="157" t="s">
        <v>166</v>
      </c>
    </row>
    <row r="1729" spans="2:65" s="14" customFormat="1" ht="10.199999999999999">
      <c r="B1729" s="163"/>
      <c r="D1729" s="150" t="s">
        <v>177</v>
      </c>
      <c r="E1729" s="164" t="s">
        <v>19</v>
      </c>
      <c r="F1729" s="165" t="s">
        <v>181</v>
      </c>
      <c r="H1729" s="166">
        <v>33.744</v>
      </c>
      <c r="I1729" s="167"/>
      <c r="L1729" s="163"/>
      <c r="M1729" s="168"/>
      <c r="T1729" s="169"/>
      <c r="AT1729" s="164" t="s">
        <v>177</v>
      </c>
      <c r="AU1729" s="164" t="s">
        <v>83</v>
      </c>
      <c r="AV1729" s="14" t="s">
        <v>173</v>
      </c>
      <c r="AW1729" s="14" t="s">
        <v>34</v>
      </c>
      <c r="AX1729" s="14" t="s">
        <v>81</v>
      </c>
      <c r="AY1729" s="164" t="s">
        <v>166</v>
      </c>
    </row>
    <row r="1730" spans="2:65" s="1" customFormat="1" ht="21.75" customHeight="1">
      <c r="B1730" s="33"/>
      <c r="C1730" s="132" t="s">
        <v>2969</v>
      </c>
      <c r="D1730" s="132" t="s">
        <v>168</v>
      </c>
      <c r="E1730" s="133" t="s">
        <v>1386</v>
      </c>
      <c r="F1730" s="134" t="s">
        <v>1387</v>
      </c>
      <c r="G1730" s="135" t="s">
        <v>244</v>
      </c>
      <c r="H1730" s="136">
        <v>123.175</v>
      </c>
      <c r="I1730" s="137"/>
      <c r="J1730" s="138">
        <f>ROUND(I1730*H1730,2)</f>
        <v>0</v>
      </c>
      <c r="K1730" s="134" t="s">
        <v>19</v>
      </c>
      <c r="L1730" s="33"/>
      <c r="M1730" s="139" t="s">
        <v>19</v>
      </c>
      <c r="N1730" s="140" t="s">
        <v>45</v>
      </c>
      <c r="P1730" s="141">
        <f>O1730*H1730</f>
        <v>0</v>
      </c>
      <c r="Q1730" s="141">
        <v>1.7000000000000001E-4</v>
      </c>
      <c r="R1730" s="141">
        <f>Q1730*H1730</f>
        <v>2.093975E-2</v>
      </c>
      <c r="S1730" s="141">
        <v>0</v>
      </c>
      <c r="T1730" s="142">
        <f>S1730*H1730</f>
        <v>0</v>
      </c>
      <c r="AR1730" s="143" t="s">
        <v>290</v>
      </c>
      <c r="AT1730" s="143" t="s">
        <v>168</v>
      </c>
      <c r="AU1730" s="143" t="s">
        <v>83</v>
      </c>
      <c r="AY1730" s="18" t="s">
        <v>166</v>
      </c>
      <c r="BE1730" s="144">
        <f>IF(N1730="základní",J1730,0)</f>
        <v>0</v>
      </c>
      <c r="BF1730" s="144">
        <f>IF(N1730="snížená",J1730,0)</f>
        <v>0</v>
      </c>
      <c r="BG1730" s="144">
        <f>IF(N1730="zákl. přenesená",J1730,0)</f>
        <v>0</v>
      </c>
      <c r="BH1730" s="144">
        <f>IF(N1730="sníž. přenesená",J1730,0)</f>
        <v>0</v>
      </c>
      <c r="BI1730" s="144">
        <f>IF(N1730="nulová",J1730,0)</f>
        <v>0</v>
      </c>
      <c r="BJ1730" s="18" t="s">
        <v>81</v>
      </c>
      <c r="BK1730" s="144">
        <f>ROUND(I1730*H1730,2)</f>
        <v>0</v>
      </c>
      <c r="BL1730" s="18" t="s">
        <v>290</v>
      </c>
      <c r="BM1730" s="143" t="s">
        <v>2970</v>
      </c>
    </row>
    <row r="1731" spans="2:65" s="12" customFormat="1" ht="10.199999999999999">
      <c r="B1731" s="149"/>
      <c r="D1731" s="150" t="s">
        <v>177</v>
      </c>
      <c r="E1731" s="151" t="s">
        <v>19</v>
      </c>
      <c r="F1731" s="152" t="s">
        <v>2971</v>
      </c>
      <c r="H1731" s="151" t="s">
        <v>19</v>
      </c>
      <c r="I1731" s="153"/>
      <c r="L1731" s="149"/>
      <c r="M1731" s="154"/>
      <c r="T1731" s="155"/>
      <c r="AT1731" s="151" t="s">
        <v>177</v>
      </c>
      <c r="AU1731" s="151" t="s">
        <v>83</v>
      </c>
      <c r="AV1731" s="12" t="s">
        <v>81</v>
      </c>
      <c r="AW1731" s="12" t="s">
        <v>34</v>
      </c>
      <c r="AX1731" s="12" t="s">
        <v>74</v>
      </c>
      <c r="AY1731" s="151" t="s">
        <v>166</v>
      </c>
    </row>
    <row r="1732" spans="2:65" s="13" customFormat="1" ht="10.199999999999999">
      <c r="B1732" s="156"/>
      <c r="D1732" s="150" t="s">
        <v>177</v>
      </c>
      <c r="E1732" s="157" t="s">
        <v>19</v>
      </c>
      <c r="F1732" s="158" t="s">
        <v>2972</v>
      </c>
      <c r="H1732" s="159">
        <v>28.373000000000001</v>
      </c>
      <c r="I1732" s="160"/>
      <c r="L1732" s="156"/>
      <c r="M1732" s="161"/>
      <c r="T1732" s="162"/>
      <c r="AT1732" s="157" t="s">
        <v>177</v>
      </c>
      <c r="AU1732" s="157" t="s">
        <v>83</v>
      </c>
      <c r="AV1732" s="13" t="s">
        <v>83</v>
      </c>
      <c r="AW1732" s="13" t="s">
        <v>34</v>
      </c>
      <c r="AX1732" s="13" t="s">
        <v>74</v>
      </c>
      <c r="AY1732" s="157" t="s">
        <v>166</v>
      </c>
    </row>
    <row r="1733" spans="2:65" s="12" customFormat="1" ht="10.199999999999999">
      <c r="B1733" s="149"/>
      <c r="D1733" s="150" t="s">
        <v>177</v>
      </c>
      <c r="E1733" s="151" t="s">
        <v>19</v>
      </c>
      <c r="F1733" s="152" t="s">
        <v>929</v>
      </c>
      <c r="H1733" s="151" t="s">
        <v>19</v>
      </c>
      <c r="I1733" s="153"/>
      <c r="L1733" s="149"/>
      <c r="M1733" s="154"/>
      <c r="T1733" s="155"/>
      <c r="AT1733" s="151" t="s">
        <v>177</v>
      </c>
      <c r="AU1733" s="151" t="s">
        <v>83</v>
      </c>
      <c r="AV1733" s="12" t="s">
        <v>81</v>
      </c>
      <c r="AW1733" s="12" t="s">
        <v>34</v>
      </c>
      <c r="AX1733" s="12" t="s">
        <v>74</v>
      </c>
      <c r="AY1733" s="151" t="s">
        <v>166</v>
      </c>
    </row>
    <row r="1734" spans="2:65" s="12" customFormat="1" ht="10.199999999999999">
      <c r="B1734" s="149"/>
      <c r="D1734" s="150" t="s">
        <v>177</v>
      </c>
      <c r="E1734" s="151" t="s">
        <v>19</v>
      </c>
      <c r="F1734" s="152" t="s">
        <v>1718</v>
      </c>
      <c r="H1734" s="151" t="s">
        <v>19</v>
      </c>
      <c r="I1734" s="153"/>
      <c r="L1734" s="149"/>
      <c r="M1734" s="154"/>
      <c r="T1734" s="155"/>
      <c r="AT1734" s="151" t="s">
        <v>177</v>
      </c>
      <c r="AU1734" s="151" t="s">
        <v>83</v>
      </c>
      <c r="AV1734" s="12" t="s">
        <v>81</v>
      </c>
      <c r="AW1734" s="12" t="s">
        <v>34</v>
      </c>
      <c r="AX1734" s="12" t="s">
        <v>74</v>
      </c>
      <c r="AY1734" s="151" t="s">
        <v>166</v>
      </c>
    </row>
    <row r="1735" spans="2:65" s="13" customFormat="1" ht="10.199999999999999">
      <c r="B1735" s="156"/>
      <c r="D1735" s="150" t="s">
        <v>177</v>
      </c>
      <c r="E1735" s="157" t="s">
        <v>19</v>
      </c>
      <c r="F1735" s="158" t="s">
        <v>1708</v>
      </c>
      <c r="H1735" s="159">
        <v>33.744</v>
      </c>
      <c r="I1735" s="160"/>
      <c r="L1735" s="156"/>
      <c r="M1735" s="161"/>
      <c r="T1735" s="162"/>
      <c r="AT1735" s="157" t="s">
        <v>177</v>
      </c>
      <c r="AU1735" s="157" t="s">
        <v>83</v>
      </c>
      <c r="AV1735" s="13" t="s">
        <v>83</v>
      </c>
      <c r="AW1735" s="13" t="s">
        <v>34</v>
      </c>
      <c r="AX1735" s="13" t="s">
        <v>74</v>
      </c>
      <c r="AY1735" s="157" t="s">
        <v>166</v>
      </c>
    </row>
    <row r="1736" spans="2:65" s="12" customFormat="1" ht="10.199999999999999">
      <c r="B1736" s="149"/>
      <c r="D1736" s="150" t="s">
        <v>177</v>
      </c>
      <c r="E1736" s="151" t="s">
        <v>19</v>
      </c>
      <c r="F1736" s="152" t="s">
        <v>1719</v>
      </c>
      <c r="H1736" s="151" t="s">
        <v>19</v>
      </c>
      <c r="I1736" s="153"/>
      <c r="L1736" s="149"/>
      <c r="M1736" s="154"/>
      <c r="T1736" s="155"/>
      <c r="AT1736" s="151" t="s">
        <v>177</v>
      </c>
      <c r="AU1736" s="151" t="s">
        <v>83</v>
      </c>
      <c r="AV1736" s="12" t="s">
        <v>81</v>
      </c>
      <c r="AW1736" s="12" t="s">
        <v>34</v>
      </c>
      <c r="AX1736" s="12" t="s">
        <v>74</v>
      </c>
      <c r="AY1736" s="151" t="s">
        <v>166</v>
      </c>
    </row>
    <row r="1737" spans="2:65" s="13" customFormat="1" ht="10.199999999999999">
      <c r="B1737" s="156"/>
      <c r="D1737" s="150" t="s">
        <v>177</v>
      </c>
      <c r="E1737" s="157" t="s">
        <v>19</v>
      </c>
      <c r="F1737" s="158" t="s">
        <v>1720</v>
      </c>
      <c r="H1737" s="159">
        <v>61.058</v>
      </c>
      <c r="I1737" s="160"/>
      <c r="L1737" s="156"/>
      <c r="M1737" s="161"/>
      <c r="T1737" s="162"/>
      <c r="AT1737" s="157" t="s">
        <v>177</v>
      </c>
      <c r="AU1737" s="157" t="s">
        <v>83</v>
      </c>
      <c r="AV1737" s="13" t="s">
        <v>83</v>
      </c>
      <c r="AW1737" s="13" t="s">
        <v>34</v>
      </c>
      <c r="AX1737" s="13" t="s">
        <v>74</v>
      </c>
      <c r="AY1737" s="157" t="s">
        <v>166</v>
      </c>
    </row>
    <row r="1738" spans="2:65" s="14" customFormat="1" ht="10.199999999999999">
      <c r="B1738" s="163"/>
      <c r="D1738" s="150" t="s">
        <v>177</v>
      </c>
      <c r="E1738" s="164" t="s">
        <v>19</v>
      </c>
      <c r="F1738" s="165" t="s">
        <v>181</v>
      </c>
      <c r="H1738" s="166">
        <v>123.175</v>
      </c>
      <c r="I1738" s="167"/>
      <c r="L1738" s="163"/>
      <c r="M1738" s="168"/>
      <c r="T1738" s="169"/>
      <c r="AT1738" s="164" t="s">
        <v>177</v>
      </c>
      <c r="AU1738" s="164" t="s">
        <v>83</v>
      </c>
      <c r="AV1738" s="14" t="s">
        <v>173</v>
      </c>
      <c r="AW1738" s="14" t="s">
        <v>34</v>
      </c>
      <c r="AX1738" s="14" t="s">
        <v>81</v>
      </c>
      <c r="AY1738" s="164" t="s">
        <v>166</v>
      </c>
    </row>
    <row r="1739" spans="2:65" s="1" customFormat="1" ht="24.15" customHeight="1">
      <c r="B1739" s="33"/>
      <c r="C1739" s="132" t="s">
        <v>2973</v>
      </c>
      <c r="D1739" s="132" t="s">
        <v>168</v>
      </c>
      <c r="E1739" s="133" t="s">
        <v>1392</v>
      </c>
      <c r="F1739" s="134" t="s">
        <v>1393</v>
      </c>
      <c r="G1739" s="135" t="s">
        <v>244</v>
      </c>
      <c r="H1739" s="136">
        <v>123.175</v>
      </c>
      <c r="I1739" s="137"/>
      <c r="J1739" s="138">
        <f>ROUND(I1739*H1739,2)</f>
        <v>0</v>
      </c>
      <c r="K1739" s="134" t="s">
        <v>19</v>
      </c>
      <c r="L1739" s="33"/>
      <c r="M1739" s="139" t="s">
        <v>19</v>
      </c>
      <c r="N1739" s="140" t="s">
        <v>45</v>
      </c>
      <c r="P1739" s="141">
        <f>O1739*H1739</f>
        <v>0</v>
      </c>
      <c r="Q1739" s="141">
        <v>3.3E-4</v>
      </c>
      <c r="R1739" s="141">
        <f>Q1739*H1739</f>
        <v>4.0647749999999996E-2</v>
      </c>
      <c r="S1739" s="141">
        <v>0</v>
      </c>
      <c r="T1739" s="142">
        <f>S1739*H1739</f>
        <v>0</v>
      </c>
      <c r="AR1739" s="143" t="s">
        <v>290</v>
      </c>
      <c r="AT1739" s="143" t="s">
        <v>168</v>
      </c>
      <c r="AU1739" s="143" t="s">
        <v>83</v>
      </c>
      <c r="AY1739" s="18" t="s">
        <v>166</v>
      </c>
      <c r="BE1739" s="144">
        <f>IF(N1739="základní",J1739,0)</f>
        <v>0</v>
      </c>
      <c r="BF1739" s="144">
        <f>IF(N1739="snížená",J1739,0)</f>
        <v>0</v>
      </c>
      <c r="BG1739" s="144">
        <f>IF(N1739="zákl. přenesená",J1739,0)</f>
        <v>0</v>
      </c>
      <c r="BH1739" s="144">
        <f>IF(N1739="sníž. přenesená",J1739,0)</f>
        <v>0</v>
      </c>
      <c r="BI1739" s="144">
        <f>IF(N1739="nulová",J1739,0)</f>
        <v>0</v>
      </c>
      <c r="BJ1739" s="18" t="s">
        <v>81</v>
      </c>
      <c r="BK1739" s="144">
        <f>ROUND(I1739*H1739,2)</f>
        <v>0</v>
      </c>
      <c r="BL1739" s="18" t="s">
        <v>290</v>
      </c>
      <c r="BM1739" s="143" t="s">
        <v>2974</v>
      </c>
    </row>
    <row r="1740" spans="2:65" s="1" customFormat="1" ht="38.4">
      <c r="B1740" s="33"/>
      <c r="D1740" s="150" t="s">
        <v>1346</v>
      </c>
      <c r="F1740" s="185" t="s">
        <v>2975</v>
      </c>
      <c r="I1740" s="147"/>
      <c r="L1740" s="33"/>
      <c r="M1740" s="148"/>
      <c r="T1740" s="54"/>
      <c r="AT1740" s="18" t="s">
        <v>1346</v>
      </c>
      <c r="AU1740" s="18" t="s">
        <v>83</v>
      </c>
    </row>
    <row r="1741" spans="2:65" s="12" customFormat="1" ht="10.199999999999999">
      <c r="B1741" s="149"/>
      <c r="D1741" s="150" t="s">
        <v>177</v>
      </c>
      <c r="E1741" s="151" t="s">
        <v>19</v>
      </c>
      <c r="F1741" s="152" t="s">
        <v>2971</v>
      </c>
      <c r="H1741" s="151" t="s">
        <v>19</v>
      </c>
      <c r="I1741" s="153"/>
      <c r="L1741" s="149"/>
      <c r="M1741" s="154"/>
      <c r="T1741" s="155"/>
      <c r="AT1741" s="151" t="s">
        <v>177</v>
      </c>
      <c r="AU1741" s="151" t="s">
        <v>83</v>
      </c>
      <c r="AV1741" s="12" t="s">
        <v>81</v>
      </c>
      <c r="AW1741" s="12" t="s">
        <v>34</v>
      </c>
      <c r="AX1741" s="12" t="s">
        <v>74</v>
      </c>
      <c r="AY1741" s="151" t="s">
        <v>166</v>
      </c>
    </row>
    <row r="1742" spans="2:65" s="13" customFormat="1" ht="10.199999999999999">
      <c r="B1742" s="156"/>
      <c r="D1742" s="150" t="s">
        <v>177</v>
      </c>
      <c r="E1742" s="157" t="s">
        <v>19</v>
      </c>
      <c r="F1742" s="158" t="s">
        <v>2972</v>
      </c>
      <c r="H1742" s="159">
        <v>28.373000000000001</v>
      </c>
      <c r="I1742" s="160"/>
      <c r="L1742" s="156"/>
      <c r="M1742" s="161"/>
      <c r="T1742" s="162"/>
      <c r="AT1742" s="157" t="s">
        <v>177</v>
      </c>
      <c r="AU1742" s="157" t="s">
        <v>83</v>
      </c>
      <c r="AV1742" s="13" t="s">
        <v>83</v>
      </c>
      <c r="AW1742" s="13" t="s">
        <v>34</v>
      </c>
      <c r="AX1742" s="13" t="s">
        <v>74</v>
      </c>
      <c r="AY1742" s="157" t="s">
        <v>166</v>
      </c>
    </row>
    <row r="1743" spans="2:65" s="12" customFormat="1" ht="10.199999999999999">
      <c r="B1743" s="149"/>
      <c r="D1743" s="150" t="s">
        <v>177</v>
      </c>
      <c r="E1743" s="151" t="s">
        <v>19</v>
      </c>
      <c r="F1743" s="152" t="s">
        <v>929</v>
      </c>
      <c r="H1743" s="151" t="s">
        <v>19</v>
      </c>
      <c r="I1743" s="153"/>
      <c r="L1743" s="149"/>
      <c r="M1743" s="154"/>
      <c r="T1743" s="155"/>
      <c r="AT1743" s="151" t="s">
        <v>177</v>
      </c>
      <c r="AU1743" s="151" t="s">
        <v>83</v>
      </c>
      <c r="AV1743" s="12" t="s">
        <v>81</v>
      </c>
      <c r="AW1743" s="12" t="s">
        <v>34</v>
      </c>
      <c r="AX1743" s="12" t="s">
        <v>74</v>
      </c>
      <c r="AY1743" s="151" t="s">
        <v>166</v>
      </c>
    </row>
    <row r="1744" spans="2:65" s="12" customFormat="1" ht="10.199999999999999">
      <c r="B1744" s="149"/>
      <c r="D1744" s="150" t="s">
        <v>177</v>
      </c>
      <c r="E1744" s="151" t="s">
        <v>19</v>
      </c>
      <c r="F1744" s="152" t="s">
        <v>1718</v>
      </c>
      <c r="H1744" s="151" t="s">
        <v>19</v>
      </c>
      <c r="I1744" s="153"/>
      <c r="L1744" s="149"/>
      <c r="M1744" s="154"/>
      <c r="T1744" s="155"/>
      <c r="AT1744" s="151" t="s">
        <v>177</v>
      </c>
      <c r="AU1744" s="151" t="s">
        <v>83</v>
      </c>
      <c r="AV1744" s="12" t="s">
        <v>81</v>
      </c>
      <c r="AW1744" s="12" t="s">
        <v>34</v>
      </c>
      <c r="AX1744" s="12" t="s">
        <v>74</v>
      </c>
      <c r="AY1744" s="151" t="s">
        <v>166</v>
      </c>
    </row>
    <row r="1745" spans="2:65" s="13" customFormat="1" ht="10.199999999999999">
      <c r="B1745" s="156"/>
      <c r="D1745" s="150" t="s">
        <v>177</v>
      </c>
      <c r="E1745" s="157" t="s">
        <v>19</v>
      </c>
      <c r="F1745" s="158" t="s">
        <v>1708</v>
      </c>
      <c r="H1745" s="159">
        <v>33.744</v>
      </c>
      <c r="I1745" s="160"/>
      <c r="L1745" s="156"/>
      <c r="M1745" s="161"/>
      <c r="T1745" s="162"/>
      <c r="AT1745" s="157" t="s">
        <v>177</v>
      </c>
      <c r="AU1745" s="157" t="s">
        <v>83</v>
      </c>
      <c r="AV1745" s="13" t="s">
        <v>83</v>
      </c>
      <c r="AW1745" s="13" t="s">
        <v>34</v>
      </c>
      <c r="AX1745" s="13" t="s">
        <v>74</v>
      </c>
      <c r="AY1745" s="157" t="s">
        <v>166</v>
      </c>
    </row>
    <row r="1746" spans="2:65" s="12" customFormat="1" ht="10.199999999999999">
      <c r="B1746" s="149"/>
      <c r="D1746" s="150" t="s">
        <v>177</v>
      </c>
      <c r="E1746" s="151" t="s">
        <v>19</v>
      </c>
      <c r="F1746" s="152" t="s">
        <v>1719</v>
      </c>
      <c r="H1746" s="151" t="s">
        <v>19</v>
      </c>
      <c r="I1746" s="153"/>
      <c r="L1746" s="149"/>
      <c r="M1746" s="154"/>
      <c r="T1746" s="155"/>
      <c r="AT1746" s="151" t="s">
        <v>177</v>
      </c>
      <c r="AU1746" s="151" t="s">
        <v>83</v>
      </c>
      <c r="AV1746" s="12" t="s">
        <v>81</v>
      </c>
      <c r="AW1746" s="12" t="s">
        <v>34</v>
      </c>
      <c r="AX1746" s="12" t="s">
        <v>74</v>
      </c>
      <c r="AY1746" s="151" t="s">
        <v>166</v>
      </c>
    </row>
    <row r="1747" spans="2:65" s="13" customFormat="1" ht="10.199999999999999">
      <c r="B1747" s="156"/>
      <c r="D1747" s="150" t="s">
        <v>177</v>
      </c>
      <c r="E1747" s="157" t="s">
        <v>19</v>
      </c>
      <c r="F1747" s="158" t="s">
        <v>1720</v>
      </c>
      <c r="H1747" s="159">
        <v>61.058</v>
      </c>
      <c r="I1747" s="160"/>
      <c r="L1747" s="156"/>
      <c r="M1747" s="161"/>
      <c r="T1747" s="162"/>
      <c r="AT1747" s="157" t="s">
        <v>177</v>
      </c>
      <c r="AU1747" s="157" t="s">
        <v>83</v>
      </c>
      <c r="AV1747" s="13" t="s">
        <v>83</v>
      </c>
      <c r="AW1747" s="13" t="s">
        <v>34</v>
      </c>
      <c r="AX1747" s="13" t="s">
        <v>74</v>
      </c>
      <c r="AY1747" s="157" t="s">
        <v>166</v>
      </c>
    </row>
    <row r="1748" spans="2:65" s="14" customFormat="1" ht="10.199999999999999">
      <c r="B1748" s="163"/>
      <c r="D1748" s="150" t="s">
        <v>177</v>
      </c>
      <c r="E1748" s="164" t="s">
        <v>19</v>
      </c>
      <c r="F1748" s="165" t="s">
        <v>181</v>
      </c>
      <c r="H1748" s="166">
        <v>123.17500000000001</v>
      </c>
      <c r="I1748" s="167"/>
      <c r="L1748" s="163"/>
      <c r="M1748" s="168"/>
      <c r="T1748" s="169"/>
      <c r="AT1748" s="164" t="s">
        <v>177</v>
      </c>
      <c r="AU1748" s="164" t="s">
        <v>83</v>
      </c>
      <c r="AV1748" s="14" t="s">
        <v>173</v>
      </c>
      <c r="AW1748" s="14" t="s">
        <v>34</v>
      </c>
      <c r="AX1748" s="14" t="s">
        <v>81</v>
      </c>
      <c r="AY1748" s="164" t="s">
        <v>166</v>
      </c>
    </row>
    <row r="1749" spans="2:65" s="11" customFormat="1" ht="22.8" customHeight="1">
      <c r="B1749" s="120"/>
      <c r="D1749" s="121" t="s">
        <v>73</v>
      </c>
      <c r="E1749" s="130" t="s">
        <v>2976</v>
      </c>
      <c r="F1749" s="130" t="s">
        <v>2977</v>
      </c>
      <c r="I1749" s="123"/>
      <c r="J1749" s="131">
        <f>BK1749</f>
        <v>0</v>
      </c>
      <c r="L1749" s="120"/>
      <c r="M1749" s="125"/>
      <c r="P1749" s="126">
        <f>SUM(P1750:P1773)</f>
        <v>0</v>
      </c>
      <c r="R1749" s="126">
        <f>SUM(R1750:R1773)</f>
        <v>4.0999999999999995E-3</v>
      </c>
      <c r="T1749" s="127">
        <f>SUM(T1750:T1773)</f>
        <v>0</v>
      </c>
      <c r="AR1749" s="121" t="s">
        <v>83</v>
      </c>
      <c r="AT1749" s="128" t="s">
        <v>73</v>
      </c>
      <c r="AU1749" s="128" t="s">
        <v>81</v>
      </c>
      <c r="AY1749" s="121" t="s">
        <v>166</v>
      </c>
      <c r="BK1749" s="129">
        <f>SUM(BK1750:BK1773)</f>
        <v>0</v>
      </c>
    </row>
    <row r="1750" spans="2:65" s="1" customFormat="1" ht="16.5" customHeight="1">
      <c r="B1750" s="33"/>
      <c r="C1750" s="132" t="s">
        <v>2978</v>
      </c>
      <c r="D1750" s="132" t="s">
        <v>168</v>
      </c>
      <c r="E1750" s="133" t="s">
        <v>2979</v>
      </c>
      <c r="F1750" s="134" t="s">
        <v>2980</v>
      </c>
      <c r="G1750" s="135" t="s">
        <v>244</v>
      </c>
      <c r="H1750" s="136">
        <v>8.1999999999999993</v>
      </c>
      <c r="I1750" s="137"/>
      <c r="J1750" s="138">
        <f>ROUND(I1750*H1750,2)</f>
        <v>0</v>
      </c>
      <c r="K1750" s="134" t="s">
        <v>172</v>
      </c>
      <c r="L1750" s="33"/>
      <c r="M1750" s="139" t="s">
        <v>19</v>
      </c>
      <c r="N1750" s="140" t="s">
        <v>45</v>
      </c>
      <c r="P1750" s="141">
        <f>O1750*H1750</f>
        <v>0</v>
      </c>
      <c r="Q1750" s="141">
        <v>0</v>
      </c>
      <c r="R1750" s="141">
        <f>Q1750*H1750</f>
        <v>0</v>
      </c>
      <c r="S1750" s="141">
        <v>0</v>
      </c>
      <c r="T1750" s="142">
        <f>S1750*H1750</f>
        <v>0</v>
      </c>
      <c r="AR1750" s="143" t="s">
        <v>290</v>
      </c>
      <c r="AT1750" s="143" t="s">
        <v>168</v>
      </c>
      <c r="AU1750" s="143" t="s">
        <v>83</v>
      </c>
      <c r="AY1750" s="18" t="s">
        <v>166</v>
      </c>
      <c r="BE1750" s="144">
        <f>IF(N1750="základní",J1750,0)</f>
        <v>0</v>
      </c>
      <c r="BF1750" s="144">
        <f>IF(N1750="snížená",J1750,0)</f>
        <v>0</v>
      </c>
      <c r="BG1750" s="144">
        <f>IF(N1750="zákl. přenesená",J1750,0)</f>
        <v>0</v>
      </c>
      <c r="BH1750" s="144">
        <f>IF(N1750="sníž. přenesená",J1750,0)</f>
        <v>0</v>
      </c>
      <c r="BI1750" s="144">
        <f>IF(N1750="nulová",J1750,0)</f>
        <v>0</v>
      </c>
      <c r="BJ1750" s="18" t="s">
        <v>81</v>
      </c>
      <c r="BK1750" s="144">
        <f>ROUND(I1750*H1750,2)</f>
        <v>0</v>
      </c>
      <c r="BL1750" s="18" t="s">
        <v>290</v>
      </c>
      <c r="BM1750" s="143" t="s">
        <v>2981</v>
      </c>
    </row>
    <row r="1751" spans="2:65" s="1" customFormat="1" ht="10.199999999999999">
      <c r="B1751" s="33"/>
      <c r="D1751" s="145" t="s">
        <v>175</v>
      </c>
      <c r="F1751" s="146" t="s">
        <v>2982</v>
      </c>
      <c r="I1751" s="147"/>
      <c r="L1751" s="33"/>
      <c r="M1751" s="148"/>
      <c r="T1751" s="54"/>
      <c r="AT1751" s="18" t="s">
        <v>175</v>
      </c>
      <c r="AU1751" s="18" t="s">
        <v>83</v>
      </c>
    </row>
    <row r="1752" spans="2:65" s="12" customFormat="1" ht="10.199999999999999">
      <c r="B1752" s="149"/>
      <c r="D1752" s="150" t="s">
        <v>177</v>
      </c>
      <c r="E1752" s="151" t="s">
        <v>19</v>
      </c>
      <c r="F1752" s="152" t="s">
        <v>2251</v>
      </c>
      <c r="H1752" s="151" t="s">
        <v>19</v>
      </c>
      <c r="I1752" s="153"/>
      <c r="L1752" s="149"/>
      <c r="M1752" s="154"/>
      <c r="T1752" s="155"/>
      <c r="AT1752" s="151" t="s">
        <v>177</v>
      </c>
      <c r="AU1752" s="151" t="s">
        <v>83</v>
      </c>
      <c r="AV1752" s="12" t="s">
        <v>81</v>
      </c>
      <c r="AW1752" s="12" t="s">
        <v>34</v>
      </c>
      <c r="AX1752" s="12" t="s">
        <v>74</v>
      </c>
      <c r="AY1752" s="151" t="s">
        <v>166</v>
      </c>
    </row>
    <row r="1753" spans="2:65" s="12" customFormat="1" ht="10.199999999999999">
      <c r="B1753" s="149"/>
      <c r="D1753" s="150" t="s">
        <v>177</v>
      </c>
      <c r="E1753" s="151" t="s">
        <v>19</v>
      </c>
      <c r="F1753" s="152" t="s">
        <v>1585</v>
      </c>
      <c r="H1753" s="151" t="s">
        <v>19</v>
      </c>
      <c r="I1753" s="153"/>
      <c r="L1753" s="149"/>
      <c r="M1753" s="154"/>
      <c r="T1753" s="155"/>
      <c r="AT1753" s="151" t="s">
        <v>177</v>
      </c>
      <c r="AU1753" s="151" t="s">
        <v>83</v>
      </c>
      <c r="AV1753" s="12" t="s">
        <v>81</v>
      </c>
      <c r="AW1753" s="12" t="s">
        <v>34</v>
      </c>
      <c r="AX1753" s="12" t="s">
        <v>74</v>
      </c>
      <c r="AY1753" s="151" t="s">
        <v>166</v>
      </c>
    </row>
    <row r="1754" spans="2:65" s="13" customFormat="1" ht="10.199999999999999">
      <c r="B1754" s="156"/>
      <c r="D1754" s="150" t="s">
        <v>177</v>
      </c>
      <c r="E1754" s="157" t="s">
        <v>19</v>
      </c>
      <c r="F1754" s="158" t="s">
        <v>2252</v>
      </c>
      <c r="H1754" s="159">
        <v>5.72</v>
      </c>
      <c r="I1754" s="160"/>
      <c r="L1754" s="156"/>
      <c r="M1754" s="161"/>
      <c r="T1754" s="162"/>
      <c r="AT1754" s="157" t="s">
        <v>177</v>
      </c>
      <c r="AU1754" s="157" t="s">
        <v>83</v>
      </c>
      <c r="AV1754" s="13" t="s">
        <v>83</v>
      </c>
      <c r="AW1754" s="13" t="s">
        <v>34</v>
      </c>
      <c r="AX1754" s="13" t="s">
        <v>74</v>
      </c>
      <c r="AY1754" s="157" t="s">
        <v>166</v>
      </c>
    </row>
    <row r="1755" spans="2:65" s="12" customFormat="1" ht="10.199999999999999">
      <c r="B1755" s="149"/>
      <c r="D1755" s="150" t="s">
        <v>177</v>
      </c>
      <c r="E1755" s="151" t="s">
        <v>19</v>
      </c>
      <c r="F1755" s="152" t="s">
        <v>2069</v>
      </c>
      <c r="H1755" s="151" t="s">
        <v>19</v>
      </c>
      <c r="I1755" s="153"/>
      <c r="L1755" s="149"/>
      <c r="M1755" s="154"/>
      <c r="T1755" s="155"/>
      <c r="AT1755" s="151" t="s">
        <v>177</v>
      </c>
      <c r="AU1755" s="151" t="s">
        <v>83</v>
      </c>
      <c r="AV1755" s="12" t="s">
        <v>81</v>
      </c>
      <c r="AW1755" s="12" t="s">
        <v>34</v>
      </c>
      <c r="AX1755" s="12" t="s">
        <v>74</v>
      </c>
      <c r="AY1755" s="151" t="s">
        <v>166</v>
      </c>
    </row>
    <row r="1756" spans="2:65" s="13" customFormat="1" ht="10.199999999999999">
      <c r="B1756" s="156"/>
      <c r="D1756" s="150" t="s">
        <v>177</v>
      </c>
      <c r="E1756" s="157" t="s">
        <v>19</v>
      </c>
      <c r="F1756" s="158" t="s">
        <v>2253</v>
      </c>
      <c r="H1756" s="159">
        <v>2.48</v>
      </c>
      <c r="I1756" s="160"/>
      <c r="L1756" s="156"/>
      <c r="M1756" s="161"/>
      <c r="T1756" s="162"/>
      <c r="AT1756" s="157" t="s">
        <v>177</v>
      </c>
      <c r="AU1756" s="157" t="s">
        <v>83</v>
      </c>
      <c r="AV1756" s="13" t="s">
        <v>83</v>
      </c>
      <c r="AW1756" s="13" t="s">
        <v>34</v>
      </c>
      <c r="AX1756" s="13" t="s">
        <v>74</v>
      </c>
      <c r="AY1756" s="157" t="s">
        <v>166</v>
      </c>
    </row>
    <row r="1757" spans="2:65" s="14" customFormat="1" ht="10.199999999999999">
      <c r="B1757" s="163"/>
      <c r="D1757" s="150" t="s">
        <v>177</v>
      </c>
      <c r="E1757" s="164" t="s">
        <v>19</v>
      </c>
      <c r="F1757" s="165" t="s">
        <v>181</v>
      </c>
      <c r="H1757" s="166">
        <v>8.1999999999999993</v>
      </c>
      <c r="I1757" s="167"/>
      <c r="L1757" s="163"/>
      <c r="M1757" s="168"/>
      <c r="T1757" s="169"/>
      <c r="AT1757" s="164" t="s">
        <v>177</v>
      </c>
      <c r="AU1757" s="164" t="s">
        <v>83</v>
      </c>
      <c r="AV1757" s="14" t="s">
        <v>173</v>
      </c>
      <c r="AW1757" s="14" t="s">
        <v>34</v>
      </c>
      <c r="AX1757" s="14" t="s">
        <v>81</v>
      </c>
      <c r="AY1757" s="164" t="s">
        <v>166</v>
      </c>
    </row>
    <row r="1758" spans="2:65" s="1" customFormat="1" ht="16.5" customHeight="1">
      <c r="B1758" s="33"/>
      <c r="C1758" s="132" t="s">
        <v>2983</v>
      </c>
      <c r="D1758" s="132" t="s">
        <v>168</v>
      </c>
      <c r="E1758" s="133" t="s">
        <v>2984</v>
      </c>
      <c r="F1758" s="134" t="s">
        <v>2985</v>
      </c>
      <c r="G1758" s="135" t="s">
        <v>244</v>
      </c>
      <c r="H1758" s="136">
        <v>8.1999999999999993</v>
      </c>
      <c r="I1758" s="137"/>
      <c r="J1758" s="138">
        <f>ROUND(I1758*H1758,2)</f>
        <v>0</v>
      </c>
      <c r="K1758" s="134" t="s">
        <v>172</v>
      </c>
      <c r="L1758" s="33"/>
      <c r="M1758" s="139" t="s">
        <v>19</v>
      </c>
      <c r="N1758" s="140" t="s">
        <v>45</v>
      </c>
      <c r="P1758" s="141">
        <f>O1758*H1758</f>
        <v>0</v>
      </c>
      <c r="Q1758" s="141">
        <v>2.1000000000000001E-4</v>
      </c>
      <c r="R1758" s="141">
        <f>Q1758*H1758</f>
        <v>1.722E-3</v>
      </c>
      <c r="S1758" s="141">
        <v>0</v>
      </c>
      <c r="T1758" s="142">
        <f>S1758*H1758</f>
        <v>0</v>
      </c>
      <c r="AR1758" s="143" t="s">
        <v>290</v>
      </c>
      <c r="AT1758" s="143" t="s">
        <v>168</v>
      </c>
      <c r="AU1758" s="143" t="s">
        <v>83</v>
      </c>
      <c r="AY1758" s="18" t="s">
        <v>166</v>
      </c>
      <c r="BE1758" s="144">
        <f>IF(N1758="základní",J1758,0)</f>
        <v>0</v>
      </c>
      <c r="BF1758" s="144">
        <f>IF(N1758="snížená",J1758,0)</f>
        <v>0</v>
      </c>
      <c r="BG1758" s="144">
        <f>IF(N1758="zákl. přenesená",J1758,0)</f>
        <v>0</v>
      </c>
      <c r="BH1758" s="144">
        <f>IF(N1758="sníž. přenesená",J1758,0)</f>
        <v>0</v>
      </c>
      <c r="BI1758" s="144">
        <f>IF(N1758="nulová",J1758,0)</f>
        <v>0</v>
      </c>
      <c r="BJ1758" s="18" t="s">
        <v>81</v>
      </c>
      <c r="BK1758" s="144">
        <f>ROUND(I1758*H1758,2)</f>
        <v>0</v>
      </c>
      <c r="BL1758" s="18" t="s">
        <v>290</v>
      </c>
      <c r="BM1758" s="143" t="s">
        <v>2986</v>
      </c>
    </row>
    <row r="1759" spans="2:65" s="1" customFormat="1" ht="10.199999999999999">
      <c r="B1759" s="33"/>
      <c r="D1759" s="145" t="s">
        <v>175</v>
      </c>
      <c r="F1759" s="146" t="s">
        <v>2987</v>
      </c>
      <c r="I1759" s="147"/>
      <c r="L1759" s="33"/>
      <c r="M1759" s="148"/>
      <c r="T1759" s="54"/>
      <c r="AT1759" s="18" t="s">
        <v>175</v>
      </c>
      <c r="AU1759" s="18" t="s">
        <v>83</v>
      </c>
    </row>
    <row r="1760" spans="2:65" s="12" customFormat="1" ht="10.199999999999999">
      <c r="B1760" s="149"/>
      <c r="D1760" s="150" t="s">
        <v>177</v>
      </c>
      <c r="E1760" s="151" t="s">
        <v>19</v>
      </c>
      <c r="F1760" s="152" t="s">
        <v>2251</v>
      </c>
      <c r="H1760" s="151" t="s">
        <v>19</v>
      </c>
      <c r="I1760" s="153"/>
      <c r="L1760" s="149"/>
      <c r="M1760" s="154"/>
      <c r="T1760" s="155"/>
      <c r="AT1760" s="151" t="s">
        <v>177</v>
      </c>
      <c r="AU1760" s="151" t="s">
        <v>83</v>
      </c>
      <c r="AV1760" s="12" t="s">
        <v>81</v>
      </c>
      <c r="AW1760" s="12" t="s">
        <v>34</v>
      </c>
      <c r="AX1760" s="12" t="s">
        <v>74</v>
      </c>
      <c r="AY1760" s="151" t="s">
        <v>166</v>
      </c>
    </row>
    <row r="1761" spans="2:65" s="12" customFormat="1" ht="10.199999999999999">
      <c r="B1761" s="149"/>
      <c r="D1761" s="150" t="s">
        <v>177</v>
      </c>
      <c r="E1761" s="151" t="s">
        <v>19</v>
      </c>
      <c r="F1761" s="152" t="s">
        <v>1585</v>
      </c>
      <c r="H1761" s="151" t="s">
        <v>19</v>
      </c>
      <c r="I1761" s="153"/>
      <c r="L1761" s="149"/>
      <c r="M1761" s="154"/>
      <c r="T1761" s="155"/>
      <c r="AT1761" s="151" t="s">
        <v>177</v>
      </c>
      <c r="AU1761" s="151" t="s">
        <v>83</v>
      </c>
      <c r="AV1761" s="12" t="s">
        <v>81</v>
      </c>
      <c r="AW1761" s="12" t="s">
        <v>34</v>
      </c>
      <c r="AX1761" s="12" t="s">
        <v>74</v>
      </c>
      <c r="AY1761" s="151" t="s">
        <v>166</v>
      </c>
    </row>
    <row r="1762" spans="2:65" s="13" customFormat="1" ht="10.199999999999999">
      <c r="B1762" s="156"/>
      <c r="D1762" s="150" t="s">
        <v>177</v>
      </c>
      <c r="E1762" s="157" t="s">
        <v>19</v>
      </c>
      <c r="F1762" s="158" t="s">
        <v>2252</v>
      </c>
      <c r="H1762" s="159">
        <v>5.72</v>
      </c>
      <c r="I1762" s="160"/>
      <c r="L1762" s="156"/>
      <c r="M1762" s="161"/>
      <c r="T1762" s="162"/>
      <c r="AT1762" s="157" t="s">
        <v>177</v>
      </c>
      <c r="AU1762" s="157" t="s">
        <v>83</v>
      </c>
      <c r="AV1762" s="13" t="s">
        <v>83</v>
      </c>
      <c r="AW1762" s="13" t="s">
        <v>34</v>
      </c>
      <c r="AX1762" s="13" t="s">
        <v>74</v>
      </c>
      <c r="AY1762" s="157" t="s">
        <v>166</v>
      </c>
    </row>
    <row r="1763" spans="2:65" s="12" customFormat="1" ht="10.199999999999999">
      <c r="B1763" s="149"/>
      <c r="D1763" s="150" t="s">
        <v>177</v>
      </c>
      <c r="E1763" s="151" t="s">
        <v>19</v>
      </c>
      <c r="F1763" s="152" t="s">
        <v>2069</v>
      </c>
      <c r="H1763" s="151" t="s">
        <v>19</v>
      </c>
      <c r="I1763" s="153"/>
      <c r="L1763" s="149"/>
      <c r="M1763" s="154"/>
      <c r="T1763" s="155"/>
      <c r="AT1763" s="151" t="s">
        <v>177</v>
      </c>
      <c r="AU1763" s="151" t="s">
        <v>83</v>
      </c>
      <c r="AV1763" s="12" t="s">
        <v>81</v>
      </c>
      <c r="AW1763" s="12" t="s">
        <v>34</v>
      </c>
      <c r="AX1763" s="12" t="s">
        <v>74</v>
      </c>
      <c r="AY1763" s="151" t="s">
        <v>166</v>
      </c>
    </row>
    <row r="1764" spans="2:65" s="13" customFormat="1" ht="10.199999999999999">
      <c r="B1764" s="156"/>
      <c r="D1764" s="150" t="s">
        <v>177</v>
      </c>
      <c r="E1764" s="157" t="s">
        <v>19</v>
      </c>
      <c r="F1764" s="158" t="s">
        <v>2253</v>
      </c>
      <c r="H1764" s="159">
        <v>2.48</v>
      </c>
      <c r="I1764" s="160"/>
      <c r="L1764" s="156"/>
      <c r="M1764" s="161"/>
      <c r="T1764" s="162"/>
      <c r="AT1764" s="157" t="s">
        <v>177</v>
      </c>
      <c r="AU1764" s="157" t="s">
        <v>83</v>
      </c>
      <c r="AV1764" s="13" t="s">
        <v>83</v>
      </c>
      <c r="AW1764" s="13" t="s">
        <v>34</v>
      </c>
      <c r="AX1764" s="13" t="s">
        <v>74</v>
      </c>
      <c r="AY1764" s="157" t="s">
        <v>166</v>
      </c>
    </row>
    <row r="1765" spans="2:65" s="14" customFormat="1" ht="10.199999999999999">
      <c r="B1765" s="163"/>
      <c r="D1765" s="150" t="s">
        <v>177</v>
      </c>
      <c r="E1765" s="164" t="s">
        <v>19</v>
      </c>
      <c r="F1765" s="165" t="s">
        <v>181</v>
      </c>
      <c r="H1765" s="166">
        <v>8.1999999999999993</v>
      </c>
      <c r="I1765" s="167"/>
      <c r="L1765" s="163"/>
      <c r="M1765" s="168"/>
      <c r="T1765" s="169"/>
      <c r="AT1765" s="164" t="s">
        <v>177</v>
      </c>
      <c r="AU1765" s="164" t="s">
        <v>83</v>
      </c>
      <c r="AV1765" s="14" t="s">
        <v>173</v>
      </c>
      <c r="AW1765" s="14" t="s">
        <v>34</v>
      </c>
      <c r="AX1765" s="14" t="s">
        <v>81</v>
      </c>
      <c r="AY1765" s="164" t="s">
        <v>166</v>
      </c>
    </row>
    <row r="1766" spans="2:65" s="1" customFormat="1" ht="24.15" customHeight="1">
      <c r="B1766" s="33"/>
      <c r="C1766" s="132" t="s">
        <v>2988</v>
      </c>
      <c r="D1766" s="132" t="s">
        <v>168</v>
      </c>
      <c r="E1766" s="133" t="s">
        <v>2989</v>
      </c>
      <c r="F1766" s="134" t="s">
        <v>2990</v>
      </c>
      <c r="G1766" s="135" t="s">
        <v>244</v>
      </c>
      <c r="H1766" s="136">
        <v>8.1999999999999993</v>
      </c>
      <c r="I1766" s="137"/>
      <c r="J1766" s="138">
        <f>ROUND(I1766*H1766,2)</f>
        <v>0</v>
      </c>
      <c r="K1766" s="134" t="s">
        <v>172</v>
      </c>
      <c r="L1766" s="33"/>
      <c r="M1766" s="139" t="s">
        <v>19</v>
      </c>
      <c r="N1766" s="140" t="s">
        <v>45</v>
      </c>
      <c r="P1766" s="141">
        <f>O1766*H1766</f>
        <v>0</v>
      </c>
      <c r="Q1766" s="141">
        <v>2.9E-4</v>
      </c>
      <c r="R1766" s="141">
        <f>Q1766*H1766</f>
        <v>2.3779999999999999E-3</v>
      </c>
      <c r="S1766" s="141">
        <v>0</v>
      </c>
      <c r="T1766" s="142">
        <f>S1766*H1766</f>
        <v>0</v>
      </c>
      <c r="AR1766" s="143" t="s">
        <v>290</v>
      </c>
      <c r="AT1766" s="143" t="s">
        <v>168</v>
      </c>
      <c r="AU1766" s="143" t="s">
        <v>83</v>
      </c>
      <c r="AY1766" s="18" t="s">
        <v>166</v>
      </c>
      <c r="BE1766" s="144">
        <f>IF(N1766="základní",J1766,0)</f>
        <v>0</v>
      </c>
      <c r="BF1766" s="144">
        <f>IF(N1766="snížená",J1766,0)</f>
        <v>0</v>
      </c>
      <c r="BG1766" s="144">
        <f>IF(N1766="zákl. přenesená",J1766,0)</f>
        <v>0</v>
      </c>
      <c r="BH1766" s="144">
        <f>IF(N1766="sníž. přenesená",J1766,0)</f>
        <v>0</v>
      </c>
      <c r="BI1766" s="144">
        <f>IF(N1766="nulová",J1766,0)</f>
        <v>0</v>
      </c>
      <c r="BJ1766" s="18" t="s">
        <v>81</v>
      </c>
      <c r="BK1766" s="144">
        <f>ROUND(I1766*H1766,2)</f>
        <v>0</v>
      </c>
      <c r="BL1766" s="18" t="s">
        <v>290</v>
      </c>
      <c r="BM1766" s="143" t="s">
        <v>2991</v>
      </c>
    </row>
    <row r="1767" spans="2:65" s="1" customFormat="1" ht="10.199999999999999">
      <c r="B1767" s="33"/>
      <c r="D1767" s="145" t="s">
        <v>175</v>
      </c>
      <c r="F1767" s="146" t="s">
        <v>2992</v>
      </c>
      <c r="I1767" s="147"/>
      <c r="L1767" s="33"/>
      <c r="M1767" s="148"/>
      <c r="T1767" s="54"/>
      <c r="AT1767" s="18" t="s">
        <v>175</v>
      </c>
      <c r="AU1767" s="18" t="s">
        <v>83</v>
      </c>
    </row>
    <row r="1768" spans="2:65" s="12" customFormat="1" ht="10.199999999999999">
      <c r="B1768" s="149"/>
      <c r="D1768" s="150" t="s">
        <v>177</v>
      </c>
      <c r="E1768" s="151" t="s">
        <v>19</v>
      </c>
      <c r="F1768" s="152" t="s">
        <v>2251</v>
      </c>
      <c r="H1768" s="151" t="s">
        <v>19</v>
      </c>
      <c r="I1768" s="153"/>
      <c r="L1768" s="149"/>
      <c r="M1768" s="154"/>
      <c r="T1768" s="155"/>
      <c r="AT1768" s="151" t="s">
        <v>177</v>
      </c>
      <c r="AU1768" s="151" t="s">
        <v>83</v>
      </c>
      <c r="AV1768" s="12" t="s">
        <v>81</v>
      </c>
      <c r="AW1768" s="12" t="s">
        <v>34</v>
      </c>
      <c r="AX1768" s="12" t="s">
        <v>74</v>
      </c>
      <c r="AY1768" s="151" t="s">
        <v>166</v>
      </c>
    </row>
    <row r="1769" spans="2:65" s="12" customFormat="1" ht="10.199999999999999">
      <c r="B1769" s="149"/>
      <c r="D1769" s="150" t="s">
        <v>177</v>
      </c>
      <c r="E1769" s="151" t="s">
        <v>19</v>
      </c>
      <c r="F1769" s="152" t="s">
        <v>1585</v>
      </c>
      <c r="H1769" s="151" t="s">
        <v>19</v>
      </c>
      <c r="I1769" s="153"/>
      <c r="L1769" s="149"/>
      <c r="M1769" s="154"/>
      <c r="T1769" s="155"/>
      <c r="AT1769" s="151" t="s">
        <v>177</v>
      </c>
      <c r="AU1769" s="151" t="s">
        <v>83</v>
      </c>
      <c r="AV1769" s="12" t="s">
        <v>81</v>
      </c>
      <c r="AW1769" s="12" t="s">
        <v>34</v>
      </c>
      <c r="AX1769" s="12" t="s">
        <v>74</v>
      </c>
      <c r="AY1769" s="151" t="s">
        <v>166</v>
      </c>
    </row>
    <row r="1770" spans="2:65" s="13" customFormat="1" ht="10.199999999999999">
      <c r="B1770" s="156"/>
      <c r="D1770" s="150" t="s">
        <v>177</v>
      </c>
      <c r="E1770" s="157" t="s">
        <v>19</v>
      </c>
      <c r="F1770" s="158" t="s">
        <v>2252</v>
      </c>
      <c r="H1770" s="159">
        <v>5.72</v>
      </c>
      <c r="I1770" s="160"/>
      <c r="L1770" s="156"/>
      <c r="M1770" s="161"/>
      <c r="T1770" s="162"/>
      <c r="AT1770" s="157" t="s">
        <v>177</v>
      </c>
      <c r="AU1770" s="157" t="s">
        <v>83</v>
      </c>
      <c r="AV1770" s="13" t="s">
        <v>83</v>
      </c>
      <c r="AW1770" s="13" t="s">
        <v>34</v>
      </c>
      <c r="AX1770" s="13" t="s">
        <v>74</v>
      </c>
      <c r="AY1770" s="157" t="s">
        <v>166</v>
      </c>
    </row>
    <row r="1771" spans="2:65" s="12" customFormat="1" ht="10.199999999999999">
      <c r="B1771" s="149"/>
      <c r="D1771" s="150" t="s">
        <v>177</v>
      </c>
      <c r="E1771" s="151" t="s">
        <v>19</v>
      </c>
      <c r="F1771" s="152" t="s">
        <v>2069</v>
      </c>
      <c r="H1771" s="151" t="s">
        <v>19</v>
      </c>
      <c r="I1771" s="153"/>
      <c r="L1771" s="149"/>
      <c r="M1771" s="154"/>
      <c r="T1771" s="155"/>
      <c r="AT1771" s="151" t="s">
        <v>177</v>
      </c>
      <c r="AU1771" s="151" t="s">
        <v>83</v>
      </c>
      <c r="AV1771" s="12" t="s">
        <v>81</v>
      </c>
      <c r="AW1771" s="12" t="s">
        <v>34</v>
      </c>
      <c r="AX1771" s="12" t="s">
        <v>74</v>
      </c>
      <c r="AY1771" s="151" t="s">
        <v>166</v>
      </c>
    </row>
    <row r="1772" spans="2:65" s="13" customFormat="1" ht="10.199999999999999">
      <c r="B1772" s="156"/>
      <c r="D1772" s="150" t="s">
        <v>177</v>
      </c>
      <c r="E1772" s="157" t="s">
        <v>19</v>
      </c>
      <c r="F1772" s="158" t="s">
        <v>2253</v>
      </c>
      <c r="H1772" s="159">
        <v>2.48</v>
      </c>
      <c r="I1772" s="160"/>
      <c r="L1772" s="156"/>
      <c r="M1772" s="161"/>
      <c r="T1772" s="162"/>
      <c r="AT1772" s="157" t="s">
        <v>177</v>
      </c>
      <c r="AU1772" s="157" t="s">
        <v>83</v>
      </c>
      <c r="AV1772" s="13" t="s">
        <v>83</v>
      </c>
      <c r="AW1772" s="13" t="s">
        <v>34</v>
      </c>
      <c r="AX1772" s="13" t="s">
        <v>74</v>
      </c>
      <c r="AY1772" s="157" t="s">
        <v>166</v>
      </c>
    </row>
    <row r="1773" spans="2:65" s="14" customFormat="1" ht="10.199999999999999">
      <c r="B1773" s="163"/>
      <c r="D1773" s="150" t="s">
        <v>177</v>
      </c>
      <c r="E1773" s="164" t="s">
        <v>19</v>
      </c>
      <c r="F1773" s="165" t="s">
        <v>181</v>
      </c>
      <c r="H1773" s="166">
        <v>8.1999999999999993</v>
      </c>
      <c r="I1773" s="167"/>
      <c r="L1773" s="163"/>
      <c r="M1773" s="168"/>
      <c r="T1773" s="169"/>
      <c r="AT1773" s="164" t="s">
        <v>177</v>
      </c>
      <c r="AU1773" s="164" t="s">
        <v>83</v>
      </c>
      <c r="AV1773" s="14" t="s">
        <v>173</v>
      </c>
      <c r="AW1773" s="14" t="s">
        <v>34</v>
      </c>
      <c r="AX1773" s="14" t="s">
        <v>81</v>
      </c>
      <c r="AY1773" s="164" t="s">
        <v>166</v>
      </c>
    </row>
    <row r="1774" spans="2:65" s="11" customFormat="1" ht="22.8" customHeight="1">
      <c r="B1774" s="120"/>
      <c r="D1774" s="121" t="s">
        <v>73</v>
      </c>
      <c r="E1774" s="130" t="s">
        <v>1813</v>
      </c>
      <c r="F1774" s="130" t="s">
        <v>1814</v>
      </c>
      <c r="I1774" s="123"/>
      <c r="J1774" s="131">
        <f>BK1774</f>
        <v>0</v>
      </c>
      <c r="L1774" s="120"/>
      <c r="M1774" s="125"/>
      <c r="P1774" s="126">
        <f>SUM(P1775:P1779)</f>
        <v>0</v>
      </c>
      <c r="R1774" s="126">
        <f>SUM(R1775:R1779)</f>
        <v>1.6750440000000002E-2</v>
      </c>
      <c r="T1774" s="127">
        <f>SUM(T1775:T1779)</f>
        <v>0</v>
      </c>
      <c r="AR1774" s="121" t="s">
        <v>83</v>
      </c>
      <c r="AT1774" s="128" t="s">
        <v>73</v>
      </c>
      <c r="AU1774" s="128" t="s">
        <v>81</v>
      </c>
      <c r="AY1774" s="121" t="s">
        <v>166</v>
      </c>
      <c r="BK1774" s="129">
        <f>SUM(BK1775:BK1779)</f>
        <v>0</v>
      </c>
    </row>
    <row r="1775" spans="2:65" s="1" customFormat="1" ht="16.5" customHeight="1">
      <c r="B1775" s="33"/>
      <c r="C1775" s="132" t="s">
        <v>2993</v>
      </c>
      <c r="D1775" s="132" t="s">
        <v>168</v>
      </c>
      <c r="E1775" s="133" t="s">
        <v>2994</v>
      </c>
      <c r="F1775" s="134" t="s">
        <v>2995</v>
      </c>
      <c r="G1775" s="135" t="s">
        <v>244</v>
      </c>
      <c r="H1775" s="136">
        <v>7.0380000000000003</v>
      </c>
      <c r="I1775" s="137"/>
      <c r="J1775" s="138">
        <f>ROUND(I1775*H1775,2)</f>
        <v>0</v>
      </c>
      <c r="K1775" s="134" t="s">
        <v>172</v>
      </c>
      <c r="L1775" s="33"/>
      <c r="M1775" s="139" t="s">
        <v>19</v>
      </c>
      <c r="N1775" s="140" t="s">
        <v>45</v>
      </c>
      <c r="P1775" s="141">
        <f>O1775*H1775</f>
        <v>0</v>
      </c>
      <c r="Q1775" s="141">
        <v>2.3800000000000002E-3</v>
      </c>
      <c r="R1775" s="141">
        <f>Q1775*H1775</f>
        <v>1.6750440000000002E-2</v>
      </c>
      <c r="S1775" s="141">
        <v>0</v>
      </c>
      <c r="T1775" s="142">
        <f>S1775*H1775</f>
        <v>0</v>
      </c>
      <c r="AR1775" s="143" t="s">
        <v>290</v>
      </c>
      <c r="AT1775" s="143" t="s">
        <v>168</v>
      </c>
      <c r="AU1775" s="143" t="s">
        <v>83</v>
      </c>
      <c r="AY1775" s="18" t="s">
        <v>166</v>
      </c>
      <c r="BE1775" s="144">
        <f>IF(N1775="základní",J1775,0)</f>
        <v>0</v>
      </c>
      <c r="BF1775" s="144">
        <f>IF(N1775="snížená",J1775,0)</f>
        <v>0</v>
      </c>
      <c r="BG1775" s="144">
        <f>IF(N1775="zákl. přenesená",J1775,0)</f>
        <v>0</v>
      </c>
      <c r="BH1775" s="144">
        <f>IF(N1775="sníž. přenesená",J1775,0)</f>
        <v>0</v>
      </c>
      <c r="BI1775" s="144">
        <f>IF(N1775="nulová",J1775,0)</f>
        <v>0</v>
      </c>
      <c r="BJ1775" s="18" t="s">
        <v>81</v>
      </c>
      <c r="BK1775" s="144">
        <f>ROUND(I1775*H1775,2)</f>
        <v>0</v>
      </c>
      <c r="BL1775" s="18" t="s">
        <v>290</v>
      </c>
      <c r="BM1775" s="143" t="s">
        <v>2996</v>
      </c>
    </row>
    <row r="1776" spans="2:65" s="1" customFormat="1" ht="10.199999999999999">
      <c r="B1776" s="33"/>
      <c r="D1776" s="145" t="s">
        <v>175</v>
      </c>
      <c r="F1776" s="146" t="s">
        <v>2997</v>
      </c>
      <c r="I1776" s="147"/>
      <c r="L1776" s="33"/>
      <c r="M1776" s="148"/>
      <c r="T1776" s="54"/>
      <c r="AT1776" s="18" t="s">
        <v>175</v>
      </c>
      <c r="AU1776" s="18" t="s">
        <v>83</v>
      </c>
    </row>
    <row r="1777" spans="2:51" s="12" customFormat="1" ht="10.199999999999999">
      <c r="B1777" s="149"/>
      <c r="D1777" s="150" t="s">
        <v>177</v>
      </c>
      <c r="E1777" s="151" t="s">
        <v>19</v>
      </c>
      <c r="F1777" s="152" t="s">
        <v>2998</v>
      </c>
      <c r="H1777" s="151" t="s">
        <v>19</v>
      </c>
      <c r="I1777" s="153"/>
      <c r="L1777" s="149"/>
      <c r="M1777" s="154"/>
      <c r="T1777" s="155"/>
      <c r="AT1777" s="151" t="s">
        <v>177</v>
      </c>
      <c r="AU1777" s="151" t="s">
        <v>83</v>
      </c>
      <c r="AV1777" s="12" t="s">
        <v>81</v>
      </c>
      <c r="AW1777" s="12" t="s">
        <v>34</v>
      </c>
      <c r="AX1777" s="12" t="s">
        <v>74</v>
      </c>
      <c r="AY1777" s="151" t="s">
        <v>166</v>
      </c>
    </row>
    <row r="1778" spans="2:51" s="13" customFormat="1" ht="10.199999999999999">
      <c r="B1778" s="156"/>
      <c r="D1778" s="150" t="s">
        <v>177</v>
      </c>
      <c r="E1778" s="157" t="s">
        <v>19</v>
      </c>
      <c r="F1778" s="158" t="s">
        <v>2999</v>
      </c>
      <c r="H1778" s="159">
        <v>7.0380000000000003</v>
      </c>
      <c r="I1778" s="160"/>
      <c r="L1778" s="156"/>
      <c r="M1778" s="161"/>
      <c r="T1778" s="162"/>
      <c r="AT1778" s="157" t="s">
        <v>177</v>
      </c>
      <c r="AU1778" s="157" t="s">
        <v>83</v>
      </c>
      <c r="AV1778" s="13" t="s">
        <v>83</v>
      </c>
      <c r="AW1778" s="13" t="s">
        <v>34</v>
      </c>
      <c r="AX1778" s="13" t="s">
        <v>74</v>
      </c>
      <c r="AY1778" s="157" t="s">
        <v>166</v>
      </c>
    </row>
    <row r="1779" spans="2:51" s="14" customFormat="1" ht="10.199999999999999">
      <c r="B1779" s="163"/>
      <c r="D1779" s="150" t="s">
        <v>177</v>
      </c>
      <c r="E1779" s="164" t="s">
        <v>19</v>
      </c>
      <c r="F1779" s="165" t="s">
        <v>181</v>
      </c>
      <c r="H1779" s="166">
        <v>7.0380000000000003</v>
      </c>
      <c r="I1779" s="167"/>
      <c r="L1779" s="163"/>
      <c r="M1779" s="186"/>
      <c r="N1779" s="187"/>
      <c r="O1779" s="187"/>
      <c r="P1779" s="187"/>
      <c r="Q1779" s="187"/>
      <c r="R1779" s="187"/>
      <c r="S1779" s="187"/>
      <c r="T1779" s="188"/>
      <c r="AT1779" s="164" t="s">
        <v>177</v>
      </c>
      <c r="AU1779" s="164" t="s">
        <v>83</v>
      </c>
      <c r="AV1779" s="14" t="s">
        <v>173</v>
      </c>
      <c r="AW1779" s="14" t="s">
        <v>34</v>
      </c>
      <c r="AX1779" s="14" t="s">
        <v>81</v>
      </c>
      <c r="AY1779" s="164" t="s">
        <v>166</v>
      </c>
    </row>
    <row r="1780" spans="2:51" s="1" customFormat="1" ht="6.9" customHeight="1">
      <c r="B1780" s="42"/>
      <c r="C1780" s="43"/>
      <c r="D1780" s="43"/>
      <c r="E1780" s="43"/>
      <c r="F1780" s="43"/>
      <c r="G1780" s="43"/>
      <c r="H1780" s="43"/>
      <c r="I1780" s="43"/>
      <c r="J1780" s="43"/>
      <c r="K1780" s="43"/>
      <c r="L1780" s="33"/>
    </row>
  </sheetData>
  <sheetProtection algorithmName="SHA-512" hashValue="X4BIqnOaC/R5PDcMNvXG6PWBEbPDaaUARi4Rkpn0aAvfach2q+C00riyzeN1x5Y/FUAK9RBexRqsf0WB5dzBaQ==" saltValue="nOItuaccFN3+rHMgX749V98+Ls2VyLT2S67JySj0SeThc9XC93pEFDQHdWhKU7PJrRSWCYxk0Mw0krV9SDUfvQ==" spinCount="100000" sheet="1" objects="1" scenarios="1" formatColumns="0" formatRows="0" autoFilter="0"/>
  <autoFilter ref="C106:K1779" xr:uid="{00000000-0009-0000-0000-000005000000}"/>
  <mergeCells count="12">
    <mergeCell ref="E99:H99"/>
    <mergeCell ref="L2:V2"/>
    <mergeCell ref="E50:H50"/>
    <mergeCell ref="E52:H52"/>
    <mergeCell ref="E54:H54"/>
    <mergeCell ref="E95:H95"/>
    <mergeCell ref="E97:H97"/>
    <mergeCell ref="E7:H7"/>
    <mergeCell ref="E9:H9"/>
    <mergeCell ref="E11:H11"/>
    <mergeCell ref="E20:H20"/>
    <mergeCell ref="E29:H29"/>
  </mergeCells>
  <hyperlinks>
    <hyperlink ref="F111" r:id="rId1" xr:uid="{00000000-0004-0000-0500-000000000000}"/>
    <hyperlink ref="F116" r:id="rId2" xr:uid="{00000000-0004-0000-0500-000001000000}"/>
    <hyperlink ref="F123" r:id="rId3" xr:uid="{00000000-0004-0000-0500-000002000000}"/>
    <hyperlink ref="F130" r:id="rId4" xr:uid="{00000000-0004-0000-0500-000003000000}"/>
    <hyperlink ref="F137" r:id="rId5" xr:uid="{00000000-0004-0000-0500-000004000000}"/>
    <hyperlink ref="F144" r:id="rId6" xr:uid="{00000000-0004-0000-0500-000005000000}"/>
    <hyperlink ref="F153" r:id="rId7" xr:uid="{00000000-0004-0000-0500-000006000000}"/>
    <hyperlink ref="F161" r:id="rId8" xr:uid="{00000000-0004-0000-0500-000007000000}"/>
    <hyperlink ref="F170" r:id="rId9" xr:uid="{00000000-0004-0000-0500-000008000000}"/>
    <hyperlink ref="F177" r:id="rId10" xr:uid="{00000000-0004-0000-0500-000009000000}"/>
    <hyperlink ref="F182" r:id="rId11" xr:uid="{00000000-0004-0000-0500-00000A000000}"/>
    <hyperlink ref="F199" r:id="rId12" xr:uid="{00000000-0004-0000-0500-00000B000000}"/>
    <hyperlink ref="F216" r:id="rId13" xr:uid="{00000000-0004-0000-0500-00000C000000}"/>
    <hyperlink ref="F222" r:id="rId14" xr:uid="{00000000-0004-0000-0500-00000D000000}"/>
    <hyperlink ref="F228" r:id="rId15" xr:uid="{00000000-0004-0000-0500-00000E000000}"/>
    <hyperlink ref="F234" r:id="rId16" xr:uid="{00000000-0004-0000-0500-00000F000000}"/>
    <hyperlink ref="F240" r:id="rId17" xr:uid="{00000000-0004-0000-0500-000010000000}"/>
    <hyperlink ref="F246" r:id="rId18" xr:uid="{00000000-0004-0000-0500-000011000000}"/>
    <hyperlink ref="F252" r:id="rId19" xr:uid="{00000000-0004-0000-0500-000012000000}"/>
    <hyperlink ref="F258" r:id="rId20" xr:uid="{00000000-0004-0000-0500-000013000000}"/>
    <hyperlink ref="F265" r:id="rId21" xr:uid="{00000000-0004-0000-0500-000014000000}"/>
    <hyperlink ref="F270" r:id="rId22" xr:uid="{00000000-0004-0000-0500-000015000000}"/>
    <hyperlink ref="F283" r:id="rId23" xr:uid="{00000000-0004-0000-0500-000016000000}"/>
    <hyperlink ref="F288" r:id="rId24" xr:uid="{00000000-0004-0000-0500-000017000000}"/>
    <hyperlink ref="F295" r:id="rId25" xr:uid="{00000000-0004-0000-0500-000018000000}"/>
    <hyperlink ref="F302" r:id="rId26" xr:uid="{00000000-0004-0000-0500-000019000000}"/>
    <hyperlink ref="F308" r:id="rId27" xr:uid="{00000000-0004-0000-0500-00001A000000}"/>
    <hyperlink ref="F314" r:id="rId28" xr:uid="{00000000-0004-0000-0500-00001B000000}"/>
    <hyperlink ref="F320" r:id="rId29" xr:uid="{00000000-0004-0000-0500-00001C000000}"/>
    <hyperlink ref="F326" r:id="rId30" xr:uid="{00000000-0004-0000-0500-00001D000000}"/>
    <hyperlink ref="F334" r:id="rId31" xr:uid="{00000000-0004-0000-0500-00001E000000}"/>
    <hyperlink ref="F342" r:id="rId32" xr:uid="{00000000-0004-0000-0500-00001F000000}"/>
    <hyperlink ref="F348" r:id="rId33" xr:uid="{00000000-0004-0000-0500-000020000000}"/>
    <hyperlink ref="F356" r:id="rId34" xr:uid="{00000000-0004-0000-0500-000021000000}"/>
    <hyperlink ref="F361" r:id="rId35" xr:uid="{00000000-0004-0000-0500-000022000000}"/>
    <hyperlink ref="F371" r:id="rId36" xr:uid="{00000000-0004-0000-0500-000023000000}"/>
    <hyperlink ref="F377" r:id="rId37" xr:uid="{00000000-0004-0000-0500-000024000000}"/>
    <hyperlink ref="F383" r:id="rId38" xr:uid="{00000000-0004-0000-0500-000025000000}"/>
    <hyperlink ref="F389" r:id="rId39" xr:uid="{00000000-0004-0000-0500-000026000000}"/>
    <hyperlink ref="F395" r:id="rId40" xr:uid="{00000000-0004-0000-0500-000027000000}"/>
    <hyperlink ref="F401" r:id="rId41" xr:uid="{00000000-0004-0000-0500-000028000000}"/>
    <hyperlink ref="F420" r:id="rId42" xr:uid="{00000000-0004-0000-0500-000029000000}"/>
    <hyperlink ref="F425" r:id="rId43" xr:uid="{00000000-0004-0000-0500-00002A000000}"/>
    <hyperlink ref="F436" r:id="rId44" xr:uid="{00000000-0004-0000-0500-00002B000000}"/>
    <hyperlink ref="F443" r:id="rId45" xr:uid="{00000000-0004-0000-0500-00002C000000}"/>
    <hyperlink ref="F450" r:id="rId46" xr:uid="{00000000-0004-0000-0500-00002D000000}"/>
    <hyperlink ref="F459" r:id="rId47" xr:uid="{00000000-0004-0000-0500-00002E000000}"/>
    <hyperlink ref="F473" r:id="rId48" xr:uid="{00000000-0004-0000-0500-00002F000000}"/>
    <hyperlink ref="F487" r:id="rId49" xr:uid="{00000000-0004-0000-0500-000030000000}"/>
    <hyperlink ref="F495" r:id="rId50" xr:uid="{00000000-0004-0000-0500-000031000000}"/>
    <hyperlink ref="F503" r:id="rId51" xr:uid="{00000000-0004-0000-0500-000032000000}"/>
    <hyperlink ref="F514" r:id="rId52" xr:uid="{00000000-0004-0000-0500-000033000000}"/>
    <hyperlink ref="F525" r:id="rId53" xr:uid="{00000000-0004-0000-0500-000034000000}"/>
    <hyperlink ref="F533" r:id="rId54" xr:uid="{00000000-0004-0000-0500-000035000000}"/>
    <hyperlink ref="F541" r:id="rId55" xr:uid="{00000000-0004-0000-0500-000036000000}"/>
    <hyperlink ref="F551" r:id="rId56" xr:uid="{00000000-0004-0000-0500-000037000000}"/>
    <hyperlink ref="F557" r:id="rId57" xr:uid="{00000000-0004-0000-0500-000038000000}"/>
    <hyperlink ref="F573" r:id="rId58" xr:uid="{00000000-0004-0000-0500-000039000000}"/>
    <hyperlink ref="F588" r:id="rId59" xr:uid="{00000000-0004-0000-0500-00003A000000}"/>
    <hyperlink ref="F603" r:id="rId60" xr:uid="{00000000-0004-0000-0500-00003B000000}"/>
    <hyperlink ref="F611" r:id="rId61" xr:uid="{00000000-0004-0000-0500-00003C000000}"/>
    <hyperlink ref="F617" r:id="rId62" xr:uid="{00000000-0004-0000-0500-00003D000000}"/>
    <hyperlink ref="F623" r:id="rId63" xr:uid="{00000000-0004-0000-0500-00003E000000}"/>
    <hyperlink ref="F629" r:id="rId64" xr:uid="{00000000-0004-0000-0500-00003F000000}"/>
    <hyperlink ref="F640" r:id="rId65" xr:uid="{00000000-0004-0000-0500-000040000000}"/>
    <hyperlink ref="F648" r:id="rId66" xr:uid="{00000000-0004-0000-0500-000041000000}"/>
    <hyperlink ref="F656" r:id="rId67" xr:uid="{00000000-0004-0000-0500-000042000000}"/>
    <hyperlink ref="F664" r:id="rId68" xr:uid="{00000000-0004-0000-0500-000043000000}"/>
    <hyperlink ref="F671" r:id="rId69" xr:uid="{00000000-0004-0000-0500-000044000000}"/>
    <hyperlink ref="F681" r:id="rId70" xr:uid="{00000000-0004-0000-0500-000045000000}"/>
    <hyperlink ref="F693" r:id="rId71" xr:uid="{00000000-0004-0000-0500-000046000000}"/>
    <hyperlink ref="F703" r:id="rId72" xr:uid="{00000000-0004-0000-0500-000047000000}"/>
    <hyperlink ref="F710" r:id="rId73" xr:uid="{00000000-0004-0000-0500-000048000000}"/>
    <hyperlink ref="F716" r:id="rId74" xr:uid="{00000000-0004-0000-0500-000049000000}"/>
    <hyperlink ref="F722" r:id="rId75" xr:uid="{00000000-0004-0000-0500-00004A000000}"/>
    <hyperlink ref="F753" r:id="rId76" xr:uid="{00000000-0004-0000-0500-00004B000000}"/>
    <hyperlink ref="F758" r:id="rId77" xr:uid="{00000000-0004-0000-0500-00004C000000}"/>
    <hyperlink ref="F764" r:id="rId78" xr:uid="{00000000-0004-0000-0500-00004D000000}"/>
    <hyperlink ref="F774" r:id="rId79" xr:uid="{00000000-0004-0000-0500-00004E000000}"/>
    <hyperlink ref="F785" r:id="rId80" xr:uid="{00000000-0004-0000-0500-00004F000000}"/>
    <hyperlink ref="F789" r:id="rId81" xr:uid="{00000000-0004-0000-0500-000050000000}"/>
    <hyperlink ref="F799" r:id="rId82" xr:uid="{00000000-0004-0000-0500-000051000000}"/>
    <hyperlink ref="F812" r:id="rId83" xr:uid="{00000000-0004-0000-0500-000052000000}"/>
    <hyperlink ref="F817" r:id="rId84" xr:uid="{00000000-0004-0000-0500-000053000000}"/>
    <hyperlink ref="F824" r:id="rId85" xr:uid="{00000000-0004-0000-0500-000054000000}"/>
    <hyperlink ref="F829" r:id="rId86" xr:uid="{00000000-0004-0000-0500-000055000000}"/>
    <hyperlink ref="F853" r:id="rId87" xr:uid="{00000000-0004-0000-0500-000056000000}"/>
    <hyperlink ref="F886" r:id="rId88" xr:uid="{00000000-0004-0000-0500-000057000000}"/>
    <hyperlink ref="F908" r:id="rId89" xr:uid="{00000000-0004-0000-0500-000058000000}"/>
    <hyperlink ref="F921" r:id="rId90" xr:uid="{00000000-0004-0000-0500-000059000000}"/>
    <hyperlink ref="F931" r:id="rId91" xr:uid="{00000000-0004-0000-0500-00005A000000}"/>
    <hyperlink ref="F942" r:id="rId92" xr:uid="{00000000-0004-0000-0500-00005B000000}"/>
    <hyperlink ref="F946" r:id="rId93" xr:uid="{00000000-0004-0000-0500-00005C000000}"/>
    <hyperlink ref="F956" r:id="rId94" xr:uid="{00000000-0004-0000-0500-00005D000000}"/>
    <hyperlink ref="F966" r:id="rId95" xr:uid="{00000000-0004-0000-0500-00005E000000}"/>
    <hyperlink ref="F971" r:id="rId96" xr:uid="{00000000-0004-0000-0500-00005F000000}"/>
    <hyperlink ref="F976" r:id="rId97" xr:uid="{00000000-0004-0000-0500-000060000000}"/>
    <hyperlink ref="F1086" r:id="rId98" xr:uid="{00000000-0004-0000-0500-000061000000}"/>
    <hyperlink ref="F1089" r:id="rId99" xr:uid="{00000000-0004-0000-0500-000062000000}"/>
    <hyperlink ref="F1107" r:id="rId100" xr:uid="{00000000-0004-0000-0500-000063000000}"/>
    <hyperlink ref="F1119" r:id="rId101" xr:uid="{00000000-0004-0000-0500-000064000000}"/>
    <hyperlink ref="F1124" r:id="rId102" xr:uid="{00000000-0004-0000-0500-000065000000}"/>
    <hyperlink ref="F1153" r:id="rId103" xr:uid="{00000000-0004-0000-0500-000066000000}"/>
    <hyperlink ref="F1174" r:id="rId104" xr:uid="{00000000-0004-0000-0500-000067000000}"/>
    <hyperlink ref="F1193" r:id="rId105" xr:uid="{00000000-0004-0000-0500-000068000000}"/>
    <hyperlink ref="F1201" r:id="rId106" xr:uid="{00000000-0004-0000-0500-000069000000}"/>
    <hyperlink ref="F1212" r:id="rId107" xr:uid="{00000000-0004-0000-0500-00006A000000}"/>
    <hyperlink ref="F1232" r:id="rId108" xr:uid="{00000000-0004-0000-0500-00006B000000}"/>
    <hyperlink ref="F1239" r:id="rId109" xr:uid="{00000000-0004-0000-0500-00006C000000}"/>
    <hyperlink ref="F1256" r:id="rId110" xr:uid="{00000000-0004-0000-0500-00006D000000}"/>
    <hyperlink ref="F1264" r:id="rId111" xr:uid="{00000000-0004-0000-0500-00006E000000}"/>
    <hyperlink ref="F1272" r:id="rId112" xr:uid="{00000000-0004-0000-0500-00006F000000}"/>
    <hyperlink ref="F1280" r:id="rId113" xr:uid="{00000000-0004-0000-0500-000070000000}"/>
    <hyperlink ref="F1300" r:id="rId114" xr:uid="{00000000-0004-0000-0500-000071000000}"/>
    <hyperlink ref="F1309" r:id="rId115" xr:uid="{00000000-0004-0000-0500-000072000000}"/>
    <hyperlink ref="F1312" r:id="rId116" xr:uid="{00000000-0004-0000-0500-000073000000}"/>
    <hyperlink ref="F1330" r:id="rId117" xr:uid="{00000000-0004-0000-0500-000074000000}"/>
    <hyperlink ref="F1348" r:id="rId118" xr:uid="{00000000-0004-0000-0500-000075000000}"/>
    <hyperlink ref="F1360" r:id="rId119" xr:uid="{00000000-0004-0000-0500-000076000000}"/>
    <hyperlink ref="F1366" r:id="rId120" xr:uid="{00000000-0004-0000-0500-000077000000}"/>
    <hyperlink ref="F1381" r:id="rId121" xr:uid="{00000000-0004-0000-0500-000078000000}"/>
    <hyperlink ref="F1390" r:id="rId122" xr:uid="{00000000-0004-0000-0500-000079000000}"/>
    <hyperlink ref="F1405" r:id="rId123" xr:uid="{00000000-0004-0000-0500-00007A000000}"/>
    <hyperlink ref="F1415" r:id="rId124" xr:uid="{00000000-0004-0000-0500-00007B000000}"/>
    <hyperlink ref="F1418" r:id="rId125" xr:uid="{00000000-0004-0000-0500-00007C000000}"/>
    <hyperlink ref="F1441" r:id="rId126" xr:uid="{00000000-0004-0000-0500-00007D000000}"/>
    <hyperlink ref="F1469" r:id="rId127" xr:uid="{00000000-0004-0000-0500-00007E000000}"/>
    <hyperlink ref="F1472" r:id="rId128" xr:uid="{00000000-0004-0000-0500-00007F000000}"/>
    <hyperlink ref="F1482" r:id="rId129" xr:uid="{00000000-0004-0000-0500-000080000000}"/>
    <hyperlink ref="F1492" r:id="rId130" xr:uid="{00000000-0004-0000-0500-000081000000}"/>
    <hyperlink ref="F1498" r:id="rId131" xr:uid="{00000000-0004-0000-0500-000082000000}"/>
    <hyperlink ref="F1504" r:id="rId132" xr:uid="{00000000-0004-0000-0500-000083000000}"/>
    <hyperlink ref="F1510" r:id="rId133" xr:uid="{00000000-0004-0000-0500-000084000000}"/>
    <hyperlink ref="F1517" r:id="rId134" xr:uid="{00000000-0004-0000-0500-000085000000}"/>
    <hyperlink ref="F1520" r:id="rId135" xr:uid="{00000000-0004-0000-0500-000086000000}"/>
    <hyperlink ref="F1544" r:id="rId136" xr:uid="{00000000-0004-0000-0500-000087000000}"/>
    <hyperlink ref="F1565" r:id="rId137" xr:uid="{00000000-0004-0000-0500-000088000000}"/>
    <hyperlink ref="F1576" r:id="rId138" xr:uid="{00000000-0004-0000-0500-000089000000}"/>
    <hyperlink ref="F1579" r:id="rId139" xr:uid="{00000000-0004-0000-0500-00008A000000}"/>
    <hyperlink ref="F1587" r:id="rId140" xr:uid="{00000000-0004-0000-0500-00008B000000}"/>
    <hyperlink ref="F1594" r:id="rId141" xr:uid="{00000000-0004-0000-0500-00008C000000}"/>
    <hyperlink ref="F1601" r:id="rId142" xr:uid="{00000000-0004-0000-0500-00008D000000}"/>
    <hyperlink ref="F1608" r:id="rId143" xr:uid="{00000000-0004-0000-0500-00008E000000}"/>
    <hyperlink ref="F1611" r:id="rId144" xr:uid="{00000000-0004-0000-0500-00008F000000}"/>
    <hyperlink ref="F1622" r:id="rId145" xr:uid="{00000000-0004-0000-0500-000090000000}"/>
    <hyperlink ref="F1633" r:id="rId146" xr:uid="{00000000-0004-0000-0500-000091000000}"/>
    <hyperlink ref="F1644" r:id="rId147" xr:uid="{00000000-0004-0000-0500-000092000000}"/>
    <hyperlink ref="F1655" r:id="rId148" xr:uid="{00000000-0004-0000-0500-000093000000}"/>
    <hyperlink ref="F1678" r:id="rId149" xr:uid="{00000000-0004-0000-0500-000094000000}"/>
    <hyperlink ref="F1692" r:id="rId150" xr:uid="{00000000-0004-0000-0500-000095000000}"/>
    <hyperlink ref="F1703" r:id="rId151" xr:uid="{00000000-0004-0000-0500-000096000000}"/>
    <hyperlink ref="F1706" r:id="rId152" xr:uid="{00000000-0004-0000-0500-000097000000}"/>
    <hyperlink ref="F1711" r:id="rId153" xr:uid="{00000000-0004-0000-0500-000098000000}"/>
    <hyperlink ref="F1716" r:id="rId154" xr:uid="{00000000-0004-0000-0500-000099000000}"/>
    <hyperlink ref="F1725" r:id="rId155" xr:uid="{00000000-0004-0000-0500-00009A000000}"/>
    <hyperlink ref="F1751" r:id="rId156" xr:uid="{00000000-0004-0000-0500-00009B000000}"/>
    <hyperlink ref="F1759" r:id="rId157" xr:uid="{00000000-0004-0000-0500-00009C000000}"/>
    <hyperlink ref="F1767" r:id="rId158" xr:uid="{00000000-0004-0000-0500-00009D000000}"/>
    <hyperlink ref="F1776" r:id="rId159" xr:uid="{00000000-0004-0000-0500-00009E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6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2:BM685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102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3000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tr">
        <f>IF('Rekapitulace stavby'!AN16="","",'Rekapitulace stavby'!AN16)</f>
        <v/>
      </c>
      <c r="L22" s="33"/>
    </row>
    <row r="23" spans="2:12" s="1" customFormat="1" ht="18" customHeight="1">
      <c r="B23" s="33"/>
      <c r="E23" s="26" t="str">
        <f>IF('Rekapitulace stavby'!E17="","",'Rekapitulace stavby'!E17)</f>
        <v xml:space="preserve"> </v>
      </c>
      <c r="I23" s="28" t="s">
        <v>29</v>
      </c>
      <c r="J23" s="26" t="str">
        <f>IF('Rekapitulace stavby'!AN17="","",'Rekapitulace stavby'!AN17)</f>
        <v/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ROUND(J100,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ROUND((SUM(BE100:BE684)),  2)</f>
        <v>0</v>
      </c>
      <c r="I35" s="94">
        <v>0.21</v>
      </c>
      <c r="J35" s="84">
        <f>ROUND(((SUM(BE100:BE684))*I35),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ROUND((SUM(BF100:BF684)),  2)</f>
        <v>0</v>
      </c>
      <c r="I36" s="94">
        <v>0.12</v>
      </c>
      <c r="J36" s="84">
        <f>ROUND(((SUM(BF100:BF684))*I36),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ROUND((SUM(BG100:BG684)),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ROUND((SUM(BH100:BH684)),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ROUND((SUM(BI100:BI684)),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D.1.4.1 - Zdravotně technické instalace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 xml:space="preserve"> 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J100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140</v>
      </c>
      <c r="E64" s="106"/>
      <c r="F64" s="106"/>
      <c r="G64" s="106"/>
      <c r="H64" s="106"/>
      <c r="I64" s="106"/>
      <c r="J64" s="107">
        <f>J101</f>
        <v>0</v>
      </c>
      <c r="L64" s="104"/>
    </row>
    <row r="65" spans="2:12" s="9" customFormat="1" ht="19.95" customHeight="1">
      <c r="B65" s="108"/>
      <c r="D65" s="109" t="s">
        <v>141</v>
      </c>
      <c r="E65" s="110"/>
      <c r="F65" s="110"/>
      <c r="G65" s="110"/>
      <c r="H65" s="110"/>
      <c r="I65" s="110"/>
      <c r="J65" s="111">
        <f>J102</f>
        <v>0</v>
      </c>
      <c r="L65" s="108"/>
    </row>
    <row r="66" spans="2:12" s="9" customFormat="1" ht="19.95" customHeight="1">
      <c r="B66" s="108"/>
      <c r="D66" s="109" t="s">
        <v>574</v>
      </c>
      <c r="E66" s="110"/>
      <c r="F66" s="110"/>
      <c r="G66" s="110"/>
      <c r="H66" s="110"/>
      <c r="I66" s="110"/>
      <c r="J66" s="111">
        <f>J222</f>
        <v>0</v>
      </c>
      <c r="L66" s="108"/>
    </row>
    <row r="67" spans="2:12" s="9" customFormat="1" ht="19.95" customHeight="1">
      <c r="B67" s="108"/>
      <c r="D67" s="109" t="s">
        <v>577</v>
      </c>
      <c r="E67" s="110"/>
      <c r="F67" s="110"/>
      <c r="G67" s="110"/>
      <c r="H67" s="110"/>
      <c r="I67" s="110"/>
      <c r="J67" s="111">
        <f>J253</f>
        <v>0</v>
      </c>
      <c r="L67" s="108"/>
    </row>
    <row r="68" spans="2:12" s="9" customFormat="1" ht="19.95" customHeight="1">
      <c r="B68" s="108"/>
      <c r="D68" s="109" t="s">
        <v>142</v>
      </c>
      <c r="E68" s="110"/>
      <c r="F68" s="110"/>
      <c r="G68" s="110"/>
      <c r="H68" s="110"/>
      <c r="I68" s="110"/>
      <c r="J68" s="111">
        <f>J414</f>
        <v>0</v>
      </c>
      <c r="L68" s="108"/>
    </row>
    <row r="69" spans="2:12" s="9" customFormat="1" ht="19.95" customHeight="1">
      <c r="B69" s="108"/>
      <c r="D69" s="109" t="s">
        <v>143</v>
      </c>
      <c r="E69" s="110"/>
      <c r="F69" s="110"/>
      <c r="G69" s="110"/>
      <c r="H69" s="110"/>
      <c r="I69" s="110"/>
      <c r="J69" s="111">
        <f>J442</f>
        <v>0</v>
      </c>
      <c r="L69" s="108"/>
    </row>
    <row r="70" spans="2:12" s="9" customFormat="1" ht="19.95" customHeight="1">
      <c r="B70" s="108"/>
      <c r="D70" s="109" t="s">
        <v>578</v>
      </c>
      <c r="E70" s="110"/>
      <c r="F70" s="110"/>
      <c r="G70" s="110"/>
      <c r="H70" s="110"/>
      <c r="I70" s="110"/>
      <c r="J70" s="111">
        <f>J454</f>
        <v>0</v>
      </c>
      <c r="L70" s="108"/>
    </row>
    <row r="71" spans="2:12" s="8" customFormat="1" ht="24.9" customHeight="1">
      <c r="B71" s="104"/>
      <c r="D71" s="105" t="s">
        <v>144</v>
      </c>
      <c r="E71" s="106"/>
      <c r="F71" s="106"/>
      <c r="G71" s="106"/>
      <c r="H71" s="106"/>
      <c r="I71" s="106"/>
      <c r="J71" s="107">
        <f>J457</f>
        <v>0</v>
      </c>
      <c r="L71" s="104"/>
    </row>
    <row r="72" spans="2:12" s="9" customFormat="1" ht="19.95" customHeight="1">
      <c r="B72" s="108"/>
      <c r="D72" s="109" t="s">
        <v>146</v>
      </c>
      <c r="E72" s="110"/>
      <c r="F72" s="110"/>
      <c r="G72" s="110"/>
      <c r="H72" s="110"/>
      <c r="I72" s="110"/>
      <c r="J72" s="111">
        <f>J458</f>
        <v>0</v>
      </c>
      <c r="L72" s="108"/>
    </row>
    <row r="73" spans="2:12" s="9" customFormat="1" ht="19.95" customHeight="1">
      <c r="B73" s="108"/>
      <c r="D73" s="109" t="s">
        <v>3001</v>
      </c>
      <c r="E73" s="110"/>
      <c r="F73" s="110"/>
      <c r="G73" s="110"/>
      <c r="H73" s="110"/>
      <c r="I73" s="110"/>
      <c r="J73" s="111">
        <f>J464</f>
        <v>0</v>
      </c>
      <c r="L73" s="108"/>
    </row>
    <row r="74" spans="2:12" s="9" customFormat="1" ht="19.95" customHeight="1">
      <c r="B74" s="108"/>
      <c r="D74" s="109" t="s">
        <v>3002</v>
      </c>
      <c r="E74" s="110"/>
      <c r="F74" s="110"/>
      <c r="G74" s="110"/>
      <c r="H74" s="110"/>
      <c r="I74" s="110"/>
      <c r="J74" s="111">
        <f>J526</f>
        <v>0</v>
      </c>
      <c r="L74" s="108"/>
    </row>
    <row r="75" spans="2:12" s="9" customFormat="1" ht="19.95" customHeight="1">
      <c r="B75" s="108"/>
      <c r="D75" s="109" t="s">
        <v>3003</v>
      </c>
      <c r="E75" s="110"/>
      <c r="F75" s="110"/>
      <c r="G75" s="110"/>
      <c r="H75" s="110"/>
      <c r="I75" s="110"/>
      <c r="J75" s="111">
        <f>J623</f>
        <v>0</v>
      </c>
      <c r="L75" s="108"/>
    </row>
    <row r="76" spans="2:12" s="9" customFormat="1" ht="19.95" customHeight="1">
      <c r="B76" s="108"/>
      <c r="D76" s="109" t="s">
        <v>3004</v>
      </c>
      <c r="E76" s="110"/>
      <c r="F76" s="110"/>
      <c r="G76" s="110"/>
      <c r="H76" s="110"/>
      <c r="I76" s="110"/>
      <c r="J76" s="111">
        <f>J656</f>
        <v>0</v>
      </c>
      <c r="L76" s="108"/>
    </row>
    <row r="77" spans="2:12" s="9" customFormat="1" ht="19.95" customHeight="1">
      <c r="B77" s="108"/>
      <c r="D77" s="109" t="s">
        <v>147</v>
      </c>
      <c r="E77" s="110"/>
      <c r="F77" s="110"/>
      <c r="G77" s="110"/>
      <c r="H77" s="110"/>
      <c r="I77" s="110"/>
      <c r="J77" s="111">
        <f>J659</f>
        <v>0</v>
      </c>
      <c r="L77" s="108"/>
    </row>
    <row r="78" spans="2:12" s="8" customFormat="1" ht="24.9" customHeight="1">
      <c r="B78" s="104"/>
      <c r="D78" s="105" t="s">
        <v>3005</v>
      </c>
      <c r="E78" s="106"/>
      <c r="F78" s="106"/>
      <c r="G78" s="106"/>
      <c r="H78" s="106"/>
      <c r="I78" s="106"/>
      <c r="J78" s="107">
        <f>J672</f>
        <v>0</v>
      </c>
      <c r="L78" s="104"/>
    </row>
    <row r="79" spans="2:12" s="1" customFormat="1" ht="21.75" customHeight="1">
      <c r="B79" s="33"/>
      <c r="L79" s="33"/>
    </row>
    <row r="80" spans="2:12" s="1" customFormat="1" ht="6.9" customHeight="1"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33"/>
    </row>
    <row r="84" spans="2:12" s="1" customFormat="1" ht="6.9" customHeight="1">
      <c r="B84" s="44"/>
      <c r="C84" s="45"/>
      <c r="D84" s="45"/>
      <c r="E84" s="45"/>
      <c r="F84" s="45"/>
      <c r="G84" s="45"/>
      <c r="H84" s="45"/>
      <c r="I84" s="45"/>
      <c r="J84" s="45"/>
      <c r="K84" s="45"/>
      <c r="L84" s="33"/>
    </row>
    <row r="85" spans="2:12" s="1" customFormat="1" ht="24.9" customHeight="1">
      <c r="B85" s="33"/>
      <c r="C85" s="22" t="s">
        <v>151</v>
      </c>
      <c r="L85" s="33"/>
    </row>
    <row r="86" spans="2:12" s="1" customFormat="1" ht="6.9" customHeight="1">
      <c r="B86" s="33"/>
      <c r="L86" s="33"/>
    </row>
    <row r="87" spans="2:12" s="1" customFormat="1" ht="12" customHeight="1">
      <c r="B87" s="33"/>
      <c r="C87" s="28" t="s">
        <v>16</v>
      </c>
      <c r="L87" s="33"/>
    </row>
    <row r="88" spans="2:12" s="1" customFormat="1" ht="16.5" customHeight="1">
      <c r="B88" s="33"/>
      <c r="E88" s="327" t="str">
        <f>E7</f>
        <v>ÚPRAVY STÁVAJÍCÍHO VODOJEMU KOZINEC I a II</v>
      </c>
      <c r="F88" s="328"/>
      <c r="G88" s="328"/>
      <c r="H88" s="328"/>
      <c r="L88" s="33"/>
    </row>
    <row r="89" spans="2:12" ht="12" customHeight="1">
      <c r="B89" s="21"/>
      <c r="C89" s="28" t="s">
        <v>132</v>
      </c>
      <c r="L89" s="21"/>
    </row>
    <row r="90" spans="2:12" s="1" customFormat="1" ht="16.5" customHeight="1">
      <c r="B90" s="33"/>
      <c r="E90" s="327" t="s">
        <v>1448</v>
      </c>
      <c r="F90" s="329"/>
      <c r="G90" s="329"/>
      <c r="H90" s="329"/>
      <c r="L90" s="33"/>
    </row>
    <row r="91" spans="2:12" s="1" customFormat="1" ht="12" customHeight="1">
      <c r="B91" s="33"/>
      <c r="C91" s="28" t="s">
        <v>134</v>
      </c>
      <c r="L91" s="33"/>
    </row>
    <row r="92" spans="2:12" s="1" customFormat="1" ht="16.5" customHeight="1">
      <c r="B92" s="33"/>
      <c r="E92" s="291" t="str">
        <f>E11</f>
        <v>D.1.4.1 - Zdravotně technické instalace</v>
      </c>
      <c r="F92" s="329"/>
      <c r="G92" s="329"/>
      <c r="H92" s="329"/>
      <c r="L92" s="33"/>
    </row>
    <row r="93" spans="2:12" s="1" customFormat="1" ht="6.9" customHeight="1">
      <c r="B93" s="33"/>
      <c r="L93" s="33"/>
    </row>
    <row r="94" spans="2:12" s="1" customFormat="1" ht="12" customHeight="1">
      <c r="B94" s="33"/>
      <c r="C94" s="28" t="s">
        <v>21</v>
      </c>
      <c r="F94" s="26" t="str">
        <f>F14</f>
        <v>Jilemnice</v>
      </c>
      <c r="I94" s="28" t="s">
        <v>23</v>
      </c>
      <c r="J94" s="50" t="str">
        <f>IF(J14="","",J14)</f>
        <v>5. 11. 2024</v>
      </c>
      <c r="L94" s="33"/>
    </row>
    <row r="95" spans="2:12" s="1" customFormat="1" ht="6.9" customHeight="1">
      <c r="B95" s="33"/>
      <c r="L95" s="33"/>
    </row>
    <row r="96" spans="2:12" s="1" customFormat="1" ht="15.15" customHeight="1">
      <c r="B96" s="33"/>
      <c r="C96" s="28" t="s">
        <v>25</v>
      </c>
      <c r="F96" s="26" t="str">
        <f>E17</f>
        <v>Vodohospodářské sdružení Turnov</v>
      </c>
      <c r="I96" s="28" t="s">
        <v>32</v>
      </c>
      <c r="J96" s="31" t="str">
        <f>E23</f>
        <v xml:space="preserve"> </v>
      </c>
      <c r="L96" s="33"/>
    </row>
    <row r="97" spans="2:65" s="1" customFormat="1" ht="15.15" customHeight="1">
      <c r="B97" s="33"/>
      <c r="C97" s="28" t="s">
        <v>30</v>
      </c>
      <c r="F97" s="26" t="str">
        <f>IF(E20="","",E20)</f>
        <v>Vyplň údaj</v>
      </c>
      <c r="I97" s="28" t="s">
        <v>35</v>
      </c>
      <c r="J97" s="31" t="str">
        <f>E26</f>
        <v>Michael Štěpán</v>
      </c>
      <c r="L97" s="33"/>
    </row>
    <row r="98" spans="2:65" s="1" customFormat="1" ht="10.35" customHeight="1">
      <c r="B98" s="33"/>
      <c r="L98" s="33"/>
    </row>
    <row r="99" spans="2:65" s="10" customFormat="1" ht="29.25" customHeight="1">
      <c r="B99" s="112"/>
      <c r="C99" s="113" t="s">
        <v>152</v>
      </c>
      <c r="D99" s="114" t="s">
        <v>59</v>
      </c>
      <c r="E99" s="114" t="s">
        <v>55</v>
      </c>
      <c r="F99" s="114" t="s">
        <v>56</v>
      </c>
      <c r="G99" s="114" t="s">
        <v>153</v>
      </c>
      <c r="H99" s="114" t="s">
        <v>154</v>
      </c>
      <c r="I99" s="114" t="s">
        <v>155</v>
      </c>
      <c r="J99" s="114" t="s">
        <v>138</v>
      </c>
      <c r="K99" s="115" t="s">
        <v>156</v>
      </c>
      <c r="L99" s="112"/>
      <c r="M99" s="57" t="s">
        <v>19</v>
      </c>
      <c r="N99" s="58" t="s">
        <v>44</v>
      </c>
      <c r="O99" s="58" t="s">
        <v>157</v>
      </c>
      <c r="P99" s="58" t="s">
        <v>158</v>
      </c>
      <c r="Q99" s="58" t="s">
        <v>159</v>
      </c>
      <c r="R99" s="58" t="s">
        <v>160</v>
      </c>
      <c r="S99" s="58" t="s">
        <v>161</v>
      </c>
      <c r="T99" s="59" t="s">
        <v>162</v>
      </c>
    </row>
    <row r="100" spans="2:65" s="1" customFormat="1" ht="22.8" customHeight="1">
      <c r="B100" s="33"/>
      <c r="C100" s="62" t="s">
        <v>163</v>
      </c>
      <c r="J100" s="116">
        <f>BK100</f>
        <v>0</v>
      </c>
      <c r="L100" s="33"/>
      <c r="M100" s="60"/>
      <c r="N100" s="51"/>
      <c r="O100" s="51"/>
      <c r="P100" s="117">
        <f>P101+P457+P672</f>
        <v>0</v>
      </c>
      <c r="Q100" s="51"/>
      <c r="R100" s="117">
        <f>R101+R457+R672</f>
        <v>5.0446760976399991</v>
      </c>
      <c r="S100" s="51"/>
      <c r="T100" s="118">
        <f>T101+T457+T672</f>
        <v>1.7770037000000001</v>
      </c>
      <c r="AT100" s="18" t="s">
        <v>73</v>
      </c>
      <c r="AU100" s="18" t="s">
        <v>139</v>
      </c>
      <c r="BK100" s="119">
        <f>BK101+BK457+BK672</f>
        <v>0</v>
      </c>
    </row>
    <row r="101" spans="2:65" s="11" customFormat="1" ht="25.95" customHeight="1">
      <c r="B101" s="120"/>
      <c r="D101" s="121" t="s">
        <v>73</v>
      </c>
      <c r="E101" s="122" t="s">
        <v>164</v>
      </c>
      <c r="F101" s="122" t="s">
        <v>165</v>
      </c>
      <c r="I101" s="123"/>
      <c r="J101" s="124">
        <f>BK101</f>
        <v>0</v>
      </c>
      <c r="L101" s="120"/>
      <c r="M101" s="125"/>
      <c r="P101" s="126">
        <f>P102+P222+P253+P414+P442+P454</f>
        <v>0</v>
      </c>
      <c r="R101" s="126">
        <f>R102+R222+R253+R414+R442+R454</f>
        <v>4.885851227999999</v>
      </c>
      <c r="T101" s="127">
        <f>T102+T222+T253+T414+T442+T454</f>
        <v>1.7592400000000001</v>
      </c>
      <c r="AR101" s="121" t="s">
        <v>81</v>
      </c>
      <c r="AT101" s="128" t="s">
        <v>73</v>
      </c>
      <c r="AU101" s="128" t="s">
        <v>74</v>
      </c>
      <c r="AY101" s="121" t="s">
        <v>166</v>
      </c>
      <c r="BK101" s="129">
        <f>BK102+BK222+BK253+BK414+BK442+BK454</f>
        <v>0</v>
      </c>
    </row>
    <row r="102" spans="2:65" s="11" customFormat="1" ht="22.8" customHeight="1">
      <c r="B102" s="120"/>
      <c r="D102" s="121" t="s">
        <v>73</v>
      </c>
      <c r="E102" s="130" t="s">
        <v>81</v>
      </c>
      <c r="F102" s="130" t="s">
        <v>167</v>
      </c>
      <c r="I102" s="123"/>
      <c r="J102" s="131">
        <f>BK102</f>
        <v>0</v>
      </c>
      <c r="L102" s="120"/>
      <c r="M102" s="125"/>
      <c r="P102" s="126">
        <f>SUM(P103:P221)</f>
        <v>0</v>
      </c>
      <c r="R102" s="126">
        <f>SUM(R103:R221)</f>
        <v>0.11278713020000002</v>
      </c>
      <c r="T102" s="127">
        <f>SUM(T103:T221)</f>
        <v>0</v>
      </c>
      <c r="AR102" s="121" t="s">
        <v>81</v>
      </c>
      <c r="AT102" s="128" t="s">
        <v>73</v>
      </c>
      <c r="AU102" s="128" t="s">
        <v>81</v>
      </c>
      <c r="AY102" s="121" t="s">
        <v>166</v>
      </c>
      <c r="BK102" s="129">
        <f>SUM(BK103:BK221)</f>
        <v>0</v>
      </c>
    </row>
    <row r="103" spans="2:65" s="1" customFormat="1" ht="24.15" customHeight="1">
      <c r="B103" s="33"/>
      <c r="C103" s="132" t="s">
        <v>81</v>
      </c>
      <c r="D103" s="132" t="s">
        <v>168</v>
      </c>
      <c r="E103" s="133" t="s">
        <v>3006</v>
      </c>
      <c r="F103" s="134" t="s">
        <v>3007</v>
      </c>
      <c r="G103" s="135" t="s">
        <v>171</v>
      </c>
      <c r="H103" s="136">
        <v>16.555</v>
      </c>
      <c r="I103" s="137"/>
      <c r="J103" s="138">
        <f>ROUND(I103*H103,2)</f>
        <v>0</v>
      </c>
      <c r="K103" s="134" t="s">
        <v>766</v>
      </c>
      <c r="L103" s="33"/>
      <c r="M103" s="139" t="s">
        <v>19</v>
      </c>
      <c r="N103" s="140" t="s">
        <v>45</v>
      </c>
      <c r="P103" s="141">
        <f>O103*H103</f>
        <v>0</v>
      </c>
      <c r="Q103" s="141">
        <v>0</v>
      </c>
      <c r="R103" s="141">
        <f>Q103*H103</f>
        <v>0</v>
      </c>
      <c r="S103" s="141">
        <v>0</v>
      </c>
      <c r="T103" s="142">
        <f>S103*H103</f>
        <v>0</v>
      </c>
      <c r="AR103" s="143" t="s">
        <v>173</v>
      </c>
      <c r="AT103" s="143" t="s">
        <v>168</v>
      </c>
      <c r="AU103" s="143" t="s">
        <v>83</v>
      </c>
      <c r="AY103" s="18" t="s">
        <v>166</v>
      </c>
      <c r="BE103" s="144">
        <f>IF(N103="základní",J103,0)</f>
        <v>0</v>
      </c>
      <c r="BF103" s="144">
        <f>IF(N103="snížená",J103,0)</f>
        <v>0</v>
      </c>
      <c r="BG103" s="144">
        <f>IF(N103="zákl. přenesená",J103,0)</f>
        <v>0</v>
      </c>
      <c r="BH103" s="144">
        <f>IF(N103="sníž. přenesená",J103,0)</f>
        <v>0</v>
      </c>
      <c r="BI103" s="144">
        <f>IF(N103="nulová",J103,0)</f>
        <v>0</v>
      </c>
      <c r="BJ103" s="18" t="s">
        <v>81</v>
      </c>
      <c r="BK103" s="144">
        <f>ROUND(I103*H103,2)</f>
        <v>0</v>
      </c>
      <c r="BL103" s="18" t="s">
        <v>173</v>
      </c>
      <c r="BM103" s="143" t="s">
        <v>3008</v>
      </c>
    </row>
    <row r="104" spans="2:65" s="1" customFormat="1" ht="10.199999999999999">
      <c r="B104" s="33"/>
      <c r="D104" s="145" t="s">
        <v>175</v>
      </c>
      <c r="F104" s="146" t="s">
        <v>3009</v>
      </c>
      <c r="I104" s="147"/>
      <c r="L104" s="33"/>
      <c r="M104" s="148"/>
      <c r="T104" s="54"/>
      <c r="AT104" s="18" t="s">
        <v>175</v>
      </c>
      <c r="AU104" s="18" t="s">
        <v>83</v>
      </c>
    </row>
    <row r="105" spans="2:65" s="12" customFormat="1" ht="10.199999999999999">
      <c r="B105" s="149"/>
      <c r="D105" s="150" t="s">
        <v>177</v>
      </c>
      <c r="E105" s="151" t="s">
        <v>19</v>
      </c>
      <c r="F105" s="152" t="s">
        <v>3010</v>
      </c>
      <c r="H105" s="151" t="s">
        <v>19</v>
      </c>
      <c r="I105" s="153"/>
      <c r="L105" s="149"/>
      <c r="M105" s="154"/>
      <c r="T105" s="155"/>
      <c r="AT105" s="151" t="s">
        <v>177</v>
      </c>
      <c r="AU105" s="151" t="s">
        <v>83</v>
      </c>
      <c r="AV105" s="12" t="s">
        <v>81</v>
      </c>
      <c r="AW105" s="12" t="s">
        <v>34</v>
      </c>
      <c r="AX105" s="12" t="s">
        <v>74</v>
      </c>
      <c r="AY105" s="151" t="s">
        <v>166</v>
      </c>
    </row>
    <row r="106" spans="2:65" s="12" customFormat="1" ht="10.199999999999999">
      <c r="B106" s="149"/>
      <c r="D106" s="150" t="s">
        <v>177</v>
      </c>
      <c r="E106" s="151" t="s">
        <v>19</v>
      </c>
      <c r="F106" s="152" t="s">
        <v>3011</v>
      </c>
      <c r="H106" s="151" t="s">
        <v>19</v>
      </c>
      <c r="I106" s="153"/>
      <c r="L106" s="149"/>
      <c r="M106" s="154"/>
      <c r="T106" s="155"/>
      <c r="AT106" s="151" t="s">
        <v>177</v>
      </c>
      <c r="AU106" s="151" t="s">
        <v>83</v>
      </c>
      <c r="AV106" s="12" t="s">
        <v>81</v>
      </c>
      <c r="AW106" s="12" t="s">
        <v>34</v>
      </c>
      <c r="AX106" s="12" t="s">
        <v>74</v>
      </c>
      <c r="AY106" s="151" t="s">
        <v>166</v>
      </c>
    </row>
    <row r="107" spans="2:65" s="12" customFormat="1" ht="10.199999999999999">
      <c r="B107" s="149"/>
      <c r="D107" s="150" t="s">
        <v>177</v>
      </c>
      <c r="E107" s="151" t="s">
        <v>19</v>
      </c>
      <c r="F107" s="152" t="s">
        <v>3012</v>
      </c>
      <c r="H107" s="151" t="s">
        <v>19</v>
      </c>
      <c r="I107" s="153"/>
      <c r="L107" s="149"/>
      <c r="M107" s="154"/>
      <c r="T107" s="155"/>
      <c r="AT107" s="151" t="s">
        <v>177</v>
      </c>
      <c r="AU107" s="151" t="s">
        <v>83</v>
      </c>
      <c r="AV107" s="12" t="s">
        <v>81</v>
      </c>
      <c r="AW107" s="12" t="s">
        <v>34</v>
      </c>
      <c r="AX107" s="12" t="s">
        <v>74</v>
      </c>
      <c r="AY107" s="151" t="s">
        <v>166</v>
      </c>
    </row>
    <row r="108" spans="2:65" s="13" customFormat="1" ht="10.199999999999999">
      <c r="B108" s="156"/>
      <c r="D108" s="150" t="s">
        <v>177</v>
      </c>
      <c r="E108" s="157" t="s">
        <v>19</v>
      </c>
      <c r="F108" s="158" t="s">
        <v>3013</v>
      </c>
      <c r="H108" s="159">
        <v>12.375</v>
      </c>
      <c r="I108" s="160"/>
      <c r="L108" s="156"/>
      <c r="M108" s="161"/>
      <c r="T108" s="162"/>
      <c r="AT108" s="157" t="s">
        <v>177</v>
      </c>
      <c r="AU108" s="157" t="s">
        <v>83</v>
      </c>
      <c r="AV108" s="13" t="s">
        <v>83</v>
      </c>
      <c r="AW108" s="13" t="s">
        <v>34</v>
      </c>
      <c r="AX108" s="13" t="s">
        <v>74</v>
      </c>
      <c r="AY108" s="157" t="s">
        <v>166</v>
      </c>
    </row>
    <row r="109" spans="2:65" s="12" customFormat="1" ht="10.199999999999999">
      <c r="B109" s="149"/>
      <c r="D109" s="150" t="s">
        <v>177</v>
      </c>
      <c r="E109" s="151" t="s">
        <v>19</v>
      </c>
      <c r="F109" s="152" t="s">
        <v>3014</v>
      </c>
      <c r="H109" s="151" t="s">
        <v>19</v>
      </c>
      <c r="I109" s="153"/>
      <c r="L109" s="149"/>
      <c r="M109" s="154"/>
      <c r="T109" s="155"/>
      <c r="AT109" s="151" t="s">
        <v>177</v>
      </c>
      <c r="AU109" s="151" t="s">
        <v>83</v>
      </c>
      <c r="AV109" s="12" t="s">
        <v>81</v>
      </c>
      <c r="AW109" s="12" t="s">
        <v>34</v>
      </c>
      <c r="AX109" s="12" t="s">
        <v>74</v>
      </c>
      <c r="AY109" s="151" t="s">
        <v>166</v>
      </c>
    </row>
    <row r="110" spans="2:65" s="13" customFormat="1" ht="10.199999999999999">
      <c r="B110" s="156"/>
      <c r="D110" s="150" t="s">
        <v>177</v>
      </c>
      <c r="E110" s="157" t="s">
        <v>19</v>
      </c>
      <c r="F110" s="158" t="s">
        <v>3015</v>
      </c>
      <c r="H110" s="159">
        <v>2.86</v>
      </c>
      <c r="I110" s="160"/>
      <c r="L110" s="156"/>
      <c r="M110" s="161"/>
      <c r="T110" s="162"/>
      <c r="AT110" s="157" t="s">
        <v>177</v>
      </c>
      <c r="AU110" s="157" t="s">
        <v>83</v>
      </c>
      <c r="AV110" s="13" t="s">
        <v>83</v>
      </c>
      <c r="AW110" s="13" t="s">
        <v>34</v>
      </c>
      <c r="AX110" s="13" t="s">
        <v>74</v>
      </c>
      <c r="AY110" s="157" t="s">
        <v>166</v>
      </c>
    </row>
    <row r="111" spans="2:65" s="13" customFormat="1" ht="10.199999999999999">
      <c r="B111" s="156"/>
      <c r="D111" s="150" t="s">
        <v>177</v>
      </c>
      <c r="E111" s="157" t="s">
        <v>19</v>
      </c>
      <c r="F111" s="158" t="s">
        <v>3016</v>
      </c>
      <c r="H111" s="159">
        <v>1.32</v>
      </c>
      <c r="I111" s="160"/>
      <c r="L111" s="156"/>
      <c r="M111" s="161"/>
      <c r="T111" s="162"/>
      <c r="AT111" s="157" t="s">
        <v>177</v>
      </c>
      <c r="AU111" s="157" t="s">
        <v>83</v>
      </c>
      <c r="AV111" s="13" t="s">
        <v>83</v>
      </c>
      <c r="AW111" s="13" t="s">
        <v>34</v>
      </c>
      <c r="AX111" s="13" t="s">
        <v>74</v>
      </c>
      <c r="AY111" s="157" t="s">
        <v>166</v>
      </c>
    </row>
    <row r="112" spans="2:65" s="14" customFormat="1" ht="10.199999999999999">
      <c r="B112" s="163"/>
      <c r="D112" s="150" t="s">
        <v>177</v>
      </c>
      <c r="E112" s="164" t="s">
        <v>19</v>
      </c>
      <c r="F112" s="165" t="s">
        <v>181</v>
      </c>
      <c r="H112" s="166">
        <v>16.555</v>
      </c>
      <c r="I112" s="167"/>
      <c r="L112" s="163"/>
      <c r="M112" s="168"/>
      <c r="T112" s="169"/>
      <c r="AT112" s="164" t="s">
        <v>177</v>
      </c>
      <c r="AU112" s="164" t="s">
        <v>83</v>
      </c>
      <c r="AV112" s="14" t="s">
        <v>173</v>
      </c>
      <c r="AW112" s="14" t="s">
        <v>34</v>
      </c>
      <c r="AX112" s="14" t="s">
        <v>81</v>
      </c>
      <c r="AY112" s="164" t="s">
        <v>166</v>
      </c>
    </row>
    <row r="113" spans="2:65" s="1" customFormat="1" ht="24.15" customHeight="1">
      <c r="B113" s="33"/>
      <c r="C113" s="132" t="s">
        <v>83</v>
      </c>
      <c r="D113" s="132" t="s">
        <v>168</v>
      </c>
      <c r="E113" s="133" t="s">
        <v>3017</v>
      </c>
      <c r="F113" s="134" t="s">
        <v>3018</v>
      </c>
      <c r="G113" s="135" t="s">
        <v>171</v>
      </c>
      <c r="H113" s="136">
        <v>43.017000000000003</v>
      </c>
      <c r="I113" s="137"/>
      <c r="J113" s="138">
        <f>ROUND(I113*H113,2)</f>
        <v>0</v>
      </c>
      <c r="K113" s="134" t="s">
        <v>766</v>
      </c>
      <c r="L113" s="33"/>
      <c r="M113" s="139" t="s">
        <v>19</v>
      </c>
      <c r="N113" s="140" t="s">
        <v>45</v>
      </c>
      <c r="P113" s="141">
        <f>O113*H113</f>
        <v>0</v>
      </c>
      <c r="Q113" s="141">
        <v>0</v>
      </c>
      <c r="R113" s="141">
        <f>Q113*H113</f>
        <v>0</v>
      </c>
      <c r="S113" s="141">
        <v>0</v>
      </c>
      <c r="T113" s="142">
        <f>S113*H113</f>
        <v>0</v>
      </c>
      <c r="AR113" s="143" t="s">
        <v>173</v>
      </c>
      <c r="AT113" s="143" t="s">
        <v>168</v>
      </c>
      <c r="AU113" s="143" t="s">
        <v>83</v>
      </c>
      <c r="AY113" s="18" t="s">
        <v>166</v>
      </c>
      <c r="BE113" s="144">
        <f>IF(N113="základní",J113,0)</f>
        <v>0</v>
      </c>
      <c r="BF113" s="144">
        <f>IF(N113="snížená",J113,0)</f>
        <v>0</v>
      </c>
      <c r="BG113" s="144">
        <f>IF(N113="zákl. přenesená",J113,0)</f>
        <v>0</v>
      </c>
      <c r="BH113" s="144">
        <f>IF(N113="sníž. přenesená",J113,0)</f>
        <v>0</v>
      </c>
      <c r="BI113" s="144">
        <f>IF(N113="nulová",J113,0)</f>
        <v>0</v>
      </c>
      <c r="BJ113" s="18" t="s">
        <v>81</v>
      </c>
      <c r="BK113" s="144">
        <f>ROUND(I113*H113,2)</f>
        <v>0</v>
      </c>
      <c r="BL113" s="18" t="s">
        <v>173</v>
      </c>
      <c r="BM113" s="143" t="s">
        <v>3019</v>
      </c>
    </row>
    <row r="114" spans="2:65" s="1" customFormat="1" ht="10.199999999999999">
      <c r="B114" s="33"/>
      <c r="D114" s="145" t="s">
        <v>175</v>
      </c>
      <c r="F114" s="146" t="s">
        <v>3020</v>
      </c>
      <c r="I114" s="147"/>
      <c r="L114" s="33"/>
      <c r="M114" s="148"/>
      <c r="T114" s="54"/>
      <c r="AT114" s="18" t="s">
        <v>175</v>
      </c>
      <c r="AU114" s="18" t="s">
        <v>83</v>
      </c>
    </row>
    <row r="115" spans="2:65" s="12" customFormat="1" ht="10.199999999999999">
      <c r="B115" s="149"/>
      <c r="D115" s="150" t="s">
        <v>177</v>
      </c>
      <c r="E115" s="151" t="s">
        <v>19</v>
      </c>
      <c r="F115" s="152" t="s">
        <v>3011</v>
      </c>
      <c r="H115" s="151" t="s">
        <v>19</v>
      </c>
      <c r="I115" s="153"/>
      <c r="L115" s="149"/>
      <c r="M115" s="154"/>
      <c r="T115" s="155"/>
      <c r="AT115" s="151" t="s">
        <v>177</v>
      </c>
      <c r="AU115" s="151" t="s">
        <v>83</v>
      </c>
      <c r="AV115" s="12" t="s">
        <v>81</v>
      </c>
      <c r="AW115" s="12" t="s">
        <v>34</v>
      </c>
      <c r="AX115" s="12" t="s">
        <v>74</v>
      </c>
      <c r="AY115" s="151" t="s">
        <v>166</v>
      </c>
    </row>
    <row r="116" spans="2:65" s="12" customFormat="1" ht="10.199999999999999">
      <c r="B116" s="149"/>
      <c r="D116" s="150" t="s">
        <v>177</v>
      </c>
      <c r="E116" s="151" t="s">
        <v>19</v>
      </c>
      <c r="F116" s="152" t="s">
        <v>3014</v>
      </c>
      <c r="H116" s="151" t="s">
        <v>19</v>
      </c>
      <c r="I116" s="153"/>
      <c r="L116" s="149"/>
      <c r="M116" s="154"/>
      <c r="T116" s="155"/>
      <c r="AT116" s="151" t="s">
        <v>177</v>
      </c>
      <c r="AU116" s="151" t="s">
        <v>83</v>
      </c>
      <c r="AV116" s="12" t="s">
        <v>81</v>
      </c>
      <c r="AW116" s="12" t="s">
        <v>34</v>
      </c>
      <c r="AX116" s="12" t="s">
        <v>74</v>
      </c>
      <c r="AY116" s="151" t="s">
        <v>166</v>
      </c>
    </row>
    <row r="117" spans="2:65" s="13" customFormat="1" ht="10.199999999999999">
      <c r="B117" s="156"/>
      <c r="D117" s="150" t="s">
        <v>177</v>
      </c>
      <c r="E117" s="157" t="s">
        <v>19</v>
      </c>
      <c r="F117" s="158" t="s">
        <v>3021</v>
      </c>
      <c r="H117" s="159">
        <v>17.984999999999999</v>
      </c>
      <c r="I117" s="160"/>
      <c r="L117" s="156"/>
      <c r="M117" s="161"/>
      <c r="T117" s="162"/>
      <c r="AT117" s="157" t="s">
        <v>177</v>
      </c>
      <c r="AU117" s="157" t="s">
        <v>83</v>
      </c>
      <c r="AV117" s="13" t="s">
        <v>83</v>
      </c>
      <c r="AW117" s="13" t="s">
        <v>34</v>
      </c>
      <c r="AX117" s="13" t="s">
        <v>74</v>
      </c>
      <c r="AY117" s="157" t="s">
        <v>166</v>
      </c>
    </row>
    <row r="118" spans="2:65" s="12" customFormat="1" ht="10.199999999999999">
      <c r="B118" s="149"/>
      <c r="D118" s="150" t="s">
        <v>177</v>
      </c>
      <c r="E118" s="151" t="s">
        <v>19</v>
      </c>
      <c r="F118" s="152" t="s">
        <v>3022</v>
      </c>
      <c r="H118" s="151" t="s">
        <v>19</v>
      </c>
      <c r="I118" s="153"/>
      <c r="L118" s="149"/>
      <c r="M118" s="154"/>
      <c r="T118" s="155"/>
      <c r="AT118" s="151" t="s">
        <v>177</v>
      </c>
      <c r="AU118" s="151" t="s">
        <v>83</v>
      </c>
      <c r="AV118" s="12" t="s">
        <v>81</v>
      </c>
      <c r="AW118" s="12" t="s">
        <v>34</v>
      </c>
      <c r="AX118" s="12" t="s">
        <v>74</v>
      </c>
      <c r="AY118" s="151" t="s">
        <v>166</v>
      </c>
    </row>
    <row r="119" spans="2:65" s="13" customFormat="1" ht="10.199999999999999">
      <c r="B119" s="156"/>
      <c r="D119" s="150" t="s">
        <v>177</v>
      </c>
      <c r="E119" s="157" t="s">
        <v>19</v>
      </c>
      <c r="F119" s="158" t="s">
        <v>3023</v>
      </c>
      <c r="H119" s="159">
        <v>17.71</v>
      </c>
      <c r="I119" s="160"/>
      <c r="L119" s="156"/>
      <c r="M119" s="161"/>
      <c r="T119" s="162"/>
      <c r="AT119" s="157" t="s">
        <v>177</v>
      </c>
      <c r="AU119" s="157" t="s">
        <v>83</v>
      </c>
      <c r="AV119" s="13" t="s">
        <v>83</v>
      </c>
      <c r="AW119" s="13" t="s">
        <v>34</v>
      </c>
      <c r="AX119" s="13" t="s">
        <v>74</v>
      </c>
      <c r="AY119" s="157" t="s">
        <v>166</v>
      </c>
    </row>
    <row r="120" spans="2:65" s="12" customFormat="1" ht="10.199999999999999">
      <c r="B120" s="149"/>
      <c r="D120" s="150" t="s">
        <v>177</v>
      </c>
      <c r="E120" s="151" t="s">
        <v>19</v>
      </c>
      <c r="F120" s="152" t="s">
        <v>3024</v>
      </c>
      <c r="H120" s="151" t="s">
        <v>19</v>
      </c>
      <c r="I120" s="153"/>
      <c r="L120" s="149"/>
      <c r="M120" s="154"/>
      <c r="T120" s="155"/>
      <c r="AT120" s="151" t="s">
        <v>177</v>
      </c>
      <c r="AU120" s="151" t="s">
        <v>83</v>
      </c>
      <c r="AV120" s="12" t="s">
        <v>81</v>
      </c>
      <c r="AW120" s="12" t="s">
        <v>34</v>
      </c>
      <c r="AX120" s="12" t="s">
        <v>74</v>
      </c>
      <c r="AY120" s="151" t="s">
        <v>166</v>
      </c>
    </row>
    <row r="121" spans="2:65" s="12" customFormat="1" ht="10.199999999999999">
      <c r="B121" s="149"/>
      <c r="D121" s="150" t="s">
        <v>177</v>
      </c>
      <c r="E121" s="151" t="s">
        <v>19</v>
      </c>
      <c r="F121" s="152" t="s">
        <v>3025</v>
      </c>
      <c r="H121" s="151" t="s">
        <v>19</v>
      </c>
      <c r="I121" s="153"/>
      <c r="L121" s="149"/>
      <c r="M121" s="154"/>
      <c r="T121" s="155"/>
      <c r="AT121" s="151" t="s">
        <v>177</v>
      </c>
      <c r="AU121" s="151" t="s">
        <v>83</v>
      </c>
      <c r="AV121" s="12" t="s">
        <v>81</v>
      </c>
      <c r="AW121" s="12" t="s">
        <v>34</v>
      </c>
      <c r="AX121" s="12" t="s">
        <v>74</v>
      </c>
      <c r="AY121" s="151" t="s">
        <v>166</v>
      </c>
    </row>
    <row r="122" spans="2:65" s="13" customFormat="1" ht="10.199999999999999">
      <c r="B122" s="156"/>
      <c r="D122" s="150" t="s">
        <v>177</v>
      </c>
      <c r="E122" s="157" t="s">
        <v>19</v>
      </c>
      <c r="F122" s="158" t="s">
        <v>3026</v>
      </c>
      <c r="H122" s="159">
        <v>7.3220000000000001</v>
      </c>
      <c r="I122" s="160"/>
      <c r="L122" s="156"/>
      <c r="M122" s="161"/>
      <c r="T122" s="162"/>
      <c r="AT122" s="157" t="s">
        <v>177</v>
      </c>
      <c r="AU122" s="157" t="s">
        <v>83</v>
      </c>
      <c r="AV122" s="13" t="s">
        <v>83</v>
      </c>
      <c r="AW122" s="13" t="s">
        <v>34</v>
      </c>
      <c r="AX122" s="13" t="s">
        <v>74</v>
      </c>
      <c r="AY122" s="157" t="s">
        <v>166</v>
      </c>
    </row>
    <row r="123" spans="2:65" s="14" customFormat="1" ht="10.199999999999999">
      <c r="B123" s="163"/>
      <c r="D123" s="150" t="s">
        <v>177</v>
      </c>
      <c r="E123" s="164" t="s">
        <v>19</v>
      </c>
      <c r="F123" s="165" t="s">
        <v>181</v>
      </c>
      <c r="H123" s="166">
        <v>43.017000000000003</v>
      </c>
      <c r="I123" s="167"/>
      <c r="L123" s="163"/>
      <c r="M123" s="168"/>
      <c r="T123" s="169"/>
      <c r="AT123" s="164" t="s">
        <v>177</v>
      </c>
      <c r="AU123" s="164" t="s">
        <v>83</v>
      </c>
      <c r="AV123" s="14" t="s">
        <v>173</v>
      </c>
      <c r="AW123" s="14" t="s">
        <v>34</v>
      </c>
      <c r="AX123" s="14" t="s">
        <v>81</v>
      </c>
      <c r="AY123" s="164" t="s">
        <v>166</v>
      </c>
    </row>
    <row r="124" spans="2:65" s="1" customFormat="1" ht="24.15" customHeight="1">
      <c r="B124" s="33"/>
      <c r="C124" s="132" t="s">
        <v>190</v>
      </c>
      <c r="D124" s="132" t="s">
        <v>168</v>
      </c>
      <c r="E124" s="133" t="s">
        <v>3027</v>
      </c>
      <c r="F124" s="134" t="s">
        <v>3028</v>
      </c>
      <c r="G124" s="135" t="s">
        <v>171</v>
      </c>
      <c r="H124" s="136">
        <v>67.430000000000007</v>
      </c>
      <c r="I124" s="137"/>
      <c r="J124" s="138">
        <f>ROUND(I124*H124,2)</f>
        <v>0</v>
      </c>
      <c r="K124" s="134" t="s">
        <v>766</v>
      </c>
      <c r="L124" s="33"/>
      <c r="M124" s="139" t="s">
        <v>19</v>
      </c>
      <c r="N124" s="140" t="s">
        <v>45</v>
      </c>
      <c r="P124" s="141">
        <f>O124*H124</f>
        <v>0</v>
      </c>
      <c r="Q124" s="141">
        <v>0</v>
      </c>
      <c r="R124" s="141">
        <f>Q124*H124</f>
        <v>0</v>
      </c>
      <c r="S124" s="141">
        <v>0</v>
      </c>
      <c r="T124" s="142">
        <f>S124*H124</f>
        <v>0</v>
      </c>
      <c r="AR124" s="143" t="s">
        <v>173</v>
      </c>
      <c r="AT124" s="143" t="s">
        <v>168</v>
      </c>
      <c r="AU124" s="143" t="s">
        <v>83</v>
      </c>
      <c r="AY124" s="18" t="s">
        <v>166</v>
      </c>
      <c r="BE124" s="144">
        <f>IF(N124="základní",J124,0)</f>
        <v>0</v>
      </c>
      <c r="BF124" s="144">
        <f>IF(N124="snížená",J124,0)</f>
        <v>0</v>
      </c>
      <c r="BG124" s="144">
        <f>IF(N124="zákl. přenesená",J124,0)</f>
        <v>0</v>
      </c>
      <c r="BH124" s="144">
        <f>IF(N124="sníž. přenesená",J124,0)</f>
        <v>0</v>
      </c>
      <c r="BI124" s="144">
        <f>IF(N124="nulová",J124,0)</f>
        <v>0</v>
      </c>
      <c r="BJ124" s="18" t="s">
        <v>81</v>
      </c>
      <c r="BK124" s="144">
        <f>ROUND(I124*H124,2)</f>
        <v>0</v>
      </c>
      <c r="BL124" s="18" t="s">
        <v>173</v>
      </c>
      <c r="BM124" s="143" t="s">
        <v>3029</v>
      </c>
    </row>
    <row r="125" spans="2:65" s="1" customFormat="1" ht="10.199999999999999">
      <c r="B125" s="33"/>
      <c r="D125" s="145" t="s">
        <v>175</v>
      </c>
      <c r="F125" s="146" t="s">
        <v>3030</v>
      </c>
      <c r="I125" s="147"/>
      <c r="L125" s="33"/>
      <c r="M125" s="148"/>
      <c r="T125" s="54"/>
      <c r="AT125" s="18" t="s">
        <v>175</v>
      </c>
      <c r="AU125" s="18" t="s">
        <v>83</v>
      </c>
    </row>
    <row r="126" spans="2:65" s="12" customFormat="1" ht="10.199999999999999">
      <c r="B126" s="149"/>
      <c r="D126" s="150" t="s">
        <v>177</v>
      </c>
      <c r="E126" s="151" t="s">
        <v>19</v>
      </c>
      <c r="F126" s="152" t="s">
        <v>3011</v>
      </c>
      <c r="H126" s="151" t="s">
        <v>19</v>
      </c>
      <c r="I126" s="153"/>
      <c r="L126" s="149"/>
      <c r="M126" s="154"/>
      <c r="T126" s="155"/>
      <c r="AT126" s="151" t="s">
        <v>177</v>
      </c>
      <c r="AU126" s="151" t="s">
        <v>83</v>
      </c>
      <c r="AV126" s="12" t="s">
        <v>81</v>
      </c>
      <c r="AW126" s="12" t="s">
        <v>34</v>
      </c>
      <c r="AX126" s="12" t="s">
        <v>74</v>
      </c>
      <c r="AY126" s="151" t="s">
        <v>166</v>
      </c>
    </row>
    <row r="127" spans="2:65" s="12" customFormat="1" ht="10.199999999999999">
      <c r="B127" s="149"/>
      <c r="D127" s="150" t="s">
        <v>177</v>
      </c>
      <c r="E127" s="151" t="s">
        <v>19</v>
      </c>
      <c r="F127" s="152" t="s">
        <v>3012</v>
      </c>
      <c r="H127" s="151" t="s">
        <v>19</v>
      </c>
      <c r="I127" s="153"/>
      <c r="L127" s="149"/>
      <c r="M127" s="154"/>
      <c r="T127" s="155"/>
      <c r="AT127" s="151" t="s">
        <v>177</v>
      </c>
      <c r="AU127" s="151" t="s">
        <v>83</v>
      </c>
      <c r="AV127" s="12" t="s">
        <v>81</v>
      </c>
      <c r="AW127" s="12" t="s">
        <v>34</v>
      </c>
      <c r="AX127" s="12" t="s">
        <v>74</v>
      </c>
      <c r="AY127" s="151" t="s">
        <v>166</v>
      </c>
    </row>
    <row r="128" spans="2:65" s="13" customFormat="1" ht="10.199999999999999">
      <c r="B128" s="156"/>
      <c r="D128" s="150" t="s">
        <v>177</v>
      </c>
      <c r="E128" s="157" t="s">
        <v>19</v>
      </c>
      <c r="F128" s="158" t="s">
        <v>3031</v>
      </c>
      <c r="H128" s="159">
        <v>10.395</v>
      </c>
      <c r="I128" s="160"/>
      <c r="L128" s="156"/>
      <c r="M128" s="161"/>
      <c r="T128" s="162"/>
      <c r="AT128" s="157" t="s">
        <v>177</v>
      </c>
      <c r="AU128" s="157" t="s">
        <v>83</v>
      </c>
      <c r="AV128" s="13" t="s">
        <v>83</v>
      </c>
      <c r="AW128" s="13" t="s">
        <v>34</v>
      </c>
      <c r="AX128" s="13" t="s">
        <v>74</v>
      </c>
      <c r="AY128" s="157" t="s">
        <v>166</v>
      </c>
    </row>
    <row r="129" spans="2:65" s="13" customFormat="1" ht="10.199999999999999">
      <c r="B129" s="156"/>
      <c r="D129" s="150" t="s">
        <v>177</v>
      </c>
      <c r="E129" s="157" t="s">
        <v>19</v>
      </c>
      <c r="F129" s="158" t="s">
        <v>3032</v>
      </c>
      <c r="H129" s="159">
        <v>13.695</v>
      </c>
      <c r="I129" s="160"/>
      <c r="L129" s="156"/>
      <c r="M129" s="161"/>
      <c r="T129" s="162"/>
      <c r="AT129" s="157" t="s">
        <v>177</v>
      </c>
      <c r="AU129" s="157" t="s">
        <v>83</v>
      </c>
      <c r="AV129" s="13" t="s">
        <v>83</v>
      </c>
      <c r="AW129" s="13" t="s">
        <v>34</v>
      </c>
      <c r="AX129" s="13" t="s">
        <v>74</v>
      </c>
      <c r="AY129" s="157" t="s">
        <v>166</v>
      </c>
    </row>
    <row r="130" spans="2:65" s="12" customFormat="1" ht="10.199999999999999">
      <c r="B130" s="149"/>
      <c r="D130" s="150" t="s">
        <v>177</v>
      </c>
      <c r="E130" s="151" t="s">
        <v>19</v>
      </c>
      <c r="F130" s="152" t="s">
        <v>3014</v>
      </c>
      <c r="H130" s="151" t="s">
        <v>19</v>
      </c>
      <c r="I130" s="153"/>
      <c r="L130" s="149"/>
      <c r="M130" s="154"/>
      <c r="T130" s="155"/>
      <c r="AT130" s="151" t="s">
        <v>177</v>
      </c>
      <c r="AU130" s="151" t="s">
        <v>83</v>
      </c>
      <c r="AV130" s="12" t="s">
        <v>81</v>
      </c>
      <c r="AW130" s="12" t="s">
        <v>34</v>
      </c>
      <c r="AX130" s="12" t="s">
        <v>74</v>
      </c>
      <c r="AY130" s="151" t="s">
        <v>166</v>
      </c>
    </row>
    <row r="131" spans="2:65" s="13" customFormat="1" ht="10.199999999999999">
      <c r="B131" s="156"/>
      <c r="D131" s="150" t="s">
        <v>177</v>
      </c>
      <c r="E131" s="157" t="s">
        <v>19</v>
      </c>
      <c r="F131" s="158" t="s">
        <v>3033</v>
      </c>
      <c r="H131" s="159">
        <v>3.3</v>
      </c>
      <c r="I131" s="160"/>
      <c r="L131" s="156"/>
      <c r="M131" s="161"/>
      <c r="T131" s="162"/>
      <c r="AT131" s="157" t="s">
        <v>177</v>
      </c>
      <c r="AU131" s="157" t="s">
        <v>83</v>
      </c>
      <c r="AV131" s="13" t="s">
        <v>83</v>
      </c>
      <c r="AW131" s="13" t="s">
        <v>34</v>
      </c>
      <c r="AX131" s="13" t="s">
        <v>74</v>
      </c>
      <c r="AY131" s="157" t="s">
        <v>166</v>
      </c>
    </row>
    <row r="132" spans="2:65" s="13" customFormat="1" ht="10.199999999999999">
      <c r="B132" s="156"/>
      <c r="D132" s="150" t="s">
        <v>177</v>
      </c>
      <c r="E132" s="157" t="s">
        <v>19</v>
      </c>
      <c r="F132" s="158" t="s">
        <v>3034</v>
      </c>
      <c r="H132" s="159">
        <v>2.5299999999999998</v>
      </c>
      <c r="I132" s="160"/>
      <c r="L132" s="156"/>
      <c r="M132" s="161"/>
      <c r="T132" s="162"/>
      <c r="AT132" s="157" t="s">
        <v>177</v>
      </c>
      <c r="AU132" s="157" t="s">
        <v>83</v>
      </c>
      <c r="AV132" s="13" t="s">
        <v>83</v>
      </c>
      <c r="AW132" s="13" t="s">
        <v>34</v>
      </c>
      <c r="AX132" s="13" t="s">
        <v>74</v>
      </c>
      <c r="AY132" s="157" t="s">
        <v>166</v>
      </c>
    </row>
    <row r="133" spans="2:65" s="13" customFormat="1" ht="10.199999999999999">
      <c r="B133" s="156"/>
      <c r="D133" s="150" t="s">
        <v>177</v>
      </c>
      <c r="E133" s="157" t="s">
        <v>19</v>
      </c>
      <c r="F133" s="158" t="s">
        <v>3035</v>
      </c>
      <c r="H133" s="159">
        <v>1.98</v>
      </c>
      <c r="I133" s="160"/>
      <c r="L133" s="156"/>
      <c r="M133" s="161"/>
      <c r="T133" s="162"/>
      <c r="AT133" s="157" t="s">
        <v>177</v>
      </c>
      <c r="AU133" s="157" t="s">
        <v>83</v>
      </c>
      <c r="AV133" s="13" t="s">
        <v>83</v>
      </c>
      <c r="AW133" s="13" t="s">
        <v>34</v>
      </c>
      <c r="AX133" s="13" t="s">
        <v>74</v>
      </c>
      <c r="AY133" s="157" t="s">
        <v>166</v>
      </c>
    </row>
    <row r="134" spans="2:65" s="12" customFormat="1" ht="10.199999999999999">
      <c r="B134" s="149"/>
      <c r="D134" s="150" t="s">
        <v>177</v>
      </c>
      <c r="E134" s="151" t="s">
        <v>19</v>
      </c>
      <c r="F134" s="152" t="s">
        <v>3022</v>
      </c>
      <c r="H134" s="151" t="s">
        <v>19</v>
      </c>
      <c r="I134" s="153"/>
      <c r="L134" s="149"/>
      <c r="M134" s="154"/>
      <c r="T134" s="155"/>
      <c r="AT134" s="151" t="s">
        <v>177</v>
      </c>
      <c r="AU134" s="151" t="s">
        <v>83</v>
      </c>
      <c r="AV134" s="12" t="s">
        <v>81</v>
      </c>
      <c r="AW134" s="12" t="s">
        <v>34</v>
      </c>
      <c r="AX134" s="12" t="s">
        <v>74</v>
      </c>
      <c r="AY134" s="151" t="s">
        <v>166</v>
      </c>
    </row>
    <row r="135" spans="2:65" s="13" customFormat="1" ht="10.199999999999999">
      <c r="B135" s="156"/>
      <c r="D135" s="150" t="s">
        <v>177</v>
      </c>
      <c r="E135" s="157" t="s">
        <v>19</v>
      </c>
      <c r="F135" s="158" t="s">
        <v>3036</v>
      </c>
      <c r="H135" s="159">
        <v>35.53</v>
      </c>
      <c r="I135" s="160"/>
      <c r="L135" s="156"/>
      <c r="M135" s="161"/>
      <c r="T135" s="162"/>
      <c r="AT135" s="157" t="s">
        <v>177</v>
      </c>
      <c r="AU135" s="157" t="s">
        <v>83</v>
      </c>
      <c r="AV135" s="13" t="s">
        <v>83</v>
      </c>
      <c r="AW135" s="13" t="s">
        <v>34</v>
      </c>
      <c r="AX135" s="13" t="s">
        <v>74</v>
      </c>
      <c r="AY135" s="157" t="s">
        <v>166</v>
      </c>
    </row>
    <row r="136" spans="2:65" s="14" customFormat="1" ht="10.199999999999999">
      <c r="B136" s="163"/>
      <c r="D136" s="150" t="s">
        <v>177</v>
      </c>
      <c r="E136" s="164" t="s">
        <v>19</v>
      </c>
      <c r="F136" s="165" t="s">
        <v>181</v>
      </c>
      <c r="H136" s="166">
        <v>67.430000000000007</v>
      </c>
      <c r="I136" s="167"/>
      <c r="L136" s="163"/>
      <c r="M136" s="168"/>
      <c r="T136" s="169"/>
      <c r="AT136" s="164" t="s">
        <v>177</v>
      </c>
      <c r="AU136" s="164" t="s">
        <v>83</v>
      </c>
      <c r="AV136" s="14" t="s">
        <v>173</v>
      </c>
      <c r="AW136" s="14" t="s">
        <v>34</v>
      </c>
      <c r="AX136" s="14" t="s">
        <v>81</v>
      </c>
      <c r="AY136" s="164" t="s">
        <v>166</v>
      </c>
    </row>
    <row r="137" spans="2:65" s="1" customFormat="1" ht="24.15" customHeight="1">
      <c r="B137" s="33"/>
      <c r="C137" s="132" t="s">
        <v>173</v>
      </c>
      <c r="D137" s="132" t="s">
        <v>168</v>
      </c>
      <c r="E137" s="133" t="s">
        <v>3037</v>
      </c>
      <c r="F137" s="134" t="s">
        <v>3038</v>
      </c>
      <c r="G137" s="135" t="s">
        <v>171</v>
      </c>
      <c r="H137" s="136">
        <v>16.555</v>
      </c>
      <c r="I137" s="137"/>
      <c r="J137" s="138">
        <f>ROUND(I137*H137,2)</f>
        <v>0</v>
      </c>
      <c r="K137" s="134" t="s">
        <v>766</v>
      </c>
      <c r="L137" s="33"/>
      <c r="M137" s="139" t="s">
        <v>19</v>
      </c>
      <c r="N137" s="140" t="s">
        <v>45</v>
      </c>
      <c r="P137" s="141">
        <f>O137*H137</f>
        <v>0</v>
      </c>
      <c r="Q137" s="141">
        <v>0</v>
      </c>
      <c r="R137" s="141">
        <f>Q137*H137</f>
        <v>0</v>
      </c>
      <c r="S137" s="141">
        <v>0</v>
      </c>
      <c r="T137" s="142">
        <f>S137*H137</f>
        <v>0</v>
      </c>
      <c r="AR137" s="143" t="s">
        <v>173</v>
      </c>
      <c r="AT137" s="143" t="s">
        <v>168</v>
      </c>
      <c r="AU137" s="143" t="s">
        <v>83</v>
      </c>
      <c r="AY137" s="18" t="s">
        <v>166</v>
      </c>
      <c r="BE137" s="144">
        <f>IF(N137="základní",J137,0)</f>
        <v>0</v>
      </c>
      <c r="BF137" s="144">
        <f>IF(N137="snížená",J137,0)</f>
        <v>0</v>
      </c>
      <c r="BG137" s="144">
        <f>IF(N137="zákl. přenesená",J137,0)</f>
        <v>0</v>
      </c>
      <c r="BH137" s="144">
        <f>IF(N137="sníž. přenesená",J137,0)</f>
        <v>0</v>
      </c>
      <c r="BI137" s="144">
        <f>IF(N137="nulová",J137,0)</f>
        <v>0</v>
      </c>
      <c r="BJ137" s="18" t="s">
        <v>81</v>
      </c>
      <c r="BK137" s="144">
        <f>ROUND(I137*H137,2)</f>
        <v>0</v>
      </c>
      <c r="BL137" s="18" t="s">
        <v>173</v>
      </c>
      <c r="BM137" s="143" t="s">
        <v>3039</v>
      </c>
    </row>
    <row r="138" spans="2:65" s="1" customFormat="1" ht="10.199999999999999">
      <c r="B138" s="33"/>
      <c r="D138" s="145" t="s">
        <v>175</v>
      </c>
      <c r="F138" s="146" t="s">
        <v>3040</v>
      </c>
      <c r="I138" s="147"/>
      <c r="L138" s="33"/>
      <c r="M138" s="148"/>
      <c r="T138" s="54"/>
      <c r="AT138" s="18" t="s">
        <v>175</v>
      </c>
      <c r="AU138" s="18" t="s">
        <v>83</v>
      </c>
    </row>
    <row r="139" spans="2:65" s="12" customFormat="1" ht="10.199999999999999">
      <c r="B139" s="149"/>
      <c r="D139" s="150" t="s">
        <v>177</v>
      </c>
      <c r="E139" s="151" t="s">
        <v>19</v>
      </c>
      <c r="F139" s="152" t="s">
        <v>3010</v>
      </c>
      <c r="H139" s="151" t="s">
        <v>19</v>
      </c>
      <c r="I139" s="153"/>
      <c r="L139" s="149"/>
      <c r="M139" s="154"/>
      <c r="T139" s="155"/>
      <c r="AT139" s="151" t="s">
        <v>177</v>
      </c>
      <c r="AU139" s="151" t="s">
        <v>83</v>
      </c>
      <c r="AV139" s="12" t="s">
        <v>81</v>
      </c>
      <c r="AW139" s="12" t="s">
        <v>34</v>
      </c>
      <c r="AX139" s="12" t="s">
        <v>74</v>
      </c>
      <c r="AY139" s="151" t="s">
        <v>166</v>
      </c>
    </row>
    <row r="140" spans="2:65" s="12" customFormat="1" ht="10.199999999999999">
      <c r="B140" s="149"/>
      <c r="D140" s="150" t="s">
        <v>177</v>
      </c>
      <c r="E140" s="151" t="s">
        <v>19</v>
      </c>
      <c r="F140" s="152" t="s">
        <v>3011</v>
      </c>
      <c r="H140" s="151" t="s">
        <v>19</v>
      </c>
      <c r="I140" s="153"/>
      <c r="L140" s="149"/>
      <c r="M140" s="154"/>
      <c r="T140" s="155"/>
      <c r="AT140" s="151" t="s">
        <v>177</v>
      </c>
      <c r="AU140" s="151" t="s">
        <v>83</v>
      </c>
      <c r="AV140" s="12" t="s">
        <v>81</v>
      </c>
      <c r="AW140" s="12" t="s">
        <v>34</v>
      </c>
      <c r="AX140" s="12" t="s">
        <v>74</v>
      </c>
      <c r="AY140" s="151" t="s">
        <v>166</v>
      </c>
    </row>
    <row r="141" spans="2:65" s="12" customFormat="1" ht="10.199999999999999">
      <c r="B141" s="149"/>
      <c r="D141" s="150" t="s">
        <v>177</v>
      </c>
      <c r="E141" s="151" t="s">
        <v>19</v>
      </c>
      <c r="F141" s="152" t="s">
        <v>3012</v>
      </c>
      <c r="H141" s="151" t="s">
        <v>19</v>
      </c>
      <c r="I141" s="153"/>
      <c r="L141" s="149"/>
      <c r="M141" s="154"/>
      <c r="T141" s="155"/>
      <c r="AT141" s="151" t="s">
        <v>177</v>
      </c>
      <c r="AU141" s="151" t="s">
        <v>83</v>
      </c>
      <c r="AV141" s="12" t="s">
        <v>81</v>
      </c>
      <c r="AW141" s="12" t="s">
        <v>34</v>
      </c>
      <c r="AX141" s="12" t="s">
        <v>74</v>
      </c>
      <c r="AY141" s="151" t="s">
        <v>166</v>
      </c>
    </row>
    <row r="142" spans="2:65" s="13" customFormat="1" ht="10.199999999999999">
      <c r="B142" s="156"/>
      <c r="D142" s="150" t="s">
        <v>177</v>
      </c>
      <c r="E142" s="157" t="s">
        <v>19</v>
      </c>
      <c r="F142" s="158" t="s">
        <v>3013</v>
      </c>
      <c r="H142" s="159">
        <v>12.375</v>
      </c>
      <c r="I142" s="160"/>
      <c r="L142" s="156"/>
      <c r="M142" s="161"/>
      <c r="T142" s="162"/>
      <c r="AT142" s="157" t="s">
        <v>177</v>
      </c>
      <c r="AU142" s="157" t="s">
        <v>83</v>
      </c>
      <c r="AV142" s="13" t="s">
        <v>83</v>
      </c>
      <c r="AW142" s="13" t="s">
        <v>34</v>
      </c>
      <c r="AX142" s="13" t="s">
        <v>74</v>
      </c>
      <c r="AY142" s="157" t="s">
        <v>166</v>
      </c>
    </row>
    <row r="143" spans="2:65" s="12" customFormat="1" ht="10.199999999999999">
      <c r="B143" s="149"/>
      <c r="D143" s="150" t="s">
        <v>177</v>
      </c>
      <c r="E143" s="151" t="s">
        <v>19</v>
      </c>
      <c r="F143" s="152" t="s">
        <v>3014</v>
      </c>
      <c r="H143" s="151" t="s">
        <v>19</v>
      </c>
      <c r="I143" s="153"/>
      <c r="L143" s="149"/>
      <c r="M143" s="154"/>
      <c r="T143" s="155"/>
      <c r="AT143" s="151" t="s">
        <v>177</v>
      </c>
      <c r="AU143" s="151" t="s">
        <v>83</v>
      </c>
      <c r="AV143" s="12" t="s">
        <v>81</v>
      </c>
      <c r="AW143" s="12" t="s">
        <v>34</v>
      </c>
      <c r="AX143" s="12" t="s">
        <v>74</v>
      </c>
      <c r="AY143" s="151" t="s">
        <v>166</v>
      </c>
    </row>
    <row r="144" spans="2:65" s="13" customFormat="1" ht="10.199999999999999">
      <c r="B144" s="156"/>
      <c r="D144" s="150" t="s">
        <v>177</v>
      </c>
      <c r="E144" s="157" t="s">
        <v>19</v>
      </c>
      <c r="F144" s="158" t="s">
        <v>3015</v>
      </c>
      <c r="H144" s="159">
        <v>2.86</v>
      </c>
      <c r="I144" s="160"/>
      <c r="L144" s="156"/>
      <c r="M144" s="161"/>
      <c r="T144" s="162"/>
      <c r="AT144" s="157" t="s">
        <v>177</v>
      </c>
      <c r="AU144" s="157" t="s">
        <v>83</v>
      </c>
      <c r="AV144" s="13" t="s">
        <v>83</v>
      </c>
      <c r="AW144" s="13" t="s">
        <v>34</v>
      </c>
      <c r="AX144" s="13" t="s">
        <v>74</v>
      </c>
      <c r="AY144" s="157" t="s">
        <v>166</v>
      </c>
    </row>
    <row r="145" spans="2:65" s="13" customFormat="1" ht="10.199999999999999">
      <c r="B145" s="156"/>
      <c r="D145" s="150" t="s">
        <v>177</v>
      </c>
      <c r="E145" s="157" t="s">
        <v>19</v>
      </c>
      <c r="F145" s="158" t="s">
        <v>3016</v>
      </c>
      <c r="H145" s="159">
        <v>1.32</v>
      </c>
      <c r="I145" s="160"/>
      <c r="L145" s="156"/>
      <c r="M145" s="161"/>
      <c r="T145" s="162"/>
      <c r="AT145" s="157" t="s">
        <v>177</v>
      </c>
      <c r="AU145" s="157" t="s">
        <v>83</v>
      </c>
      <c r="AV145" s="13" t="s">
        <v>83</v>
      </c>
      <c r="AW145" s="13" t="s">
        <v>34</v>
      </c>
      <c r="AX145" s="13" t="s">
        <v>74</v>
      </c>
      <c r="AY145" s="157" t="s">
        <v>166</v>
      </c>
    </row>
    <row r="146" spans="2:65" s="14" customFormat="1" ht="10.199999999999999">
      <c r="B146" s="163"/>
      <c r="D146" s="150" t="s">
        <v>177</v>
      </c>
      <c r="E146" s="164" t="s">
        <v>19</v>
      </c>
      <c r="F146" s="165" t="s">
        <v>181</v>
      </c>
      <c r="H146" s="166">
        <v>16.555</v>
      </c>
      <c r="I146" s="167"/>
      <c r="L146" s="163"/>
      <c r="M146" s="168"/>
      <c r="T146" s="169"/>
      <c r="AT146" s="164" t="s">
        <v>177</v>
      </c>
      <c r="AU146" s="164" t="s">
        <v>83</v>
      </c>
      <c r="AV146" s="14" t="s">
        <v>173</v>
      </c>
      <c r="AW146" s="14" t="s">
        <v>34</v>
      </c>
      <c r="AX146" s="14" t="s">
        <v>81</v>
      </c>
      <c r="AY146" s="164" t="s">
        <v>166</v>
      </c>
    </row>
    <row r="147" spans="2:65" s="1" customFormat="1" ht="24.15" customHeight="1">
      <c r="B147" s="33"/>
      <c r="C147" s="132" t="s">
        <v>206</v>
      </c>
      <c r="D147" s="132" t="s">
        <v>168</v>
      </c>
      <c r="E147" s="133" t="s">
        <v>3041</v>
      </c>
      <c r="F147" s="134" t="s">
        <v>3042</v>
      </c>
      <c r="G147" s="135" t="s">
        <v>244</v>
      </c>
      <c r="H147" s="136">
        <v>132.48500000000001</v>
      </c>
      <c r="I147" s="137"/>
      <c r="J147" s="138">
        <f>ROUND(I147*H147,2)</f>
        <v>0</v>
      </c>
      <c r="K147" s="134" t="s">
        <v>766</v>
      </c>
      <c r="L147" s="33"/>
      <c r="M147" s="139" t="s">
        <v>19</v>
      </c>
      <c r="N147" s="140" t="s">
        <v>45</v>
      </c>
      <c r="P147" s="141">
        <f>O147*H147</f>
        <v>0</v>
      </c>
      <c r="Q147" s="141">
        <v>8.5132000000000003E-4</v>
      </c>
      <c r="R147" s="141">
        <f>Q147*H147</f>
        <v>0.11278713020000002</v>
      </c>
      <c r="S147" s="141">
        <v>0</v>
      </c>
      <c r="T147" s="142">
        <f>S147*H147</f>
        <v>0</v>
      </c>
      <c r="AR147" s="143" t="s">
        <v>173</v>
      </c>
      <c r="AT147" s="143" t="s">
        <v>168</v>
      </c>
      <c r="AU147" s="143" t="s">
        <v>83</v>
      </c>
      <c r="AY147" s="18" t="s">
        <v>166</v>
      </c>
      <c r="BE147" s="144">
        <f>IF(N147="základní",J147,0)</f>
        <v>0</v>
      </c>
      <c r="BF147" s="144">
        <f>IF(N147="snížená",J147,0)</f>
        <v>0</v>
      </c>
      <c r="BG147" s="144">
        <f>IF(N147="zákl. přenesená",J147,0)</f>
        <v>0</v>
      </c>
      <c r="BH147" s="144">
        <f>IF(N147="sníž. přenesená",J147,0)</f>
        <v>0</v>
      </c>
      <c r="BI147" s="144">
        <f>IF(N147="nulová",J147,0)</f>
        <v>0</v>
      </c>
      <c r="BJ147" s="18" t="s">
        <v>81</v>
      </c>
      <c r="BK147" s="144">
        <f>ROUND(I147*H147,2)</f>
        <v>0</v>
      </c>
      <c r="BL147" s="18" t="s">
        <v>173</v>
      </c>
      <c r="BM147" s="143" t="s">
        <v>3043</v>
      </c>
    </row>
    <row r="148" spans="2:65" s="1" customFormat="1" ht="10.199999999999999">
      <c r="B148" s="33"/>
      <c r="D148" s="145" t="s">
        <v>175</v>
      </c>
      <c r="F148" s="146" t="s">
        <v>3044</v>
      </c>
      <c r="I148" s="147"/>
      <c r="L148" s="33"/>
      <c r="M148" s="148"/>
      <c r="T148" s="54"/>
      <c r="AT148" s="18" t="s">
        <v>175</v>
      </c>
      <c r="AU148" s="18" t="s">
        <v>83</v>
      </c>
    </row>
    <row r="149" spans="2:65" s="12" customFormat="1" ht="10.199999999999999">
      <c r="B149" s="149"/>
      <c r="D149" s="150" t="s">
        <v>177</v>
      </c>
      <c r="E149" s="151" t="s">
        <v>19</v>
      </c>
      <c r="F149" s="152" t="s">
        <v>3045</v>
      </c>
      <c r="H149" s="151" t="s">
        <v>19</v>
      </c>
      <c r="I149" s="153"/>
      <c r="L149" s="149"/>
      <c r="M149" s="154"/>
      <c r="T149" s="155"/>
      <c r="AT149" s="151" t="s">
        <v>177</v>
      </c>
      <c r="AU149" s="151" t="s">
        <v>83</v>
      </c>
      <c r="AV149" s="12" t="s">
        <v>81</v>
      </c>
      <c r="AW149" s="12" t="s">
        <v>34</v>
      </c>
      <c r="AX149" s="12" t="s">
        <v>74</v>
      </c>
      <c r="AY149" s="151" t="s">
        <v>166</v>
      </c>
    </row>
    <row r="150" spans="2:65" s="12" customFormat="1" ht="10.199999999999999">
      <c r="B150" s="149"/>
      <c r="D150" s="150" t="s">
        <v>177</v>
      </c>
      <c r="E150" s="151" t="s">
        <v>19</v>
      </c>
      <c r="F150" s="152" t="s">
        <v>3046</v>
      </c>
      <c r="H150" s="151" t="s">
        <v>19</v>
      </c>
      <c r="I150" s="153"/>
      <c r="L150" s="149"/>
      <c r="M150" s="154"/>
      <c r="T150" s="155"/>
      <c r="AT150" s="151" t="s">
        <v>177</v>
      </c>
      <c r="AU150" s="151" t="s">
        <v>83</v>
      </c>
      <c r="AV150" s="12" t="s">
        <v>81</v>
      </c>
      <c r="AW150" s="12" t="s">
        <v>34</v>
      </c>
      <c r="AX150" s="12" t="s">
        <v>74</v>
      </c>
      <c r="AY150" s="151" t="s">
        <v>166</v>
      </c>
    </row>
    <row r="151" spans="2:65" s="12" customFormat="1" ht="10.199999999999999">
      <c r="B151" s="149"/>
      <c r="D151" s="150" t="s">
        <v>177</v>
      </c>
      <c r="E151" s="151" t="s">
        <v>19</v>
      </c>
      <c r="F151" s="152" t="s">
        <v>3012</v>
      </c>
      <c r="H151" s="151" t="s">
        <v>19</v>
      </c>
      <c r="I151" s="153"/>
      <c r="L151" s="149"/>
      <c r="M151" s="154"/>
      <c r="T151" s="155"/>
      <c r="AT151" s="151" t="s">
        <v>177</v>
      </c>
      <c r="AU151" s="151" t="s">
        <v>83</v>
      </c>
      <c r="AV151" s="12" t="s">
        <v>81</v>
      </c>
      <c r="AW151" s="12" t="s">
        <v>34</v>
      </c>
      <c r="AX151" s="12" t="s">
        <v>74</v>
      </c>
      <c r="AY151" s="151" t="s">
        <v>166</v>
      </c>
    </row>
    <row r="152" spans="2:65" s="13" customFormat="1" ht="10.199999999999999">
      <c r="B152" s="156"/>
      <c r="D152" s="150" t="s">
        <v>177</v>
      </c>
      <c r="E152" s="157" t="s">
        <v>19</v>
      </c>
      <c r="F152" s="158" t="s">
        <v>3047</v>
      </c>
      <c r="H152" s="159">
        <v>50.947000000000003</v>
      </c>
      <c r="I152" s="160"/>
      <c r="L152" s="156"/>
      <c r="M152" s="161"/>
      <c r="T152" s="162"/>
      <c r="AT152" s="157" t="s">
        <v>177</v>
      </c>
      <c r="AU152" s="157" t="s">
        <v>83</v>
      </c>
      <c r="AV152" s="13" t="s">
        <v>83</v>
      </c>
      <c r="AW152" s="13" t="s">
        <v>34</v>
      </c>
      <c r="AX152" s="13" t="s">
        <v>74</v>
      </c>
      <c r="AY152" s="157" t="s">
        <v>166</v>
      </c>
    </row>
    <row r="153" spans="2:65" s="12" customFormat="1" ht="10.199999999999999">
      <c r="B153" s="149"/>
      <c r="D153" s="150" t="s">
        <v>177</v>
      </c>
      <c r="E153" s="151" t="s">
        <v>19</v>
      </c>
      <c r="F153" s="152" t="s">
        <v>3014</v>
      </c>
      <c r="H153" s="151" t="s">
        <v>19</v>
      </c>
      <c r="I153" s="153"/>
      <c r="L153" s="149"/>
      <c r="M153" s="154"/>
      <c r="T153" s="155"/>
      <c r="AT153" s="151" t="s">
        <v>177</v>
      </c>
      <c r="AU153" s="151" t="s">
        <v>83</v>
      </c>
      <c r="AV153" s="12" t="s">
        <v>81</v>
      </c>
      <c r="AW153" s="12" t="s">
        <v>34</v>
      </c>
      <c r="AX153" s="12" t="s">
        <v>74</v>
      </c>
      <c r="AY153" s="151" t="s">
        <v>166</v>
      </c>
    </row>
    <row r="154" spans="2:65" s="13" customFormat="1" ht="10.199999999999999">
      <c r="B154" s="156"/>
      <c r="D154" s="150" t="s">
        <v>177</v>
      </c>
      <c r="E154" s="157" t="s">
        <v>19</v>
      </c>
      <c r="F154" s="158" t="s">
        <v>3048</v>
      </c>
      <c r="H154" s="159">
        <v>16.539000000000001</v>
      </c>
      <c r="I154" s="160"/>
      <c r="L154" s="156"/>
      <c r="M154" s="161"/>
      <c r="T154" s="162"/>
      <c r="AT154" s="157" t="s">
        <v>177</v>
      </c>
      <c r="AU154" s="157" t="s">
        <v>83</v>
      </c>
      <c r="AV154" s="13" t="s">
        <v>83</v>
      </c>
      <c r="AW154" s="13" t="s">
        <v>34</v>
      </c>
      <c r="AX154" s="13" t="s">
        <v>74</v>
      </c>
      <c r="AY154" s="157" t="s">
        <v>166</v>
      </c>
    </row>
    <row r="155" spans="2:65" s="12" customFormat="1" ht="10.199999999999999">
      <c r="B155" s="149"/>
      <c r="D155" s="150" t="s">
        <v>177</v>
      </c>
      <c r="E155" s="151" t="s">
        <v>19</v>
      </c>
      <c r="F155" s="152" t="s">
        <v>3022</v>
      </c>
      <c r="H155" s="151" t="s">
        <v>19</v>
      </c>
      <c r="I155" s="153"/>
      <c r="L155" s="149"/>
      <c r="M155" s="154"/>
      <c r="T155" s="155"/>
      <c r="AT155" s="151" t="s">
        <v>177</v>
      </c>
      <c r="AU155" s="151" t="s">
        <v>83</v>
      </c>
      <c r="AV155" s="12" t="s">
        <v>81</v>
      </c>
      <c r="AW155" s="12" t="s">
        <v>34</v>
      </c>
      <c r="AX155" s="12" t="s">
        <v>74</v>
      </c>
      <c r="AY155" s="151" t="s">
        <v>166</v>
      </c>
    </row>
    <row r="156" spans="2:65" s="13" customFormat="1" ht="10.199999999999999">
      <c r="B156" s="156"/>
      <c r="D156" s="150" t="s">
        <v>177</v>
      </c>
      <c r="E156" s="157" t="s">
        <v>19</v>
      </c>
      <c r="F156" s="158" t="s">
        <v>3049</v>
      </c>
      <c r="H156" s="159">
        <v>64.998999999999995</v>
      </c>
      <c r="I156" s="160"/>
      <c r="L156" s="156"/>
      <c r="M156" s="161"/>
      <c r="T156" s="162"/>
      <c r="AT156" s="157" t="s">
        <v>177</v>
      </c>
      <c r="AU156" s="157" t="s">
        <v>83</v>
      </c>
      <c r="AV156" s="13" t="s">
        <v>83</v>
      </c>
      <c r="AW156" s="13" t="s">
        <v>34</v>
      </c>
      <c r="AX156" s="13" t="s">
        <v>74</v>
      </c>
      <c r="AY156" s="157" t="s">
        <v>166</v>
      </c>
    </row>
    <row r="157" spans="2:65" s="14" customFormat="1" ht="10.199999999999999">
      <c r="B157" s="163"/>
      <c r="D157" s="150" t="s">
        <v>177</v>
      </c>
      <c r="E157" s="164" t="s">
        <v>19</v>
      </c>
      <c r="F157" s="165" t="s">
        <v>181</v>
      </c>
      <c r="H157" s="166">
        <v>132.48500000000001</v>
      </c>
      <c r="I157" s="167"/>
      <c r="L157" s="163"/>
      <c r="M157" s="168"/>
      <c r="T157" s="169"/>
      <c r="AT157" s="164" t="s">
        <v>177</v>
      </c>
      <c r="AU157" s="164" t="s">
        <v>83</v>
      </c>
      <c r="AV157" s="14" t="s">
        <v>173</v>
      </c>
      <c r="AW157" s="14" t="s">
        <v>34</v>
      </c>
      <c r="AX157" s="14" t="s">
        <v>81</v>
      </c>
      <c r="AY157" s="164" t="s">
        <v>166</v>
      </c>
    </row>
    <row r="158" spans="2:65" s="1" customFormat="1" ht="24.15" customHeight="1">
      <c r="B158" s="33"/>
      <c r="C158" s="132" t="s">
        <v>215</v>
      </c>
      <c r="D158" s="132" t="s">
        <v>168</v>
      </c>
      <c r="E158" s="133" t="s">
        <v>3050</v>
      </c>
      <c r="F158" s="134" t="s">
        <v>3051</v>
      </c>
      <c r="G158" s="135" t="s">
        <v>244</v>
      </c>
      <c r="H158" s="136">
        <v>132.48500000000001</v>
      </c>
      <c r="I158" s="137"/>
      <c r="J158" s="138">
        <f>ROUND(I158*H158,2)</f>
        <v>0</v>
      </c>
      <c r="K158" s="134" t="s">
        <v>766</v>
      </c>
      <c r="L158" s="33"/>
      <c r="M158" s="139" t="s">
        <v>19</v>
      </c>
      <c r="N158" s="140" t="s">
        <v>45</v>
      </c>
      <c r="P158" s="141">
        <f>O158*H158</f>
        <v>0</v>
      </c>
      <c r="Q158" s="141">
        <v>0</v>
      </c>
      <c r="R158" s="141">
        <f>Q158*H158</f>
        <v>0</v>
      </c>
      <c r="S158" s="141">
        <v>0</v>
      </c>
      <c r="T158" s="142">
        <f>S158*H158</f>
        <v>0</v>
      </c>
      <c r="AR158" s="143" t="s">
        <v>173</v>
      </c>
      <c r="AT158" s="143" t="s">
        <v>168</v>
      </c>
      <c r="AU158" s="143" t="s">
        <v>83</v>
      </c>
      <c r="AY158" s="18" t="s">
        <v>166</v>
      </c>
      <c r="BE158" s="144">
        <f>IF(N158="základní",J158,0)</f>
        <v>0</v>
      </c>
      <c r="BF158" s="144">
        <f>IF(N158="snížená",J158,0)</f>
        <v>0</v>
      </c>
      <c r="BG158" s="144">
        <f>IF(N158="zákl. přenesená",J158,0)</f>
        <v>0</v>
      </c>
      <c r="BH158" s="144">
        <f>IF(N158="sníž. přenesená",J158,0)</f>
        <v>0</v>
      </c>
      <c r="BI158" s="144">
        <f>IF(N158="nulová",J158,0)</f>
        <v>0</v>
      </c>
      <c r="BJ158" s="18" t="s">
        <v>81</v>
      </c>
      <c r="BK158" s="144">
        <f>ROUND(I158*H158,2)</f>
        <v>0</v>
      </c>
      <c r="BL158" s="18" t="s">
        <v>173</v>
      </c>
      <c r="BM158" s="143" t="s">
        <v>3052</v>
      </c>
    </row>
    <row r="159" spans="2:65" s="1" customFormat="1" ht="10.199999999999999">
      <c r="B159" s="33"/>
      <c r="D159" s="145" t="s">
        <v>175</v>
      </c>
      <c r="F159" s="146" t="s">
        <v>3053</v>
      </c>
      <c r="I159" s="147"/>
      <c r="L159" s="33"/>
      <c r="M159" s="148"/>
      <c r="T159" s="54"/>
      <c r="AT159" s="18" t="s">
        <v>175</v>
      </c>
      <c r="AU159" s="18" t="s">
        <v>83</v>
      </c>
    </row>
    <row r="160" spans="2:65" s="12" customFormat="1" ht="10.199999999999999">
      <c r="B160" s="149"/>
      <c r="D160" s="150" t="s">
        <v>177</v>
      </c>
      <c r="E160" s="151" t="s">
        <v>19</v>
      </c>
      <c r="F160" s="152" t="s">
        <v>3045</v>
      </c>
      <c r="H160" s="151" t="s">
        <v>19</v>
      </c>
      <c r="I160" s="153"/>
      <c r="L160" s="149"/>
      <c r="M160" s="154"/>
      <c r="T160" s="155"/>
      <c r="AT160" s="151" t="s">
        <v>177</v>
      </c>
      <c r="AU160" s="151" t="s">
        <v>83</v>
      </c>
      <c r="AV160" s="12" t="s">
        <v>81</v>
      </c>
      <c r="AW160" s="12" t="s">
        <v>34</v>
      </c>
      <c r="AX160" s="12" t="s">
        <v>74</v>
      </c>
      <c r="AY160" s="151" t="s">
        <v>166</v>
      </c>
    </row>
    <row r="161" spans="2:65" s="12" customFormat="1" ht="10.199999999999999">
      <c r="B161" s="149"/>
      <c r="D161" s="150" t="s">
        <v>177</v>
      </c>
      <c r="E161" s="151" t="s">
        <v>19</v>
      </c>
      <c r="F161" s="152" t="s">
        <v>3046</v>
      </c>
      <c r="H161" s="151" t="s">
        <v>19</v>
      </c>
      <c r="I161" s="153"/>
      <c r="L161" s="149"/>
      <c r="M161" s="154"/>
      <c r="T161" s="155"/>
      <c r="AT161" s="151" t="s">
        <v>177</v>
      </c>
      <c r="AU161" s="151" t="s">
        <v>83</v>
      </c>
      <c r="AV161" s="12" t="s">
        <v>81</v>
      </c>
      <c r="AW161" s="12" t="s">
        <v>34</v>
      </c>
      <c r="AX161" s="12" t="s">
        <v>74</v>
      </c>
      <c r="AY161" s="151" t="s">
        <v>166</v>
      </c>
    </row>
    <row r="162" spans="2:65" s="12" customFormat="1" ht="10.199999999999999">
      <c r="B162" s="149"/>
      <c r="D162" s="150" t="s">
        <v>177</v>
      </c>
      <c r="E162" s="151" t="s">
        <v>19</v>
      </c>
      <c r="F162" s="152" t="s">
        <v>3012</v>
      </c>
      <c r="H162" s="151" t="s">
        <v>19</v>
      </c>
      <c r="I162" s="153"/>
      <c r="L162" s="149"/>
      <c r="M162" s="154"/>
      <c r="T162" s="155"/>
      <c r="AT162" s="151" t="s">
        <v>177</v>
      </c>
      <c r="AU162" s="151" t="s">
        <v>83</v>
      </c>
      <c r="AV162" s="12" t="s">
        <v>81</v>
      </c>
      <c r="AW162" s="12" t="s">
        <v>34</v>
      </c>
      <c r="AX162" s="12" t="s">
        <v>74</v>
      </c>
      <c r="AY162" s="151" t="s">
        <v>166</v>
      </c>
    </row>
    <row r="163" spans="2:65" s="13" customFormat="1" ht="10.199999999999999">
      <c r="B163" s="156"/>
      <c r="D163" s="150" t="s">
        <v>177</v>
      </c>
      <c r="E163" s="157" t="s">
        <v>19</v>
      </c>
      <c r="F163" s="158" t="s">
        <v>3047</v>
      </c>
      <c r="H163" s="159">
        <v>50.947000000000003</v>
      </c>
      <c r="I163" s="160"/>
      <c r="L163" s="156"/>
      <c r="M163" s="161"/>
      <c r="T163" s="162"/>
      <c r="AT163" s="157" t="s">
        <v>177</v>
      </c>
      <c r="AU163" s="157" t="s">
        <v>83</v>
      </c>
      <c r="AV163" s="13" t="s">
        <v>83</v>
      </c>
      <c r="AW163" s="13" t="s">
        <v>34</v>
      </c>
      <c r="AX163" s="13" t="s">
        <v>74</v>
      </c>
      <c r="AY163" s="157" t="s">
        <v>166</v>
      </c>
    </row>
    <row r="164" spans="2:65" s="12" customFormat="1" ht="10.199999999999999">
      <c r="B164" s="149"/>
      <c r="D164" s="150" t="s">
        <v>177</v>
      </c>
      <c r="E164" s="151" t="s">
        <v>19</v>
      </c>
      <c r="F164" s="152" t="s">
        <v>3014</v>
      </c>
      <c r="H164" s="151" t="s">
        <v>19</v>
      </c>
      <c r="I164" s="153"/>
      <c r="L164" s="149"/>
      <c r="M164" s="154"/>
      <c r="T164" s="155"/>
      <c r="AT164" s="151" t="s">
        <v>177</v>
      </c>
      <c r="AU164" s="151" t="s">
        <v>83</v>
      </c>
      <c r="AV164" s="12" t="s">
        <v>81</v>
      </c>
      <c r="AW164" s="12" t="s">
        <v>34</v>
      </c>
      <c r="AX164" s="12" t="s">
        <v>74</v>
      </c>
      <c r="AY164" s="151" t="s">
        <v>166</v>
      </c>
    </row>
    <row r="165" spans="2:65" s="13" customFormat="1" ht="10.199999999999999">
      <c r="B165" s="156"/>
      <c r="D165" s="150" t="s">
        <v>177</v>
      </c>
      <c r="E165" s="157" t="s">
        <v>19</v>
      </c>
      <c r="F165" s="158" t="s">
        <v>3048</v>
      </c>
      <c r="H165" s="159">
        <v>16.539000000000001</v>
      </c>
      <c r="I165" s="160"/>
      <c r="L165" s="156"/>
      <c r="M165" s="161"/>
      <c r="T165" s="162"/>
      <c r="AT165" s="157" t="s">
        <v>177</v>
      </c>
      <c r="AU165" s="157" t="s">
        <v>83</v>
      </c>
      <c r="AV165" s="13" t="s">
        <v>83</v>
      </c>
      <c r="AW165" s="13" t="s">
        <v>34</v>
      </c>
      <c r="AX165" s="13" t="s">
        <v>74</v>
      </c>
      <c r="AY165" s="157" t="s">
        <v>166</v>
      </c>
    </row>
    <row r="166" spans="2:65" s="12" customFormat="1" ht="10.199999999999999">
      <c r="B166" s="149"/>
      <c r="D166" s="150" t="s">
        <v>177</v>
      </c>
      <c r="E166" s="151" t="s">
        <v>19</v>
      </c>
      <c r="F166" s="152" t="s">
        <v>3022</v>
      </c>
      <c r="H166" s="151" t="s">
        <v>19</v>
      </c>
      <c r="I166" s="153"/>
      <c r="L166" s="149"/>
      <c r="M166" s="154"/>
      <c r="T166" s="155"/>
      <c r="AT166" s="151" t="s">
        <v>177</v>
      </c>
      <c r="AU166" s="151" t="s">
        <v>83</v>
      </c>
      <c r="AV166" s="12" t="s">
        <v>81</v>
      </c>
      <c r="AW166" s="12" t="s">
        <v>34</v>
      </c>
      <c r="AX166" s="12" t="s">
        <v>74</v>
      </c>
      <c r="AY166" s="151" t="s">
        <v>166</v>
      </c>
    </row>
    <row r="167" spans="2:65" s="13" customFormat="1" ht="10.199999999999999">
      <c r="B167" s="156"/>
      <c r="D167" s="150" t="s">
        <v>177</v>
      </c>
      <c r="E167" s="157" t="s">
        <v>19</v>
      </c>
      <c r="F167" s="158" t="s">
        <v>3049</v>
      </c>
      <c r="H167" s="159">
        <v>64.998999999999995</v>
      </c>
      <c r="I167" s="160"/>
      <c r="L167" s="156"/>
      <c r="M167" s="161"/>
      <c r="T167" s="162"/>
      <c r="AT167" s="157" t="s">
        <v>177</v>
      </c>
      <c r="AU167" s="157" t="s">
        <v>83</v>
      </c>
      <c r="AV167" s="13" t="s">
        <v>83</v>
      </c>
      <c r="AW167" s="13" t="s">
        <v>34</v>
      </c>
      <c r="AX167" s="13" t="s">
        <v>74</v>
      </c>
      <c r="AY167" s="157" t="s">
        <v>166</v>
      </c>
    </row>
    <row r="168" spans="2:65" s="14" customFormat="1" ht="10.199999999999999">
      <c r="B168" s="163"/>
      <c r="D168" s="150" t="s">
        <v>177</v>
      </c>
      <c r="E168" s="164" t="s">
        <v>19</v>
      </c>
      <c r="F168" s="165" t="s">
        <v>181</v>
      </c>
      <c r="H168" s="166">
        <v>132.48500000000001</v>
      </c>
      <c r="I168" s="167"/>
      <c r="L168" s="163"/>
      <c r="M168" s="168"/>
      <c r="T168" s="169"/>
      <c r="AT168" s="164" t="s">
        <v>177</v>
      </c>
      <c r="AU168" s="164" t="s">
        <v>83</v>
      </c>
      <c r="AV168" s="14" t="s">
        <v>173</v>
      </c>
      <c r="AW168" s="14" t="s">
        <v>34</v>
      </c>
      <c r="AX168" s="14" t="s">
        <v>81</v>
      </c>
      <c r="AY168" s="164" t="s">
        <v>166</v>
      </c>
    </row>
    <row r="169" spans="2:65" s="1" customFormat="1" ht="37.799999999999997" customHeight="1">
      <c r="B169" s="33"/>
      <c r="C169" s="132" t="s">
        <v>223</v>
      </c>
      <c r="D169" s="132" t="s">
        <v>168</v>
      </c>
      <c r="E169" s="133" t="s">
        <v>3054</v>
      </c>
      <c r="F169" s="134" t="s">
        <v>3055</v>
      </c>
      <c r="G169" s="135" t="s">
        <v>171</v>
      </c>
      <c r="H169" s="136">
        <v>167.364</v>
      </c>
      <c r="I169" s="137"/>
      <c r="J169" s="138">
        <f>ROUND(I169*H169,2)</f>
        <v>0</v>
      </c>
      <c r="K169" s="134" t="s">
        <v>766</v>
      </c>
      <c r="L169" s="33"/>
      <c r="M169" s="139" t="s">
        <v>19</v>
      </c>
      <c r="N169" s="140" t="s">
        <v>45</v>
      </c>
      <c r="P169" s="141">
        <f>O169*H169</f>
        <v>0</v>
      </c>
      <c r="Q169" s="141">
        <v>0</v>
      </c>
      <c r="R169" s="141">
        <f>Q169*H169</f>
        <v>0</v>
      </c>
      <c r="S169" s="141">
        <v>0</v>
      </c>
      <c r="T169" s="142">
        <f>S169*H169</f>
        <v>0</v>
      </c>
      <c r="AR169" s="143" t="s">
        <v>173</v>
      </c>
      <c r="AT169" s="143" t="s">
        <v>168</v>
      </c>
      <c r="AU169" s="143" t="s">
        <v>83</v>
      </c>
      <c r="AY169" s="18" t="s">
        <v>166</v>
      </c>
      <c r="BE169" s="144">
        <f>IF(N169="základní",J169,0)</f>
        <v>0</v>
      </c>
      <c r="BF169" s="144">
        <f>IF(N169="snížená",J169,0)</f>
        <v>0</v>
      </c>
      <c r="BG169" s="144">
        <f>IF(N169="zákl. přenesená",J169,0)</f>
        <v>0</v>
      </c>
      <c r="BH169" s="144">
        <f>IF(N169="sníž. přenesená",J169,0)</f>
        <v>0</v>
      </c>
      <c r="BI169" s="144">
        <f>IF(N169="nulová",J169,0)</f>
        <v>0</v>
      </c>
      <c r="BJ169" s="18" t="s">
        <v>81</v>
      </c>
      <c r="BK169" s="144">
        <f>ROUND(I169*H169,2)</f>
        <v>0</v>
      </c>
      <c r="BL169" s="18" t="s">
        <v>173</v>
      </c>
      <c r="BM169" s="143" t="s">
        <v>3056</v>
      </c>
    </row>
    <row r="170" spans="2:65" s="1" customFormat="1" ht="10.199999999999999">
      <c r="B170" s="33"/>
      <c r="D170" s="145" t="s">
        <v>175</v>
      </c>
      <c r="F170" s="146" t="s">
        <v>3057</v>
      </c>
      <c r="I170" s="147"/>
      <c r="L170" s="33"/>
      <c r="M170" s="148"/>
      <c r="T170" s="54"/>
      <c r="AT170" s="18" t="s">
        <v>175</v>
      </c>
      <c r="AU170" s="18" t="s">
        <v>83</v>
      </c>
    </row>
    <row r="171" spans="2:65" s="12" customFormat="1" ht="10.199999999999999">
      <c r="B171" s="149"/>
      <c r="D171" s="150" t="s">
        <v>177</v>
      </c>
      <c r="E171" s="151" t="s">
        <v>19</v>
      </c>
      <c r="F171" s="152" t="s">
        <v>3058</v>
      </c>
      <c r="H171" s="151" t="s">
        <v>19</v>
      </c>
      <c r="I171" s="153"/>
      <c r="L171" s="149"/>
      <c r="M171" s="154"/>
      <c r="T171" s="155"/>
      <c r="AT171" s="151" t="s">
        <v>177</v>
      </c>
      <c r="AU171" s="151" t="s">
        <v>83</v>
      </c>
      <c r="AV171" s="12" t="s">
        <v>81</v>
      </c>
      <c r="AW171" s="12" t="s">
        <v>34</v>
      </c>
      <c r="AX171" s="12" t="s">
        <v>74</v>
      </c>
      <c r="AY171" s="151" t="s">
        <v>166</v>
      </c>
    </row>
    <row r="172" spans="2:65" s="13" customFormat="1" ht="10.199999999999999">
      <c r="B172" s="156"/>
      <c r="D172" s="150" t="s">
        <v>177</v>
      </c>
      <c r="E172" s="157" t="s">
        <v>19</v>
      </c>
      <c r="F172" s="158" t="s">
        <v>3059</v>
      </c>
      <c r="H172" s="159">
        <v>16.555</v>
      </c>
      <c r="I172" s="160"/>
      <c r="L172" s="156"/>
      <c r="M172" s="161"/>
      <c r="T172" s="162"/>
      <c r="AT172" s="157" t="s">
        <v>177</v>
      </c>
      <c r="AU172" s="157" t="s">
        <v>83</v>
      </c>
      <c r="AV172" s="13" t="s">
        <v>83</v>
      </c>
      <c r="AW172" s="13" t="s">
        <v>34</v>
      </c>
      <c r="AX172" s="13" t="s">
        <v>74</v>
      </c>
      <c r="AY172" s="157" t="s">
        <v>166</v>
      </c>
    </row>
    <row r="173" spans="2:65" s="12" customFormat="1" ht="10.199999999999999">
      <c r="B173" s="149"/>
      <c r="D173" s="150" t="s">
        <v>177</v>
      </c>
      <c r="E173" s="151" t="s">
        <v>19</v>
      </c>
      <c r="F173" s="152" t="s">
        <v>3060</v>
      </c>
      <c r="H173" s="151" t="s">
        <v>19</v>
      </c>
      <c r="I173" s="153"/>
      <c r="L173" s="149"/>
      <c r="M173" s="154"/>
      <c r="T173" s="155"/>
      <c r="AT173" s="151" t="s">
        <v>177</v>
      </c>
      <c r="AU173" s="151" t="s">
        <v>83</v>
      </c>
      <c r="AV173" s="12" t="s">
        <v>81</v>
      </c>
      <c r="AW173" s="12" t="s">
        <v>34</v>
      </c>
      <c r="AX173" s="12" t="s">
        <v>74</v>
      </c>
      <c r="AY173" s="151" t="s">
        <v>166</v>
      </c>
    </row>
    <row r="174" spans="2:65" s="13" customFormat="1" ht="10.199999999999999">
      <c r="B174" s="156"/>
      <c r="D174" s="150" t="s">
        <v>177</v>
      </c>
      <c r="E174" s="157" t="s">
        <v>19</v>
      </c>
      <c r="F174" s="158" t="s">
        <v>3061</v>
      </c>
      <c r="H174" s="159">
        <v>103.19499999999999</v>
      </c>
      <c r="I174" s="160"/>
      <c r="L174" s="156"/>
      <c r="M174" s="161"/>
      <c r="T174" s="162"/>
      <c r="AT174" s="157" t="s">
        <v>177</v>
      </c>
      <c r="AU174" s="157" t="s">
        <v>83</v>
      </c>
      <c r="AV174" s="13" t="s">
        <v>83</v>
      </c>
      <c r="AW174" s="13" t="s">
        <v>34</v>
      </c>
      <c r="AX174" s="13" t="s">
        <v>74</v>
      </c>
      <c r="AY174" s="157" t="s">
        <v>166</v>
      </c>
    </row>
    <row r="175" spans="2:65" s="12" customFormat="1" ht="10.199999999999999">
      <c r="B175" s="149"/>
      <c r="D175" s="150" t="s">
        <v>177</v>
      </c>
      <c r="E175" s="151" t="s">
        <v>19</v>
      </c>
      <c r="F175" s="152" t="s">
        <v>3062</v>
      </c>
      <c r="H175" s="151" t="s">
        <v>19</v>
      </c>
      <c r="I175" s="153"/>
      <c r="L175" s="149"/>
      <c r="M175" s="154"/>
      <c r="T175" s="155"/>
      <c r="AT175" s="151" t="s">
        <v>177</v>
      </c>
      <c r="AU175" s="151" t="s">
        <v>83</v>
      </c>
      <c r="AV175" s="12" t="s">
        <v>81</v>
      </c>
      <c r="AW175" s="12" t="s">
        <v>34</v>
      </c>
      <c r="AX175" s="12" t="s">
        <v>74</v>
      </c>
      <c r="AY175" s="151" t="s">
        <v>166</v>
      </c>
    </row>
    <row r="176" spans="2:65" s="13" customFormat="1" ht="10.199999999999999">
      <c r="B176" s="156"/>
      <c r="D176" s="150" t="s">
        <v>177</v>
      </c>
      <c r="E176" s="157" t="s">
        <v>19</v>
      </c>
      <c r="F176" s="158" t="s">
        <v>3063</v>
      </c>
      <c r="H176" s="159">
        <v>23.806999999999999</v>
      </c>
      <c r="I176" s="160"/>
      <c r="L176" s="156"/>
      <c r="M176" s="161"/>
      <c r="T176" s="162"/>
      <c r="AT176" s="157" t="s">
        <v>177</v>
      </c>
      <c r="AU176" s="157" t="s">
        <v>83</v>
      </c>
      <c r="AV176" s="13" t="s">
        <v>83</v>
      </c>
      <c r="AW176" s="13" t="s">
        <v>34</v>
      </c>
      <c r="AX176" s="13" t="s">
        <v>74</v>
      </c>
      <c r="AY176" s="157" t="s">
        <v>166</v>
      </c>
    </row>
    <row r="177" spans="2:65" s="12" customFormat="1" ht="10.199999999999999">
      <c r="B177" s="149"/>
      <c r="D177" s="150" t="s">
        <v>177</v>
      </c>
      <c r="E177" s="151" t="s">
        <v>19</v>
      </c>
      <c r="F177" s="152" t="s">
        <v>3064</v>
      </c>
      <c r="H177" s="151" t="s">
        <v>19</v>
      </c>
      <c r="I177" s="153"/>
      <c r="L177" s="149"/>
      <c r="M177" s="154"/>
      <c r="T177" s="155"/>
      <c r="AT177" s="151" t="s">
        <v>177</v>
      </c>
      <c r="AU177" s="151" t="s">
        <v>83</v>
      </c>
      <c r="AV177" s="12" t="s">
        <v>81</v>
      </c>
      <c r="AW177" s="12" t="s">
        <v>34</v>
      </c>
      <c r="AX177" s="12" t="s">
        <v>74</v>
      </c>
      <c r="AY177" s="151" t="s">
        <v>166</v>
      </c>
    </row>
    <row r="178" spans="2:65" s="13" customFormat="1" ht="10.199999999999999">
      <c r="B178" s="156"/>
      <c r="D178" s="150" t="s">
        <v>177</v>
      </c>
      <c r="E178" s="157" t="s">
        <v>19</v>
      </c>
      <c r="F178" s="158" t="s">
        <v>3063</v>
      </c>
      <c r="H178" s="159">
        <v>23.806999999999999</v>
      </c>
      <c r="I178" s="160"/>
      <c r="L178" s="156"/>
      <c r="M178" s="161"/>
      <c r="T178" s="162"/>
      <c r="AT178" s="157" t="s">
        <v>177</v>
      </c>
      <c r="AU178" s="157" t="s">
        <v>83</v>
      </c>
      <c r="AV178" s="13" t="s">
        <v>83</v>
      </c>
      <c r="AW178" s="13" t="s">
        <v>34</v>
      </c>
      <c r="AX178" s="13" t="s">
        <v>74</v>
      </c>
      <c r="AY178" s="157" t="s">
        <v>166</v>
      </c>
    </row>
    <row r="179" spans="2:65" s="14" customFormat="1" ht="10.199999999999999">
      <c r="B179" s="163"/>
      <c r="D179" s="150" t="s">
        <v>177</v>
      </c>
      <c r="E179" s="164" t="s">
        <v>19</v>
      </c>
      <c r="F179" s="165" t="s">
        <v>181</v>
      </c>
      <c r="H179" s="166">
        <v>167.364</v>
      </c>
      <c r="I179" s="167"/>
      <c r="L179" s="163"/>
      <c r="M179" s="168"/>
      <c r="T179" s="169"/>
      <c r="AT179" s="164" t="s">
        <v>177</v>
      </c>
      <c r="AU179" s="164" t="s">
        <v>83</v>
      </c>
      <c r="AV179" s="14" t="s">
        <v>173</v>
      </c>
      <c r="AW179" s="14" t="s">
        <v>34</v>
      </c>
      <c r="AX179" s="14" t="s">
        <v>81</v>
      </c>
      <c r="AY179" s="164" t="s">
        <v>166</v>
      </c>
    </row>
    <row r="180" spans="2:65" s="1" customFormat="1" ht="37.799999999999997" customHeight="1">
      <c r="B180" s="33"/>
      <c r="C180" s="132" t="s">
        <v>229</v>
      </c>
      <c r="D180" s="132" t="s">
        <v>168</v>
      </c>
      <c r="E180" s="133" t="s">
        <v>3065</v>
      </c>
      <c r="F180" s="134" t="s">
        <v>3066</v>
      </c>
      <c r="G180" s="135" t="s">
        <v>171</v>
      </c>
      <c r="H180" s="136">
        <v>254.00399999999999</v>
      </c>
      <c r="I180" s="137"/>
      <c r="J180" s="138">
        <f>ROUND(I180*H180,2)</f>
        <v>0</v>
      </c>
      <c r="K180" s="134" t="s">
        <v>766</v>
      </c>
      <c r="L180" s="33"/>
      <c r="M180" s="139" t="s">
        <v>19</v>
      </c>
      <c r="N180" s="140" t="s">
        <v>45</v>
      </c>
      <c r="P180" s="141">
        <f>O180*H180</f>
        <v>0</v>
      </c>
      <c r="Q180" s="141">
        <v>0</v>
      </c>
      <c r="R180" s="141">
        <f>Q180*H180</f>
        <v>0</v>
      </c>
      <c r="S180" s="141">
        <v>0</v>
      </c>
      <c r="T180" s="142">
        <f>S180*H180</f>
        <v>0</v>
      </c>
      <c r="AR180" s="143" t="s">
        <v>173</v>
      </c>
      <c r="AT180" s="143" t="s">
        <v>168</v>
      </c>
      <c r="AU180" s="143" t="s">
        <v>83</v>
      </c>
      <c r="AY180" s="18" t="s">
        <v>166</v>
      </c>
      <c r="BE180" s="144">
        <f>IF(N180="základní",J180,0)</f>
        <v>0</v>
      </c>
      <c r="BF180" s="144">
        <f>IF(N180="snížená",J180,0)</f>
        <v>0</v>
      </c>
      <c r="BG180" s="144">
        <f>IF(N180="zákl. přenesená",J180,0)</f>
        <v>0</v>
      </c>
      <c r="BH180" s="144">
        <f>IF(N180="sníž. přenesená",J180,0)</f>
        <v>0</v>
      </c>
      <c r="BI180" s="144">
        <f>IF(N180="nulová",J180,0)</f>
        <v>0</v>
      </c>
      <c r="BJ180" s="18" t="s">
        <v>81</v>
      </c>
      <c r="BK180" s="144">
        <f>ROUND(I180*H180,2)</f>
        <v>0</v>
      </c>
      <c r="BL180" s="18" t="s">
        <v>173</v>
      </c>
      <c r="BM180" s="143" t="s">
        <v>3067</v>
      </c>
    </row>
    <row r="181" spans="2:65" s="1" customFormat="1" ht="10.199999999999999">
      <c r="B181" s="33"/>
      <c r="D181" s="145" t="s">
        <v>175</v>
      </c>
      <c r="F181" s="146" t="s">
        <v>3068</v>
      </c>
      <c r="I181" s="147"/>
      <c r="L181" s="33"/>
      <c r="M181" s="148"/>
      <c r="T181" s="54"/>
      <c r="AT181" s="18" t="s">
        <v>175</v>
      </c>
      <c r="AU181" s="18" t="s">
        <v>83</v>
      </c>
    </row>
    <row r="182" spans="2:65" s="12" customFormat="1" ht="10.199999999999999">
      <c r="B182" s="149"/>
      <c r="D182" s="150" t="s">
        <v>177</v>
      </c>
      <c r="E182" s="151" t="s">
        <v>19</v>
      </c>
      <c r="F182" s="152" t="s">
        <v>3069</v>
      </c>
      <c r="H182" s="151" t="s">
        <v>19</v>
      </c>
      <c r="I182" s="153"/>
      <c r="L182" s="149"/>
      <c r="M182" s="154"/>
      <c r="T182" s="155"/>
      <c r="AT182" s="151" t="s">
        <v>177</v>
      </c>
      <c r="AU182" s="151" t="s">
        <v>83</v>
      </c>
      <c r="AV182" s="12" t="s">
        <v>81</v>
      </c>
      <c r="AW182" s="12" t="s">
        <v>34</v>
      </c>
      <c r="AX182" s="12" t="s">
        <v>74</v>
      </c>
      <c r="AY182" s="151" t="s">
        <v>166</v>
      </c>
    </row>
    <row r="183" spans="2:65" s="12" customFormat="1" ht="10.199999999999999">
      <c r="B183" s="149"/>
      <c r="D183" s="150" t="s">
        <v>177</v>
      </c>
      <c r="E183" s="151" t="s">
        <v>19</v>
      </c>
      <c r="F183" s="152" t="s">
        <v>3070</v>
      </c>
      <c r="H183" s="151" t="s">
        <v>19</v>
      </c>
      <c r="I183" s="153"/>
      <c r="L183" s="149"/>
      <c r="M183" s="154"/>
      <c r="T183" s="155"/>
      <c r="AT183" s="151" t="s">
        <v>177</v>
      </c>
      <c r="AU183" s="151" t="s">
        <v>83</v>
      </c>
      <c r="AV183" s="12" t="s">
        <v>81</v>
      </c>
      <c r="AW183" s="12" t="s">
        <v>34</v>
      </c>
      <c r="AX183" s="12" t="s">
        <v>74</v>
      </c>
      <c r="AY183" s="151" t="s">
        <v>166</v>
      </c>
    </row>
    <row r="184" spans="2:65" s="13" customFormat="1" ht="10.199999999999999">
      <c r="B184" s="156"/>
      <c r="D184" s="150" t="s">
        <v>177</v>
      </c>
      <c r="E184" s="157" t="s">
        <v>19</v>
      </c>
      <c r="F184" s="158" t="s">
        <v>3071</v>
      </c>
      <c r="H184" s="159">
        <v>67.430000000000007</v>
      </c>
      <c r="I184" s="160"/>
      <c r="L184" s="156"/>
      <c r="M184" s="161"/>
      <c r="T184" s="162"/>
      <c r="AT184" s="157" t="s">
        <v>177</v>
      </c>
      <c r="AU184" s="157" t="s">
        <v>83</v>
      </c>
      <c r="AV184" s="13" t="s">
        <v>83</v>
      </c>
      <c r="AW184" s="13" t="s">
        <v>34</v>
      </c>
      <c r="AX184" s="13" t="s">
        <v>74</v>
      </c>
      <c r="AY184" s="157" t="s">
        <v>166</v>
      </c>
    </row>
    <row r="185" spans="2:65" s="12" customFormat="1" ht="10.199999999999999">
      <c r="B185" s="149"/>
      <c r="D185" s="150" t="s">
        <v>177</v>
      </c>
      <c r="E185" s="151" t="s">
        <v>19</v>
      </c>
      <c r="F185" s="152" t="s">
        <v>3072</v>
      </c>
      <c r="H185" s="151" t="s">
        <v>19</v>
      </c>
      <c r="I185" s="153"/>
      <c r="L185" s="149"/>
      <c r="M185" s="154"/>
      <c r="T185" s="155"/>
      <c r="AT185" s="151" t="s">
        <v>177</v>
      </c>
      <c r="AU185" s="151" t="s">
        <v>83</v>
      </c>
      <c r="AV185" s="12" t="s">
        <v>81</v>
      </c>
      <c r="AW185" s="12" t="s">
        <v>34</v>
      </c>
      <c r="AX185" s="12" t="s">
        <v>74</v>
      </c>
      <c r="AY185" s="151" t="s">
        <v>166</v>
      </c>
    </row>
    <row r="186" spans="2:65" s="13" customFormat="1" ht="10.199999999999999">
      <c r="B186" s="156"/>
      <c r="D186" s="150" t="s">
        <v>177</v>
      </c>
      <c r="E186" s="157" t="s">
        <v>19</v>
      </c>
      <c r="F186" s="158" t="s">
        <v>3073</v>
      </c>
      <c r="H186" s="159">
        <v>43.017000000000003</v>
      </c>
      <c r="I186" s="160"/>
      <c r="L186" s="156"/>
      <c r="M186" s="161"/>
      <c r="T186" s="162"/>
      <c r="AT186" s="157" t="s">
        <v>177</v>
      </c>
      <c r="AU186" s="157" t="s">
        <v>83</v>
      </c>
      <c r="AV186" s="13" t="s">
        <v>83</v>
      </c>
      <c r="AW186" s="13" t="s">
        <v>34</v>
      </c>
      <c r="AX186" s="13" t="s">
        <v>74</v>
      </c>
      <c r="AY186" s="157" t="s">
        <v>166</v>
      </c>
    </row>
    <row r="187" spans="2:65" s="12" customFormat="1" ht="10.199999999999999">
      <c r="B187" s="149"/>
      <c r="D187" s="150" t="s">
        <v>177</v>
      </c>
      <c r="E187" s="151" t="s">
        <v>19</v>
      </c>
      <c r="F187" s="152" t="s">
        <v>3074</v>
      </c>
      <c r="H187" s="151" t="s">
        <v>19</v>
      </c>
      <c r="I187" s="153"/>
      <c r="L187" s="149"/>
      <c r="M187" s="154"/>
      <c r="T187" s="155"/>
      <c r="AT187" s="151" t="s">
        <v>177</v>
      </c>
      <c r="AU187" s="151" t="s">
        <v>83</v>
      </c>
      <c r="AV187" s="12" t="s">
        <v>81</v>
      </c>
      <c r="AW187" s="12" t="s">
        <v>34</v>
      </c>
      <c r="AX187" s="12" t="s">
        <v>74</v>
      </c>
      <c r="AY187" s="151" t="s">
        <v>166</v>
      </c>
    </row>
    <row r="188" spans="2:65" s="13" customFormat="1" ht="10.199999999999999">
      <c r="B188" s="156"/>
      <c r="D188" s="150" t="s">
        <v>177</v>
      </c>
      <c r="E188" s="157" t="s">
        <v>19</v>
      </c>
      <c r="F188" s="158" t="s">
        <v>3075</v>
      </c>
      <c r="H188" s="159">
        <v>16.555</v>
      </c>
      <c r="I188" s="160"/>
      <c r="L188" s="156"/>
      <c r="M188" s="161"/>
      <c r="T188" s="162"/>
      <c r="AT188" s="157" t="s">
        <v>177</v>
      </c>
      <c r="AU188" s="157" t="s">
        <v>83</v>
      </c>
      <c r="AV188" s="13" t="s">
        <v>83</v>
      </c>
      <c r="AW188" s="13" t="s">
        <v>34</v>
      </c>
      <c r="AX188" s="13" t="s">
        <v>74</v>
      </c>
      <c r="AY188" s="157" t="s">
        <v>166</v>
      </c>
    </row>
    <row r="189" spans="2:65" s="15" customFormat="1" ht="10.199999999999999">
      <c r="B189" s="189"/>
      <c r="D189" s="150" t="s">
        <v>177</v>
      </c>
      <c r="E189" s="190" t="s">
        <v>19</v>
      </c>
      <c r="F189" s="191" t="s">
        <v>3076</v>
      </c>
      <c r="H189" s="192">
        <v>127.002</v>
      </c>
      <c r="I189" s="193"/>
      <c r="L189" s="189"/>
      <c r="M189" s="194"/>
      <c r="T189" s="195"/>
      <c r="AT189" s="190" t="s">
        <v>177</v>
      </c>
      <c r="AU189" s="190" t="s">
        <v>83</v>
      </c>
      <c r="AV189" s="15" t="s">
        <v>190</v>
      </c>
      <c r="AW189" s="15" t="s">
        <v>34</v>
      </c>
      <c r="AX189" s="15" t="s">
        <v>74</v>
      </c>
      <c r="AY189" s="190" t="s">
        <v>166</v>
      </c>
    </row>
    <row r="190" spans="2:65" s="12" customFormat="1" ht="10.199999999999999">
      <c r="B190" s="149"/>
      <c r="D190" s="150" t="s">
        <v>177</v>
      </c>
      <c r="E190" s="151" t="s">
        <v>19</v>
      </c>
      <c r="F190" s="152" t="s">
        <v>3077</v>
      </c>
      <c r="H190" s="151" t="s">
        <v>19</v>
      </c>
      <c r="I190" s="153"/>
      <c r="L190" s="149"/>
      <c r="M190" s="154"/>
      <c r="T190" s="155"/>
      <c r="AT190" s="151" t="s">
        <v>177</v>
      </c>
      <c r="AU190" s="151" t="s">
        <v>83</v>
      </c>
      <c r="AV190" s="12" t="s">
        <v>81</v>
      </c>
      <c r="AW190" s="12" t="s">
        <v>34</v>
      </c>
      <c r="AX190" s="12" t="s">
        <v>74</v>
      </c>
      <c r="AY190" s="151" t="s">
        <v>166</v>
      </c>
    </row>
    <row r="191" spans="2:65" s="13" customFormat="1" ht="10.199999999999999">
      <c r="B191" s="156"/>
      <c r="D191" s="150" t="s">
        <v>177</v>
      </c>
      <c r="E191" s="157" t="s">
        <v>19</v>
      </c>
      <c r="F191" s="158" t="s">
        <v>3078</v>
      </c>
      <c r="H191" s="159">
        <v>103.19499999999999</v>
      </c>
      <c r="I191" s="160"/>
      <c r="L191" s="156"/>
      <c r="M191" s="161"/>
      <c r="T191" s="162"/>
      <c r="AT191" s="157" t="s">
        <v>177</v>
      </c>
      <c r="AU191" s="157" t="s">
        <v>83</v>
      </c>
      <c r="AV191" s="13" t="s">
        <v>83</v>
      </c>
      <c r="AW191" s="13" t="s">
        <v>34</v>
      </c>
      <c r="AX191" s="13" t="s">
        <v>74</v>
      </c>
      <c r="AY191" s="157" t="s">
        <v>166</v>
      </c>
    </row>
    <row r="192" spans="2:65" s="12" customFormat="1" ht="10.199999999999999">
      <c r="B192" s="149"/>
      <c r="D192" s="150" t="s">
        <v>177</v>
      </c>
      <c r="E192" s="151" t="s">
        <v>19</v>
      </c>
      <c r="F192" s="152" t="s">
        <v>3079</v>
      </c>
      <c r="H192" s="151" t="s">
        <v>19</v>
      </c>
      <c r="I192" s="153"/>
      <c r="L192" s="149"/>
      <c r="M192" s="154"/>
      <c r="T192" s="155"/>
      <c r="AT192" s="151" t="s">
        <v>177</v>
      </c>
      <c r="AU192" s="151" t="s">
        <v>83</v>
      </c>
      <c r="AV192" s="12" t="s">
        <v>81</v>
      </c>
      <c r="AW192" s="12" t="s">
        <v>34</v>
      </c>
      <c r="AX192" s="12" t="s">
        <v>74</v>
      </c>
      <c r="AY192" s="151" t="s">
        <v>166</v>
      </c>
    </row>
    <row r="193" spans="2:65" s="13" customFormat="1" ht="10.199999999999999">
      <c r="B193" s="156"/>
      <c r="D193" s="150" t="s">
        <v>177</v>
      </c>
      <c r="E193" s="157" t="s">
        <v>19</v>
      </c>
      <c r="F193" s="158" t="s">
        <v>3080</v>
      </c>
      <c r="H193" s="159">
        <v>23.806999999999999</v>
      </c>
      <c r="I193" s="160"/>
      <c r="L193" s="156"/>
      <c r="M193" s="161"/>
      <c r="T193" s="162"/>
      <c r="AT193" s="157" t="s">
        <v>177</v>
      </c>
      <c r="AU193" s="157" t="s">
        <v>83</v>
      </c>
      <c r="AV193" s="13" t="s">
        <v>83</v>
      </c>
      <c r="AW193" s="13" t="s">
        <v>34</v>
      </c>
      <c r="AX193" s="13" t="s">
        <v>74</v>
      </c>
      <c r="AY193" s="157" t="s">
        <v>166</v>
      </c>
    </row>
    <row r="194" spans="2:65" s="14" customFormat="1" ht="10.199999999999999">
      <c r="B194" s="163"/>
      <c r="D194" s="150" t="s">
        <v>177</v>
      </c>
      <c r="E194" s="164" t="s">
        <v>19</v>
      </c>
      <c r="F194" s="165" t="s">
        <v>181</v>
      </c>
      <c r="H194" s="166">
        <v>254.00399999999999</v>
      </c>
      <c r="I194" s="167"/>
      <c r="L194" s="163"/>
      <c r="M194" s="168"/>
      <c r="T194" s="169"/>
      <c r="AT194" s="164" t="s">
        <v>177</v>
      </c>
      <c r="AU194" s="164" t="s">
        <v>83</v>
      </c>
      <c r="AV194" s="14" t="s">
        <v>173</v>
      </c>
      <c r="AW194" s="14" t="s">
        <v>34</v>
      </c>
      <c r="AX194" s="14" t="s">
        <v>81</v>
      </c>
      <c r="AY194" s="164" t="s">
        <v>166</v>
      </c>
    </row>
    <row r="195" spans="2:65" s="1" customFormat="1" ht="37.799999999999997" customHeight="1">
      <c r="B195" s="33"/>
      <c r="C195" s="132" t="s">
        <v>234</v>
      </c>
      <c r="D195" s="132" t="s">
        <v>168</v>
      </c>
      <c r="E195" s="133" t="s">
        <v>3081</v>
      </c>
      <c r="F195" s="134" t="s">
        <v>3082</v>
      </c>
      <c r="G195" s="135" t="s">
        <v>171</v>
      </c>
      <c r="H195" s="136">
        <v>47.613999999999997</v>
      </c>
      <c r="I195" s="137"/>
      <c r="J195" s="138">
        <f>ROUND(I195*H195,2)</f>
        <v>0</v>
      </c>
      <c r="K195" s="134" t="s">
        <v>766</v>
      </c>
      <c r="L195" s="33"/>
      <c r="M195" s="139" t="s">
        <v>19</v>
      </c>
      <c r="N195" s="140" t="s">
        <v>45</v>
      </c>
      <c r="P195" s="141">
        <f>O195*H195</f>
        <v>0</v>
      </c>
      <c r="Q195" s="141">
        <v>0</v>
      </c>
      <c r="R195" s="141">
        <f>Q195*H195</f>
        <v>0</v>
      </c>
      <c r="S195" s="141">
        <v>0</v>
      </c>
      <c r="T195" s="142">
        <f>S195*H195</f>
        <v>0</v>
      </c>
      <c r="AR195" s="143" t="s">
        <v>173</v>
      </c>
      <c r="AT195" s="143" t="s">
        <v>168</v>
      </c>
      <c r="AU195" s="143" t="s">
        <v>83</v>
      </c>
      <c r="AY195" s="18" t="s">
        <v>166</v>
      </c>
      <c r="BE195" s="144">
        <f>IF(N195="základní",J195,0)</f>
        <v>0</v>
      </c>
      <c r="BF195" s="144">
        <f>IF(N195="snížená",J195,0)</f>
        <v>0</v>
      </c>
      <c r="BG195" s="144">
        <f>IF(N195="zákl. přenesená",J195,0)</f>
        <v>0</v>
      </c>
      <c r="BH195" s="144">
        <f>IF(N195="sníž. přenesená",J195,0)</f>
        <v>0</v>
      </c>
      <c r="BI195" s="144">
        <f>IF(N195="nulová",J195,0)</f>
        <v>0</v>
      </c>
      <c r="BJ195" s="18" t="s">
        <v>81</v>
      </c>
      <c r="BK195" s="144">
        <f>ROUND(I195*H195,2)</f>
        <v>0</v>
      </c>
      <c r="BL195" s="18" t="s">
        <v>173</v>
      </c>
      <c r="BM195" s="143" t="s">
        <v>3083</v>
      </c>
    </row>
    <row r="196" spans="2:65" s="1" customFormat="1" ht="10.199999999999999">
      <c r="B196" s="33"/>
      <c r="D196" s="145" t="s">
        <v>175</v>
      </c>
      <c r="F196" s="146" t="s">
        <v>3084</v>
      </c>
      <c r="I196" s="147"/>
      <c r="L196" s="33"/>
      <c r="M196" s="148"/>
      <c r="T196" s="54"/>
      <c r="AT196" s="18" t="s">
        <v>175</v>
      </c>
      <c r="AU196" s="18" t="s">
        <v>83</v>
      </c>
    </row>
    <row r="197" spans="2:65" s="12" customFormat="1" ht="10.199999999999999">
      <c r="B197" s="149"/>
      <c r="D197" s="150" t="s">
        <v>177</v>
      </c>
      <c r="E197" s="151" t="s">
        <v>19</v>
      </c>
      <c r="F197" s="152" t="s">
        <v>3079</v>
      </c>
      <c r="H197" s="151" t="s">
        <v>19</v>
      </c>
      <c r="I197" s="153"/>
      <c r="L197" s="149"/>
      <c r="M197" s="154"/>
      <c r="T197" s="155"/>
      <c r="AT197" s="151" t="s">
        <v>177</v>
      </c>
      <c r="AU197" s="151" t="s">
        <v>83</v>
      </c>
      <c r="AV197" s="12" t="s">
        <v>81</v>
      </c>
      <c r="AW197" s="12" t="s">
        <v>34</v>
      </c>
      <c r="AX197" s="12" t="s">
        <v>74</v>
      </c>
      <c r="AY197" s="151" t="s">
        <v>166</v>
      </c>
    </row>
    <row r="198" spans="2:65" s="13" customFormat="1" ht="10.199999999999999">
      <c r="B198" s="156"/>
      <c r="D198" s="150" t="s">
        <v>177</v>
      </c>
      <c r="E198" s="157" t="s">
        <v>19</v>
      </c>
      <c r="F198" s="158" t="s">
        <v>3080</v>
      </c>
      <c r="H198" s="159">
        <v>23.806999999999999</v>
      </c>
      <c r="I198" s="160"/>
      <c r="L198" s="156"/>
      <c r="M198" s="161"/>
      <c r="T198" s="162"/>
      <c r="AT198" s="157" t="s">
        <v>177</v>
      </c>
      <c r="AU198" s="157" t="s">
        <v>83</v>
      </c>
      <c r="AV198" s="13" t="s">
        <v>83</v>
      </c>
      <c r="AW198" s="13" t="s">
        <v>34</v>
      </c>
      <c r="AX198" s="13" t="s">
        <v>74</v>
      </c>
      <c r="AY198" s="157" t="s">
        <v>166</v>
      </c>
    </row>
    <row r="199" spans="2:65" s="12" customFormat="1" ht="10.199999999999999">
      <c r="B199" s="149"/>
      <c r="D199" s="150" t="s">
        <v>177</v>
      </c>
      <c r="E199" s="151" t="s">
        <v>19</v>
      </c>
      <c r="F199" s="152" t="s">
        <v>3085</v>
      </c>
      <c r="H199" s="151" t="s">
        <v>19</v>
      </c>
      <c r="I199" s="153"/>
      <c r="L199" s="149"/>
      <c r="M199" s="154"/>
      <c r="T199" s="155"/>
      <c r="AT199" s="151" t="s">
        <v>177</v>
      </c>
      <c r="AU199" s="151" t="s">
        <v>83</v>
      </c>
      <c r="AV199" s="12" t="s">
        <v>81</v>
      </c>
      <c r="AW199" s="12" t="s">
        <v>34</v>
      </c>
      <c r="AX199" s="12" t="s">
        <v>74</v>
      </c>
      <c r="AY199" s="151" t="s">
        <v>166</v>
      </c>
    </row>
    <row r="200" spans="2:65" s="13" customFormat="1" ht="10.199999999999999">
      <c r="B200" s="156"/>
      <c r="D200" s="150" t="s">
        <v>177</v>
      </c>
      <c r="E200" s="157" t="s">
        <v>19</v>
      </c>
      <c r="F200" s="158" t="s">
        <v>3080</v>
      </c>
      <c r="H200" s="159">
        <v>23.806999999999999</v>
      </c>
      <c r="I200" s="160"/>
      <c r="L200" s="156"/>
      <c r="M200" s="161"/>
      <c r="T200" s="162"/>
      <c r="AT200" s="157" t="s">
        <v>177</v>
      </c>
      <c r="AU200" s="157" t="s">
        <v>83</v>
      </c>
      <c r="AV200" s="13" t="s">
        <v>83</v>
      </c>
      <c r="AW200" s="13" t="s">
        <v>34</v>
      </c>
      <c r="AX200" s="13" t="s">
        <v>74</v>
      </c>
      <c r="AY200" s="157" t="s">
        <v>166</v>
      </c>
    </row>
    <row r="201" spans="2:65" s="14" customFormat="1" ht="10.199999999999999">
      <c r="B201" s="163"/>
      <c r="D201" s="150" t="s">
        <v>177</v>
      </c>
      <c r="E201" s="164" t="s">
        <v>19</v>
      </c>
      <c r="F201" s="165" t="s">
        <v>181</v>
      </c>
      <c r="H201" s="166">
        <v>47.613999999999997</v>
      </c>
      <c r="I201" s="167"/>
      <c r="L201" s="163"/>
      <c r="M201" s="168"/>
      <c r="T201" s="169"/>
      <c r="AT201" s="164" t="s">
        <v>177</v>
      </c>
      <c r="AU201" s="164" t="s">
        <v>83</v>
      </c>
      <c r="AV201" s="14" t="s">
        <v>173</v>
      </c>
      <c r="AW201" s="14" t="s">
        <v>34</v>
      </c>
      <c r="AX201" s="14" t="s">
        <v>81</v>
      </c>
      <c r="AY201" s="164" t="s">
        <v>166</v>
      </c>
    </row>
    <row r="202" spans="2:65" s="1" customFormat="1" ht="37.799999999999997" customHeight="1">
      <c r="B202" s="33"/>
      <c r="C202" s="132" t="s">
        <v>241</v>
      </c>
      <c r="D202" s="132" t="s">
        <v>168</v>
      </c>
      <c r="E202" s="133" t="s">
        <v>3086</v>
      </c>
      <c r="F202" s="134" t="s">
        <v>3087</v>
      </c>
      <c r="G202" s="135" t="s">
        <v>171</v>
      </c>
      <c r="H202" s="136">
        <v>238.07</v>
      </c>
      <c r="I202" s="137"/>
      <c r="J202" s="138">
        <f>ROUND(I202*H202,2)</f>
        <v>0</v>
      </c>
      <c r="K202" s="134" t="s">
        <v>766</v>
      </c>
      <c r="L202" s="33"/>
      <c r="M202" s="139" t="s">
        <v>19</v>
      </c>
      <c r="N202" s="140" t="s">
        <v>45</v>
      </c>
      <c r="P202" s="141">
        <f>O202*H202</f>
        <v>0</v>
      </c>
      <c r="Q202" s="141">
        <v>0</v>
      </c>
      <c r="R202" s="141">
        <f>Q202*H202</f>
        <v>0</v>
      </c>
      <c r="S202" s="141">
        <v>0</v>
      </c>
      <c r="T202" s="142">
        <f>S202*H202</f>
        <v>0</v>
      </c>
      <c r="AR202" s="143" t="s">
        <v>173</v>
      </c>
      <c r="AT202" s="143" t="s">
        <v>168</v>
      </c>
      <c r="AU202" s="143" t="s">
        <v>83</v>
      </c>
      <c r="AY202" s="18" t="s">
        <v>166</v>
      </c>
      <c r="BE202" s="144">
        <f>IF(N202="základní",J202,0)</f>
        <v>0</v>
      </c>
      <c r="BF202" s="144">
        <f>IF(N202="snížená",J202,0)</f>
        <v>0</v>
      </c>
      <c r="BG202" s="144">
        <f>IF(N202="zákl. přenesená",J202,0)</f>
        <v>0</v>
      </c>
      <c r="BH202" s="144">
        <f>IF(N202="sníž. přenesená",J202,0)</f>
        <v>0</v>
      </c>
      <c r="BI202" s="144">
        <f>IF(N202="nulová",J202,0)</f>
        <v>0</v>
      </c>
      <c r="BJ202" s="18" t="s">
        <v>81</v>
      </c>
      <c r="BK202" s="144">
        <f>ROUND(I202*H202,2)</f>
        <v>0</v>
      </c>
      <c r="BL202" s="18" t="s">
        <v>173</v>
      </c>
      <c r="BM202" s="143" t="s">
        <v>3088</v>
      </c>
    </row>
    <row r="203" spans="2:65" s="1" customFormat="1" ht="10.199999999999999">
      <c r="B203" s="33"/>
      <c r="D203" s="145" t="s">
        <v>175</v>
      </c>
      <c r="F203" s="146" t="s">
        <v>3089</v>
      </c>
      <c r="I203" s="147"/>
      <c r="L203" s="33"/>
      <c r="M203" s="148"/>
      <c r="T203" s="54"/>
      <c r="AT203" s="18" t="s">
        <v>175</v>
      </c>
      <c r="AU203" s="18" t="s">
        <v>83</v>
      </c>
    </row>
    <row r="204" spans="2:65" s="12" customFormat="1" ht="10.199999999999999">
      <c r="B204" s="149"/>
      <c r="D204" s="150" t="s">
        <v>177</v>
      </c>
      <c r="E204" s="151" t="s">
        <v>19</v>
      </c>
      <c r="F204" s="152" t="s">
        <v>3079</v>
      </c>
      <c r="H204" s="151" t="s">
        <v>19</v>
      </c>
      <c r="I204" s="153"/>
      <c r="L204" s="149"/>
      <c r="M204" s="154"/>
      <c r="T204" s="155"/>
      <c r="AT204" s="151" t="s">
        <v>177</v>
      </c>
      <c r="AU204" s="151" t="s">
        <v>83</v>
      </c>
      <c r="AV204" s="12" t="s">
        <v>81</v>
      </c>
      <c r="AW204" s="12" t="s">
        <v>34</v>
      </c>
      <c r="AX204" s="12" t="s">
        <v>74</v>
      </c>
      <c r="AY204" s="151" t="s">
        <v>166</v>
      </c>
    </row>
    <row r="205" spans="2:65" s="13" customFormat="1" ht="10.199999999999999">
      <c r="B205" s="156"/>
      <c r="D205" s="150" t="s">
        <v>177</v>
      </c>
      <c r="E205" s="157" t="s">
        <v>19</v>
      </c>
      <c r="F205" s="158" t="s">
        <v>3090</v>
      </c>
      <c r="H205" s="159">
        <v>119.035</v>
      </c>
      <c r="I205" s="160"/>
      <c r="L205" s="156"/>
      <c r="M205" s="161"/>
      <c r="T205" s="162"/>
      <c r="AT205" s="157" t="s">
        <v>177</v>
      </c>
      <c r="AU205" s="157" t="s">
        <v>83</v>
      </c>
      <c r="AV205" s="13" t="s">
        <v>83</v>
      </c>
      <c r="AW205" s="13" t="s">
        <v>34</v>
      </c>
      <c r="AX205" s="13" t="s">
        <v>74</v>
      </c>
      <c r="AY205" s="157" t="s">
        <v>166</v>
      </c>
    </row>
    <row r="206" spans="2:65" s="12" customFormat="1" ht="10.199999999999999">
      <c r="B206" s="149"/>
      <c r="D206" s="150" t="s">
        <v>177</v>
      </c>
      <c r="E206" s="151" t="s">
        <v>19</v>
      </c>
      <c r="F206" s="152" t="s">
        <v>3085</v>
      </c>
      <c r="H206" s="151" t="s">
        <v>19</v>
      </c>
      <c r="I206" s="153"/>
      <c r="L206" s="149"/>
      <c r="M206" s="154"/>
      <c r="T206" s="155"/>
      <c r="AT206" s="151" t="s">
        <v>177</v>
      </c>
      <c r="AU206" s="151" t="s">
        <v>83</v>
      </c>
      <c r="AV206" s="12" t="s">
        <v>81</v>
      </c>
      <c r="AW206" s="12" t="s">
        <v>34</v>
      </c>
      <c r="AX206" s="12" t="s">
        <v>74</v>
      </c>
      <c r="AY206" s="151" t="s">
        <v>166</v>
      </c>
    </row>
    <row r="207" spans="2:65" s="13" customFormat="1" ht="10.199999999999999">
      <c r="B207" s="156"/>
      <c r="D207" s="150" t="s">
        <v>177</v>
      </c>
      <c r="E207" s="157" t="s">
        <v>19</v>
      </c>
      <c r="F207" s="158" t="s">
        <v>3090</v>
      </c>
      <c r="H207" s="159">
        <v>119.035</v>
      </c>
      <c r="I207" s="160"/>
      <c r="L207" s="156"/>
      <c r="M207" s="161"/>
      <c r="T207" s="162"/>
      <c r="AT207" s="157" t="s">
        <v>177</v>
      </c>
      <c r="AU207" s="157" t="s">
        <v>83</v>
      </c>
      <c r="AV207" s="13" t="s">
        <v>83</v>
      </c>
      <c r="AW207" s="13" t="s">
        <v>34</v>
      </c>
      <c r="AX207" s="13" t="s">
        <v>74</v>
      </c>
      <c r="AY207" s="157" t="s">
        <v>166</v>
      </c>
    </row>
    <row r="208" spans="2:65" s="14" customFormat="1" ht="10.199999999999999">
      <c r="B208" s="163"/>
      <c r="D208" s="150" t="s">
        <v>177</v>
      </c>
      <c r="E208" s="164" t="s">
        <v>19</v>
      </c>
      <c r="F208" s="165" t="s">
        <v>181</v>
      </c>
      <c r="H208" s="166">
        <v>238.07</v>
      </c>
      <c r="I208" s="167"/>
      <c r="L208" s="163"/>
      <c r="M208" s="168"/>
      <c r="T208" s="169"/>
      <c r="AT208" s="164" t="s">
        <v>177</v>
      </c>
      <c r="AU208" s="164" t="s">
        <v>83</v>
      </c>
      <c r="AV208" s="14" t="s">
        <v>173</v>
      </c>
      <c r="AW208" s="14" t="s">
        <v>34</v>
      </c>
      <c r="AX208" s="14" t="s">
        <v>81</v>
      </c>
      <c r="AY208" s="164" t="s">
        <v>166</v>
      </c>
    </row>
    <row r="209" spans="2:65" s="1" customFormat="1" ht="24.15" customHeight="1">
      <c r="B209" s="33"/>
      <c r="C209" s="132" t="s">
        <v>251</v>
      </c>
      <c r="D209" s="132" t="s">
        <v>168</v>
      </c>
      <c r="E209" s="133" t="s">
        <v>3091</v>
      </c>
      <c r="F209" s="134" t="s">
        <v>3092</v>
      </c>
      <c r="G209" s="135" t="s">
        <v>293</v>
      </c>
      <c r="H209" s="136">
        <v>23.806999999999999</v>
      </c>
      <c r="I209" s="137"/>
      <c r="J209" s="138">
        <f>ROUND(I209*H209,2)</f>
        <v>0</v>
      </c>
      <c r="K209" s="134" t="s">
        <v>766</v>
      </c>
      <c r="L209" s="33"/>
      <c r="M209" s="139" t="s">
        <v>19</v>
      </c>
      <c r="N209" s="140" t="s">
        <v>45</v>
      </c>
      <c r="P209" s="141">
        <f>O209*H209</f>
        <v>0</v>
      </c>
      <c r="Q209" s="141">
        <v>0</v>
      </c>
      <c r="R209" s="141">
        <f>Q209*H209</f>
        <v>0</v>
      </c>
      <c r="S209" s="141">
        <v>0</v>
      </c>
      <c r="T209" s="142">
        <f>S209*H209</f>
        <v>0</v>
      </c>
      <c r="AR209" s="143" t="s">
        <v>173</v>
      </c>
      <c r="AT209" s="143" t="s">
        <v>168</v>
      </c>
      <c r="AU209" s="143" t="s">
        <v>83</v>
      </c>
      <c r="AY209" s="18" t="s">
        <v>166</v>
      </c>
      <c r="BE209" s="144">
        <f>IF(N209="základní",J209,0)</f>
        <v>0</v>
      </c>
      <c r="BF209" s="144">
        <f>IF(N209="snížená",J209,0)</f>
        <v>0</v>
      </c>
      <c r="BG209" s="144">
        <f>IF(N209="zákl. přenesená",J209,0)</f>
        <v>0</v>
      </c>
      <c r="BH209" s="144">
        <f>IF(N209="sníž. přenesená",J209,0)</f>
        <v>0</v>
      </c>
      <c r="BI209" s="144">
        <f>IF(N209="nulová",J209,0)</f>
        <v>0</v>
      </c>
      <c r="BJ209" s="18" t="s">
        <v>81</v>
      </c>
      <c r="BK209" s="144">
        <f>ROUND(I209*H209,2)</f>
        <v>0</v>
      </c>
      <c r="BL209" s="18" t="s">
        <v>173</v>
      </c>
      <c r="BM209" s="143" t="s">
        <v>3093</v>
      </c>
    </row>
    <row r="210" spans="2:65" s="1" customFormat="1" ht="10.199999999999999">
      <c r="B210" s="33"/>
      <c r="D210" s="145" t="s">
        <v>175</v>
      </c>
      <c r="F210" s="146" t="s">
        <v>3094</v>
      </c>
      <c r="I210" s="147"/>
      <c r="L210" s="33"/>
      <c r="M210" s="148"/>
      <c r="T210" s="54"/>
      <c r="AT210" s="18" t="s">
        <v>175</v>
      </c>
      <c r="AU210" s="18" t="s">
        <v>83</v>
      </c>
    </row>
    <row r="211" spans="2:65" s="12" customFormat="1" ht="10.199999999999999">
      <c r="B211" s="149"/>
      <c r="D211" s="150" t="s">
        <v>177</v>
      </c>
      <c r="E211" s="151" t="s">
        <v>19</v>
      </c>
      <c r="F211" s="152" t="s">
        <v>3079</v>
      </c>
      <c r="H211" s="151" t="s">
        <v>19</v>
      </c>
      <c r="I211" s="153"/>
      <c r="L211" s="149"/>
      <c r="M211" s="154"/>
      <c r="T211" s="155"/>
      <c r="AT211" s="151" t="s">
        <v>177</v>
      </c>
      <c r="AU211" s="151" t="s">
        <v>83</v>
      </c>
      <c r="AV211" s="12" t="s">
        <v>81</v>
      </c>
      <c r="AW211" s="12" t="s">
        <v>34</v>
      </c>
      <c r="AX211" s="12" t="s">
        <v>74</v>
      </c>
      <c r="AY211" s="151" t="s">
        <v>166</v>
      </c>
    </row>
    <row r="212" spans="2:65" s="13" customFormat="1" ht="10.199999999999999">
      <c r="B212" s="156"/>
      <c r="D212" s="150" t="s">
        <v>177</v>
      </c>
      <c r="E212" s="157" t="s">
        <v>19</v>
      </c>
      <c r="F212" s="158" t="s">
        <v>3080</v>
      </c>
      <c r="H212" s="159">
        <v>23.806999999999999</v>
      </c>
      <c r="I212" s="160"/>
      <c r="L212" s="156"/>
      <c r="M212" s="161"/>
      <c r="T212" s="162"/>
      <c r="AT212" s="157" t="s">
        <v>177</v>
      </c>
      <c r="AU212" s="157" t="s">
        <v>83</v>
      </c>
      <c r="AV212" s="13" t="s">
        <v>83</v>
      </c>
      <c r="AW212" s="13" t="s">
        <v>34</v>
      </c>
      <c r="AX212" s="13" t="s">
        <v>74</v>
      </c>
      <c r="AY212" s="157" t="s">
        <v>166</v>
      </c>
    </row>
    <row r="213" spans="2:65" s="14" customFormat="1" ht="10.199999999999999">
      <c r="B213" s="163"/>
      <c r="D213" s="150" t="s">
        <v>177</v>
      </c>
      <c r="E213" s="164" t="s">
        <v>19</v>
      </c>
      <c r="F213" s="165" t="s">
        <v>181</v>
      </c>
      <c r="H213" s="166">
        <v>23.806999999999999</v>
      </c>
      <c r="I213" s="167"/>
      <c r="L213" s="163"/>
      <c r="M213" s="168"/>
      <c r="T213" s="169"/>
      <c r="AT213" s="164" t="s">
        <v>177</v>
      </c>
      <c r="AU213" s="164" t="s">
        <v>83</v>
      </c>
      <c r="AV213" s="14" t="s">
        <v>173</v>
      </c>
      <c r="AW213" s="14" t="s">
        <v>34</v>
      </c>
      <c r="AX213" s="14" t="s">
        <v>81</v>
      </c>
      <c r="AY213" s="164" t="s">
        <v>166</v>
      </c>
    </row>
    <row r="214" spans="2:65" s="1" customFormat="1" ht="37.799999999999997" customHeight="1">
      <c r="B214" s="33"/>
      <c r="C214" s="132" t="s">
        <v>8</v>
      </c>
      <c r="D214" s="132" t="s">
        <v>168</v>
      </c>
      <c r="E214" s="133" t="s">
        <v>3095</v>
      </c>
      <c r="F214" s="134" t="s">
        <v>3096</v>
      </c>
      <c r="G214" s="135" t="s">
        <v>171</v>
      </c>
      <c r="H214" s="136">
        <v>103.19499999999999</v>
      </c>
      <c r="I214" s="137"/>
      <c r="J214" s="138">
        <f>ROUND(I214*H214,2)</f>
        <v>0</v>
      </c>
      <c r="K214" s="134" t="s">
        <v>766</v>
      </c>
      <c r="L214" s="33"/>
      <c r="M214" s="139" t="s">
        <v>19</v>
      </c>
      <c r="N214" s="140" t="s">
        <v>45</v>
      </c>
      <c r="P214" s="141">
        <f>O214*H214</f>
        <v>0</v>
      </c>
      <c r="Q214" s="141">
        <v>0</v>
      </c>
      <c r="R214" s="141">
        <f>Q214*H214</f>
        <v>0</v>
      </c>
      <c r="S214" s="141">
        <v>0</v>
      </c>
      <c r="T214" s="142">
        <f>S214*H214</f>
        <v>0</v>
      </c>
      <c r="AR214" s="143" t="s">
        <v>173</v>
      </c>
      <c r="AT214" s="143" t="s">
        <v>168</v>
      </c>
      <c r="AU214" s="143" t="s">
        <v>83</v>
      </c>
      <c r="AY214" s="18" t="s">
        <v>166</v>
      </c>
      <c r="BE214" s="144">
        <f>IF(N214="základní",J214,0)</f>
        <v>0</v>
      </c>
      <c r="BF214" s="144">
        <f>IF(N214="snížená",J214,0)</f>
        <v>0</v>
      </c>
      <c r="BG214" s="144">
        <f>IF(N214="zákl. přenesená",J214,0)</f>
        <v>0</v>
      </c>
      <c r="BH214" s="144">
        <f>IF(N214="sníž. přenesená",J214,0)</f>
        <v>0</v>
      </c>
      <c r="BI214" s="144">
        <f>IF(N214="nulová",J214,0)</f>
        <v>0</v>
      </c>
      <c r="BJ214" s="18" t="s">
        <v>81</v>
      </c>
      <c r="BK214" s="144">
        <f>ROUND(I214*H214,2)</f>
        <v>0</v>
      </c>
      <c r="BL214" s="18" t="s">
        <v>173</v>
      </c>
      <c r="BM214" s="143" t="s">
        <v>3097</v>
      </c>
    </row>
    <row r="215" spans="2:65" s="1" customFormat="1" ht="10.199999999999999">
      <c r="B215" s="33"/>
      <c r="D215" s="145" t="s">
        <v>175</v>
      </c>
      <c r="F215" s="146" t="s">
        <v>3098</v>
      </c>
      <c r="I215" s="147"/>
      <c r="L215" s="33"/>
      <c r="M215" s="148"/>
      <c r="T215" s="54"/>
      <c r="AT215" s="18" t="s">
        <v>175</v>
      </c>
      <c r="AU215" s="18" t="s">
        <v>83</v>
      </c>
    </row>
    <row r="216" spans="2:65" s="12" customFormat="1" ht="10.199999999999999">
      <c r="B216" s="149"/>
      <c r="D216" s="150" t="s">
        <v>177</v>
      </c>
      <c r="E216" s="151" t="s">
        <v>19</v>
      </c>
      <c r="F216" s="152" t="s">
        <v>3099</v>
      </c>
      <c r="H216" s="151" t="s">
        <v>19</v>
      </c>
      <c r="I216" s="153"/>
      <c r="L216" s="149"/>
      <c r="M216" s="154"/>
      <c r="T216" s="155"/>
      <c r="AT216" s="151" t="s">
        <v>177</v>
      </c>
      <c r="AU216" s="151" t="s">
        <v>83</v>
      </c>
      <c r="AV216" s="12" t="s">
        <v>81</v>
      </c>
      <c r="AW216" s="12" t="s">
        <v>34</v>
      </c>
      <c r="AX216" s="12" t="s">
        <v>74</v>
      </c>
      <c r="AY216" s="151" t="s">
        <v>166</v>
      </c>
    </row>
    <row r="217" spans="2:65" s="12" customFormat="1" ht="10.199999999999999">
      <c r="B217" s="149"/>
      <c r="D217" s="150" t="s">
        <v>177</v>
      </c>
      <c r="E217" s="151" t="s">
        <v>19</v>
      </c>
      <c r="F217" s="152" t="s">
        <v>3100</v>
      </c>
      <c r="H217" s="151" t="s">
        <v>19</v>
      </c>
      <c r="I217" s="153"/>
      <c r="L217" s="149"/>
      <c r="M217" s="154"/>
      <c r="T217" s="155"/>
      <c r="AT217" s="151" t="s">
        <v>177</v>
      </c>
      <c r="AU217" s="151" t="s">
        <v>83</v>
      </c>
      <c r="AV217" s="12" t="s">
        <v>81</v>
      </c>
      <c r="AW217" s="12" t="s">
        <v>34</v>
      </c>
      <c r="AX217" s="12" t="s">
        <v>74</v>
      </c>
      <c r="AY217" s="151" t="s">
        <v>166</v>
      </c>
    </row>
    <row r="218" spans="2:65" s="13" customFormat="1" ht="10.199999999999999">
      <c r="B218" s="156"/>
      <c r="D218" s="150" t="s">
        <v>177</v>
      </c>
      <c r="E218" s="157" t="s">
        <v>19</v>
      </c>
      <c r="F218" s="158" t="s">
        <v>3101</v>
      </c>
      <c r="H218" s="159">
        <v>127.002</v>
      </c>
      <c r="I218" s="160"/>
      <c r="L218" s="156"/>
      <c r="M218" s="161"/>
      <c r="T218" s="162"/>
      <c r="AT218" s="157" t="s">
        <v>177</v>
      </c>
      <c r="AU218" s="157" t="s">
        <v>83</v>
      </c>
      <c r="AV218" s="13" t="s">
        <v>83</v>
      </c>
      <c r="AW218" s="13" t="s">
        <v>34</v>
      </c>
      <c r="AX218" s="13" t="s">
        <v>74</v>
      </c>
      <c r="AY218" s="157" t="s">
        <v>166</v>
      </c>
    </row>
    <row r="219" spans="2:65" s="12" customFormat="1" ht="10.199999999999999">
      <c r="B219" s="149"/>
      <c r="D219" s="150" t="s">
        <v>177</v>
      </c>
      <c r="E219" s="151" t="s">
        <v>19</v>
      </c>
      <c r="F219" s="152" t="s">
        <v>3102</v>
      </c>
      <c r="H219" s="151" t="s">
        <v>19</v>
      </c>
      <c r="I219" s="153"/>
      <c r="L219" s="149"/>
      <c r="M219" s="154"/>
      <c r="T219" s="155"/>
      <c r="AT219" s="151" t="s">
        <v>177</v>
      </c>
      <c r="AU219" s="151" t="s">
        <v>83</v>
      </c>
      <c r="AV219" s="12" t="s">
        <v>81</v>
      </c>
      <c r="AW219" s="12" t="s">
        <v>34</v>
      </c>
      <c r="AX219" s="12" t="s">
        <v>74</v>
      </c>
      <c r="AY219" s="151" t="s">
        <v>166</v>
      </c>
    </row>
    <row r="220" spans="2:65" s="13" customFormat="1" ht="10.199999999999999">
      <c r="B220" s="156"/>
      <c r="D220" s="150" t="s">
        <v>177</v>
      </c>
      <c r="E220" s="157" t="s">
        <v>19</v>
      </c>
      <c r="F220" s="158" t="s">
        <v>3103</v>
      </c>
      <c r="H220" s="159">
        <v>-23.806999999999999</v>
      </c>
      <c r="I220" s="160"/>
      <c r="L220" s="156"/>
      <c r="M220" s="161"/>
      <c r="T220" s="162"/>
      <c r="AT220" s="157" t="s">
        <v>177</v>
      </c>
      <c r="AU220" s="157" t="s">
        <v>83</v>
      </c>
      <c r="AV220" s="13" t="s">
        <v>83</v>
      </c>
      <c r="AW220" s="13" t="s">
        <v>34</v>
      </c>
      <c r="AX220" s="13" t="s">
        <v>74</v>
      </c>
      <c r="AY220" s="157" t="s">
        <v>166</v>
      </c>
    </row>
    <row r="221" spans="2:65" s="14" customFormat="1" ht="10.199999999999999">
      <c r="B221" s="163"/>
      <c r="D221" s="150" t="s">
        <v>177</v>
      </c>
      <c r="E221" s="164" t="s">
        <v>19</v>
      </c>
      <c r="F221" s="165" t="s">
        <v>181</v>
      </c>
      <c r="H221" s="166">
        <v>103.19499999999999</v>
      </c>
      <c r="I221" s="167"/>
      <c r="L221" s="163"/>
      <c r="M221" s="168"/>
      <c r="T221" s="169"/>
      <c r="AT221" s="164" t="s">
        <v>177</v>
      </c>
      <c r="AU221" s="164" t="s">
        <v>83</v>
      </c>
      <c r="AV221" s="14" t="s">
        <v>173</v>
      </c>
      <c r="AW221" s="14" t="s">
        <v>34</v>
      </c>
      <c r="AX221" s="14" t="s">
        <v>81</v>
      </c>
      <c r="AY221" s="164" t="s">
        <v>166</v>
      </c>
    </row>
    <row r="222" spans="2:65" s="11" customFormat="1" ht="22.8" customHeight="1">
      <c r="B222" s="120"/>
      <c r="D222" s="121" t="s">
        <v>73</v>
      </c>
      <c r="E222" s="130" t="s">
        <v>173</v>
      </c>
      <c r="F222" s="130" t="s">
        <v>619</v>
      </c>
      <c r="I222" s="123"/>
      <c r="J222" s="131">
        <f>BK222</f>
        <v>0</v>
      </c>
      <c r="L222" s="120"/>
      <c r="M222" s="125"/>
      <c r="P222" s="126">
        <f>SUM(P223:P252)</f>
        <v>0</v>
      </c>
      <c r="R222" s="126">
        <f>SUM(R223:R252)</f>
        <v>0</v>
      </c>
      <c r="T222" s="127">
        <f>SUM(T223:T252)</f>
        <v>0</v>
      </c>
      <c r="AR222" s="121" t="s">
        <v>81</v>
      </c>
      <c r="AT222" s="128" t="s">
        <v>73</v>
      </c>
      <c r="AU222" s="128" t="s">
        <v>81</v>
      </c>
      <c r="AY222" s="121" t="s">
        <v>166</v>
      </c>
      <c r="BK222" s="129">
        <f>SUM(BK223:BK252)</f>
        <v>0</v>
      </c>
    </row>
    <row r="223" spans="2:65" s="1" customFormat="1" ht="21.75" customHeight="1">
      <c r="B223" s="33"/>
      <c r="C223" s="132" t="s">
        <v>266</v>
      </c>
      <c r="D223" s="132" t="s">
        <v>168</v>
      </c>
      <c r="E223" s="133" t="s">
        <v>3104</v>
      </c>
      <c r="F223" s="134" t="s">
        <v>3105</v>
      </c>
      <c r="G223" s="135" t="s">
        <v>171</v>
      </c>
      <c r="H223" s="136">
        <v>23.806999999999999</v>
      </c>
      <c r="I223" s="137"/>
      <c r="J223" s="138">
        <f>ROUND(I223*H223,2)</f>
        <v>0</v>
      </c>
      <c r="K223" s="134" t="s">
        <v>766</v>
      </c>
      <c r="L223" s="33"/>
      <c r="M223" s="139" t="s">
        <v>19</v>
      </c>
      <c r="N223" s="140" t="s">
        <v>45</v>
      </c>
      <c r="P223" s="141">
        <f>O223*H223</f>
        <v>0</v>
      </c>
      <c r="Q223" s="141">
        <v>0</v>
      </c>
      <c r="R223" s="141">
        <f>Q223*H223</f>
        <v>0</v>
      </c>
      <c r="S223" s="141">
        <v>0</v>
      </c>
      <c r="T223" s="142">
        <f>S223*H223</f>
        <v>0</v>
      </c>
      <c r="AR223" s="143" t="s">
        <v>173</v>
      </c>
      <c r="AT223" s="143" t="s">
        <v>168</v>
      </c>
      <c r="AU223" s="143" t="s">
        <v>83</v>
      </c>
      <c r="AY223" s="18" t="s">
        <v>166</v>
      </c>
      <c r="BE223" s="144">
        <f>IF(N223="základní",J223,0)</f>
        <v>0</v>
      </c>
      <c r="BF223" s="144">
        <f>IF(N223="snížená",J223,0)</f>
        <v>0</v>
      </c>
      <c r="BG223" s="144">
        <f>IF(N223="zákl. přenesená",J223,0)</f>
        <v>0</v>
      </c>
      <c r="BH223" s="144">
        <f>IF(N223="sníž. přenesená",J223,0)</f>
        <v>0</v>
      </c>
      <c r="BI223" s="144">
        <f>IF(N223="nulová",J223,0)</f>
        <v>0</v>
      </c>
      <c r="BJ223" s="18" t="s">
        <v>81</v>
      </c>
      <c r="BK223" s="144">
        <f>ROUND(I223*H223,2)</f>
        <v>0</v>
      </c>
      <c r="BL223" s="18" t="s">
        <v>173</v>
      </c>
      <c r="BM223" s="143" t="s">
        <v>3106</v>
      </c>
    </row>
    <row r="224" spans="2:65" s="1" customFormat="1" ht="10.199999999999999">
      <c r="B224" s="33"/>
      <c r="D224" s="145" t="s">
        <v>175</v>
      </c>
      <c r="F224" s="146" t="s">
        <v>3107</v>
      </c>
      <c r="I224" s="147"/>
      <c r="L224" s="33"/>
      <c r="M224" s="148"/>
      <c r="T224" s="54"/>
      <c r="AT224" s="18" t="s">
        <v>175</v>
      </c>
      <c r="AU224" s="18" t="s">
        <v>83</v>
      </c>
    </row>
    <row r="225" spans="2:51" s="12" customFormat="1" ht="10.199999999999999">
      <c r="B225" s="149"/>
      <c r="D225" s="150" t="s">
        <v>177</v>
      </c>
      <c r="E225" s="151" t="s">
        <v>19</v>
      </c>
      <c r="F225" s="152" t="s">
        <v>3108</v>
      </c>
      <c r="H225" s="151" t="s">
        <v>19</v>
      </c>
      <c r="I225" s="153"/>
      <c r="L225" s="149"/>
      <c r="M225" s="154"/>
      <c r="T225" s="155"/>
      <c r="AT225" s="151" t="s">
        <v>177</v>
      </c>
      <c r="AU225" s="151" t="s">
        <v>83</v>
      </c>
      <c r="AV225" s="12" t="s">
        <v>81</v>
      </c>
      <c r="AW225" s="12" t="s">
        <v>34</v>
      </c>
      <c r="AX225" s="12" t="s">
        <v>74</v>
      </c>
      <c r="AY225" s="151" t="s">
        <v>166</v>
      </c>
    </row>
    <row r="226" spans="2:51" s="12" customFormat="1" ht="10.199999999999999">
      <c r="B226" s="149"/>
      <c r="D226" s="150" t="s">
        <v>177</v>
      </c>
      <c r="E226" s="151" t="s">
        <v>19</v>
      </c>
      <c r="F226" s="152" t="s">
        <v>3109</v>
      </c>
      <c r="H226" s="151" t="s">
        <v>19</v>
      </c>
      <c r="I226" s="153"/>
      <c r="L226" s="149"/>
      <c r="M226" s="154"/>
      <c r="T226" s="155"/>
      <c r="AT226" s="151" t="s">
        <v>177</v>
      </c>
      <c r="AU226" s="151" t="s">
        <v>83</v>
      </c>
      <c r="AV226" s="12" t="s">
        <v>81</v>
      </c>
      <c r="AW226" s="12" t="s">
        <v>34</v>
      </c>
      <c r="AX226" s="12" t="s">
        <v>74</v>
      </c>
      <c r="AY226" s="151" t="s">
        <v>166</v>
      </c>
    </row>
    <row r="227" spans="2:51" s="13" customFormat="1" ht="10.199999999999999">
      <c r="B227" s="156"/>
      <c r="D227" s="150" t="s">
        <v>177</v>
      </c>
      <c r="E227" s="157" t="s">
        <v>19</v>
      </c>
      <c r="F227" s="158" t="s">
        <v>3110</v>
      </c>
      <c r="H227" s="159">
        <v>0.04</v>
      </c>
      <c r="I227" s="160"/>
      <c r="L227" s="156"/>
      <c r="M227" s="161"/>
      <c r="T227" s="162"/>
      <c r="AT227" s="157" t="s">
        <v>177</v>
      </c>
      <c r="AU227" s="157" t="s">
        <v>83</v>
      </c>
      <c r="AV227" s="13" t="s">
        <v>83</v>
      </c>
      <c r="AW227" s="13" t="s">
        <v>34</v>
      </c>
      <c r="AX227" s="13" t="s">
        <v>74</v>
      </c>
      <c r="AY227" s="157" t="s">
        <v>166</v>
      </c>
    </row>
    <row r="228" spans="2:51" s="13" customFormat="1" ht="10.199999999999999">
      <c r="B228" s="156"/>
      <c r="D228" s="150" t="s">
        <v>177</v>
      </c>
      <c r="E228" s="157" t="s">
        <v>19</v>
      </c>
      <c r="F228" s="158" t="s">
        <v>3111</v>
      </c>
      <c r="H228" s="159">
        <v>3.7240000000000002</v>
      </c>
      <c r="I228" s="160"/>
      <c r="L228" s="156"/>
      <c r="M228" s="161"/>
      <c r="T228" s="162"/>
      <c r="AT228" s="157" t="s">
        <v>177</v>
      </c>
      <c r="AU228" s="157" t="s">
        <v>83</v>
      </c>
      <c r="AV228" s="13" t="s">
        <v>83</v>
      </c>
      <c r="AW228" s="13" t="s">
        <v>34</v>
      </c>
      <c r="AX228" s="13" t="s">
        <v>74</v>
      </c>
      <c r="AY228" s="157" t="s">
        <v>166</v>
      </c>
    </row>
    <row r="229" spans="2:51" s="13" customFormat="1" ht="10.199999999999999">
      <c r="B229" s="156"/>
      <c r="D229" s="150" t="s">
        <v>177</v>
      </c>
      <c r="E229" s="157" t="s">
        <v>19</v>
      </c>
      <c r="F229" s="158" t="s">
        <v>3112</v>
      </c>
      <c r="H229" s="159">
        <v>0.64100000000000001</v>
      </c>
      <c r="I229" s="160"/>
      <c r="L229" s="156"/>
      <c r="M229" s="161"/>
      <c r="T229" s="162"/>
      <c r="AT229" s="157" t="s">
        <v>177</v>
      </c>
      <c r="AU229" s="157" t="s">
        <v>83</v>
      </c>
      <c r="AV229" s="13" t="s">
        <v>83</v>
      </c>
      <c r="AW229" s="13" t="s">
        <v>34</v>
      </c>
      <c r="AX229" s="13" t="s">
        <v>74</v>
      </c>
      <c r="AY229" s="157" t="s">
        <v>166</v>
      </c>
    </row>
    <row r="230" spans="2:51" s="15" customFormat="1" ht="10.199999999999999">
      <c r="B230" s="189"/>
      <c r="D230" s="150" t="s">
        <v>177</v>
      </c>
      <c r="E230" s="190" t="s">
        <v>19</v>
      </c>
      <c r="F230" s="191" t="s">
        <v>3076</v>
      </c>
      <c r="H230" s="192">
        <v>4.4050000000000002</v>
      </c>
      <c r="I230" s="193"/>
      <c r="L230" s="189"/>
      <c r="M230" s="194"/>
      <c r="T230" s="195"/>
      <c r="AT230" s="190" t="s">
        <v>177</v>
      </c>
      <c r="AU230" s="190" t="s">
        <v>83</v>
      </c>
      <c r="AV230" s="15" t="s">
        <v>190</v>
      </c>
      <c r="AW230" s="15" t="s">
        <v>34</v>
      </c>
      <c r="AX230" s="15" t="s">
        <v>74</v>
      </c>
      <c r="AY230" s="190" t="s">
        <v>166</v>
      </c>
    </row>
    <row r="231" spans="2:51" s="12" customFormat="1" ht="10.199999999999999">
      <c r="B231" s="149"/>
      <c r="D231" s="150" t="s">
        <v>177</v>
      </c>
      <c r="E231" s="151" t="s">
        <v>19</v>
      </c>
      <c r="F231" s="152" t="s">
        <v>3113</v>
      </c>
      <c r="H231" s="151" t="s">
        <v>19</v>
      </c>
      <c r="I231" s="153"/>
      <c r="L231" s="149"/>
      <c r="M231" s="154"/>
      <c r="T231" s="155"/>
      <c r="AT231" s="151" t="s">
        <v>177</v>
      </c>
      <c r="AU231" s="151" t="s">
        <v>83</v>
      </c>
      <c r="AV231" s="12" t="s">
        <v>81</v>
      </c>
      <c r="AW231" s="12" t="s">
        <v>34</v>
      </c>
      <c r="AX231" s="12" t="s">
        <v>74</v>
      </c>
      <c r="AY231" s="151" t="s">
        <v>166</v>
      </c>
    </row>
    <row r="232" spans="2:51" s="12" customFormat="1" ht="10.199999999999999">
      <c r="B232" s="149"/>
      <c r="D232" s="150" t="s">
        <v>177</v>
      </c>
      <c r="E232" s="151" t="s">
        <v>19</v>
      </c>
      <c r="F232" s="152" t="s">
        <v>3114</v>
      </c>
      <c r="H232" s="151" t="s">
        <v>19</v>
      </c>
      <c r="I232" s="153"/>
      <c r="L232" s="149"/>
      <c r="M232" s="154"/>
      <c r="T232" s="155"/>
      <c r="AT232" s="151" t="s">
        <v>177</v>
      </c>
      <c r="AU232" s="151" t="s">
        <v>83</v>
      </c>
      <c r="AV232" s="12" t="s">
        <v>81</v>
      </c>
      <c r="AW232" s="12" t="s">
        <v>34</v>
      </c>
      <c r="AX232" s="12" t="s">
        <v>74</v>
      </c>
      <c r="AY232" s="151" t="s">
        <v>166</v>
      </c>
    </row>
    <row r="233" spans="2:51" s="13" customFormat="1" ht="10.199999999999999">
      <c r="B233" s="156"/>
      <c r="D233" s="150" t="s">
        <v>177</v>
      </c>
      <c r="E233" s="157" t="s">
        <v>19</v>
      </c>
      <c r="F233" s="158" t="s">
        <v>3115</v>
      </c>
      <c r="H233" s="159">
        <v>3.5999999999999997E-2</v>
      </c>
      <c r="I233" s="160"/>
      <c r="L233" s="156"/>
      <c r="M233" s="161"/>
      <c r="T233" s="162"/>
      <c r="AT233" s="157" t="s">
        <v>177</v>
      </c>
      <c r="AU233" s="157" t="s">
        <v>83</v>
      </c>
      <c r="AV233" s="13" t="s">
        <v>83</v>
      </c>
      <c r="AW233" s="13" t="s">
        <v>34</v>
      </c>
      <c r="AX233" s="13" t="s">
        <v>74</v>
      </c>
      <c r="AY233" s="157" t="s">
        <v>166</v>
      </c>
    </row>
    <row r="234" spans="2:51" s="12" customFormat="1" ht="10.199999999999999">
      <c r="B234" s="149"/>
      <c r="D234" s="150" t="s">
        <v>177</v>
      </c>
      <c r="E234" s="151" t="s">
        <v>19</v>
      </c>
      <c r="F234" s="152" t="s">
        <v>3116</v>
      </c>
      <c r="H234" s="151" t="s">
        <v>19</v>
      </c>
      <c r="I234" s="153"/>
      <c r="L234" s="149"/>
      <c r="M234" s="154"/>
      <c r="T234" s="155"/>
      <c r="AT234" s="151" t="s">
        <v>177</v>
      </c>
      <c r="AU234" s="151" t="s">
        <v>83</v>
      </c>
      <c r="AV234" s="12" t="s">
        <v>81</v>
      </c>
      <c r="AW234" s="12" t="s">
        <v>34</v>
      </c>
      <c r="AX234" s="12" t="s">
        <v>74</v>
      </c>
      <c r="AY234" s="151" t="s">
        <v>166</v>
      </c>
    </row>
    <row r="235" spans="2:51" s="13" customFormat="1" ht="10.199999999999999">
      <c r="B235" s="156"/>
      <c r="D235" s="150" t="s">
        <v>177</v>
      </c>
      <c r="E235" s="157" t="s">
        <v>19</v>
      </c>
      <c r="F235" s="158" t="s">
        <v>3117</v>
      </c>
      <c r="H235" s="159">
        <v>3.9279999999999999</v>
      </c>
      <c r="I235" s="160"/>
      <c r="L235" s="156"/>
      <c r="M235" s="161"/>
      <c r="T235" s="162"/>
      <c r="AT235" s="157" t="s">
        <v>177</v>
      </c>
      <c r="AU235" s="157" t="s">
        <v>83</v>
      </c>
      <c r="AV235" s="13" t="s">
        <v>83</v>
      </c>
      <c r="AW235" s="13" t="s">
        <v>34</v>
      </c>
      <c r="AX235" s="13" t="s">
        <v>74</v>
      </c>
      <c r="AY235" s="157" t="s">
        <v>166</v>
      </c>
    </row>
    <row r="236" spans="2:51" s="12" customFormat="1" ht="10.199999999999999">
      <c r="B236" s="149"/>
      <c r="D236" s="150" t="s">
        <v>177</v>
      </c>
      <c r="E236" s="151" t="s">
        <v>19</v>
      </c>
      <c r="F236" s="152" t="s">
        <v>3118</v>
      </c>
      <c r="H236" s="151" t="s">
        <v>19</v>
      </c>
      <c r="I236" s="153"/>
      <c r="L236" s="149"/>
      <c r="M236" s="154"/>
      <c r="T236" s="155"/>
      <c r="AT236" s="151" t="s">
        <v>177</v>
      </c>
      <c r="AU236" s="151" t="s">
        <v>83</v>
      </c>
      <c r="AV236" s="12" t="s">
        <v>81</v>
      </c>
      <c r="AW236" s="12" t="s">
        <v>34</v>
      </c>
      <c r="AX236" s="12" t="s">
        <v>74</v>
      </c>
      <c r="AY236" s="151" t="s">
        <v>166</v>
      </c>
    </row>
    <row r="237" spans="2:51" s="13" customFormat="1" ht="10.199999999999999">
      <c r="B237" s="156"/>
      <c r="D237" s="150" t="s">
        <v>177</v>
      </c>
      <c r="E237" s="157" t="s">
        <v>19</v>
      </c>
      <c r="F237" s="158" t="s">
        <v>3119</v>
      </c>
      <c r="H237" s="159">
        <v>0.96099999999999997</v>
      </c>
      <c r="I237" s="160"/>
      <c r="L237" s="156"/>
      <c r="M237" s="161"/>
      <c r="T237" s="162"/>
      <c r="AT237" s="157" t="s">
        <v>177</v>
      </c>
      <c r="AU237" s="157" t="s">
        <v>83</v>
      </c>
      <c r="AV237" s="13" t="s">
        <v>83</v>
      </c>
      <c r="AW237" s="13" t="s">
        <v>34</v>
      </c>
      <c r="AX237" s="13" t="s">
        <v>74</v>
      </c>
      <c r="AY237" s="157" t="s">
        <v>166</v>
      </c>
    </row>
    <row r="238" spans="2:51" s="15" customFormat="1" ht="10.199999999999999">
      <c r="B238" s="189"/>
      <c r="D238" s="150" t="s">
        <v>177</v>
      </c>
      <c r="E238" s="190" t="s">
        <v>19</v>
      </c>
      <c r="F238" s="191" t="s">
        <v>3120</v>
      </c>
      <c r="H238" s="192">
        <v>4.9249999999999998</v>
      </c>
      <c r="I238" s="193"/>
      <c r="L238" s="189"/>
      <c r="M238" s="194"/>
      <c r="T238" s="195"/>
      <c r="AT238" s="190" t="s">
        <v>177</v>
      </c>
      <c r="AU238" s="190" t="s">
        <v>83</v>
      </c>
      <c r="AV238" s="15" t="s">
        <v>190</v>
      </c>
      <c r="AW238" s="15" t="s">
        <v>34</v>
      </c>
      <c r="AX238" s="15" t="s">
        <v>74</v>
      </c>
      <c r="AY238" s="190" t="s">
        <v>166</v>
      </c>
    </row>
    <row r="239" spans="2:51" s="12" customFormat="1" ht="10.199999999999999">
      <c r="B239" s="149"/>
      <c r="D239" s="150" t="s">
        <v>177</v>
      </c>
      <c r="E239" s="151" t="s">
        <v>19</v>
      </c>
      <c r="F239" s="152" t="s">
        <v>3121</v>
      </c>
      <c r="H239" s="151" t="s">
        <v>19</v>
      </c>
      <c r="I239" s="153"/>
      <c r="L239" s="149"/>
      <c r="M239" s="154"/>
      <c r="T239" s="155"/>
      <c r="AT239" s="151" t="s">
        <v>177</v>
      </c>
      <c r="AU239" s="151" t="s">
        <v>83</v>
      </c>
      <c r="AV239" s="12" t="s">
        <v>81</v>
      </c>
      <c r="AW239" s="12" t="s">
        <v>34</v>
      </c>
      <c r="AX239" s="12" t="s">
        <v>74</v>
      </c>
      <c r="AY239" s="151" t="s">
        <v>166</v>
      </c>
    </row>
    <row r="240" spans="2:51" s="13" customFormat="1" ht="10.199999999999999">
      <c r="B240" s="156"/>
      <c r="D240" s="150" t="s">
        <v>177</v>
      </c>
      <c r="E240" s="157" t="s">
        <v>19</v>
      </c>
      <c r="F240" s="158" t="s">
        <v>3122</v>
      </c>
      <c r="H240" s="159">
        <v>0.11899999999999999</v>
      </c>
      <c r="I240" s="160"/>
      <c r="L240" s="156"/>
      <c r="M240" s="161"/>
      <c r="T240" s="162"/>
      <c r="AT240" s="157" t="s">
        <v>177</v>
      </c>
      <c r="AU240" s="157" t="s">
        <v>83</v>
      </c>
      <c r="AV240" s="13" t="s">
        <v>83</v>
      </c>
      <c r="AW240" s="13" t="s">
        <v>34</v>
      </c>
      <c r="AX240" s="13" t="s">
        <v>74</v>
      </c>
      <c r="AY240" s="157" t="s">
        <v>166</v>
      </c>
    </row>
    <row r="241" spans="2:65" s="13" customFormat="1" ht="10.199999999999999">
      <c r="B241" s="156"/>
      <c r="D241" s="150" t="s">
        <v>177</v>
      </c>
      <c r="E241" s="157" t="s">
        <v>19</v>
      </c>
      <c r="F241" s="158" t="s">
        <v>3123</v>
      </c>
      <c r="H241" s="159">
        <v>11.172000000000001</v>
      </c>
      <c r="I241" s="160"/>
      <c r="L241" s="156"/>
      <c r="M241" s="161"/>
      <c r="T241" s="162"/>
      <c r="AT241" s="157" t="s">
        <v>177</v>
      </c>
      <c r="AU241" s="157" t="s">
        <v>83</v>
      </c>
      <c r="AV241" s="13" t="s">
        <v>83</v>
      </c>
      <c r="AW241" s="13" t="s">
        <v>34</v>
      </c>
      <c r="AX241" s="13" t="s">
        <v>74</v>
      </c>
      <c r="AY241" s="157" t="s">
        <v>166</v>
      </c>
    </row>
    <row r="242" spans="2:65" s="13" customFormat="1" ht="10.199999999999999">
      <c r="B242" s="156"/>
      <c r="D242" s="150" t="s">
        <v>177</v>
      </c>
      <c r="E242" s="157" t="s">
        <v>19</v>
      </c>
      <c r="F242" s="158" t="s">
        <v>3124</v>
      </c>
      <c r="H242" s="159">
        <v>1.9219999999999999</v>
      </c>
      <c r="I242" s="160"/>
      <c r="L242" s="156"/>
      <c r="M242" s="161"/>
      <c r="T242" s="162"/>
      <c r="AT242" s="157" t="s">
        <v>177</v>
      </c>
      <c r="AU242" s="157" t="s">
        <v>83</v>
      </c>
      <c r="AV242" s="13" t="s">
        <v>83</v>
      </c>
      <c r="AW242" s="13" t="s">
        <v>34</v>
      </c>
      <c r="AX242" s="13" t="s">
        <v>74</v>
      </c>
      <c r="AY242" s="157" t="s">
        <v>166</v>
      </c>
    </row>
    <row r="243" spans="2:65" s="15" customFormat="1" ht="10.199999999999999">
      <c r="B243" s="189"/>
      <c r="D243" s="150" t="s">
        <v>177</v>
      </c>
      <c r="E243" s="190" t="s">
        <v>19</v>
      </c>
      <c r="F243" s="191" t="s">
        <v>3076</v>
      </c>
      <c r="H243" s="192">
        <v>13.212999999999999</v>
      </c>
      <c r="I243" s="193"/>
      <c r="L243" s="189"/>
      <c r="M243" s="194"/>
      <c r="T243" s="195"/>
      <c r="AT243" s="190" t="s">
        <v>177</v>
      </c>
      <c r="AU243" s="190" t="s">
        <v>83</v>
      </c>
      <c r="AV243" s="15" t="s">
        <v>190</v>
      </c>
      <c r="AW243" s="15" t="s">
        <v>34</v>
      </c>
      <c r="AX243" s="15" t="s">
        <v>74</v>
      </c>
      <c r="AY243" s="190" t="s">
        <v>166</v>
      </c>
    </row>
    <row r="244" spans="2:65" s="12" customFormat="1" ht="10.199999999999999">
      <c r="B244" s="149"/>
      <c r="D244" s="150" t="s">
        <v>177</v>
      </c>
      <c r="E244" s="151" t="s">
        <v>19</v>
      </c>
      <c r="F244" s="152" t="s">
        <v>3125</v>
      </c>
      <c r="H244" s="151" t="s">
        <v>19</v>
      </c>
      <c r="I244" s="153"/>
      <c r="L244" s="149"/>
      <c r="M244" s="154"/>
      <c r="T244" s="155"/>
      <c r="AT244" s="151" t="s">
        <v>177</v>
      </c>
      <c r="AU244" s="151" t="s">
        <v>83</v>
      </c>
      <c r="AV244" s="12" t="s">
        <v>81</v>
      </c>
      <c r="AW244" s="12" t="s">
        <v>34</v>
      </c>
      <c r="AX244" s="12" t="s">
        <v>74</v>
      </c>
      <c r="AY244" s="151" t="s">
        <v>166</v>
      </c>
    </row>
    <row r="245" spans="2:65" s="12" customFormat="1" ht="10.199999999999999">
      <c r="B245" s="149"/>
      <c r="D245" s="150" t="s">
        <v>177</v>
      </c>
      <c r="E245" s="151" t="s">
        <v>19</v>
      </c>
      <c r="F245" s="152" t="s">
        <v>3109</v>
      </c>
      <c r="H245" s="151" t="s">
        <v>19</v>
      </c>
      <c r="I245" s="153"/>
      <c r="L245" s="149"/>
      <c r="M245" s="154"/>
      <c r="T245" s="155"/>
      <c r="AT245" s="151" t="s">
        <v>177</v>
      </c>
      <c r="AU245" s="151" t="s">
        <v>83</v>
      </c>
      <c r="AV245" s="12" t="s">
        <v>81</v>
      </c>
      <c r="AW245" s="12" t="s">
        <v>34</v>
      </c>
      <c r="AX245" s="12" t="s">
        <v>74</v>
      </c>
      <c r="AY245" s="151" t="s">
        <v>166</v>
      </c>
    </row>
    <row r="246" spans="2:65" s="13" customFormat="1" ht="10.199999999999999">
      <c r="B246" s="156"/>
      <c r="D246" s="150" t="s">
        <v>177</v>
      </c>
      <c r="E246" s="157" t="s">
        <v>19</v>
      </c>
      <c r="F246" s="158" t="s">
        <v>3126</v>
      </c>
      <c r="H246" s="159">
        <v>0.54400000000000004</v>
      </c>
      <c r="I246" s="160"/>
      <c r="L246" s="156"/>
      <c r="M246" s="161"/>
      <c r="T246" s="162"/>
      <c r="AT246" s="157" t="s">
        <v>177</v>
      </c>
      <c r="AU246" s="157" t="s">
        <v>83</v>
      </c>
      <c r="AV246" s="13" t="s">
        <v>83</v>
      </c>
      <c r="AW246" s="13" t="s">
        <v>34</v>
      </c>
      <c r="AX246" s="13" t="s">
        <v>74</v>
      </c>
      <c r="AY246" s="157" t="s">
        <v>166</v>
      </c>
    </row>
    <row r="247" spans="2:65" s="12" customFormat="1" ht="10.199999999999999">
      <c r="B247" s="149"/>
      <c r="D247" s="150" t="s">
        <v>177</v>
      </c>
      <c r="E247" s="151" t="s">
        <v>19</v>
      </c>
      <c r="F247" s="152" t="s">
        <v>3113</v>
      </c>
      <c r="H247" s="151" t="s">
        <v>19</v>
      </c>
      <c r="I247" s="153"/>
      <c r="L247" s="149"/>
      <c r="M247" s="154"/>
      <c r="T247" s="155"/>
      <c r="AT247" s="151" t="s">
        <v>177</v>
      </c>
      <c r="AU247" s="151" t="s">
        <v>83</v>
      </c>
      <c r="AV247" s="12" t="s">
        <v>81</v>
      </c>
      <c r="AW247" s="12" t="s">
        <v>34</v>
      </c>
      <c r="AX247" s="12" t="s">
        <v>74</v>
      </c>
      <c r="AY247" s="151" t="s">
        <v>166</v>
      </c>
    </row>
    <row r="248" spans="2:65" s="13" customFormat="1" ht="10.199999999999999">
      <c r="B248" s="156"/>
      <c r="D248" s="150" t="s">
        <v>177</v>
      </c>
      <c r="E248" s="157" t="s">
        <v>19</v>
      </c>
      <c r="F248" s="158" t="s">
        <v>3127</v>
      </c>
      <c r="H248" s="159">
        <v>0.106</v>
      </c>
      <c r="I248" s="160"/>
      <c r="L248" s="156"/>
      <c r="M248" s="161"/>
      <c r="T248" s="162"/>
      <c r="AT248" s="157" t="s">
        <v>177</v>
      </c>
      <c r="AU248" s="157" t="s">
        <v>83</v>
      </c>
      <c r="AV248" s="13" t="s">
        <v>83</v>
      </c>
      <c r="AW248" s="13" t="s">
        <v>34</v>
      </c>
      <c r="AX248" s="13" t="s">
        <v>74</v>
      </c>
      <c r="AY248" s="157" t="s">
        <v>166</v>
      </c>
    </row>
    <row r="249" spans="2:65" s="12" customFormat="1" ht="10.199999999999999">
      <c r="B249" s="149"/>
      <c r="D249" s="150" t="s">
        <v>177</v>
      </c>
      <c r="E249" s="151" t="s">
        <v>19</v>
      </c>
      <c r="F249" s="152" t="s">
        <v>3121</v>
      </c>
      <c r="H249" s="151" t="s">
        <v>19</v>
      </c>
      <c r="I249" s="153"/>
      <c r="L249" s="149"/>
      <c r="M249" s="154"/>
      <c r="T249" s="155"/>
      <c r="AT249" s="151" t="s">
        <v>177</v>
      </c>
      <c r="AU249" s="151" t="s">
        <v>83</v>
      </c>
      <c r="AV249" s="12" t="s">
        <v>81</v>
      </c>
      <c r="AW249" s="12" t="s">
        <v>34</v>
      </c>
      <c r="AX249" s="12" t="s">
        <v>74</v>
      </c>
      <c r="AY249" s="151" t="s">
        <v>166</v>
      </c>
    </row>
    <row r="250" spans="2:65" s="13" customFormat="1" ht="10.199999999999999">
      <c r="B250" s="156"/>
      <c r="D250" s="150" t="s">
        <v>177</v>
      </c>
      <c r="E250" s="157" t="s">
        <v>19</v>
      </c>
      <c r="F250" s="158" t="s">
        <v>3128</v>
      </c>
      <c r="H250" s="159">
        <v>0.61399999999999999</v>
      </c>
      <c r="I250" s="160"/>
      <c r="L250" s="156"/>
      <c r="M250" s="161"/>
      <c r="T250" s="162"/>
      <c r="AT250" s="157" t="s">
        <v>177</v>
      </c>
      <c r="AU250" s="157" t="s">
        <v>83</v>
      </c>
      <c r="AV250" s="13" t="s">
        <v>83</v>
      </c>
      <c r="AW250" s="13" t="s">
        <v>34</v>
      </c>
      <c r="AX250" s="13" t="s">
        <v>74</v>
      </c>
      <c r="AY250" s="157" t="s">
        <v>166</v>
      </c>
    </row>
    <row r="251" spans="2:65" s="15" customFormat="1" ht="10.199999999999999">
      <c r="B251" s="189"/>
      <c r="D251" s="150" t="s">
        <v>177</v>
      </c>
      <c r="E251" s="190" t="s">
        <v>19</v>
      </c>
      <c r="F251" s="191" t="s">
        <v>3076</v>
      </c>
      <c r="H251" s="192">
        <v>1.264</v>
      </c>
      <c r="I251" s="193"/>
      <c r="L251" s="189"/>
      <c r="M251" s="194"/>
      <c r="T251" s="195"/>
      <c r="AT251" s="190" t="s">
        <v>177</v>
      </c>
      <c r="AU251" s="190" t="s">
        <v>83</v>
      </c>
      <c r="AV251" s="15" t="s">
        <v>190</v>
      </c>
      <c r="AW251" s="15" t="s">
        <v>34</v>
      </c>
      <c r="AX251" s="15" t="s">
        <v>74</v>
      </c>
      <c r="AY251" s="190" t="s">
        <v>166</v>
      </c>
    </row>
    <row r="252" spans="2:65" s="14" customFormat="1" ht="10.199999999999999">
      <c r="B252" s="163"/>
      <c r="D252" s="150" t="s">
        <v>177</v>
      </c>
      <c r="E252" s="164" t="s">
        <v>19</v>
      </c>
      <c r="F252" s="165" t="s">
        <v>181</v>
      </c>
      <c r="H252" s="166">
        <v>23.806999999999999</v>
      </c>
      <c r="I252" s="167"/>
      <c r="L252" s="163"/>
      <c r="M252" s="168"/>
      <c r="T252" s="169"/>
      <c r="AT252" s="164" t="s">
        <v>177</v>
      </c>
      <c r="AU252" s="164" t="s">
        <v>83</v>
      </c>
      <c r="AV252" s="14" t="s">
        <v>173</v>
      </c>
      <c r="AW252" s="14" t="s">
        <v>34</v>
      </c>
      <c r="AX252" s="14" t="s">
        <v>81</v>
      </c>
      <c r="AY252" s="164" t="s">
        <v>166</v>
      </c>
    </row>
    <row r="253" spans="2:65" s="11" customFormat="1" ht="22.8" customHeight="1">
      <c r="B253" s="120"/>
      <c r="D253" s="121" t="s">
        <v>73</v>
      </c>
      <c r="E253" s="130" t="s">
        <v>229</v>
      </c>
      <c r="F253" s="130" t="s">
        <v>757</v>
      </c>
      <c r="I253" s="123"/>
      <c r="J253" s="131">
        <f>BK253</f>
        <v>0</v>
      </c>
      <c r="L253" s="120"/>
      <c r="M253" s="125"/>
      <c r="P253" s="126">
        <f>SUM(P254:P413)</f>
        <v>0</v>
      </c>
      <c r="R253" s="126">
        <f>SUM(R254:R413)</f>
        <v>4.773064097799999</v>
      </c>
      <c r="T253" s="127">
        <f>SUM(T254:T413)</f>
        <v>0</v>
      </c>
      <c r="AR253" s="121" t="s">
        <v>81</v>
      </c>
      <c r="AT253" s="128" t="s">
        <v>73</v>
      </c>
      <c r="AU253" s="128" t="s">
        <v>81</v>
      </c>
      <c r="AY253" s="121" t="s">
        <v>166</v>
      </c>
      <c r="BK253" s="129">
        <f>SUM(BK254:BK413)</f>
        <v>0</v>
      </c>
    </row>
    <row r="254" spans="2:65" s="1" customFormat="1" ht="37.799999999999997" customHeight="1">
      <c r="B254" s="33"/>
      <c r="C254" s="132" t="s">
        <v>273</v>
      </c>
      <c r="D254" s="132" t="s">
        <v>168</v>
      </c>
      <c r="E254" s="133" t="s">
        <v>3129</v>
      </c>
      <c r="F254" s="134" t="s">
        <v>3130</v>
      </c>
      <c r="G254" s="135" t="s">
        <v>276</v>
      </c>
      <c r="H254" s="136">
        <v>137.16</v>
      </c>
      <c r="I254" s="137"/>
      <c r="J254" s="138">
        <f>ROUND(I254*H254,2)</f>
        <v>0</v>
      </c>
      <c r="K254" s="134" t="s">
        <v>766</v>
      </c>
      <c r="L254" s="33"/>
      <c r="M254" s="139" t="s">
        <v>19</v>
      </c>
      <c r="N254" s="140" t="s">
        <v>45</v>
      </c>
      <c r="P254" s="141">
        <f>O254*H254</f>
        <v>0</v>
      </c>
      <c r="Q254" s="141">
        <v>0</v>
      </c>
      <c r="R254" s="141">
        <f>Q254*H254</f>
        <v>0</v>
      </c>
      <c r="S254" s="141">
        <v>0</v>
      </c>
      <c r="T254" s="142">
        <f>S254*H254</f>
        <v>0</v>
      </c>
      <c r="AR254" s="143" t="s">
        <v>173</v>
      </c>
      <c r="AT254" s="143" t="s">
        <v>168</v>
      </c>
      <c r="AU254" s="143" t="s">
        <v>83</v>
      </c>
      <c r="AY254" s="18" t="s">
        <v>166</v>
      </c>
      <c r="BE254" s="144">
        <f>IF(N254="základní",J254,0)</f>
        <v>0</v>
      </c>
      <c r="BF254" s="144">
        <f>IF(N254="snížená",J254,0)</f>
        <v>0</v>
      </c>
      <c r="BG254" s="144">
        <f>IF(N254="zákl. přenesená",J254,0)</f>
        <v>0</v>
      </c>
      <c r="BH254" s="144">
        <f>IF(N254="sníž. přenesená",J254,0)</f>
        <v>0</v>
      </c>
      <c r="BI254" s="144">
        <f>IF(N254="nulová",J254,0)</f>
        <v>0</v>
      </c>
      <c r="BJ254" s="18" t="s">
        <v>81</v>
      </c>
      <c r="BK254" s="144">
        <f>ROUND(I254*H254,2)</f>
        <v>0</v>
      </c>
      <c r="BL254" s="18" t="s">
        <v>173</v>
      </c>
      <c r="BM254" s="143" t="s">
        <v>3131</v>
      </c>
    </row>
    <row r="255" spans="2:65" s="1" customFormat="1" ht="10.199999999999999">
      <c r="B255" s="33"/>
      <c r="D255" s="145" t="s">
        <v>175</v>
      </c>
      <c r="F255" s="146" t="s">
        <v>3132</v>
      </c>
      <c r="I255" s="147"/>
      <c r="L255" s="33"/>
      <c r="M255" s="148"/>
      <c r="T255" s="54"/>
      <c r="AT255" s="18" t="s">
        <v>175</v>
      </c>
      <c r="AU255" s="18" t="s">
        <v>83</v>
      </c>
    </row>
    <row r="256" spans="2:65" s="12" customFormat="1" ht="10.199999999999999">
      <c r="B256" s="149"/>
      <c r="D256" s="150" t="s">
        <v>177</v>
      </c>
      <c r="E256" s="151" t="s">
        <v>19</v>
      </c>
      <c r="F256" s="152" t="s">
        <v>3133</v>
      </c>
      <c r="H256" s="151" t="s">
        <v>19</v>
      </c>
      <c r="I256" s="153"/>
      <c r="L256" s="149"/>
      <c r="M256" s="154"/>
      <c r="T256" s="155"/>
      <c r="AT256" s="151" t="s">
        <v>177</v>
      </c>
      <c r="AU256" s="151" t="s">
        <v>83</v>
      </c>
      <c r="AV256" s="12" t="s">
        <v>81</v>
      </c>
      <c r="AW256" s="12" t="s">
        <v>34</v>
      </c>
      <c r="AX256" s="12" t="s">
        <v>74</v>
      </c>
      <c r="AY256" s="151" t="s">
        <v>166</v>
      </c>
    </row>
    <row r="257" spans="2:65" s="13" customFormat="1" ht="10.199999999999999">
      <c r="B257" s="156"/>
      <c r="D257" s="150" t="s">
        <v>177</v>
      </c>
      <c r="E257" s="157" t="s">
        <v>19</v>
      </c>
      <c r="F257" s="158" t="s">
        <v>3134</v>
      </c>
      <c r="H257" s="159">
        <v>137.16</v>
      </c>
      <c r="I257" s="160"/>
      <c r="L257" s="156"/>
      <c r="M257" s="161"/>
      <c r="T257" s="162"/>
      <c r="AT257" s="157" t="s">
        <v>177</v>
      </c>
      <c r="AU257" s="157" t="s">
        <v>83</v>
      </c>
      <c r="AV257" s="13" t="s">
        <v>83</v>
      </c>
      <c r="AW257" s="13" t="s">
        <v>34</v>
      </c>
      <c r="AX257" s="13" t="s">
        <v>74</v>
      </c>
      <c r="AY257" s="157" t="s">
        <v>166</v>
      </c>
    </row>
    <row r="258" spans="2:65" s="14" customFormat="1" ht="10.199999999999999">
      <c r="B258" s="163"/>
      <c r="D258" s="150" t="s">
        <v>177</v>
      </c>
      <c r="E258" s="164" t="s">
        <v>19</v>
      </c>
      <c r="F258" s="165" t="s">
        <v>181</v>
      </c>
      <c r="H258" s="166">
        <v>137.16</v>
      </c>
      <c r="I258" s="167"/>
      <c r="L258" s="163"/>
      <c r="M258" s="168"/>
      <c r="T258" s="169"/>
      <c r="AT258" s="164" t="s">
        <v>177</v>
      </c>
      <c r="AU258" s="164" t="s">
        <v>83</v>
      </c>
      <c r="AV258" s="14" t="s">
        <v>173</v>
      </c>
      <c r="AW258" s="14" t="s">
        <v>34</v>
      </c>
      <c r="AX258" s="14" t="s">
        <v>81</v>
      </c>
      <c r="AY258" s="164" t="s">
        <v>166</v>
      </c>
    </row>
    <row r="259" spans="2:65" s="1" customFormat="1" ht="24.15" customHeight="1">
      <c r="B259" s="33"/>
      <c r="C259" s="132" t="s">
        <v>282</v>
      </c>
      <c r="D259" s="132" t="s">
        <v>168</v>
      </c>
      <c r="E259" s="133" t="s">
        <v>3135</v>
      </c>
      <c r="F259" s="134" t="s">
        <v>3136</v>
      </c>
      <c r="G259" s="135" t="s">
        <v>276</v>
      </c>
      <c r="H259" s="136">
        <v>11.04</v>
      </c>
      <c r="I259" s="137"/>
      <c r="J259" s="138">
        <f>ROUND(I259*H259,2)</f>
        <v>0</v>
      </c>
      <c r="K259" s="134" t="s">
        <v>766</v>
      </c>
      <c r="L259" s="33"/>
      <c r="M259" s="139" t="s">
        <v>19</v>
      </c>
      <c r="N259" s="140" t="s">
        <v>45</v>
      </c>
      <c r="P259" s="141">
        <f>O259*H259</f>
        <v>0</v>
      </c>
      <c r="Q259" s="141">
        <v>0</v>
      </c>
      <c r="R259" s="141">
        <f>Q259*H259</f>
        <v>0</v>
      </c>
      <c r="S259" s="141">
        <v>0</v>
      </c>
      <c r="T259" s="142">
        <f>S259*H259</f>
        <v>0</v>
      </c>
      <c r="AR259" s="143" t="s">
        <v>173</v>
      </c>
      <c r="AT259" s="143" t="s">
        <v>168</v>
      </c>
      <c r="AU259" s="143" t="s">
        <v>83</v>
      </c>
      <c r="AY259" s="18" t="s">
        <v>166</v>
      </c>
      <c r="BE259" s="144">
        <f>IF(N259="základní",J259,0)</f>
        <v>0</v>
      </c>
      <c r="BF259" s="144">
        <f>IF(N259="snížená",J259,0)</f>
        <v>0</v>
      </c>
      <c r="BG259" s="144">
        <f>IF(N259="zákl. přenesená",J259,0)</f>
        <v>0</v>
      </c>
      <c r="BH259" s="144">
        <f>IF(N259="sníž. přenesená",J259,0)</f>
        <v>0</v>
      </c>
      <c r="BI259" s="144">
        <f>IF(N259="nulová",J259,0)</f>
        <v>0</v>
      </c>
      <c r="BJ259" s="18" t="s">
        <v>81</v>
      </c>
      <c r="BK259" s="144">
        <f>ROUND(I259*H259,2)</f>
        <v>0</v>
      </c>
      <c r="BL259" s="18" t="s">
        <v>173</v>
      </c>
      <c r="BM259" s="143" t="s">
        <v>3137</v>
      </c>
    </row>
    <row r="260" spans="2:65" s="1" customFormat="1" ht="10.199999999999999">
      <c r="B260" s="33"/>
      <c r="D260" s="145" t="s">
        <v>175</v>
      </c>
      <c r="F260" s="146" t="s">
        <v>3138</v>
      </c>
      <c r="I260" s="147"/>
      <c r="L260" s="33"/>
      <c r="M260" s="148"/>
      <c r="T260" s="54"/>
      <c r="AT260" s="18" t="s">
        <v>175</v>
      </c>
      <c r="AU260" s="18" t="s">
        <v>83</v>
      </c>
    </row>
    <row r="261" spans="2:65" s="12" customFormat="1" ht="10.199999999999999">
      <c r="B261" s="149"/>
      <c r="D261" s="150" t="s">
        <v>177</v>
      </c>
      <c r="E261" s="151" t="s">
        <v>19</v>
      </c>
      <c r="F261" s="152" t="s">
        <v>3139</v>
      </c>
      <c r="H261" s="151" t="s">
        <v>19</v>
      </c>
      <c r="I261" s="153"/>
      <c r="L261" s="149"/>
      <c r="M261" s="154"/>
      <c r="T261" s="155"/>
      <c r="AT261" s="151" t="s">
        <v>177</v>
      </c>
      <c r="AU261" s="151" t="s">
        <v>83</v>
      </c>
      <c r="AV261" s="12" t="s">
        <v>81</v>
      </c>
      <c r="AW261" s="12" t="s">
        <v>34</v>
      </c>
      <c r="AX261" s="12" t="s">
        <v>74</v>
      </c>
      <c r="AY261" s="151" t="s">
        <v>166</v>
      </c>
    </row>
    <row r="262" spans="2:65" s="13" customFormat="1" ht="10.199999999999999">
      <c r="B262" s="156"/>
      <c r="D262" s="150" t="s">
        <v>177</v>
      </c>
      <c r="E262" s="157" t="s">
        <v>19</v>
      </c>
      <c r="F262" s="158" t="s">
        <v>3140</v>
      </c>
      <c r="H262" s="159">
        <v>11.04</v>
      </c>
      <c r="I262" s="160"/>
      <c r="L262" s="156"/>
      <c r="M262" s="161"/>
      <c r="T262" s="162"/>
      <c r="AT262" s="157" t="s">
        <v>177</v>
      </c>
      <c r="AU262" s="157" t="s">
        <v>83</v>
      </c>
      <c r="AV262" s="13" t="s">
        <v>83</v>
      </c>
      <c r="AW262" s="13" t="s">
        <v>34</v>
      </c>
      <c r="AX262" s="13" t="s">
        <v>74</v>
      </c>
      <c r="AY262" s="157" t="s">
        <v>166</v>
      </c>
    </row>
    <row r="263" spans="2:65" s="14" customFormat="1" ht="10.199999999999999">
      <c r="B263" s="163"/>
      <c r="D263" s="150" t="s">
        <v>177</v>
      </c>
      <c r="E263" s="164" t="s">
        <v>19</v>
      </c>
      <c r="F263" s="165" t="s">
        <v>181</v>
      </c>
      <c r="H263" s="166">
        <v>11.04</v>
      </c>
      <c r="I263" s="167"/>
      <c r="L263" s="163"/>
      <c r="M263" s="168"/>
      <c r="T263" s="169"/>
      <c r="AT263" s="164" t="s">
        <v>177</v>
      </c>
      <c r="AU263" s="164" t="s">
        <v>83</v>
      </c>
      <c r="AV263" s="14" t="s">
        <v>173</v>
      </c>
      <c r="AW263" s="14" t="s">
        <v>34</v>
      </c>
      <c r="AX263" s="14" t="s">
        <v>81</v>
      </c>
      <c r="AY263" s="164" t="s">
        <v>166</v>
      </c>
    </row>
    <row r="264" spans="2:65" s="1" customFormat="1" ht="16.5" customHeight="1">
      <c r="B264" s="33"/>
      <c r="C264" s="175" t="s">
        <v>290</v>
      </c>
      <c r="D264" s="175" t="s">
        <v>561</v>
      </c>
      <c r="E264" s="176" t="s">
        <v>3141</v>
      </c>
      <c r="F264" s="177" t="s">
        <v>3142</v>
      </c>
      <c r="G264" s="178" t="s">
        <v>276</v>
      </c>
      <c r="H264" s="179">
        <v>11.206</v>
      </c>
      <c r="I264" s="180"/>
      <c r="J264" s="181">
        <f>ROUND(I264*H264,2)</f>
        <v>0</v>
      </c>
      <c r="K264" s="177" t="s">
        <v>766</v>
      </c>
      <c r="L264" s="182"/>
      <c r="M264" s="183" t="s">
        <v>19</v>
      </c>
      <c r="N264" s="184" t="s">
        <v>45</v>
      </c>
      <c r="P264" s="141">
        <f>O264*H264</f>
        <v>0</v>
      </c>
      <c r="Q264" s="141">
        <v>2.7E-4</v>
      </c>
      <c r="R264" s="141">
        <f>Q264*H264</f>
        <v>3.0256199999999997E-3</v>
      </c>
      <c r="S264" s="141">
        <v>0</v>
      </c>
      <c r="T264" s="142">
        <f>S264*H264</f>
        <v>0</v>
      </c>
      <c r="AR264" s="143" t="s">
        <v>229</v>
      </c>
      <c r="AT264" s="143" t="s">
        <v>561</v>
      </c>
      <c r="AU264" s="143" t="s">
        <v>83</v>
      </c>
      <c r="AY264" s="18" t="s">
        <v>166</v>
      </c>
      <c r="BE264" s="144">
        <f>IF(N264="základní",J264,0)</f>
        <v>0</v>
      </c>
      <c r="BF264" s="144">
        <f>IF(N264="snížená",J264,0)</f>
        <v>0</v>
      </c>
      <c r="BG264" s="144">
        <f>IF(N264="zákl. přenesená",J264,0)</f>
        <v>0</v>
      </c>
      <c r="BH264" s="144">
        <f>IF(N264="sníž. přenesená",J264,0)</f>
        <v>0</v>
      </c>
      <c r="BI264" s="144">
        <f>IF(N264="nulová",J264,0)</f>
        <v>0</v>
      </c>
      <c r="BJ264" s="18" t="s">
        <v>81</v>
      </c>
      <c r="BK264" s="144">
        <f>ROUND(I264*H264,2)</f>
        <v>0</v>
      </c>
      <c r="BL264" s="18" t="s">
        <v>173</v>
      </c>
      <c r="BM264" s="143" t="s">
        <v>3143</v>
      </c>
    </row>
    <row r="265" spans="2:65" s="13" customFormat="1" ht="10.199999999999999">
      <c r="B265" s="156"/>
      <c r="D265" s="150" t="s">
        <v>177</v>
      </c>
      <c r="F265" s="158" t="s">
        <v>3144</v>
      </c>
      <c r="H265" s="159">
        <v>11.206</v>
      </c>
      <c r="I265" s="160"/>
      <c r="L265" s="156"/>
      <c r="M265" s="161"/>
      <c r="T265" s="162"/>
      <c r="AT265" s="157" t="s">
        <v>177</v>
      </c>
      <c r="AU265" s="157" t="s">
        <v>83</v>
      </c>
      <c r="AV265" s="13" t="s">
        <v>83</v>
      </c>
      <c r="AW265" s="13" t="s">
        <v>4</v>
      </c>
      <c r="AX265" s="13" t="s">
        <v>81</v>
      </c>
      <c r="AY265" s="157" t="s">
        <v>166</v>
      </c>
    </row>
    <row r="266" spans="2:65" s="1" customFormat="1" ht="24.15" customHeight="1">
      <c r="B266" s="33"/>
      <c r="C266" s="132" t="s">
        <v>299</v>
      </c>
      <c r="D266" s="132" t="s">
        <v>168</v>
      </c>
      <c r="E266" s="133" t="s">
        <v>3145</v>
      </c>
      <c r="F266" s="134" t="s">
        <v>3146</v>
      </c>
      <c r="G266" s="135" t="s">
        <v>318</v>
      </c>
      <c r="H266" s="136">
        <v>1</v>
      </c>
      <c r="I266" s="137"/>
      <c r="J266" s="138">
        <f>ROUND(I266*H266,2)</f>
        <v>0</v>
      </c>
      <c r="K266" s="134" t="s">
        <v>766</v>
      </c>
      <c r="L266" s="33"/>
      <c r="M266" s="139" t="s">
        <v>19</v>
      </c>
      <c r="N266" s="140" t="s">
        <v>45</v>
      </c>
      <c r="P266" s="141">
        <f>O266*H266</f>
        <v>0</v>
      </c>
      <c r="Q266" s="141">
        <v>0</v>
      </c>
      <c r="R266" s="141">
        <f>Q266*H266</f>
        <v>0</v>
      </c>
      <c r="S266" s="141">
        <v>0</v>
      </c>
      <c r="T266" s="142">
        <f>S266*H266</f>
        <v>0</v>
      </c>
      <c r="AR266" s="143" t="s">
        <v>173</v>
      </c>
      <c r="AT266" s="143" t="s">
        <v>168</v>
      </c>
      <c r="AU266" s="143" t="s">
        <v>83</v>
      </c>
      <c r="AY266" s="18" t="s">
        <v>166</v>
      </c>
      <c r="BE266" s="144">
        <f>IF(N266="základní",J266,0)</f>
        <v>0</v>
      </c>
      <c r="BF266" s="144">
        <f>IF(N266="snížená",J266,0)</f>
        <v>0</v>
      </c>
      <c r="BG266" s="144">
        <f>IF(N266="zákl. přenesená",J266,0)</f>
        <v>0</v>
      </c>
      <c r="BH266" s="144">
        <f>IF(N266="sníž. přenesená",J266,0)</f>
        <v>0</v>
      </c>
      <c r="BI266" s="144">
        <f>IF(N266="nulová",J266,0)</f>
        <v>0</v>
      </c>
      <c r="BJ266" s="18" t="s">
        <v>81</v>
      </c>
      <c r="BK266" s="144">
        <f>ROUND(I266*H266,2)</f>
        <v>0</v>
      </c>
      <c r="BL266" s="18" t="s">
        <v>173</v>
      </c>
      <c r="BM266" s="143" t="s">
        <v>3147</v>
      </c>
    </row>
    <row r="267" spans="2:65" s="1" customFormat="1" ht="10.199999999999999">
      <c r="B267" s="33"/>
      <c r="D267" s="145" t="s">
        <v>175</v>
      </c>
      <c r="F267" s="146" t="s">
        <v>3148</v>
      </c>
      <c r="I267" s="147"/>
      <c r="L267" s="33"/>
      <c r="M267" s="148"/>
      <c r="T267" s="54"/>
      <c r="AT267" s="18" t="s">
        <v>175</v>
      </c>
      <c r="AU267" s="18" t="s">
        <v>83</v>
      </c>
    </row>
    <row r="268" spans="2:65" s="12" customFormat="1" ht="10.199999999999999">
      <c r="B268" s="149"/>
      <c r="D268" s="150" t="s">
        <v>177</v>
      </c>
      <c r="E268" s="151" t="s">
        <v>19</v>
      </c>
      <c r="F268" s="152" t="s">
        <v>3149</v>
      </c>
      <c r="H268" s="151" t="s">
        <v>19</v>
      </c>
      <c r="I268" s="153"/>
      <c r="L268" s="149"/>
      <c r="M268" s="154"/>
      <c r="T268" s="155"/>
      <c r="AT268" s="151" t="s">
        <v>177</v>
      </c>
      <c r="AU268" s="151" t="s">
        <v>83</v>
      </c>
      <c r="AV268" s="12" t="s">
        <v>81</v>
      </c>
      <c r="AW268" s="12" t="s">
        <v>34</v>
      </c>
      <c r="AX268" s="12" t="s">
        <v>74</v>
      </c>
      <c r="AY268" s="151" t="s">
        <v>166</v>
      </c>
    </row>
    <row r="269" spans="2:65" s="13" customFormat="1" ht="10.199999999999999">
      <c r="B269" s="156"/>
      <c r="D269" s="150" t="s">
        <v>177</v>
      </c>
      <c r="E269" s="157" t="s">
        <v>19</v>
      </c>
      <c r="F269" s="158" t="s">
        <v>81</v>
      </c>
      <c r="H269" s="159">
        <v>1</v>
      </c>
      <c r="I269" s="160"/>
      <c r="L269" s="156"/>
      <c r="M269" s="161"/>
      <c r="T269" s="162"/>
      <c r="AT269" s="157" t="s">
        <v>177</v>
      </c>
      <c r="AU269" s="157" t="s">
        <v>83</v>
      </c>
      <c r="AV269" s="13" t="s">
        <v>83</v>
      </c>
      <c r="AW269" s="13" t="s">
        <v>34</v>
      </c>
      <c r="AX269" s="13" t="s">
        <v>74</v>
      </c>
      <c r="AY269" s="157" t="s">
        <v>166</v>
      </c>
    </row>
    <row r="270" spans="2:65" s="14" customFormat="1" ht="10.199999999999999">
      <c r="B270" s="163"/>
      <c r="D270" s="150" t="s">
        <v>177</v>
      </c>
      <c r="E270" s="164" t="s">
        <v>19</v>
      </c>
      <c r="F270" s="165" t="s">
        <v>181</v>
      </c>
      <c r="H270" s="166">
        <v>1</v>
      </c>
      <c r="I270" s="167"/>
      <c r="L270" s="163"/>
      <c r="M270" s="168"/>
      <c r="T270" s="169"/>
      <c r="AT270" s="164" t="s">
        <v>177</v>
      </c>
      <c r="AU270" s="164" t="s">
        <v>83</v>
      </c>
      <c r="AV270" s="14" t="s">
        <v>173</v>
      </c>
      <c r="AW270" s="14" t="s">
        <v>34</v>
      </c>
      <c r="AX270" s="14" t="s">
        <v>81</v>
      </c>
      <c r="AY270" s="164" t="s">
        <v>166</v>
      </c>
    </row>
    <row r="271" spans="2:65" s="1" customFormat="1" ht="16.5" customHeight="1">
      <c r="B271" s="33"/>
      <c r="C271" s="175" t="s">
        <v>307</v>
      </c>
      <c r="D271" s="175" t="s">
        <v>561</v>
      </c>
      <c r="E271" s="176" t="s">
        <v>3150</v>
      </c>
      <c r="F271" s="177" t="s">
        <v>3151</v>
      </c>
      <c r="G271" s="178" t="s">
        <v>318</v>
      </c>
      <c r="H271" s="179">
        <v>1</v>
      </c>
      <c r="I271" s="180"/>
      <c r="J271" s="181">
        <f>ROUND(I271*H271,2)</f>
        <v>0</v>
      </c>
      <c r="K271" s="177" t="s">
        <v>766</v>
      </c>
      <c r="L271" s="182"/>
      <c r="M271" s="183" t="s">
        <v>19</v>
      </c>
      <c r="N271" s="184" t="s">
        <v>45</v>
      </c>
      <c r="P271" s="141">
        <f>O271*H271</f>
        <v>0</v>
      </c>
      <c r="Q271" s="141">
        <v>5.0000000000000002E-5</v>
      </c>
      <c r="R271" s="141">
        <f>Q271*H271</f>
        <v>5.0000000000000002E-5</v>
      </c>
      <c r="S271" s="141">
        <v>0</v>
      </c>
      <c r="T271" s="142">
        <f>S271*H271</f>
        <v>0</v>
      </c>
      <c r="AR271" s="143" t="s">
        <v>229</v>
      </c>
      <c r="AT271" s="143" t="s">
        <v>561</v>
      </c>
      <c r="AU271" s="143" t="s">
        <v>83</v>
      </c>
      <c r="AY271" s="18" t="s">
        <v>166</v>
      </c>
      <c r="BE271" s="144">
        <f>IF(N271="základní",J271,0)</f>
        <v>0</v>
      </c>
      <c r="BF271" s="144">
        <f>IF(N271="snížená",J271,0)</f>
        <v>0</v>
      </c>
      <c r="BG271" s="144">
        <f>IF(N271="zákl. přenesená",J271,0)</f>
        <v>0</v>
      </c>
      <c r="BH271" s="144">
        <f>IF(N271="sníž. přenesená",J271,0)</f>
        <v>0</v>
      </c>
      <c r="BI271" s="144">
        <f>IF(N271="nulová",J271,0)</f>
        <v>0</v>
      </c>
      <c r="BJ271" s="18" t="s">
        <v>81</v>
      </c>
      <c r="BK271" s="144">
        <f>ROUND(I271*H271,2)</f>
        <v>0</v>
      </c>
      <c r="BL271" s="18" t="s">
        <v>173</v>
      </c>
      <c r="BM271" s="143" t="s">
        <v>3152</v>
      </c>
    </row>
    <row r="272" spans="2:65" s="1" customFormat="1" ht="24.15" customHeight="1">
      <c r="B272" s="33"/>
      <c r="C272" s="132" t="s">
        <v>315</v>
      </c>
      <c r="D272" s="132" t="s">
        <v>168</v>
      </c>
      <c r="E272" s="133" t="s">
        <v>3153</v>
      </c>
      <c r="F272" s="134" t="s">
        <v>3154</v>
      </c>
      <c r="G272" s="135" t="s">
        <v>318</v>
      </c>
      <c r="H272" s="136">
        <v>1</v>
      </c>
      <c r="I272" s="137"/>
      <c r="J272" s="138">
        <f>ROUND(I272*H272,2)</f>
        <v>0</v>
      </c>
      <c r="K272" s="134" t="s">
        <v>766</v>
      </c>
      <c r="L272" s="33"/>
      <c r="M272" s="139" t="s">
        <v>19</v>
      </c>
      <c r="N272" s="140" t="s">
        <v>45</v>
      </c>
      <c r="P272" s="141">
        <f>O272*H272</f>
        <v>0</v>
      </c>
      <c r="Q272" s="141">
        <v>0</v>
      </c>
      <c r="R272" s="141">
        <f>Q272*H272</f>
        <v>0</v>
      </c>
      <c r="S272" s="141">
        <v>0</v>
      </c>
      <c r="T272" s="142">
        <f>S272*H272</f>
        <v>0</v>
      </c>
      <c r="AR272" s="143" t="s">
        <v>173</v>
      </c>
      <c r="AT272" s="143" t="s">
        <v>168</v>
      </c>
      <c r="AU272" s="143" t="s">
        <v>83</v>
      </c>
      <c r="AY272" s="18" t="s">
        <v>166</v>
      </c>
      <c r="BE272" s="144">
        <f>IF(N272="základní",J272,0)</f>
        <v>0</v>
      </c>
      <c r="BF272" s="144">
        <f>IF(N272="snížená",J272,0)</f>
        <v>0</v>
      </c>
      <c r="BG272" s="144">
        <f>IF(N272="zákl. přenesená",J272,0)</f>
        <v>0</v>
      </c>
      <c r="BH272" s="144">
        <f>IF(N272="sníž. přenesená",J272,0)</f>
        <v>0</v>
      </c>
      <c r="BI272" s="144">
        <f>IF(N272="nulová",J272,0)</f>
        <v>0</v>
      </c>
      <c r="BJ272" s="18" t="s">
        <v>81</v>
      </c>
      <c r="BK272" s="144">
        <f>ROUND(I272*H272,2)</f>
        <v>0</v>
      </c>
      <c r="BL272" s="18" t="s">
        <v>173</v>
      </c>
      <c r="BM272" s="143" t="s">
        <v>3155</v>
      </c>
    </row>
    <row r="273" spans="2:65" s="1" customFormat="1" ht="10.199999999999999">
      <c r="B273" s="33"/>
      <c r="D273" s="145" t="s">
        <v>175</v>
      </c>
      <c r="F273" s="146" t="s">
        <v>3156</v>
      </c>
      <c r="I273" s="147"/>
      <c r="L273" s="33"/>
      <c r="M273" s="148"/>
      <c r="T273" s="54"/>
      <c r="AT273" s="18" t="s">
        <v>175</v>
      </c>
      <c r="AU273" s="18" t="s">
        <v>83</v>
      </c>
    </row>
    <row r="274" spans="2:65" s="12" customFormat="1" ht="10.199999999999999">
      <c r="B274" s="149"/>
      <c r="D274" s="150" t="s">
        <v>177</v>
      </c>
      <c r="E274" s="151" t="s">
        <v>19</v>
      </c>
      <c r="F274" s="152" t="s">
        <v>3149</v>
      </c>
      <c r="H274" s="151" t="s">
        <v>19</v>
      </c>
      <c r="I274" s="153"/>
      <c r="L274" s="149"/>
      <c r="M274" s="154"/>
      <c r="T274" s="155"/>
      <c r="AT274" s="151" t="s">
        <v>177</v>
      </c>
      <c r="AU274" s="151" t="s">
        <v>83</v>
      </c>
      <c r="AV274" s="12" t="s">
        <v>81</v>
      </c>
      <c r="AW274" s="12" t="s">
        <v>34</v>
      </c>
      <c r="AX274" s="12" t="s">
        <v>74</v>
      </c>
      <c r="AY274" s="151" t="s">
        <v>166</v>
      </c>
    </row>
    <row r="275" spans="2:65" s="13" customFormat="1" ht="10.199999999999999">
      <c r="B275" s="156"/>
      <c r="D275" s="150" t="s">
        <v>177</v>
      </c>
      <c r="E275" s="157" t="s">
        <v>19</v>
      </c>
      <c r="F275" s="158" t="s">
        <v>81</v>
      </c>
      <c r="H275" s="159">
        <v>1</v>
      </c>
      <c r="I275" s="160"/>
      <c r="L275" s="156"/>
      <c r="M275" s="161"/>
      <c r="T275" s="162"/>
      <c r="AT275" s="157" t="s">
        <v>177</v>
      </c>
      <c r="AU275" s="157" t="s">
        <v>83</v>
      </c>
      <c r="AV275" s="13" t="s">
        <v>83</v>
      </c>
      <c r="AW275" s="13" t="s">
        <v>34</v>
      </c>
      <c r="AX275" s="13" t="s">
        <v>74</v>
      </c>
      <c r="AY275" s="157" t="s">
        <v>166</v>
      </c>
    </row>
    <row r="276" spans="2:65" s="14" customFormat="1" ht="10.199999999999999">
      <c r="B276" s="163"/>
      <c r="D276" s="150" t="s">
        <v>177</v>
      </c>
      <c r="E276" s="164" t="s">
        <v>19</v>
      </c>
      <c r="F276" s="165" t="s">
        <v>181</v>
      </c>
      <c r="H276" s="166">
        <v>1</v>
      </c>
      <c r="I276" s="167"/>
      <c r="L276" s="163"/>
      <c r="M276" s="168"/>
      <c r="T276" s="169"/>
      <c r="AT276" s="164" t="s">
        <v>177</v>
      </c>
      <c r="AU276" s="164" t="s">
        <v>83</v>
      </c>
      <c r="AV276" s="14" t="s">
        <v>173</v>
      </c>
      <c r="AW276" s="14" t="s">
        <v>34</v>
      </c>
      <c r="AX276" s="14" t="s">
        <v>81</v>
      </c>
      <c r="AY276" s="164" t="s">
        <v>166</v>
      </c>
    </row>
    <row r="277" spans="2:65" s="1" customFormat="1" ht="16.5" customHeight="1">
      <c r="B277" s="33"/>
      <c r="C277" s="175" t="s">
        <v>324</v>
      </c>
      <c r="D277" s="175" t="s">
        <v>561</v>
      </c>
      <c r="E277" s="176" t="s">
        <v>3157</v>
      </c>
      <c r="F277" s="177" t="s">
        <v>3158</v>
      </c>
      <c r="G277" s="178" t="s">
        <v>318</v>
      </c>
      <c r="H277" s="179">
        <v>1</v>
      </c>
      <c r="I277" s="180"/>
      <c r="J277" s="181">
        <f>ROUND(I277*H277,2)</f>
        <v>0</v>
      </c>
      <c r="K277" s="177" t="s">
        <v>766</v>
      </c>
      <c r="L277" s="182"/>
      <c r="M277" s="183" t="s">
        <v>19</v>
      </c>
      <c r="N277" s="184" t="s">
        <v>45</v>
      </c>
      <c r="P277" s="141">
        <f>O277*H277</f>
        <v>0</v>
      </c>
      <c r="Q277" s="141">
        <v>6.0000000000000002E-5</v>
      </c>
      <c r="R277" s="141">
        <f>Q277*H277</f>
        <v>6.0000000000000002E-5</v>
      </c>
      <c r="S277" s="141">
        <v>0</v>
      </c>
      <c r="T277" s="142">
        <f>S277*H277</f>
        <v>0</v>
      </c>
      <c r="AR277" s="143" t="s">
        <v>229</v>
      </c>
      <c r="AT277" s="143" t="s">
        <v>561</v>
      </c>
      <c r="AU277" s="143" t="s">
        <v>83</v>
      </c>
      <c r="AY277" s="18" t="s">
        <v>166</v>
      </c>
      <c r="BE277" s="144">
        <f>IF(N277="základní",J277,0)</f>
        <v>0</v>
      </c>
      <c r="BF277" s="144">
        <f>IF(N277="snížená",J277,0)</f>
        <v>0</v>
      </c>
      <c r="BG277" s="144">
        <f>IF(N277="zákl. přenesená",J277,0)</f>
        <v>0</v>
      </c>
      <c r="BH277" s="144">
        <f>IF(N277="sníž. přenesená",J277,0)</f>
        <v>0</v>
      </c>
      <c r="BI277" s="144">
        <f>IF(N277="nulová",J277,0)</f>
        <v>0</v>
      </c>
      <c r="BJ277" s="18" t="s">
        <v>81</v>
      </c>
      <c r="BK277" s="144">
        <f>ROUND(I277*H277,2)</f>
        <v>0</v>
      </c>
      <c r="BL277" s="18" t="s">
        <v>173</v>
      </c>
      <c r="BM277" s="143" t="s">
        <v>3159</v>
      </c>
    </row>
    <row r="278" spans="2:65" s="1" customFormat="1" ht="24.15" customHeight="1">
      <c r="B278" s="33"/>
      <c r="C278" s="132" t="s">
        <v>7</v>
      </c>
      <c r="D278" s="132" t="s">
        <v>168</v>
      </c>
      <c r="E278" s="133" t="s">
        <v>3160</v>
      </c>
      <c r="F278" s="134" t="s">
        <v>3161</v>
      </c>
      <c r="G278" s="135" t="s">
        <v>276</v>
      </c>
      <c r="H278" s="136">
        <v>0.85799999999999998</v>
      </c>
      <c r="I278" s="137"/>
      <c r="J278" s="138">
        <f>ROUND(I278*H278,2)</f>
        <v>0</v>
      </c>
      <c r="K278" s="134" t="s">
        <v>766</v>
      </c>
      <c r="L278" s="33"/>
      <c r="M278" s="139" t="s">
        <v>19</v>
      </c>
      <c r="N278" s="140" t="s">
        <v>45</v>
      </c>
      <c r="P278" s="141">
        <f>O278*H278</f>
        <v>0</v>
      </c>
      <c r="Q278" s="141">
        <v>1.31E-3</v>
      </c>
      <c r="R278" s="141">
        <f>Q278*H278</f>
        <v>1.1239799999999999E-3</v>
      </c>
      <c r="S278" s="141">
        <v>0</v>
      </c>
      <c r="T278" s="142">
        <f>S278*H278</f>
        <v>0</v>
      </c>
      <c r="AR278" s="143" t="s">
        <v>173</v>
      </c>
      <c r="AT278" s="143" t="s">
        <v>168</v>
      </c>
      <c r="AU278" s="143" t="s">
        <v>83</v>
      </c>
      <c r="AY278" s="18" t="s">
        <v>166</v>
      </c>
      <c r="BE278" s="144">
        <f>IF(N278="základní",J278,0)</f>
        <v>0</v>
      </c>
      <c r="BF278" s="144">
        <f>IF(N278="snížená",J278,0)</f>
        <v>0</v>
      </c>
      <c r="BG278" s="144">
        <f>IF(N278="zákl. přenesená",J278,0)</f>
        <v>0</v>
      </c>
      <c r="BH278" s="144">
        <f>IF(N278="sníž. přenesená",J278,0)</f>
        <v>0</v>
      </c>
      <c r="BI278" s="144">
        <f>IF(N278="nulová",J278,0)</f>
        <v>0</v>
      </c>
      <c r="BJ278" s="18" t="s">
        <v>81</v>
      </c>
      <c r="BK278" s="144">
        <f>ROUND(I278*H278,2)</f>
        <v>0</v>
      </c>
      <c r="BL278" s="18" t="s">
        <v>173</v>
      </c>
      <c r="BM278" s="143" t="s">
        <v>3162</v>
      </c>
    </row>
    <row r="279" spans="2:65" s="1" customFormat="1" ht="10.199999999999999">
      <c r="B279" s="33"/>
      <c r="D279" s="145" t="s">
        <v>175</v>
      </c>
      <c r="F279" s="146" t="s">
        <v>3163</v>
      </c>
      <c r="I279" s="147"/>
      <c r="L279" s="33"/>
      <c r="M279" s="148"/>
      <c r="T279" s="54"/>
      <c r="AT279" s="18" t="s">
        <v>175</v>
      </c>
      <c r="AU279" s="18" t="s">
        <v>83</v>
      </c>
    </row>
    <row r="280" spans="2:65" s="13" customFormat="1" ht="10.199999999999999">
      <c r="B280" s="156"/>
      <c r="D280" s="150" t="s">
        <v>177</v>
      </c>
      <c r="E280" s="157" t="s">
        <v>19</v>
      </c>
      <c r="F280" s="158" t="s">
        <v>3164</v>
      </c>
      <c r="H280" s="159">
        <v>0.85799999999999998</v>
      </c>
      <c r="I280" s="160"/>
      <c r="L280" s="156"/>
      <c r="M280" s="161"/>
      <c r="T280" s="162"/>
      <c r="AT280" s="157" t="s">
        <v>177</v>
      </c>
      <c r="AU280" s="157" t="s">
        <v>83</v>
      </c>
      <c r="AV280" s="13" t="s">
        <v>83</v>
      </c>
      <c r="AW280" s="13" t="s">
        <v>34</v>
      </c>
      <c r="AX280" s="13" t="s">
        <v>74</v>
      </c>
      <c r="AY280" s="157" t="s">
        <v>166</v>
      </c>
    </row>
    <row r="281" spans="2:65" s="14" customFormat="1" ht="10.199999999999999">
      <c r="B281" s="163"/>
      <c r="D281" s="150" t="s">
        <v>177</v>
      </c>
      <c r="E281" s="164" t="s">
        <v>19</v>
      </c>
      <c r="F281" s="165" t="s">
        <v>181</v>
      </c>
      <c r="H281" s="166">
        <v>0.85799999999999998</v>
      </c>
      <c r="I281" s="167"/>
      <c r="L281" s="163"/>
      <c r="M281" s="168"/>
      <c r="T281" s="169"/>
      <c r="AT281" s="164" t="s">
        <v>177</v>
      </c>
      <c r="AU281" s="164" t="s">
        <v>83</v>
      </c>
      <c r="AV281" s="14" t="s">
        <v>173</v>
      </c>
      <c r="AW281" s="14" t="s">
        <v>34</v>
      </c>
      <c r="AX281" s="14" t="s">
        <v>81</v>
      </c>
      <c r="AY281" s="164" t="s">
        <v>166</v>
      </c>
    </row>
    <row r="282" spans="2:65" s="1" customFormat="1" ht="24.15" customHeight="1">
      <c r="B282" s="33"/>
      <c r="C282" s="132" t="s">
        <v>334</v>
      </c>
      <c r="D282" s="132" t="s">
        <v>168</v>
      </c>
      <c r="E282" s="133" t="s">
        <v>3165</v>
      </c>
      <c r="F282" s="134" t="s">
        <v>3166</v>
      </c>
      <c r="G282" s="135" t="s">
        <v>276</v>
      </c>
      <c r="H282" s="136">
        <v>60.515000000000001</v>
      </c>
      <c r="I282" s="137"/>
      <c r="J282" s="138">
        <f>ROUND(I282*H282,2)</f>
        <v>0</v>
      </c>
      <c r="K282" s="134" t="s">
        <v>766</v>
      </c>
      <c r="L282" s="33"/>
      <c r="M282" s="139" t="s">
        <v>19</v>
      </c>
      <c r="N282" s="140" t="s">
        <v>45</v>
      </c>
      <c r="P282" s="141">
        <f>O282*H282</f>
        <v>0</v>
      </c>
      <c r="Q282" s="141">
        <v>1.8291E-3</v>
      </c>
      <c r="R282" s="141">
        <f>Q282*H282</f>
        <v>0.1106879865</v>
      </c>
      <c r="S282" s="141">
        <v>0</v>
      </c>
      <c r="T282" s="142">
        <f>S282*H282</f>
        <v>0</v>
      </c>
      <c r="AR282" s="143" t="s">
        <v>173</v>
      </c>
      <c r="AT282" s="143" t="s">
        <v>168</v>
      </c>
      <c r="AU282" s="143" t="s">
        <v>83</v>
      </c>
      <c r="AY282" s="18" t="s">
        <v>166</v>
      </c>
      <c r="BE282" s="144">
        <f>IF(N282="základní",J282,0)</f>
        <v>0</v>
      </c>
      <c r="BF282" s="144">
        <f>IF(N282="snížená",J282,0)</f>
        <v>0</v>
      </c>
      <c r="BG282" s="144">
        <f>IF(N282="zákl. přenesená",J282,0)</f>
        <v>0</v>
      </c>
      <c r="BH282" s="144">
        <f>IF(N282="sníž. přenesená",J282,0)</f>
        <v>0</v>
      </c>
      <c r="BI282" s="144">
        <f>IF(N282="nulová",J282,0)</f>
        <v>0</v>
      </c>
      <c r="BJ282" s="18" t="s">
        <v>81</v>
      </c>
      <c r="BK282" s="144">
        <f>ROUND(I282*H282,2)</f>
        <v>0</v>
      </c>
      <c r="BL282" s="18" t="s">
        <v>173</v>
      </c>
      <c r="BM282" s="143" t="s">
        <v>3167</v>
      </c>
    </row>
    <row r="283" spans="2:65" s="1" customFormat="1" ht="10.199999999999999">
      <c r="B283" s="33"/>
      <c r="D283" s="145" t="s">
        <v>175</v>
      </c>
      <c r="F283" s="146" t="s">
        <v>3168</v>
      </c>
      <c r="I283" s="147"/>
      <c r="L283" s="33"/>
      <c r="M283" s="148"/>
      <c r="T283" s="54"/>
      <c r="AT283" s="18" t="s">
        <v>175</v>
      </c>
      <c r="AU283" s="18" t="s">
        <v>83</v>
      </c>
    </row>
    <row r="284" spans="2:65" s="13" customFormat="1" ht="10.199999999999999">
      <c r="B284" s="156"/>
      <c r="D284" s="150" t="s">
        <v>177</v>
      </c>
      <c r="E284" s="157" t="s">
        <v>19</v>
      </c>
      <c r="F284" s="158" t="s">
        <v>3169</v>
      </c>
      <c r="H284" s="159">
        <v>60.515000000000001</v>
      </c>
      <c r="I284" s="160"/>
      <c r="L284" s="156"/>
      <c r="M284" s="161"/>
      <c r="T284" s="162"/>
      <c r="AT284" s="157" t="s">
        <v>177</v>
      </c>
      <c r="AU284" s="157" t="s">
        <v>83</v>
      </c>
      <c r="AV284" s="13" t="s">
        <v>83</v>
      </c>
      <c r="AW284" s="13" t="s">
        <v>34</v>
      </c>
      <c r="AX284" s="13" t="s">
        <v>74</v>
      </c>
      <c r="AY284" s="157" t="s">
        <v>166</v>
      </c>
    </row>
    <row r="285" spans="2:65" s="14" customFormat="1" ht="10.199999999999999">
      <c r="B285" s="163"/>
      <c r="D285" s="150" t="s">
        <v>177</v>
      </c>
      <c r="E285" s="164" t="s">
        <v>19</v>
      </c>
      <c r="F285" s="165" t="s">
        <v>181</v>
      </c>
      <c r="H285" s="166">
        <v>60.515000000000001</v>
      </c>
      <c r="I285" s="167"/>
      <c r="L285" s="163"/>
      <c r="M285" s="168"/>
      <c r="T285" s="169"/>
      <c r="AT285" s="164" t="s">
        <v>177</v>
      </c>
      <c r="AU285" s="164" t="s">
        <v>83</v>
      </c>
      <c r="AV285" s="14" t="s">
        <v>173</v>
      </c>
      <c r="AW285" s="14" t="s">
        <v>34</v>
      </c>
      <c r="AX285" s="14" t="s">
        <v>81</v>
      </c>
      <c r="AY285" s="164" t="s">
        <v>166</v>
      </c>
    </row>
    <row r="286" spans="2:65" s="1" customFormat="1" ht="24.15" customHeight="1">
      <c r="B286" s="33"/>
      <c r="C286" s="132" t="s">
        <v>342</v>
      </c>
      <c r="D286" s="132" t="s">
        <v>168</v>
      </c>
      <c r="E286" s="133" t="s">
        <v>3170</v>
      </c>
      <c r="F286" s="134" t="s">
        <v>3171</v>
      </c>
      <c r="G286" s="135" t="s">
        <v>276</v>
      </c>
      <c r="H286" s="136">
        <v>10.413</v>
      </c>
      <c r="I286" s="137"/>
      <c r="J286" s="138">
        <f>ROUND(I286*H286,2)</f>
        <v>0</v>
      </c>
      <c r="K286" s="134" t="s">
        <v>766</v>
      </c>
      <c r="L286" s="33"/>
      <c r="M286" s="139" t="s">
        <v>19</v>
      </c>
      <c r="N286" s="140" t="s">
        <v>45</v>
      </c>
      <c r="P286" s="141">
        <f>O286*H286</f>
        <v>0</v>
      </c>
      <c r="Q286" s="141">
        <v>4.4111000000000003E-3</v>
      </c>
      <c r="R286" s="141">
        <f>Q286*H286</f>
        <v>4.5932784300000001E-2</v>
      </c>
      <c r="S286" s="141">
        <v>0</v>
      </c>
      <c r="T286" s="142">
        <f>S286*H286</f>
        <v>0</v>
      </c>
      <c r="AR286" s="143" t="s">
        <v>173</v>
      </c>
      <c r="AT286" s="143" t="s">
        <v>168</v>
      </c>
      <c r="AU286" s="143" t="s">
        <v>83</v>
      </c>
      <c r="AY286" s="18" t="s">
        <v>166</v>
      </c>
      <c r="BE286" s="144">
        <f>IF(N286="základní",J286,0)</f>
        <v>0</v>
      </c>
      <c r="BF286" s="144">
        <f>IF(N286="snížená",J286,0)</f>
        <v>0</v>
      </c>
      <c r="BG286" s="144">
        <f>IF(N286="zákl. přenesená",J286,0)</f>
        <v>0</v>
      </c>
      <c r="BH286" s="144">
        <f>IF(N286="sníž. přenesená",J286,0)</f>
        <v>0</v>
      </c>
      <c r="BI286" s="144">
        <f>IF(N286="nulová",J286,0)</f>
        <v>0</v>
      </c>
      <c r="BJ286" s="18" t="s">
        <v>81</v>
      </c>
      <c r="BK286" s="144">
        <f>ROUND(I286*H286,2)</f>
        <v>0</v>
      </c>
      <c r="BL286" s="18" t="s">
        <v>173</v>
      </c>
      <c r="BM286" s="143" t="s">
        <v>3172</v>
      </c>
    </row>
    <row r="287" spans="2:65" s="1" customFormat="1" ht="10.199999999999999">
      <c r="B287" s="33"/>
      <c r="D287" s="145" t="s">
        <v>175</v>
      </c>
      <c r="F287" s="146" t="s">
        <v>3173</v>
      </c>
      <c r="I287" s="147"/>
      <c r="L287" s="33"/>
      <c r="M287" s="148"/>
      <c r="T287" s="54"/>
      <c r="AT287" s="18" t="s">
        <v>175</v>
      </c>
      <c r="AU287" s="18" t="s">
        <v>83</v>
      </c>
    </row>
    <row r="288" spans="2:65" s="13" customFormat="1" ht="10.199999999999999">
      <c r="B288" s="156"/>
      <c r="D288" s="150" t="s">
        <v>177</v>
      </c>
      <c r="E288" s="157" t="s">
        <v>19</v>
      </c>
      <c r="F288" s="158" t="s">
        <v>3174</v>
      </c>
      <c r="H288" s="159">
        <v>10.413</v>
      </c>
      <c r="I288" s="160"/>
      <c r="L288" s="156"/>
      <c r="M288" s="161"/>
      <c r="T288" s="162"/>
      <c r="AT288" s="157" t="s">
        <v>177</v>
      </c>
      <c r="AU288" s="157" t="s">
        <v>83</v>
      </c>
      <c r="AV288" s="13" t="s">
        <v>83</v>
      </c>
      <c r="AW288" s="13" t="s">
        <v>34</v>
      </c>
      <c r="AX288" s="13" t="s">
        <v>74</v>
      </c>
      <c r="AY288" s="157" t="s">
        <v>166</v>
      </c>
    </row>
    <row r="289" spans="2:65" s="14" customFormat="1" ht="10.199999999999999">
      <c r="B289" s="163"/>
      <c r="D289" s="150" t="s">
        <v>177</v>
      </c>
      <c r="E289" s="164" t="s">
        <v>19</v>
      </c>
      <c r="F289" s="165" t="s">
        <v>181</v>
      </c>
      <c r="H289" s="166">
        <v>10.413</v>
      </c>
      <c r="I289" s="167"/>
      <c r="L289" s="163"/>
      <c r="M289" s="168"/>
      <c r="T289" s="169"/>
      <c r="AT289" s="164" t="s">
        <v>177</v>
      </c>
      <c r="AU289" s="164" t="s">
        <v>83</v>
      </c>
      <c r="AV289" s="14" t="s">
        <v>173</v>
      </c>
      <c r="AW289" s="14" t="s">
        <v>34</v>
      </c>
      <c r="AX289" s="14" t="s">
        <v>81</v>
      </c>
      <c r="AY289" s="164" t="s">
        <v>166</v>
      </c>
    </row>
    <row r="290" spans="2:65" s="1" customFormat="1" ht="24.15" customHeight="1">
      <c r="B290" s="33"/>
      <c r="C290" s="132" t="s">
        <v>349</v>
      </c>
      <c r="D290" s="132" t="s">
        <v>168</v>
      </c>
      <c r="E290" s="133" t="s">
        <v>3175</v>
      </c>
      <c r="F290" s="134" t="s">
        <v>3176</v>
      </c>
      <c r="G290" s="135" t="s">
        <v>318</v>
      </c>
      <c r="H290" s="136">
        <v>4</v>
      </c>
      <c r="I290" s="137"/>
      <c r="J290" s="138">
        <f>ROUND(I290*H290,2)</f>
        <v>0</v>
      </c>
      <c r="K290" s="134" t="s">
        <v>766</v>
      </c>
      <c r="L290" s="33"/>
      <c r="M290" s="139" t="s">
        <v>19</v>
      </c>
      <c r="N290" s="140" t="s">
        <v>45</v>
      </c>
      <c r="P290" s="141">
        <f>O290*H290</f>
        <v>0</v>
      </c>
      <c r="Q290" s="141">
        <v>5.9999999999999997E-7</v>
      </c>
      <c r="R290" s="141">
        <f>Q290*H290</f>
        <v>2.3999999999999999E-6</v>
      </c>
      <c r="S290" s="141">
        <v>0</v>
      </c>
      <c r="T290" s="142">
        <f>S290*H290</f>
        <v>0</v>
      </c>
      <c r="AR290" s="143" t="s">
        <v>173</v>
      </c>
      <c r="AT290" s="143" t="s">
        <v>168</v>
      </c>
      <c r="AU290" s="143" t="s">
        <v>83</v>
      </c>
      <c r="AY290" s="18" t="s">
        <v>166</v>
      </c>
      <c r="BE290" s="144">
        <f>IF(N290="základní",J290,0)</f>
        <v>0</v>
      </c>
      <c r="BF290" s="144">
        <f>IF(N290="snížená",J290,0)</f>
        <v>0</v>
      </c>
      <c r="BG290" s="144">
        <f>IF(N290="zákl. přenesená",J290,0)</f>
        <v>0</v>
      </c>
      <c r="BH290" s="144">
        <f>IF(N290="sníž. přenesená",J290,0)</f>
        <v>0</v>
      </c>
      <c r="BI290" s="144">
        <f>IF(N290="nulová",J290,0)</f>
        <v>0</v>
      </c>
      <c r="BJ290" s="18" t="s">
        <v>81</v>
      </c>
      <c r="BK290" s="144">
        <f>ROUND(I290*H290,2)</f>
        <v>0</v>
      </c>
      <c r="BL290" s="18" t="s">
        <v>173</v>
      </c>
      <c r="BM290" s="143" t="s">
        <v>3177</v>
      </c>
    </row>
    <row r="291" spans="2:65" s="1" customFormat="1" ht="10.199999999999999">
      <c r="B291" s="33"/>
      <c r="D291" s="145" t="s">
        <v>175</v>
      </c>
      <c r="F291" s="146" t="s">
        <v>3178</v>
      </c>
      <c r="I291" s="147"/>
      <c r="L291" s="33"/>
      <c r="M291" s="148"/>
      <c r="T291" s="54"/>
      <c r="AT291" s="18" t="s">
        <v>175</v>
      </c>
      <c r="AU291" s="18" t="s">
        <v>83</v>
      </c>
    </row>
    <row r="292" spans="2:65" s="1" customFormat="1" ht="16.5" customHeight="1">
      <c r="B292" s="33"/>
      <c r="C292" s="175" t="s">
        <v>361</v>
      </c>
      <c r="D292" s="175" t="s">
        <v>561</v>
      </c>
      <c r="E292" s="176" t="s">
        <v>3179</v>
      </c>
      <c r="F292" s="177" t="s">
        <v>3180</v>
      </c>
      <c r="G292" s="178" t="s">
        <v>318</v>
      </c>
      <c r="H292" s="179">
        <v>4</v>
      </c>
      <c r="I292" s="180"/>
      <c r="J292" s="181">
        <f>ROUND(I292*H292,2)</f>
        <v>0</v>
      </c>
      <c r="K292" s="177" t="s">
        <v>766</v>
      </c>
      <c r="L292" s="182"/>
      <c r="M292" s="183" t="s">
        <v>19</v>
      </c>
      <c r="N292" s="184" t="s">
        <v>45</v>
      </c>
      <c r="P292" s="141">
        <f>O292*H292</f>
        <v>0</v>
      </c>
      <c r="Q292" s="141">
        <v>4.0000000000000002E-4</v>
      </c>
      <c r="R292" s="141">
        <f>Q292*H292</f>
        <v>1.6000000000000001E-3</v>
      </c>
      <c r="S292" s="141">
        <v>0</v>
      </c>
      <c r="T292" s="142">
        <f>S292*H292</f>
        <v>0</v>
      </c>
      <c r="AR292" s="143" t="s">
        <v>229</v>
      </c>
      <c r="AT292" s="143" t="s">
        <v>561</v>
      </c>
      <c r="AU292" s="143" t="s">
        <v>83</v>
      </c>
      <c r="AY292" s="18" t="s">
        <v>166</v>
      </c>
      <c r="BE292" s="144">
        <f>IF(N292="základní",J292,0)</f>
        <v>0</v>
      </c>
      <c r="BF292" s="144">
        <f>IF(N292="snížená",J292,0)</f>
        <v>0</v>
      </c>
      <c r="BG292" s="144">
        <f>IF(N292="zákl. přenesená",J292,0)</f>
        <v>0</v>
      </c>
      <c r="BH292" s="144">
        <f>IF(N292="sníž. přenesená",J292,0)</f>
        <v>0</v>
      </c>
      <c r="BI292" s="144">
        <f>IF(N292="nulová",J292,0)</f>
        <v>0</v>
      </c>
      <c r="BJ292" s="18" t="s">
        <v>81</v>
      </c>
      <c r="BK292" s="144">
        <f>ROUND(I292*H292,2)</f>
        <v>0</v>
      </c>
      <c r="BL292" s="18" t="s">
        <v>173</v>
      </c>
      <c r="BM292" s="143" t="s">
        <v>3181</v>
      </c>
    </row>
    <row r="293" spans="2:65" s="13" customFormat="1" ht="10.199999999999999">
      <c r="B293" s="156"/>
      <c r="D293" s="150" t="s">
        <v>177</v>
      </c>
      <c r="E293" s="157" t="s">
        <v>19</v>
      </c>
      <c r="F293" s="158" t="s">
        <v>173</v>
      </c>
      <c r="H293" s="159">
        <v>4</v>
      </c>
      <c r="I293" s="160"/>
      <c r="L293" s="156"/>
      <c r="M293" s="161"/>
      <c r="T293" s="162"/>
      <c r="AT293" s="157" t="s">
        <v>177</v>
      </c>
      <c r="AU293" s="157" t="s">
        <v>83</v>
      </c>
      <c r="AV293" s="13" t="s">
        <v>83</v>
      </c>
      <c r="AW293" s="13" t="s">
        <v>34</v>
      </c>
      <c r="AX293" s="13" t="s">
        <v>74</v>
      </c>
      <c r="AY293" s="157" t="s">
        <v>166</v>
      </c>
    </row>
    <row r="294" spans="2:65" s="14" customFormat="1" ht="10.199999999999999">
      <c r="B294" s="163"/>
      <c r="D294" s="150" t="s">
        <v>177</v>
      </c>
      <c r="E294" s="164" t="s">
        <v>19</v>
      </c>
      <c r="F294" s="165" t="s">
        <v>181</v>
      </c>
      <c r="H294" s="166">
        <v>4</v>
      </c>
      <c r="I294" s="167"/>
      <c r="L294" s="163"/>
      <c r="M294" s="168"/>
      <c r="T294" s="169"/>
      <c r="AT294" s="164" t="s">
        <v>177</v>
      </c>
      <c r="AU294" s="164" t="s">
        <v>83</v>
      </c>
      <c r="AV294" s="14" t="s">
        <v>173</v>
      </c>
      <c r="AW294" s="14" t="s">
        <v>34</v>
      </c>
      <c r="AX294" s="14" t="s">
        <v>81</v>
      </c>
      <c r="AY294" s="164" t="s">
        <v>166</v>
      </c>
    </row>
    <row r="295" spans="2:65" s="1" customFormat="1" ht="24.15" customHeight="1">
      <c r="B295" s="33"/>
      <c r="C295" s="132" t="s">
        <v>371</v>
      </c>
      <c r="D295" s="132" t="s">
        <v>168</v>
      </c>
      <c r="E295" s="133" t="s">
        <v>3182</v>
      </c>
      <c r="F295" s="134" t="s">
        <v>3183</v>
      </c>
      <c r="G295" s="135" t="s">
        <v>318</v>
      </c>
      <c r="H295" s="136">
        <v>13</v>
      </c>
      <c r="I295" s="137"/>
      <c r="J295" s="138">
        <f>ROUND(I295*H295,2)</f>
        <v>0</v>
      </c>
      <c r="K295" s="134" t="s">
        <v>766</v>
      </c>
      <c r="L295" s="33"/>
      <c r="M295" s="139" t="s">
        <v>19</v>
      </c>
      <c r="N295" s="140" t="s">
        <v>45</v>
      </c>
      <c r="P295" s="141">
        <f>O295*H295</f>
        <v>0</v>
      </c>
      <c r="Q295" s="141">
        <v>8.5000000000000001E-7</v>
      </c>
      <c r="R295" s="141">
        <f>Q295*H295</f>
        <v>1.1050000000000001E-5</v>
      </c>
      <c r="S295" s="141">
        <v>0</v>
      </c>
      <c r="T295" s="142">
        <f>S295*H295</f>
        <v>0</v>
      </c>
      <c r="AR295" s="143" t="s">
        <v>173</v>
      </c>
      <c r="AT295" s="143" t="s">
        <v>168</v>
      </c>
      <c r="AU295" s="143" t="s">
        <v>83</v>
      </c>
      <c r="AY295" s="18" t="s">
        <v>166</v>
      </c>
      <c r="BE295" s="144">
        <f>IF(N295="základní",J295,0)</f>
        <v>0</v>
      </c>
      <c r="BF295" s="144">
        <f>IF(N295="snížená",J295,0)</f>
        <v>0</v>
      </c>
      <c r="BG295" s="144">
        <f>IF(N295="zákl. přenesená",J295,0)</f>
        <v>0</v>
      </c>
      <c r="BH295" s="144">
        <f>IF(N295="sníž. přenesená",J295,0)</f>
        <v>0</v>
      </c>
      <c r="BI295" s="144">
        <f>IF(N295="nulová",J295,0)</f>
        <v>0</v>
      </c>
      <c r="BJ295" s="18" t="s">
        <v>81</v>
      </c>
      <c r="BK295" s="144">
        <f>ROUND(I295*H295,2)</f>
        <v>0</v>
      </c>
      <c r="BL295" s="18" t="s">
        <v>173</v>
      </c>
      <c r="BM295" s="143" t="s">
        <v>3184</v>
      </c>
    </row>
    <row r="296" spans="2:65" s="1" customFormat="1" ht="10.199999999999999">
      <c r="B296" s="33"/>
      <c r="D296" s="145" t="s">
        <v>175</v>
      </c>
      <c r="F296" s="146" t="s">
        <v>3185</v>
      </c>
      <c r="I296" s="147"/>
      <c r="L296" s="33"/>
      <c r="M296" s="148"/>
      <c r="T296" s="54"/>
      <c r="AT296" s="18" t="s">
        <v>175</v>
      </c>
      <c r="AU296" s="18" t="s">
        <v>83</v>
      </c>
    </row>
    <row r="297" spans="2:65" s="1" customFormat="1" ht="16.5" customHeight="1">
      <c r="B297" s="33"/>
      <c r="C297" s="175" t="s">
        <v>384</v>
      </c>
      <c r="D297" s="175" t="s">
        <v>561</v>
      </c>
      <c r="E297" s="176" t="s">
        <v>3186</v>
      </c>
      <c r="F297" s="177" t="s">
        <v>3187</v>
      </c>
      <c r="G297" s="178" t="s">
        <v>318</v>
      </c>
      <c r="H297" s="179">
        <v>13</v>
      </c>
      <c r="I297" s="180"/>
      <c r="J297" s="181">
        <f>ROUND(I297*H297,2)</f>
        <v>0</v>
      </c>
      <c r="K297" s="177" t="s">
        <v>766</v>
      </c>
      <c r="L297" s="182"/>
      <c r="M297" s="183" t="s">
        <v>19</v>
      </c>
      <c r="N297" s="184" t="s">
        <v>45</v>
      </c>
      <c r="P297" s="141">
        <f>O297*H297</f>
        <v>0</v>
      </c>
      <c r="Q297" s="141">
        <v>8.0000000000000004E-4</v>
      </c>
      <c r="R297" s="141">
        <f>Q297*H297</f>
        <v>1.0400000000000001E-2</v>
      </c>
      <c r="S297" s="141">
        <v>0</v>
      </c>
      <c r="T297" s="142">
        <f>S297*H297</f>
        <v>0</v>
      </c>
      <c r="AR297" s="143" t="s">
        <v>229</v>
      </c>
      <c r="AT297" s="143" t="s">
        <v>561</v>
      </c>
      <c r="AU297" s="143" t="s">
        <v>83</v>
      </c>
      <c r="AY297" s="18" t="s">
        <v>166</v>
      </c>
      <c r="BE297" s="144">
        <f>IF(N297="základní",J297,0)</f>
        <v>0</v>
      </c>
      <c r="BF297" s="144">
        <f>IF(N297="snížená",J297,0)</f>
        <v>0</v>
      </c>
      <c r="BG297" s="144">
        <f>IF(N297="zákl. přenesená",J297,0)</f>
        <v>0</v>
      </c>
      <c r="BH297" s="144">
        <f>IF(N297="sníž. přenesená",J297,0)</f>
        <v>0</v>
      </c>
      <c r="BI297" s="144">
        <f>IF(N297="nulová",J297,0)</f>
        <v>0</v>
      </c>
      <c r="BJ297" s="18" t="s">
        <v>81</v>
      </c>
      <c r="BK297" s="144">
        <f>ROUND(I297*H297,2)</f>
        <v>0</v>
      </c>
      <c r="BL297" s="18" t="s">
        <v>173</v>
      </c>
      <c r="BM297" s="143" t="s">
        <v>3188</v>
      </c>
    </row>
    <row r="298" spans="2:65" s="13" customFormat="1" ht="10.199999999999999">
      <c r="B298" s="156"/>
      <c r="D298" s="150" t="s">
        <v>177</v>
      </c>
      <c r="E298" s="157" t="s">
        <v>19</v>
      </c>
      <c r="F298" s="158" t="s">
        <v>266</v>
      </c>
      <c r="H298" s="159">
        <v>13</v>
      </c>
      <c r="I298" s="160"/>
      <c r="L298" s="156"/>
      <c r="M298" s="161"/>
      <c r="T298" s="162"/>
      <c r="AT298" s="157" t="s">
        <v>177</v>
      </c>
      <c r="AU298" s="157" t="s">
        <v>83</v>
      </c>
      <c r="AV298" s="13" t="s">
        <v>83</v>
      </c>
      <c r="AW298" s="13" t="s">
        <v>34</v>
      </c>
      <c r="AX298" s="13" t="s">
        <v>74</v>
      </c>
      <c r="AY298" s="157" t="s">
        <v>166</v>
      </c>
    </row>
    <row r="299" spans="2:65" s="14" customFormat="1" ht="10.199999999999999">
      <c r="B299" s="163"/>
      <c r="D299" s="150" t="s">
        <v>177</v>
      </c>
      <c r="E299" s="164" t="s">
        <v>19</v>
      </c>
      <c r="F299" s="165" t="s">
        <v>181</v>
      </c>
      <c r="H299" s="166">
        <v>13</v>
      </c>
      <c r="I299" s="167"/>
      <c r="L299" s="163"/>
      <c r="M299" s="168"/>
      <c r="T299" s="169"/>
      <c r="AT299" s="164" t="s">
        <v>177</v>
      </c>
      <c r="AU299" s="164" t="s">
        <v>83</v>
      </c>
      <c r="AV299" s="14" t="s">
        <v>173</v>
      </c>
      <c r="AW299" s="14" t="s">
        <v>34</v>
      </c>
      <c r="AX299" s="14" t="s">
        <v>81</v>
      </c>
      <c r="AY299" s="164" t="s">
        <v>166</v>
      </c>
    </row>
    <row r="300" spans="2:65" s="1" customFormat="1" ht="24.15" customHeight="1">
      <c r="B300" s="33"/>
      <c r="C300" s="132" t="s">
        <v>390</v>
      </c>
      <c r="D300" s="132" t="s">
        <v>168</v>
      </c>
      <c r="E300" s="133" t="s">
        <v>3189</v>
      </c>
      <c r="F300" s="134" t="s">
        <v>3190</v>
      </c>
      <c r="G300" s="135" t="s">
        <v>318</v>
      </c>
      <c r="H300" s="136">
        <v>2</v>
      </c>
      <c r="I300" s="137"/>
      <c r="J300" s="138">
        <f>ROUND(I300*H300,2)</f>
        <v>0</v>
      </c>
      <c r="K300" s="134" t="s">
        <v>766</v>
      </c>
      <c r="L300" s="33"/>
      <c r="M300" s="139" t="s">
        <v>19</v>
      </c>
      <c r="N300" s="140" t="s">
        <v>45</v>
      </c>
      <c r="P300" s="141">
        <f>O300*H300</f>
        <v>0</v>
      </c>
      <c r="Q300" s="141">
        <v>8.5000000000000001E-7</v>
      </c>
      <c r="R300" s="141">
        <f>Q300*H300</f>
        <v>1.7E-6</v>
      </c>
      <c r="S300" s="141">
        <v>0</v>
      </c>
      <c r="T300" s="142">
        <f>S300*H300</f>
        <v>0</v>
      </c>
      <c r="AR300" s="143" t="s">
        <v>173</v>
      </c>
      <c r="AT300" s="143" t="s">
        <v>168</v>
      </c>
      <c r="AU300" s="143" t="s">
        <v>83</v>
      </c>
      <c r="AY300" s="18" t="s">
        <v>166</v>
      </c>
      <c r="BE300" s="144">
        <f>IF(N300="základní",J300,0)</f>
        <v>0</v>
      </c>
      <c r="BF300" s="144">
        <f>IF(N300="snížená",J300,0)</f>
        <v>0</v>
      </c>
      <c r="BG300" s="144">
        <f>IF(N300="zákl. přenesená",J300,0)</f>
        <v>0</v>
      </c>
      <c r="BH300" s="144">
        <f>IF(N300="sníž. přenesená",J300,0)</f>
        <v>0</v>
      </c>
      <c r="BI300" s="144">
        <f>IF(N300="nulová",J300,0)</f>
        <v>0</v>
      </c>
      <c r="BJ300" s="18" t="s">
        <v>81</v>
      </c>
      <c r="BK300" s="144">
        <f>ROUND(I300*H300,2)</f>
        <v>0</v>
      </c>
      <c r="BL300" s="18" t="s">
        <v>173</v>
      </c>
      <c r="BM300" s="143" t="s">
        <v>3191</v>
      </c>
    </row>
    <row r="301" spans="2:65" s="1" customFormat="1" ht="10.199999999999999">
      <c r="B301" s="33"/>
      <c r="D301" s="145" t="s">
        <v>175</v>
      </c>
      <c r="F301" s="146" t="s">
        <v>3192</v>
      </c>
      <c r="I301" s="147"/>
      <c r="L301" s="33"/>
      <c r="M301" s="148"/>
      <c r="T301" s="54"/>
      <c r="AT301" s="18" t="s">
        <v>175</v>
      </c>
      <c r="AU301" s="18" t="s">
        <v>83</v>
      </c>
    </row>
    <row r="302" spans="2:65" s="1" customFormat="1" ht="16.5" customHeight="1">
      <c r="B302" s="33"/>
      <c r="C302" s="175" t="s">
        <v>397</v>
      </c>
      <c r="D302" s="175" t="s">
        <v>561</v>
      </c>
      <c r="E302" s="176" t="s">
        <v>3193</v>
      </c>
      <c r="F302" s="177" t="s">
        <v>3194</v>
      </c>
      <c r="G302" s="178" t="s">
        <v>318</v>
      </c>
      <c r="H302" s="179">
        <v>1</v>
      </c>
      <c r="I302" s="180"/>
      <c r="J302" s="181">
        <f>ROUND(I302*H302,2)</f>
        <v>0</v>
      </c>
      <c r="K302" s="177" t="s">
        <v>766</v>
      </c>
      <c r="L302" s="182"/>
      <c r="M302" s="183" t="s">
        <v>19</v>
      </c>
      <c r="N302" s="184" t="s">
        <v>45</v>
      </c>
      <c r="P302" s="141">
        <f>O302*H302</f>
        <v>0</v>
      </c>
      <c r="Q302" s="141">
        <v>1.2999999999999999E-3</v>
      </c>
      <c r="R302" s="141">
        <f>Q302*H302</f>
        <v>1.2999999999999999E-3</v>
      </c>
      <c r="S302" s="141">
        <v>0</v>
      </c>
      <c r="T302" s="142">
        <f>S302*H302</f>
        <v>0</v>
      </c>
      <c r="AR302" s="143" t="s">
        <v>229</v>
      </c>
      <c r="AT302" s="143" t="s">
        <v>561</v>
      </c>
      <c r="AU302" s="143" t="s">
        <v>83</v>
      </c>
      <c r="AY302" s="18" t="s">
        <v>166</v>
      </c>
      <c r="BE302" s="144">
        <f>IF(N302="základní",J302,0)</f>
        <v>0</v>
      </c>
      <c r="BF302" s="144">
        <f>IF(N302="snížená",J302,0)</f>
        <v>0</v>
      </c>
      <c r="BG302" s="144">
        <f>IF(N302="zákl. přenesená",J302,0)</f>
        <v>0</v>
      </c>
      <c r="BH302" s="144">
        <f>IF(N302="sníž. přenesená",J302,0)</f>
        <v>0</v>
      </c>
      <c r="BI302" s="144">
        <f>IF(N302="nulová",J302,0)</f>
        <v>0</v>
      </c>
      <c r="BJ302" s="18" t="s">
        <v>81</v>
      </c>
      <c r="BK302" s="144">
        <f>ROUND(I302*H302,2)</f>
        <v>0</v>
      </c>
      <c r="BL302" s="18" t="s">
        <v>173</v>
      </c>
      <c r="BM302" s="143" t="s">
        <v>3195</v>
      </c>
    </row>
    <row r="303" spans="2:65" s="13" customFormat="1" ht="10.199999999999999">
      <c r="B303" s="156"/>
      <c r="D303" s="150" t="s">
        <v>177</v>
      </c>
      <c r="E303" s="157" t="s">
        <v>19</v>
      </c>
      <c r="F303" s="158" t="s">
        <v>81</v>
      </c>
      <c r="H303" s="159">
        <v>1</v>
      </c>
      <c r="I303" s="160"/>
      <c r="L303" s="156"/>
      <c r="M303" s="161"/>
      <c r="T303" s="162"/>
      <c r="AT303" s="157" t="s">
        <v>177</v>
      </c>
      <c r="AU303" s="157" t="s">
        <v>83</v>
      </c>
      <c r="AV303" s="13" t="s">
        <v>83</v>
      </c>
      <c r="AW303" s="13" t="s">
        <v>34</v>
      </c>
      <c r="AX303" s="13" t="s">
        <v>74</v>
      </c>
      <c r="AY303" s="157" t="s">
        <v>166</v>
      </c>
    </row>
    <row r="304" spans="2:65" s="14" customFormat="1" ht="10.199999999999999">
      <c r="B304" s="163"/>
      <c r="D304" s="150" t="s">
        <v>177</v>
      </c>
      <c r="E304" s="164" t="s">
        <v>19</v>
      </c>
      <c r="F304" s="165" t="s">
        <v>181</v>
      </c>
      <c r="H304" s="166">
        <v>1</v>
      </c>
      <c r="I304" s="167"/>
      <c r="L304" s="163"/>
      <c r="M304" s="168"/>
      <c r="T304" s="169"/>
      <c r="AT304" s="164" t="s">
        <v>177</v>
      </c>
      <c r="AU304" s="164" t="s">
        <v>83</v>
      </c>
      <c r="AV304" s="14" t="s">
        <v>173</v>
      </c>
      <c r="AW304" s="14" t="s">
        <v>34</v>
      </c>
      <c r="AX304" s="14" t="s">
        <v>81</v>
      </c>
      <c r="AY304" s="164" t="s">
        <v>166</v>
      </c>
    </row>
    <row r="305" spans="2:65" s="1" customFormat="1" ht="16.5" customHeight="1">
      <c r="B305" s="33"/>
      <c r="C305" s="175" t="s">
        <v>404</v>
      </c>
      <c r="D305" s="175" t="s">
        <v>561</v>
      </c>
      <c r="E305" s="176" t="s">
        <v>3196</v>
      </c>
      <c r="F305" s="177" t="s">
        <v>3197</v>
      </c>
      <c r="G305" s="178" t="s">
        <v>318</v>
      </c>
      <c r="H305" s="179">
        <v>1</v>
      </c>
      <c r="I305" s="180"/>
      <c r="J305" s="181">
        <f>ROUND(I305*H305,2)</f>
        <v>0</v>
      </c>
      <c r="K305" s="177" t="s">
        <v>766</v>
      </c>
      <c r="L305" s="182"/>
      <c r="M305" s="183" t="s">
        <v>19</v>
      </c>
      <c r="N305" s="184" t="s">
        <v>45</v>
      </c>
      <c r="P305" s="141">
        <f>O305*H305</f>
        <v>0</v>
      </c>
      <c r="Q305" s="141">
        <v>1.1999999999999999E-3</v>
      </c>
      <c r="R305" s="141">
        <f>Q305*H305</f>
        <v>1.1999999999999999E-3</v>
      </c>
      <c r="S305" s="141">
        <v>0</v>
      </c>
      <c r="T305" s="142">
        <f>S305*H305</f>
        <v>0</v>
      </c>
      <c r="AR305" s="143" t="s">
        <v>229</v>
      </c>
      <c r="AT305" s="143" t="s">
        <v>561</v>
      </c>
      <c r="AU305" s="143" t="s">
        <v>83</v>
      </c>
      <c r="AY305" s="18" t="s">
        <v>166</v>
      </c>
      <c r="BE305" s="144">
        <f>IF(N305="základní",J305,0)</f>
        <v>0</v>
      </c>
      <c r="BF305" s="144">
        <f>IF(N305="snížená",J305,0)</f>
        <v>0</v>
      </c>
      <c r="BG305" s="144">
        <f>IF(N305="zákl. přenesená",J305,0)</f>
        <v>0</v>
      </c>
      <c r="BH305" s="144">
        <f>IF(N305="sníž. přenesená",J305,0)</f>
        <v>0</v>
      </c>
      <c r="BI305" s="144">
        <f>IF(N305="nulová",J305,0)</f>
        <v>0</v>
      </c>
      <c r="BJ305" s="18" t="s">
        <v>81</v>
      </c>
      <c r="BK305" s="144">
        <f>ROUND(I305*H305,2)</f>
        <v>0</v>
      </c>
      <c r="BL305" s="18" t="s">
        <v>173</v>
      </c>
      <c r="BM305" s="143" t="s">
        <v>3198</v>
      </c>
    </row>
    <row r="306" spans="2:65" s="1" customFormat="1" ht="16.5" customHeight="1">
      <c r="B306" s="33"/>
      <c r="C306" s="132" t="s">
        <v>409</v>
      </c>
      <c r="D306" s="132" t="s">
        <v>168</v>
      </c>
      <c r="E306" s="133" t="s">
        <v>3199</v>
      </c>
      <c r="F306" s="134" t="s">
        <v>3200</v>
      </c>
      <c r="G306" s="135" t="s">
        <v>318</v>
      </c>
      <c r="H306" s="136">
        <v>1</v>
      </c>
      <c r="I306" s="137"/>
      <c r="J306" s="138">
        <f>ROUND(I306*H306,2)</f>
        <v>0</v>
      </c>
      <c r="K306" s="134" t="s">
        <v>766</v>
      </c>
      <c r="L306" s="33"/>
      <c r="M306" s="139" t="s">
        <v>19</v>
      </c>
      <c r="N306" s="140" t="s">
        <v>45</v>
      </c>
      <c r="P306" s="141">
        <f>O306*H306</f>
        <v>0</v>
      </c>
      <c r="Q306" s="141">
        <v>1.3627999999999999E-3</v>
      </c>
      <c r="R306" s="141">
        <f>Q306*H306</f>
        <v>1.3627999999999999E-3</v>
      </c>
      <c r="S306" s="141">
        <v>0</v>
      </c>
      <c r="T306" s="142">
        <f>S306*H306</f>
        <v>0</v>
      </c>
      <c r="AR306" s="143" t="s">
        <v>173</v>
      </c>
      <c r="AT306" s="143" t="s">
        <v>168</v>
      </c>
      <c r="AU306" s="143" t="s">
        <v>83</v>
      </c>
      <c r="AY306" s="18" t="s">
        <v>166</v>
      </c>
      <c r="BE306" s="144">
        <f>IF(N306="základní",J306,0)</f>
        <v>0</v>
      </c>
      <c r="BF306" s="144">
        <f>IF(N306="snížená",J306,0)</f>
        <v>0</v>
      </c>
      <c r="BG306" s="144">
        <f>IF(N306="zákl. přenesená",J306,0)</f>
        <v>0</v>
      </c>
      <c r="BH306" s="144">
        <f>IF(N306="sníž. přenesená",J306,0)</f>
        <v>0</v>
      </c>
      <c r="BI306" s="144">
        <f>IF(N306="nulová",J306,0)</f>
        <v>0</v>
      </c>
      <c r="BJ306" s="18" t="s">
        <v>81</v>
      </c>
      <c r="BK306" s="144">
        <f>ROUND(I306*H306,2)</f>
        <v>0</v>
      </c>
      <c r="BL306" s="18" t="s">
        <v>173</v>
      </c>
      <c r="BM306" s="143" t="s">
        <v>3201</v>
      </c>
    </row>
    <row r="307" spans="2:65" s="1" customFormat="1" ht="10.199999999999999">
      <c r="B307" s="33"/>
      <c r="D307" s="145" t="s">
        <v>175</v>
      </c>
      <c r="F307" s="146" t="s">
        <v>3202</v>
      </c>
      <c r="I307" s="147"/>
      <c r="L307" s="33"/>
      <c r="M307" s="148"/>
      <c r="T307" s="54"/>
      <c r="AT307" s="18" t="s">
        <v>175</v>
      </c>
      <c r="AU307" s="18" t="s">
        <v>83</v>
      </c>
    </row>
    <row r="308" spans="2:65" s="1" customFormat="1" ht="16.5" customHeight="1">
      <c r="B308" s="33"/>
      <c r="C308" s="175" t="s">
        <v>414</v>
      </c>
      <c r="D308" s="175" t="s">
        <v>561</v>
      </c>
      <c r="E308" s="176" t="s">
        <v>3203</v>
      </c>
      <c r="F308" s="177" t="s">
        <v>3204</v>
      </c>
      <c r="G308" s="178" t="s">
        <v>318</v>
      </c>
      <c r="H308" s="179">
        <v>1</v>
      </c>
      <c r="I308" s="180"/>
      <c r="J308" s="181">
        <f>ROUND(I308*H308,2)</f>
        <v>0</v>
      </c>
      <c r="K308" s="177" t="s">
        <v>766</v>
      </c>
      <c r="L308" s="182"/>
      <c r="M308" s="183" t="s">
        <v>19</v>
      </c>
      <c r="N308" s="184" t="s">
        <v>45</v>
      </c>
      <c r="P308" s="141">
        <f>O308*H308</f>
        <v>0</v>
      </c>
      <c r="Q308" s="141">
        <v>4.2999999999999997E-2</v>
      </c>
      <c r="R308" s="141">
        <f>Q308*H308</f>
        <v>4.2999999999999997E-2</v>
      </c>
      <c r="S308" s="141">
        <v>0</v>
      </c>
      <c r="T308" s="142">
        <f>S308*H308</f>
        <v>0</v>
      </c>
      <c r="AR308" s="143" t="s">
        <v>229</v>
      </c>
      <c r="AT308" s="143" t="s">
        <v>561</v>
      </c>
      <c r="AU308" s="143" t="s">
        <v>83</v>
      </c>
      <c r="AY308" s="18" t="s">
        <v>166</v>
      </c>
      <c r="BE308" s="144">
        <f>IF(N308="základní",J308,0)</f>
        <v>0</v>
      </c>
      <c r="BF308" s="144">
        <f>IF(N308="snížená",J308,0)</f>
        <v>0</v>
      </c>
      <c r="BG308" s="144">
        <f>IF(N308="zákl. přenesená",J308,0)</f>
        <v>0</v>
      </c>
      <c r="BH308" s="144">
        <f>IF(N308="sníž. přenesená",J308,0)</f>
        <v>0</v>
      </c>
      <c r="BI308" s="144">
        <f>IF(N308="nulová",J308,0)</f>
        <v>0</v>
      </c>
      <c r="BJ308" s="18" t="s">
        <v>81</v>
      </c>
      <c r="BK308" s="144">
        <f>ROUND(I308*H308,2)</f>
        <v>0</v>
      </c>
      <c r="BL308" s="18" t="s">
        <v>173</v>
      </c>
      <c r="BM308" s="143" t="s">
        <v>3205</v>
      </c>
    </row>
    <row r="309" spans="2:65" s="1" customFormat="1" ht="16.5" customHeight="1">
      <c r="B309" s="33"/>
      <c r="C309" s="132" t="s">
        <v>420</v>
      </c>
      <c r="D309" s="132" t="s">
        <v>168</v>
      </c>
      <c r="E309" s="133" t="s">
        <v>3206</v>
      </c>
      <c r="F309" s="134" t="s">
        <v>3207</v>
      </c>
      <c r="G309" s="135" t="s">
        <v>276</v>
      </c>
      <c r="H309" s="136">
        <v>11.04</v>
      </c>
      <c r="I309" s="137"/>
      <c r="J309" s="138">
        <f>ROUND(I309*H309,2)</f>
        <v>0</v>
      </c>
      <c r="K309" s="134" t="s">
        <v>766</v>
      </c>
      <c r="L309" s="33"/>
      <c r="M309" s="139" t="s">
        <v>19</v>
      </c>
      <c r="N309" s="140" t="s">
        <v>45</v>
      </c>
      <c r="P309" s="141">
        <f>O309*H309</f>
        <v>0</v>
      </c>
      <c r="Q309" s="141">
        <v>0</v>
      </c>
      <c r="R309" s="141">
        <f>Q309*H309</f>
        <v>0</v>
      </c>
      <c r="S309" s="141">
        <v>0</v>
      </c>
      <c r="T309" s="142">
        <f>S309*H309</f>
        <v>0</v>
      </c>
      <c r="AR309" s="143" t="s">
        <v>173</v>
      </c>
      <c r="AT309" s="143" t="s">
        <v>168</v>
      </c>
      <c r="AU309" s="143" t="s">
        <v>83</v>
      </c>
      <c r="AY309" s="18" t="s">
        <v>166</v>
      </c>
      <c r="BE309" s="144">
        <f>IF(N309="základní",J309,0)</f>
        <v>0</v>
      </c>
      <c r="BF309" s="144">
        <f>IF(N309="snížená",J309,0)</f>
        <v>0</v>
      </c>
      <c r="BG309" s="144">
        <f>IF(N309="zákl. přenesená",J309,0)</f>
        <v>0</v>
      </c>
      <c r="BH309" s="144">
        <f>IF(N309="sníž. přenesená",J309,0)</f>
        <v>0</v>
      </c>
      <c r="BI309" s="144">
        <f>IF(N309="nulová",J309,0)</f>
        <v>0</v>
      </c>
      <c r="BJ309" s="18" t="s">
        <v>81</v>
      </c>
      <c r="BK309" s="144">
        <f>ROUND(I309*H309,2)</f>
        <v>0</v>
      </c>
      <c r="BL309" s="18" t="s">
        <v>173</v>
      </c>
      <c r="BM309" s="143" t="s">
        <v>3208</v>
      </c>
    </row>
    <row r="310" spans="2:65" s="1" customFormat="1" ht="10.199999999999999">
      <c r="B310" s="33"/>
      <c r="D310" s="145" t="s">
        <v>175</v>
      </c>
      <c r="F310" s="146" t="s">
        <v>3209</v>
      </c>
      <c r="I310" s="147"/>
      <c r="L310" s="33"/>
      <c r="M310" s="148"/>
      <c r="T310" s="54"/>
      <c r="AT310" s="18" t="s">
        <v>175</v>
      </c>
      <c r="AU310" s="18" t="s">
        <v>83</v>
      </c>
    </row>
    <row r="311" spans="2:65" s="12" customFormat="1" ht="10.199999999999999">
      <c r="B311" s="149"/>
      <c r="D311" s="150" t="s">
        <v>177</v>
      </c>
      <c r="E311" s="151" t="s">
        <v>19</v>
      </c>
      <c r="F311" s="152" t="s">
        <v>3210</v>
      </c>
      <c r="H311" s="151" t="s">
        <v>19</v>
      </c>
      <c r="I311" s="153"/>
      <c r="L311" s="149"/>
      <c r="M311" s="154"/>
      <c r="T311" s="155"/>
      <c r="AT311" s="151" t="s">
        <v>177</v>
      </c>
      <c r="AU311" s="151" t="s">
        <v>83</v>
      </c>
      <c r="AV311" s="12" t="s">
        <v>81</v>
      </c>
      <c r="AW311" s="12" t="s">
        <v>34</v>
      </c>
      <c r="AX311" s="12" t="s">
        <v>74</v>
      </c>
      <c r="AY311" s="151" t="s">
        <v>166</v>
      </c>
    </row>
    <row r="312" spans="2:65" s="13" customFormat="1" ht="10.199999999999999">
      <c r="B312" s="156"/>
      <c r="D312" s="150" t="s">
        <v>177</v>
      </c>
      <c r="E312" s="157" t="s">
        <v>19</v>
      </c>
      <c r="F312" s="158" t="s">
        <v>3140</v>
      </c>
      <c r="H312" s="159">
        <v>11.04</v>
      </c>
      <c r="I312" s="160"/>
      <c r="L312" s="156"/>
      <c r="M312" s="161"/>
      <c r="T312" s="162"/>
      <c r="AT312" s="157" t="s">
        <v>177</v>
      </c>
      <c r="AU312" s="157" t="s">
        <v>83</v>
      </c>
      <c r="AV312" s="13" t="s">
        <v>83</v>
      </c>
      <c r="AW312" s="13" t="s">
        <v>34</v>
      </c>
      <c r="AX312" s="13" t="s">
        <v>74</v>
      </c>
      <c r="AY312" s="157" t="s">
        <v>166</v>
      </c>
    </row>
    <row r="313" spans="2:65" s="14" customFormat="1" ht="10.199999999999999">
      <c r="B313" s="163"/>
      <c r="D313" s="150" t="s">
        <v>177</v>
      </c>
      <c r="E313" s="164" t="s">
        <v>19</v>
      </c>
      <c r="F313" s="165" t="s">
        <v>181</v>
      </c>
      <c r="H313" s="166">
        <v>11.04</v>
      </c>
      <c r="I313" s="167"/>
      <c r="L313" s="163"/>
      <c r="M313" s="168"/>
      <c r="T313" s="169"/>
      <c r="AT313" s="164" t="s">
        <v>177</v>
      </c>
      <c r="AU313" s="164" t="s">
        <v>83</v>
      </c>
      <c r="AV313" s="14" t="s">
        <v>173</v>
      </c>
      <c r="AW313" s="14" t="s">
        <v>34</v>
      </c>
      <c r="AX313" s="14" t="s">
        <v>81</v>
      </c>
      <c r="AY313" s="164" t="s">
        <v>166</v>
      </c>
    </row>
    <row r="314" spans="2:65" s="1" customFormat="1" ht="16.5" customHeight="1">
      <c r="B314" s="33"/>
      <c r="C314" s="132" t="s">
        <v>426</v>
      </c>
      <c r="D314" s="132" t="s">
        <v>168</v>
      </c>
      <c r="E314" s="133" t="s">
        <v>3211</v>
      </c>
      <c r="F314" s="134" t="s">
        <v>3212</v>
      </c>
      <c r="G314" s="135" t="s">
        <v>276</v>
      </c>
      <c r="H314" s="136">
        <v>61.372999999999998</v>
      </c>
      <c r="I314" s="137"/>
      <c r="J314" s="138">
        <f>ROUND(I314*H314,2)</f>
        <v>0</v>
      </c>
      <c r="K314" s="134" t="s">
        <v>766</v>
      </c>
      <c r="L314" s="33"/>
      <c r="M314" s="139" t="s">
        <v>19</v>
      </c>
      <c r="N314" s="140" t="s">
        <v>45</v>
      </c>
      <c r="P314" s="141">
        <f>O314*H314</f>
        <v>0</v>
      </c>
      <c r="Q314" s="141">
        <v>0</v>
      </c>
      <c r="R314" s="141">
        <f>Q314*H314</f>
        <v>0</v>
      </c>
      <c r="S314" s="141">
        <v>0</v>
      </c>
      <c r="T314" s="142">
        <f>S314*H314</f>
        <v>0</v>
      </c>
      <c r="AR314" s="143" t="s">
        <v>173</v>
      </c>
      <c r="AT314" s="143" t="s">
        <v>168</v>
      </c>
      <c r="AU314" s="143" t="s">
        <v>83</v>
      </c>
      <c r="AY314" s="18" t="s">
        <v>166</v>
      </c>
      <c r="BE314" s="144">
        <f>IF(N314="základní",J314,0)</f>
        <v>0</v>
      </c>
      <c r="BF314" s="144">
        <f>IF(N314="snížená",J314,0)</f>
        <v>0</v>
      </c>
      <c r="BG314" s="144">
        <f>IF(N314="zákl. přenesená",J314,0)</f>
        <v>0</v>
      </c>
      <c r="BH314" s="144">
        <f>IF(N314="sníž. přenesená",J314,0)</f>
        <v>0</v>
      </c>
      <c r="BI314" s="144">
        <f>IF(N314="nulová",J314,0)</f>
        <v>0</v>
      </c>
      <c r="BJ314" s="18" t="s">
        <v>81</v>
      </c>
      <c r="BK314" s="144">
        <f>ROUND(I314*H314,2)</f>
        <v>0</v>
      </c>
      <c r="BL314" s="18" t="s">
        <v>173</v>
      </c>
      <c r="BM314" s="143" t="s">
        <v>3213</v>
      </c>
    </row>
    <row r="315" spans="2:65" s="1" customFormat="1" ht="10.199999999999999">
      <c r="B315" s="33"/>
      <c r="D315" s="145" t="s">
        <v>175</v>
      </c>
      <c r="F315" s="146" t="s">
        <v>3214</v>
      </c>
      <c r="I315" s="147"/>
      <c r="L315" s="33"/>
      <c r="M315" s="148"/>
      <c r="T315" s="54"/>
      <c r="AT315" s="18" t="s">
        <v>175</v>
      </c>
      <c r="AU315" s="18" t="s">
        <v>83</v>
      </c>
    </row>
    <row r="316" spans="2:65" s="12" customFormat="1" ht="10.199999999999999">
      <c r="B316" s="149"/>
      <c r="D316" s="150" t="s">
        <v>177</v>
      </c>
      <c r="E316" s="151" t="s">
        <v>19</v>
      </c>
      <c r="F316" s="152" t="s">
        <v>3215</v>
      </c>
      <c r="H316" s="151" t="s">
        <v>19</v>
      </c>
      <c r="I316" s="153"/>
      <c r="L316" s="149"/>
      <c r="M316" s="154"/>
      <c r="T316" s="155"/>
      <c r="AT316" s="151" t="s">
        <v>177</v>
      </c>
      <c r="AU316" s="151" t="s">
        <v>83</v>
      </c>
      <c r="AV316" s="12" t="s">
        <v>81</v>
      </c>
      <c r="AW316" s="12" t="s">
        <v>34</v>
      </c>
      <c r="AX316" s="12" t="s">
        <v>74</v>
      </c>
      <c r="AY316" s="151" t="s">
        <v>166</v>
      </c>
    </row>
    <row r="317" spans="2:65" s="13" customFormat="1" ht="10.199999999999999">
      <c r="B317" s="156"/>
      <c r="D317" s="150" t="s">
        <v>177</v>
      </c>
      <c r="E317" s="157" t="s">
        <v>19</v>
      </c>
      <c r="F317" s="158" t="s">
        <v>3164</v>
      </c>
      <c r="H317" s="159">
        <v>0.85799999999999998</v>
      </c>
      <c r="I317" s="160"/>
      <c r="L317" s="156"/>
      <c r="M317" s="161"/>
      <c r="T317" s="162"/>
      <c r="AT317" s="157" t="s">
        <v>177</v>
      </c>
      <c r="AU317" s="157" t="s">
        <v>83</v>
      </c>
      <c r="AV317" s="13" t="s">
        <v>83</v>
      </c>
      <c r="AW317" s="13" t="s">
        <v>34</v>
      </c>
      <c r="AX317" s="13" t="s">
        <v>74</v>
      </c>
      <c r="AY317" s="157" t="s">
        <v>166</v>
      </c>
    </row>
    <row r="318" spans="2:65" s="12" customFormat="1" ht="10.199999999999999">
      <c r="B318" s="149"/>
      <c r="D318" s="150" t="s">
        <v>177</v>
      </c>
      <c r="E318" s="151" t="s">
        <v>19</v>
      </c>
      <c r="F318" s="152" t="s">
        <v>3216</v>
      </c>
      <c r="H318" s="151" t="s">
        <v>19</v>
      </c>
      <c r="I318" s="153"/>
      <c r="L318" s="149"/>
      <c r="M318" s="154"/>
      <c r="T318" s="155"/>
      <c r="AT318" s="151" t="s">
        <v>177</v>
      </c>
      <c r="AU318" s="151" t="s">
        <v>83</v>
      </c>
      <c r="AV318" s="12" t="s">
        <v>81</v>
      </c>
      <c r="AW318" s="12" t="s">
        <v>34</v>
      </c>
      <c r="AX318" s="12" t="s">
        <v>74</v>
      </c>
      <c r="AY318" s="151" t="s">
        <v>166</v>
      </c>
    </row>
    <row r="319" spans="2:65" s="13" customFormat="1" ht="10.199999999999999">
      <c r="B319" s="156"/>
      <c r="D319" s="150" t="s">
        <v>177</v>
      </c>
      <c r="E319" s="157" t="s">
        <v>19</v>
      </c>
      <c r="F319" s="158" t="s">
        <v>3169</v>
      </c>
      <c r="H319" s="159">
        <v>60.515000000000001</v>
      </c>
      <c r="I319" s="160"/>
      <c r="L319" s="156"/>
      <c r="M319" s="161"/>
      <c r="T319" s="162"/>
      <c r="AT319" s="157" t="s">
        <v>177</v>
      </c>
      <c r="AU319" s="157" t="s">
        <v>83</v>
      </c>
      <c r="AV319" s="13" t="s">
        <v>83</v>
      </c>
      <c r="AW319" s="13" t="s">
        <v>34</v>
      </c>
      <c r="AX319" s="13" t="s">
        <v>74</v>
      </c>
      <c r="AY319" s="157" t="s">
        <v>166</v>
      </c>
    </row>
    <row r="320" spans="2:65" s="14" customFormat="1" ht="10.199999999999999">
      <c r="B320" s="163"/>
      <c r="D320" s="150" t="s">
        <v>177</v>
      </c>
      <c r="E320" s="164" t="s">
        <v>19</v>
      </c>
      <c r="F320" s="165" t="s">
        <v>181</v>
      </c>
      <c r="H320" s="166">
        <v>61.372999999999998</v>
      </c>
      <c r="I320" s="167"/>
      <c r="L320" s="163"/>
      <c r="M320" s="168"/>
      <c r="T320" s="169"/>
      <c r="AT320" s="164" t="s">
        <v>177</v>
      </c>
      <c r="AU320" s="164" t="s">
        <v>83</v>
      </c>
      <c r="AV320" s="14" t="s">
        <v>173</v>
      </c>
      <c r="AW320" s="14" t="s">
        <v>34</v>
      </c>
      <c r="AX320" s="14" t="s">
        <v>81</v>
      </c>
      <c r="AY320" s="164" t="s">
        <v>166</v>
      </c>
    </row>
    <row r="321" spans="2:65" s="1" customFormat="1" ht="16.5" customHeight="1">
      <c r="B321" s="33"/>
      <c r="C321" s="132" t="s">
        <v>340</v>
      </c>
      <c r="D321" s="132" t="s">
        <v>168</v>
      </c>
      <c r="E321" s="133" t="s">
        <v>3217</v>
      </c>
      <c r="F321" s="134" t="s">
        <v>3218</v>
      </c>
      <c r="G321" s="135" t="s">
        <v>276</v>
      </c>
      <c r="H321" s="136">
        <v>10.413</v>
      </c>
      <c r="I321" s="137"/>
      <c r="J321" s="138">
        <f>ROUND(I321*H321,2)</f>
        <v>0</v>
      </c>
      <c r="K321" s="134" t="s">
        <v>766</v>
      </c>
      <c r="L321" s="33"/>
      <c r="M321" s="139" t="s">
        <v>19</v>
      </c>
      <c r="N321" s="140" t="s">
        <v>45</v>
      </c>
      <c r="P321" s="141">
        <f>O321*H321</f>
        <v>0</v>
      </c>
      <c r="Q321" s="141">
        <v>0</v>
      </c>
      <c r="R321" s="141">
        <f>Q321*H321</f>
        <v>0</v>
      </c>
      <c r="S321" s="141">
        <v>0</v>
      </c>
      <c r="T321" s="142">
        <f>S321*H321</f>
        <v>0</v>
      </c>
      <c r="AR321" s="143" t="s">
        <v>173</v>
      </c>
      <c r="AT321" s="143" t="s">
        <v>168</v>
      </c>
      <c r="AU321" s="143" t="s">
        <v>83</v>
      </c>
      <c r="AY321" s="18" t="s">
        <v>166</v>
      </c>
      <c r="BE321" s="144">
        <f>IF(N321="základní",J321,0)</f>
        <v>0</v>
      </c>
      <c r="BF321" s="144">
        <f>IF(N321="snížená",J321,0)</f>
        <v>0</v>
      </c>
      <c r="BG321" s="144">
        <f>IF(N321="zákl. přenesená",J321,0)</f>
        <v>0</v>
      </c>
      <c r="BH321" s="144">
        <f>IF(N321="sníž. přenesená",J321,0)</f>
        <v>0</v>
      </c>
      <c r="BI321" s="144">
        <f>IF(N321="nulová",J321,0)</f>
        <v>0</v>
      </c>
      <c r="BJ321" s="18" t="s">
        <v>81</v>
      </c>
      <c r="BK321" s="144">
        <f>ROUND(I321*H321,2)</f>
        <v>0</v>
      </c>
      <c r="BL321" s="18" t="s">
        <v>173</v>
      </c>
      <c r="BM321" s="143" t="s">
        <v>3219</v>
      </c>
    </row>
    <row r="322" spans="2:65" s="1" customFormat="1" ht="10.199999999999999">
      <c r="B322" s="33"/>
      <c r="D322" s="145" t="s">
        <v>175</v>
      </c>
      <c r="F322" s="146" t="s">
        <v>3220</v>
      </c>
      <c r="I322" s="147"/>
      <c r="L322" s="33"/>
      <c r="M322" s="148"/>
      <c r="T322" s="54"/>
      <c r="AT322" s="18" t="s">
        <v>175</v>
      </c>
      <c r="AU322" s="18" t="s">
        <v>83</v>
      </c>
    </row>
    <row r="323" spans="2:65" s="12" customFormat="1" ht="10.199999999999999">
      <c r="B323" s="149"/>
      <c r="D323" s="150" t="s">
        <v>177</v>
      </c>
      <c r="E323" s="151" t="s">
        <v>19</v>
      </c>
      <c r="F323" s="152" t="s">
        <v>3221</v>
      </c>
      <c r="H323" s="151" t="s">
        <v>19</v>
      </c>
      <c r="I323" s="153"/>
      <c r="L323" s="149"/>
      <c r="M323" s="154"/>
      <c r="T323" s="155"/>
      <c r="AT323" s="151" t="s">
        <v>177</v>
      </c>
      <c r="AU323" s="151" t="s">
        <v>83</v>
      </c>
      <c r="AV323" s="12" t="s">
        <v>81</v>
      </c>
      <c r="AW323" s="12" t="s">
        <v>34</v>
      </c>
      <c r="AX323" s="12" t="s">
        <v>74</v>
      </c>
      <c r="AY323" s="151" t="s">
        <v>166</v>
      </c>
    </row>
    <row r="324" spans="2:65" s="13" customFormat="1" ht="10.199999999999999">
      <c r="B324" s="156"/>
      <c r="D324" s="150" t="s">
        <v>177</v>
      </c>
      <c r="E324" s="157" t="s">
        <v>19</v>
      </c>
      <c r="F324" s="158" t="s">
        <v>3174</v>
      </c>
      <c r="H324" s="159">
        <v>10.413</v>
      </c>
      <c r="I324" s="160"/>
      <c r="L324" s="156"/>
      <c r="M324" s="161"/>
      <c r="T324" s="162"/>
      <c r="AT324" s="157" t="s">
        <v>177</v>
      </c>
      <c r="AU324" s="157" t="s">
        <v>83</v>
      </c>
      <c r="AV324" s="13" t="s">
        <v>83</v>
      </c>
      <c r="AW324" s="13" t="s">
        <v>34</v>
      </c>
      <c r="AX324" s="13" t="s">
        <v>74</v>
      </c>
      <c r="AY324" s="157" t="s">
        <v>166</v>
      </c>
    </row>
    <row r="325" spans="2:65" s="14" customFormat="1" ht="10.199999999999999">
      <c r="B325" s="163"/>
      <c r="D325" s="150" t="s">
        <v>177</v>
      </c>
      <c r="E325" s="164" t="s">
        <v>19</v>
      </c>
      <c r="F325" s="165" t="s">
        <v>181</v>
      </c>
      <c r="H325" s="166">
        <v>10.413</v>
      </c>
      <c r="I325" s="167"/>
      <c r="L325" s="163"/>
      <c r="M325" s="168"/>
      <c r="T325" s="169"/>
      <c r="AT325" s="164" t="s">
        <v>177</v>
      </c>
      <c r="AU325" s="164" t="s">
        <v>83</v>
      </c>
      <c r="AV325" s="14" t="s">
        <v>173</v>
      </c>
      <c r="AW325" s="14" t="s">
        <v>34</v>
      </c>
      <c r="AX325" s="14" t="s">
        <v>81</v>
      </c>
      <c r="AY325" s="164" t="s">
        <v>166</v>
      </c>
    </row>
    <row r="326" spans="2:65" s="1" customFormat="1" ht="16.5" customHeight="1">
      <c r="B326" s="33"/>
      <c r="C326" s="132" t="s">
        <v>437</v>
      </c>
      <c r="D326" s="132" t="s">
        <v>168</v>
      </c>
      <c r="E326" s="133" t="s">
        <v>3222</v>
      </c>
      <c r="F326" s="134" t="s">
        <v>3223</v>
      </c>
      <c r="G326" s="135" t="s">
        <v>318</v>
      </c>
      <c r="H326" s="136">
        <v>3</v>
      </c>
      <c r="I326" s="137"/>
      <c r="J326" s="138">
        <f>ROUND(I326*H326,2)</f>
        <v>0</v>
      </c>
      <c r="K326" s="134" t="s">
        <v>766</v>
      </c>
      <c r="L326" s="33"/>
      <c r="M326" s="139" t="s">
        <v>19</v>
      </c>
      <c r="N326" s="140" t="s">
        <v>45</v>
      </c>
      <c r="P326" s="141">
        <f>O326*H326</f>
        <v>0</v>
      </c>
      <c r="Q326" s="141">
        <v>1.0186000000000001E-2</v>
      </c>
      <c r="R326" s="141">
        <f>Q326*H326</f>
        <v>3.0558000000000002E-2</v>
      </c>
      <c r="S326" s="141">
        <v>0</v>
      </c>
      <c r="T326" s="142">
        <f>S326*H326</f>
        <v>0</v>
      </c>
      <c r="AR326" s="143" t="s">
        <v>173</v>
      </c>
      <c r="AT326" s="143" t="s">
        <v>168</v>
      </c>
      <c r="AU326" s="143" t="s">
        <v>83</v>
      </c>
      <c r="AY326" s="18" t="s">
        <v>166</v>
      </c>
      <c r="BE326" s="144">
        <f>IF(N326="základní",J326,0)</f>
        <v>0</v>
      </c>
      <c r="BF326" s="144">
        <f>IF(N326="snížená",J326,0)</f>
        <v>0</v>
      </c>
      <c r="BG326" s="144">
        <f>IF(N326="zákl. přenesená",J326,0)</f>
        <v>0</v>
      </c>
      <c r="BH326" s="144">
        <f>IF(N326="sníž. přenesená",J326,0)</f>
        <v>0</v>
      </c>
      <c r="BI326" s="144">
        <f>IF(N326="nulová",J326,0)</f>
        <v>0</v>
      </c>
      <c r="BJ326" s="18" t="s">
        <v>81</v>
      </c>
      <c r="BK326" s="144">
        <f>ROUND(I326*H326,2)</f>
        <v>0</v>
      </c>
      <c r="BL326" s="18" t="s">
        <v>173</v>
      </c>
      <c r="BM326" s="143" t="s">
        <v>3224</v>
      </c>
    </row>
    <row r="327" spans="2:65" s="1" customFormat="1" ht="10.199999999999999">
      <c r="B327" s="33"/>
      <c r="D327" s="145" t="s">
        <v>175</v>
      </c>
      <c r="F327" s="146" t="s">
        <v>3225</v>
      </c>
      <c r="I327" s="147"/>
      <c r="L327" s="33"/>
      <c r="M327" s="148"/>
      <c r="T327" s="54"/>
      <c r="AT327" s="18" t="s">
        <v>175</v>
      </c>
      <c r="AU327" s="18" t="s">
        <v>83</v>
      </c>
    </row>
    <row r="328" spans="2:65" s="1" customFormat="1" ht="16.5" customHeight="1">
      <c r="B328" s="33"/>
      <c r="C328" s="175" t="s">
        <v>444</v>
      </c>
      <c r="D328" s="175" t="s">
        <v>561</v>
      </c>
      <c r="E328" s="176" t="s">
        <v>3226</v>
      </c>
      <c r="F328" s="177" t="s">
        <v>3227</v>
      </c>
      <c r="G328" s="178" t="s">
        <v>318</v>
      </c>
      <c r="H328" s="179">
        <v>3</v>
      </c>
      <c r="I328" s="180"/>
      <c r="J328" s="181">
        <f>ROUND(I328*H328,2)</f>
        <v>0</v>
      </c>
      <c r="K328" s="177" t="s">
        <v>19</v>
      </c>
      <c r="L328" s="182"/>
      <c r="M328" s="183" t="s">
        <v>19</v>
      </c>
      <c r="N328" s="184" t="s">
        <v>45</v>
      </c>
      <c r="P328" s="141">
        <f>O328*H328</f>
        <v>0</v>
      </c>
      <c r="Q328" s="141">
        <v>2E-3</v>
      </c>
      <c r="R328" s="141">
        <f>Q328*H328</f>
        <v>6.0000000000000001E-3</v>
      </c>
      <c r="S328" s="141">
        <v>0</v>
      </c>
      <c r="T328" s="142">
        <f>S328*H328</f>
        <v>0</v>
      </c>
      <c r="AR328" s="143" t="s">
        <v>229</v>
      </c>
      <c r="AT328" s="143" t="s">
        <v>561</v>
      </c>
      <c r="AU328" s="143" t="s">
        <v>83</v>
      </c>
      <c r="AY328" s="18" t="s">
        <v>166</v>
      </c>
      <c r="BE328" s="144">
        <f>IF(N328="základní",J328,0)</f>
        <v>0</v>
      </c>
      <c r="BF328" s="144">
        <f>IF(N328="snížená",J328,0)</f>
        <v>0</v>
      </c>
      <c r="BG328" s="144">
        <f>IF(N328="zákl. přenesená",J328,0)</f>
        <v>0</v>
      </c>
      <c r="BH328" s="144">
        <f>IF(N328="sníž. přenesená",J328,0)</f>
        <v>0</v>
      </c>
      <c r="BI328" s="144">
        <f>IF(N328="nulová",J328,0)</f>
        <v>0</v>
      </c>
      <c r="BJ328" s="18" t="s">
        <v>81</v>
      </c>
      <c r="BK328" s="144">
        <f>ROUND(I328*H328,2)</f>
        <v>0</v>
      </c>
      <c r="BL328" s="18" t="s">
        <v>173</v>
      </c>
      <c r="BM328" s="143" t="s">
        <v>3228</v>
      </c>
    </row>
    <row r="329" spans="2:65" s="1" customFormat="1" ht="16.5" customHeight="1">
      <c r="B329" s="33"/>
      <c r="C329" s="175" t="s">
        <v>454</v>
      </c>
      <c r="D329" s="175" t="s">
        <v>561</v>
      </c>
      <c r="E329" s="176" t="s">
        <v>3229</v>
      </c>
      <c r="F329" s="177" t="s">
        <v>3230</v>
      </c>
      <c r="G329" s="178" t="s">
        <v>318</v>
      </c>
      <c r="H329" s="179">
        <v>1</v>
      </c>
      <c r="I329" s="180"/>
      <c r="J329" s="181">
        <f>ROUND(I329*H329,2)</f>
        <v>0</v>
      </c>
      <c r="K329" s="177" t="s">
        <v>766</v>
      </c>
      <c r="L329" s="182"/>
      <c r="M329" s="183" t="s">
        <v>19</v>
      </c>
      <c r="N329" s="184" t="s">
        <v>45</v>
      </c>
      <c r="P329" s="141">
        <f>O329*H329</f>
        <v>0</v>
      </c>
      <c r="Q329" s="141">
        <v>0.04</v>
      </c>
      <c r="R329" s="141">
        <f>Q329*H329</f>
        <v>0.04</v>
      </c>
      <c r="S329" s="141">
        <v>0</v>
      </c>
      <c r="T329" s="142">
        <f>S329*H329</f>
        <v>0</v>
      </c>
      <c r="AR329" s="143" t="s">
        <v>229</v>
      </c>
      <c r="AT329" s="143" t="s">
        <v>561</v>
      </c>
      <c r="AU329" s="143" t="s">
        <v>83</v>
      </c>
      <c r="AY329" s="18" t="s">
        <v>166</v>
      </c>
      <c r="BE329" s="144">
        <f>IF(N329="základní",J329,0)</f>
        <v>0</v>
      </c>
      <c r="BF329" s="144">
        <f>IF(N329="snížená",J329,0)</f>
        <v>0</v>
      </c>
      <c r="BG329" s="144">
        <f>IF(N329="zákl. přenesená",J329,0)</f>
        <v>0</v>
      </c>
      <c r="BH329" s="144">
        <f>IF(N329="sníž. přenesená",J329,0)</f>
        <v>0</v>
      </c>
      <c r="BI329" s="144">
        <f>IF(N329="nulová",J329,0)</f>
        <v>0</v>
      </c>
      <c r="BJ329" s="18" t="s">
        <v>81</v>
      </c>
      <c r="BK329" s="144">
        <f>ROUND(I329*H329,2)</f>
        <v>0</v>
      </c>
      <c r="BL329" s="18" t="s">
        <v>173</v>
      </c>
      <c r="BM329" s="143" t="s">
        <v>3231</v>
      </c>
    </row>
    <row r="330" spans="2:65" s="12" customFormat="1" ht="10.199999999999999">
      <c r="B330" s="149"/>
      <c r="D330" s="150" t="s">
        <v>177</v>
      </c>
      <c r="E330" s="151" t="s">
        <v>19</v>
      </c>
      <c r="F330" s="152" t="s">
        <v>3232</v>
      </c>
      <c r="H330" s="151" t="s">
        <v>19</v>
      </c>
      <c r="I330" s="153"/>
      <c r="L330" s="149"/>
      <c r="M330" s="154"/>
      <c r="T330" s="155"/>
      <c r="AT330" s="151" t="s">
        <v>177</v>
      </c>
      <c r="AU330" s="151" t="s">
        <v>83</v>
      </c>
      <c r="AV330" s="12" t="s">
        <v>81</v>
      </c>
      <c r="AW330" s="12" t="s">
        <v>34</v>
      </c>
      <c r="AX330" s="12" t="s">
        <v>74</v>
      </c>
      <c r="AY330" s="151" t="s">
        <v>166</v>
      </c>
    </row>
    <row r="331" spans="2:65" s="13" customFormat="1" ht="10.199999999999999">
      <c r="B331" s="156"/>
      <c r="D331" s="150" t="s">
        <v>177</v>
      </c>
      <c r="E331" s="157" t="s">
        <v>19</v>
      </c>
      <c r="F331" s="158" t="s">
        <v>81</v>
      </c>
      <c r="H331" s="159">
        <v>1</v>
      </c>
      <c r="I331" s="160"/>
      <c r="L331" s="156"/>
      <c r="M331" s="161"/>
      <c r="T331" s="162"/>
      <c r="AT331" s="157" t="s">
        <v>177</v>
      </c>
      <c r="AU331" s="157" t="s">
        <v>83</v>
      </c>
      <c r="AV331" s="13" t="s">
        <v>83</v>
      </c>
      <c r="AW331" s="13" t="s">
        <v>34</v>
      </c>
      <c r="AX331" s="13" t="s">
        <v>74</v>
      </c>
      <c r="AY331" s="157" t="s">
        <v>166</v>
      </c>
    </row>
    <row r="332" spans="2:65" s="14" customFormat="1" ht="10.199999999999999">
      <c r="B332" s="163"/>
      <c r="D332" s="150" t="s">
        <v>177</v>
      </c>
      <c r="E332" s="164" t="s">
        <v>19</v>
      </c>
      <c r="F332" s="165" t="s">
        <v>181</v>
      </c>
      <c r="H332" s="166">
        <v>1</v>
      </c>
      <c r="I332" s="167"/>
      <c r="L332" s="163"/>
      <c r="M332" s="168"/>
      <c r="T332" s="169"/>
      <c r="AT332" s="164" t="s">
        <v>177</v>
      </c>
      <c r="AU332" s="164" t="s">
        <v>83</v>
      </c>
      <c r="AV332" s="14" t="s">
        <v>173</v>
      </c>
      <c r="AW332" s="14" t="s">
        <v>34</v>
      </c>
      <c r="AX332" s="14" t="s">
        <v>81</v>
      </c>
      <c r="AY332" s="164" t="s">
        <v>166</v>
      </c>
    </row>
    <row r="333" spans="2:65" s="1" customFormat="1" ht="16.5" customHeight="1">
      <c r="B333" s="33"/>
      <c r="C333" s="175" t="s">
        <v>464</v>
      </c>
      <c r="D333" s="175" t="s">
        <v>561</v>
      </c>
      <c r="E333" s="176" t="s">
        <v>3233</v>
      </c>
      <c r="F333" s="177" t="s">
        <v>3234</v>
      </c>
      <c r="G333" s="178" t="s">
        <v>318</v>
      </c>
      <c r="H333" s="179">
        <v>1</v>
      </c>
      <c r="I333" s="180"/>
      <c r="J333" s="181">
        <f>ROUND(I333*H333,2)</f>
        <v>0</v>
      </c>
      <c r="K333" s="177" t="s">
        <v>766</v>
      </c>
      <c r="L333" s="182"/>
      <c r="M333" s="183" t="s">
        <v>19</v>
      </c>
      <c r="N333" s="184" t="s">
        <v>45</v>
      </c>
      <c r="P333" s="141">
        <f>O333*H333</f>
        <v>0</v>
      </c>
      <c r="Q333" s="141">
        <v>0.37</v>
      </c>
      <c r="R333" s="141">
        <f>Q333*H333</f>
        <v>0.37</v>
      </c>
      <c r="S333" s="141">
        <v>0</v>
      </c>
      <c r="T333" s="142">
        <f>S333*H333</f>
        <v>0</v>
      </c>
      <c r="AR333" s="143" t="s">
        <v>229</v>
      </c>
      <c r="AT333" s="143" t="s">
        <v>561</v>
      </c>
      <c r="AU333" s="143" t="s">
        <v>83</v>
      </c>
      <c r="AY333" s="18" t="s">
        <v>166</v>
      </c>
      <c r="BE333" s="144">
        <f>IF(N333="základní",J333,0)</f>
        <v>0</v>
      </c>
      <c r="BF333" s="144">
        <f>IF(N333="snížená",J333,0)</f>
        <v>0</v>
      </c>
      <c r="BG333" s="144">
        <f>IF(N333="zákl. přenesená",J333,0)</f>
        <v>0</v>
      </c>
      <c r="BH333" s="144">
        <f>IF(N333="sníž. přenesená",J333,0)</f>
        <v>0</v>
      </c>
      <c r="BI333" s="144">
        <f>IF(N333="nulová",J333,0)</f>
        <v>0</v>
      </c>
      <c r="BJ333" s="18" t="s">
        <v>81</v>
      </c>
      <c r="BK333" s="144">
        <f>ROUND(I333*H333,2)</f>
        <v>0</v>
      </c>
      <c r="BL333" s="18" t="s">
        <v>173</v>
      </c>
      <c r="BM333" s="143" t="s">
        <v>3235</v>
      </c>
    </row>
    <row r="334" spans="2:65" s="12" customFormat="1" ht="10.199999999999999">
      <c r="B334" s="149"/>
      <c r="D334" s="150" t="s">
        <v>177</v>
      </c>
      <c r="E334" s="151" t="s">
        <v>19</v>
      </c>
      <c r="F334" s="152" t="s">
        <v>3236</v>
      </c>
      <c r="H334" s="151" t="s">
        <v>19</v>
      </c>
      <c r="I334" s="153"/>
      <c r="L334" s="149"/>
      <c r="M334" s="154"/>
      <c r="T334" s="155"/>
      <c r="AT334" s="151" t="s">
        <v>177</v>
      </c>
      <c r="AU334" s="151" t="s">
        <v>83</v>
      </c>
      <c r="AV334" s="12" t="s">
        <v>81</v>
      </c>
      <c r="AW334" s="12" t="s">
        <v>34</v>
      </c>
      <c r="AX334" s="12" t="s">
        <v>74</v>
      </c>
      <c r="AY334" s="151" t="s">
        <v>166</v>
      </c>
    </row>
    <row r="335" spans="2:65" s="13" customFormat="1" ht="10.199999999999999">
      <c r="B335" s="156"/>
      <c r="D335" s="150" t="s">
        <v>177</v>
      </c>
      <c r="E335" s="157" t="s">
        <v>19</v>
      </c>
      <c r="F335" s="158" t="s">
        <v>81</v>
      </c>
      <c r="H335" s="159">
        <v>1</v>
      </c>
      <c r="I335" s="160"/>
      <c r="L335" s="156"/>
      <c r="M335" s="161"/>
      <c r="T335" s="162"/>
      <c r="AT335" s="157" t="s">
        <v>177</v>
      </c>
      <c r="AU335" s="157" t="s">
        <v>83</v>
      </c>
      <c r="AV335" s="13" t="s">
        <v>83</v>
      </c>
      <c r="AW335" s="13" t="s">
        <v>34</v>
      </c>
      <c r="AX335" s="13" t="s">
        <v>74</v>
      </c>
      <c r="AY335" s="157" t="s">
        <v>166</v>
      </c>
    </row>
    <row r="336" spans="2:65" s="14" customFormat="1" ht="10.199999999999999">
      <c r="B336" s="163"/>
      <c r="D336" s="150" t="s">
        <v>177</v>
      </c>
      <c r="E336" s="164" t="s">
        <v>19</v>
      </c>
      <c r="F336" s="165" t="s">
        <v>181</v>
      </c>
      <c r="H336" s="166">
        <v>1</v>
      </c>
      <c r="I336" s="167"/>
      <c r="L336" s="163"/>
      <c r="M336" s="168"/>
      <c r="T336" s="169"/>
      <c r="AT336" s="164" t="s">
        <v>177</v>
      </c>
      <c r="AU336" s="164" t="s">
        <v>83</v>
      </c>
      <c r="AV336" s="14" t="s">
        <v>173</v>
      </c>
      <c r="AW336" s="14" t="s">
        <v>34</v>
      </c>
      <c r="AX336" s="14" t="s">
        <v>81</v>
      </c>
      <c r="AY336" s="164" t="s">
        <v>166</v>
      </c>
    </row>
    <row r="337" spans="2:65" s="1" customFormat="1" ht="16.5" customHeight="1">
      <c r="B337" s="33"/>
      <c r="C337" s="175" t="s">
        <v>473</v>
      </c>
      <c r="D337" s="175" t="s">
        <v>561</v>
      </c>
      <c r="E337" s="176" t="s">
        <v>3237</v>
      </c>
      <c r="F337" s="177" t="s">
        <v>3238</v>
      </c>
      <c r="G337" s="178" t="s">
        <v>318</v>
      </c>
      <c r="H337" s="179">
        <v>1</v>
      </c>
      <c r="I337" s="180"/>
      <c r="J337" s="181">
        <f>ROUND(I337*H337,2)</f>
        <v>0</v>
      </c>
      <c r="K337" s="177" t="s">
        <v>766</v>
      </c>
      <c r="L337" s="182"/>
      <c r="M337" s="183" t="s">
        <v>19</v>
      </c>
      <c r="N337" s="184" t="s">
        <v>45</v>
      </c>
      <c r="P337" s="141">
        <f>O337*H337</f>
        <v>0</v>
      </c>
      <c r="Q337" s="141">
        <v>0.74</v>
      </c>
      <c r="R337" s="141">
        <f>Q337*H337</f>
        <v>0.74</v>
      </c>
      <c r="S337" s="141">
        <v>0</v>
      </c>
      <c r="T337" s="142">
        <f>S337*H337</f>
        <v>0</v>
      </c>
      <c r="AR337" s="143" t="s">
        <v>229</v>
      </c>
      <c r="AT337" s="143" t="s">
        <v>561</v>
      </c>
      <c r="AU337" s="143" t="s">
        <v>83</v>
      </c>
      <c r="AY337" s="18" t="s">
        <v>166</v>
      </c>
      <c r="BE337" s="144">
        <f>IF(N337="základní",J337,0)</f>
        <v>0</v>
      </c>
      <c r="BF337" s="144">
        <f>IF(N337="snížená",J337,0)</f>
        <v>0</v>
      </c>
      <c r="BG337" s="144">
        <f>IF(N337="zákl. přenesená",J337,0)</f>
        <v>0</v>
      </c>
      <c r="BH337" s="144">
        <f>IF(N337="sníž. přenesená",J337,0)</f>
        <v>0</v>
      </c>
      <c r="BI337" s="144">
        <f>IF(N337="nulová",J337,0)</f>
        <v>0</v>
      </c>
      <c r="BJ337" s="18" t="s">
        <v>81</v>
      </c>
      <c r="BK337" s="144">
        <f>ROUND(I337*H337,2)</f>
        <v>0</v>
      </c>
      <c r="BL337" s="18" t="s">
        <v>173</v>
      </c>
      <c r="BM337" s="143" t="s">
        <v>3239</v>
      </c>
    </row>
    <row r="338" spans="2:65" s="12" customFormat="1" ht="10.199999999999999">
      <c r="B338" s="149"/>
      <c r="D338" s="150" t="s">
        <v>177</v>
      </c>
      <c r="E338" s="151" t="s">
        <v>19</v>
      </c>
      <c r="F338" s="152" t="s">
        <v>3240</v>
      </c>
      <c r="H338" s="151" t="s">
        <v>19</v>
      </c>
      <c r="I338" s="153"/>
      <c r="L338" s="149"/>
      <c r="M338" s="154"/>
      <c r="T338" s="155"/>
      <c r="AT338" s="151" t="s">
        <v>177</v>
      </c>
      <c r="AU338" s="151" t="s">
        <v>83</v>
      </c>
      <c r="AV338" s="12" t="s">
        <v>81</v>
      </c>
      <c r="AW338" s="12" t="s">
        <v>34</v>
      </c>
      <c r="AX338" s="12" t="s">
        <v>74</v>
      </c>
      <c r="AY338" s="151" t="s">
        <v>166</v>
      </c>
    </row>
    <row r="339" spans="2:65" s="13" customFormat="1" ht="10.199999999999999">
      <c r="B339" s="156"/>
      <c r="D339" s="150" t="s">
        <v>177</v>
      </c>
      <c r="E339" s="157" t="s">
        <v>19</v>
      </c>
      <c r="F339" s="158" t="s">
        <v>81</v>
      </c>
      <c r="H339" s="159">
        <v>1</v>
      </c>
      <c r="I339" s="160"/>
      <c r="L339" s="156"/>
      <c r="M339" s="161"/>
      <c r="T339" s="162"/>
      <c r="AT339" s="157" t="s">
        <v>177</v>
      </c>
      <c r="AU339" s="157" t="s">
        <v>83</v>
      </c>
      <c r="AV339" s="13" t="s">
        <v>83</v>
      </c>
      <c r="AW339" s="13" t="s">
        <v>34</v>
      </c>
      <c r="AX339" s="13" t="s">
        <v>74</v>
      </c>
      <c r="AY339" s="157" t="s">
        <v>166</v>
      </c>
    </row>
    <row r="340" spans="2:65" s="14" customFormat="1" ht="10.199999999999999">
      <c r="B340" s="163"/>
      <c r="D340" s="150" t="s">
        <v>177</v>
      </c>
      <c r="E340" s="164" t="s">
        <v>19</v>
      </c>
      <c r="F340" s="165" t="s">
        <v>181</v>
      </c>
      <c r="H340" s="166">
        <v>1</v>
      </c>
      <c r="I340" s="167"/>
      <c r="L340" s="163"/>
      <c r="M340" s="168"/>
      <c r="T340" s="169"/>
      <c r="AT340" s="164" t="s">
        <v>177</v>
      </c>
      <c r="AU340" s="164" t="s">
        <v>83</v>
      </c>
      <c r="AV340" s="14" t="s">
        <v>173</v>
      </c>
      <c r="AW340" s="14" t="s">
        <v>34</v>
      </c>
      <c r="AX340" s="14" t="s">
        <v>81</v>
      </c>
      <c r="AY340" s="164" t="s">
        <v>166</v>
      </c>
    </row>
    <row r="341" spans="2:65" s="1" customFormat="1" ht="16.5" customHeight="1">
      <c r="B341" s="33"/>
      <c r="C341" s="132" t="s">
        <v>481</v>
      </c>
      <c r="D341" s="132" t="s">
        <v>168</v>
      </c>
      <c r="E341" s="133" t="s">
        <v>3241</v>
      </c>
      <c r="F341" s="134" t="s">
        <v>3242</v>
      </c>
      <c r="G341" s="135" t="s">
        <v>318</v>
      </c>
      <c r="H341" s="136">
        <v>1</v>
      </c>
      <c r="I341" s="137"/>
      <c r="J341" s="138">
        <f>ROUND(I341*H341,2)</f>
        <v>0</v>
      </c>
      <c r="K341" s="134" t="s">
        <v>766</v>
      </c>
      <c r="L341" s="33"/>
      <c r="M341" s="139" t="s">
        <v>19</v>
      </c>
      <c r="N341" s="140" t="s">
        <v>45</v>
      </c>
      <c r="P341" s="141">
        <f>O341*H341</f>
        <v>0</v>
      </c>
      <c r="Q341" s="141">
        <v>1.248E-2</v>
      </c>
      <c r="R341" s="141">
        <f>Q341*H341</f>
        <v>1.248E-2</v>
      </c>
      <c r="S341" s="141">
        <v>0</v>
      </c>
      <c r="T341" s="142">
        <f>S341*H341</f>
        <v>0</v>
      </c>
      <c r="AR341" s="143" t="s">
        <v>173</v>
      </c>
      <c r="AT341" s="143" t="s">
        <v>168</v>
      </c>
      <c r="AU341" s="143" t="s">
        <v>83</v>
      </c>
      <c r="AY341" s="18" t="s">
        <v>166</v>
      </c>
      <c r="BE341" s="144">
        <f>IF(N341="základní",J341,0)</f>
        <v>0</v>
      </c>
      <c r="BF341" s="144">
        <f>IF(N341="snížená",J341,0)</f>
        <v>0</v>
      </c>
      <c r="BG341" s="144">
        <f>IF(N341="zákl. přenesená",J341,0)</f>
        <v>0</v>
      </c>
      <c r="BH341" s="144">
        <f>IF(N341="sníž. přenesená",J341,0)</f>
        <v>0</v>
      </c>
      <c r="BI341" s="144">
        <f>IF(N341="nulová",J341,0)</f>
        <v>0</v>
      </c>
      <c r="BJ341" s="18" t="s">
        <v>81</v>
      </c>
      <c r="BK341" s="144">
        <f>ROUND(I341*H341,2)</f>
        <v>0</v>
      </c>
      <c r="BL341" s="18" t="s">
        <v>173</v>
      </c>
      <c r="BM341" s="143" t="s">
        <v>3243</v>
      </c>
    </row>
    <row r="342" spans="2:65" s="1" customFormat="1" ht="10.199999999999999">
      <c r="B342" s="33"/>
      <c r="D342" s="145" t="s">
        <v>175</v>
      </c>
      <c r="F342" s="146" t="s">
        <v>3244</v>
      </c>
      <c r="I342" s="147"/>
      <c r="L342" s="33"/>
      <c r="M342" s="148"/>
      <c r="T342" s="54"/>
      <c r="AT342" s="18" t="s">
        <v>175</v>
      </c>
      <c r="AU342" s="18" t="s">
        <v>83</v>
      </c>
    </row>
    <row r="343" spans="2:65" s="1" customFormat="1" ht="16.5" customHeight="1">
      <c r="B343" s="33"/>
      <c r="C343" s="175" t="s">
        <v>489</v>
      </c>
      <c r="D343" s="175" t="s">
        <v>561</v>
      </c>
      <c r="E343" s="176" t="s">
        <v>3245</v>
      </c>
      <c r="F343" s="177" t="s">
        <v>3246</v>
      </c>
      <c r="G343" s="178" t="s">
        <v>318</v>
      </c>
      <c r="H343" s="179">
        <v>1</v>
      </c>
      <c r="I343" s="180"/>
      <c r="J343" s="181">
        <f>ROUND(I343*H343,2)</f>
        <v>0</v>
      </c>
      <c r="K343" s="177" t="s">
        <v>766</v>
      </c>
      <c r="L343" s="182"/>
      <c r="M343" s="183" t="s">
        <v>19</v>
      </c>
      <c r="N343" s="184" t="s">
        <v>45</v>
      </c>
      <c r="P343" s="141">
        <f>O343*H343</f>
        <v>0</v>
      </c>
      <c r="Q343" s="141">
        <v>0.58499999999999996</v>
      </c>
      <c r="R343" s="141">
        <f>Q343*H343</f>
        <v>0.58499999999999996</v>
      </c>
      <c r="S343" s="141">
        <v>0</v>
      </c>
      <c r="T343" s="142">
        <f>S343*H343</f>
        <v>0</v>
      </c>
      <c r="AR343" s="143" t="s">
        <v>229</v>
      </c>
      <c r="AT343" s="143" t="s">
        <v>561</v>
      </c>
      <c r="AU343" s="143" t="s">
        <v>83</v>
      </c>
      <c r="AY343" s="18" t="s">
        <v>166</v>
      </c>
      <c r="BE343" s="144">
        <f>IF(N343="základní",J343,0)</f>
        <v>0</v>
      </c>
      <c r="BF343" s="144">
        <f>IF(N343="snížená",J343,0)</f>
        <v>0</v>
      </c>
      <c r="BG343" s="144">
        <f>IF(N343="zákl. přenesená",J343,0)</f>
        <v>0</v>
      </c>
      <c r="BH343" s="144">
        <f>IF(N343="sníž. přenesená",J343,0)</f>
        <v>0</v>
      </c>
      <c r="BI343" s="144">
        <f>IF(N343="nulová",J343,0)</f>
        <v>0</v>
      </c>
      <c r="BJ343" s="18" t="s">
        <v>81</v>
      </c>
      <c r="BK343" s="144">
        <f>ROUND(I343*H343,2)</f>
        <v>0</v>
      </c>
      <c r="BL343" s="18" t="s">
        <v>173</v>
      </c>
      <c r="BM343" s="143" t="s">
        <v>3247</v>
      </c>
    </row>
    <row r="344" spans="2:65" s="12" customFormat="1" ht="10.199999999999999">
      <c r="B344" s="149"/>
      <c r="D344" s="150" t="s">
        <v>177</v>
      </c>
      <c r="E344" s="151" t="s">
        <v>19</v>
      </c>
      <c r="F344" s="152" t="s">
        <v>3248</v>
      </c>
      <c r="H344" s="151" t="s">
        <v>19</v>
      </c>
      <c r="I344" s="153"/>
      <c r="L344" s="149"/>
      <c r="M344" s="154"/>
      <c r="T344" s="155"/>
      <c r="AT344" s="151" t="s">
        <v>177</v>
      </c>
      <c r="AU344" s="151" t="s">
        <v>83</v>
      </c>
      <c r="AV344" s="12" t="s">
        <v>81</v>
      </c>
      <c r="AW344" s="12" t="s">
        <v>34</v>
      </c>
      <c r="AX344" s="12" t="s">
        <v>74</v>
      </c>
      <c r="AY344" s="151" t="s">
        <v>166</v>
      </c>
    </row>
    <row r="345" spans="2:65" s="13" customFormat="1" ht="10.199999999999999">
      <c r="B345" s="156"/>
      <c r="D345" s="150" t="s">
        <v>177</v>
      </c>
      <c r="E345" s="157" t="s">
        <v>19</v>
      </c>
      <c r="F345" s="158" t="s">
        <v>81</v>
      </c>
      <c r="H345" s="159">
        <v>1</v>
      </c>
      <c r="I345" s="160"/>
      <c r="L345" s="156"/>
      <c r="M345" s="161"/>
      <c r="T345" s="162"/>
      <c r="AT345" s="157" t="s">
        <v>177</v>
      </c>
      <c r="AU345" s="157" t="s">
        <v>83</v>
      </c>
      <c r="AV345" s="13" t="s">
        <v>83</v>
      </c>
      <c r="AW345" s="13" t="s">
        <v>34</v>
      </c>
      <c r="AX345" s="13" t="s">
        <v>74</v>
      </c>
      <c r="AY345" s="157" t="s">
        <v>166</v>
      </c>
    </row>
    <row r="346" spans="2:65" s="14" customFormat="1" ht="10.199999999999999">
      <c r="B346" s="163"/>
      <c r="D346" s="150" t="s">
        <v>177</v>
      </c>
      <c r="E346" s="164" t="s">
        <v>19</v>
      </c>
      <c r="F346" s="165" t="s">
        <v>181</v>
      </c>
      <c r="H346" s="166">
        <v>1</v>
      </c>
      <c r="I346" s="167"/>
      <c r="L346" s="163"/>
      <c r="M346" s="168"/>
      <c r="T346" s="169"/>
      <c r="AT346" s="164" t="s">
        <v>177</v>
      </c>
      <c r="AU346" s="164" t="s">
        <v>83</v>
      </c>
      <c r="AV346" s="14" t="s">
        <v>173</v>
      </c>
      <c r="AW346" s="14" t="s">
        <v>34</v>
      </c>
      <c r="AX346" s="14" t="s">
        <v>81</v>
      </c>
      <c r="AY346" s="164" t="s">
        <v>166</v>
      </c>
    </row>
    <row r="347" spans="2:65" s="1" customFormat="1" ht="16.5" customHeight="1">
      <c r="B347" s="33"/>
      <c r="C347" s="132" t="s">
        <v>496</v>
      </c>
      <c r="D347" s="132" t="s">
        <v>168</v>
      </c>
      <c r="E347" s="133" t="s">
        <v>3249</v>
      </c>
      <c r="F347" s="134" t="s">
        <v>3250</v>
      </c>
      <c r="G347" s="135" t="s">
        <v>318</v>
      </c>
      <c r="H347" s="136">
        <v>1</v>
      </c>
      <c r="I347" s="137"/>
      <c r="J347" s="138">
        <f>ROUND(I347*H347,2)</f>
        <v>0</v>
      </c>
      <c r="K347" s="134" t="s">
        <v>766</v>
      </c>
      <c r="L347" s="33"/>
      <c r="M347" s="139" t="s">
        <v>19</v>
      </c>
      <c r="N347" s="140" t="s">
        <v>45</v>
      </c>
      <c r="P347" s="141">
        <f>O347*H347</f>
        <v>0</v>
      </c>
      <c r="Q347" s="141">
        <v>2.8538000000000001E-2</v>
      </c>
      <c r="R347" s="141">
        <f>Q347*H347</f>
        <v>2.8538000000000001E-2</v>
      </c>
      <c r="S347" s="141">
        <v>0</v>
      </c>
      <c r="T347" s="142">
        <f>S347*H347</f>
        <v>0</v>
      </c>
      <c r="AR347" s="143" t="s">
        <v>173</v>
      </c>
      <c r="AT347" s="143" t="s">
        <v>168</v>
      </c>
      <c r="AU347" s="143" t="s">
        <v>83</v>
      </c>
      <c r="AY347" s="18" t="s">
        <v>166</v>
      </c>
      <c r="BE347" s="144">
        <f>IF(N347="základní",J347,0)</f>
        <v>0</v>
      </c>
      <c r="BF347" s="144">
        <f>IF(N347="snížená",J347,0)</f>
        <v>0</v>
      </c>
      <c r="BG347" s="144">
        <f>IF(N347="zákl. přenesená",J347,0)</f>
        <v>0</v>
      </c>
      <c r="BH347" s="144">
        <f>IF(N347="sníž. přenesená",J347,0)</f>
        <v>0</v>
      </c>
      <c r="BI347" s="144">
        <f>IF(N347="nulová",J347,0)</f>
        <v>0</v>
      </c>
      <c r="BJ347" s="18" t="s">
        <v>81</v>
      </c>
      <c r="BK347" s="144">
        <f>ROUND(I347*H347,2)</f>
        <v>0</v>
      </c>
      <c r="BL347" s="18" t="s">
        <v>173</v>
      </c>
      <c r="BM347" s="143" t="s">
        <v>3251</v>
      </c>
    </row>
    <row r="348" spans="2:65" s="1" customFormat="1" ht="10.199999999999999">
      <c r="B348" s="33"/>
      <c r="D348" s="145" t="s">
        <v>175</v>
      </c>
      <c r="F348" s="146" t="s">
        <v>3252</v>
      </c>
      <c r="I348" s="147"/>
      <c r="L348" s="33"/>
      <c r="M348" s="148"/>
      <c r="T348" s="54"/>
      <c r="AT348" s="18" t="s">
        <v>175</v>
      </c>
      <c r="AU348" s="18" t="s">
        <v>83</v>
      </c>
    </row>
    <row r="349" spans="2:65" s="1" customFormat="1" ht="16.5" customHeight="1">
      <c r="B349" s="33"/>
      <c r="C349" s="175" t="s">
        <v>502</v>
      </c>
      <c r="D349" s="175" t="s">
        <v>561</v>
      </c>
      <c r="E349" s="176" t="s">
        <v>3253</v>
      </c>
      <c r="F349" s="177" t="s">
        <v>3254</v>
      </c>
      <c r="G349" s="178" t="s">
        <v>318</v>
      </c>
      <c r="H349" s="179">
        <v>1</v>
      </c>
      <c r="I349" s="180"/>
      <c r="J349" s="181">
        <f>ROUND(I349*H349,2)</f>
        <v>0</v>
      </c>
      <c r="K349" s="177" t="s">
        <v>766</v>
      </c>
      <c r="L349" s="182"/>
      <c r="M349" s="183" t="s">
        <v>19</v>
      </c>
      <c r="N349" s="184" t="s">
        <v>45</v>
      </c>
      <c r="P349" s="141">
        <f>O349*H349</f>
        <v>0</v>
      </c>
      <c r="Q349" s="141">
        <v>1.2290000000000001</v>
      </c>
      <c r="R349" s="141">
        <f>Q349*H349</f>
        <v>1.2290000000000001</v>
      </c>
      <c r="S349" s="141">
        <v>0</v>
      </c>
      <c r="T349" s="142">
        <f>S349*H349</f>
        <v>0</v>
      </c>
      <c r="AR349" s="143" t="s">
        <v>229</v>
      </c>
      <c r="AT349" s="143" t="s">
        <v>561</v>
      </c>
      <c r="AU349" s="143" t="s">
        <v>83</v>
      </c>
      <c r="AY349" s="18" t="s">
        <v>166</v>
      </c>
      <c r="BE349" s="144">
        <f>IF(N349="základní",J349,0)</f>
        <v>0</v>
      </c>
      <c r="BF349" s="144">
        <f>IF(N349="snížená",J349,0)</f>
        <v>0</v>
      </c>
      <c r="BG349" s="144">
        <f>IF(N349="zákl. přenesená",J349,0)</f>
        <v>0</v>
      </c>
      <c r="BH349" s="144">
        <f>IF(N349="sníž. přenesená",J349,0)</f>
        <v>0</v>
      </c>
      <c r="BI349" s="144">
        <f>IF(N349="nulová",J349,0)</f>
        <v>0</v>
      </c>
      <c r="BJ349" s="18" t="s">
        <v>81</v>
      </c>
      <c r="BK349" s="144">
        <f>ROUND(I349*H349,2)</f>
        <v>0</v>
      </c>
      <c r="BL349" s="18" t="s">
        <v>173</v>
      </c>
      <c r="BM349" s="143" t="s">
        <v>3255</v>
      </c>
    </row>
    <row r="350" spans="2:65" s="12" customFormat="1" ht="10.199999999999999">
      <c r="B350" s="149"/>
      <c r="D350" s="150" t="s">
        <v>177</v>
      </c>
      <c r="E350" s="151" t="s">
        <v>19</v>
      </c>
      <c r="F350" s="152" t="s">
        <v>3256</v>
      </c>
      <c r="H350" s="151" t="s">
        <v>19</v>
      </c>
      <c r="I350" s="153"/>
      <c r="L350" s="149"/>
      <c r="M350" s="154"/>
      <c r="T350" s="155"/>
      <c r="AT350" s="151" t="s">
        <v>177</v>
      </c>
      <c r="AU350" s="151" t="s">
        <v>83</v>
      </c>
      <c r="AV350" s="12" t="s">
        <v>81</v>
      </c>
      <c r="AW350" s="12" t="s">
        <v>34</v>
      </c>
      <c r="AX350" s="12" t="s">
        <v>74</v>
      </c>
      <c r="AY350" s="151" t="s">
        <v>166</v>
      </c>
    </row>
    <row r="351" spans="2:65" s="12" customFormat="1" ht="10.199999999999999">
      <c r="B351" s="149"/>
      <c r="D351" s="150" t="s">
        <v>177</v>
      </c>
      <c r="E351" s="151" t="s">
        <v>19</v>
      </c>
      <c r="F351" s="152" t="s">
        <v>3257</v>
      </c>
      <c r="H351" s="151" t="s">
        <v>19</v>
      </c>
      <c r="I351" s="153"/>
      <c r="L351" s="149"/>
      <c r="M351" s="154"/>
      <c r="T351" s="155"/>
      <c r="AT351" s="151" t="s">
        <v>177</v>
      </c>
      <c r="AU351" s="151" t="s">
        <v>83</v>
      </c>
      <c r="AV351" s="12" t="s">
        <v>81</v>
      </c>
      <c r="AW351" s="12" t="s">
        <v>34</v>
      </c>
      <c r="AX351" s="12" t="s">
        <v>74</v>
      </c>
      <c r="AY351" s="151" t="s">
        <v>166</v>
      </c>
    </row>
    <row r="352" spans="2:65" s="13" customFormat="1" ht="10.199999999999999">
      <c r="B352" s="156"/>
      <c r="D352" s="150" t="s">
        <v>177</v>
      </c>
      <c r="E352" s="157" t="s">
        <v>19</v>
      </c>
      <c r="F352" s="158" t="s">
        <v>81</v>
      </c>
      <c r="H352" s="159">
        <v>1</v>
      </c>
      <c r="I352" s="160"/>
      <c r="L352" s="156"/>
      <c r="M352" s="161"/>
      <c r="T352" s="162"/>
      <c r="AT352" s="157" t="s">
        <v>177</v>
      </c>
      <c r="AU352" s="157" t="s">
        <v>83</v>
      </c>
      <c r="AV352" s="13" t="s">
        <v>83</v>
      </c>
      <c r="AW352" s="13" t="s">
        <v>34</v>
      </c>
      <c r="AX352" s="13" t="s">
        <v>74</v>
      </c>
      <c r="AY352" s="157" t="s">
        <v>166</v>
      </c>
    </row>
    <row r="353" spans="2:65" s="14" customFormat="1" ht="10.199999999999999">
      <c r="B353" s="163"/>
      <c r="D353" s="150" t="s">
        <v>177</v>
      </c>
      <c r="E353" s="164" t="s">
        <v>19</v>
      </c>
      <c r="F353" s="165" t="s">
        <v>181</v>
      </c>
      <c r="H353" s="166">
        <v>1</v>
      </c>
      <c r="I353" s="167"/>
      <c r="L353" s="163"/>
      <c r="M353" s="168"/>
      <c r="T353" s="169"/>
      <c r="AT353" s="164" t="s">
        <v>177</v>
      </c>
      <c r="AU353" s="164" t="s">
        <v>83</v>
      </c>
      <c r="AV353" s="14" t="s">
        <v>173</v>
      </c>
      <c r="AW353" s="14" t="s">
        <v>34</v>
      </c>
      <c r="AX353" s="14" t="s">
        <v>81</v>
      </c>
      <c r="AY353" s="164" t="s">
        <v>166</v>
      </c>
    </row>
    <row r="354" spans="2:65" s="1" customFormat="1" ht="24.15" customHeight="1">
      <c r="B354" s="33"/>
      <c r="C354" s="132" t="s">
        <v>511</v>
      </c>
      <c r="D354" s="132" t="s">
        <v>168</v>
      </c>
      <c r="E354" s="133" t="s">
        <v>764</v>
      </c>
      <c r="F354" s="134" t="s">
        <v>3258</v>
      </c>
      <c r="G354" s="135" t="s">
        <v>318</v>
      </c>
      <c r="H354" s="136">
        <v>10</v>
      </c>
      <c r="I354" s="137"/>
      <c r="J354" s="138">
        <f>ROUND(I354*H354,2)</f>
        <v>0</v>
      </c>
      <c r="K354" s="134" t="s">
        <v>766</v>
      </c>
      <c r="L354" s="33"/>
      <c r="M354" s="139" t="s">
        <v>19</v>
      </c>
      <c r="N354" s="140" t="s">
        <v>45</v>
      </c>
      <c r="P354" s="141">
        <f>O354*H354</f>
        <v>0</v>
      </c>
      <c r="Q354" s="141">
        <v>4.0050000000000002E-2</v>
      </c>
      <c r="R354" s="141">
        <f>Q354*H354</f>
        <v>0.40050000000000002</v>
      </c>
      <c r="S354" s="141">
        <v>0</v>
      </c>
      <c r="T354" s="142">
        <f>S354*H354</f>
        <v>0</v>
      </c>
      <c r="AR354" s="143" t="s">
        <v>173</v>
      </c>
      <c r="AT354" s="143" t="s">
        <v>168</v>
      </c>
      <c r="AU354" s="143" t="s">
        <v>83</v>
      </c>
      <c r="AY354" s="18" t="s">
        <v>166</v>
      </c>
      <c r="BE354" s="144">
        <f>IF(N354="základní",J354,0)</f>
        <v>0</v>
      </c>
      <c r="BF354" s="144">
        <f>IF(N354="snížená",J354,0)</f>
        <v>0</v>
      </c>
      <c r="BG354" s="144">
        <f>IF(N354="zákl. přenesená",J354,0)</f>
        <v>0</v>
      </c>
      <c r="BH354" s="144">
        <f>IF(N354="sníž. přenesená",J354,0)</f>
        <v>0</v>
      </c>
      <c r="BI354" s="144">
        <f>IF(N354="nulová",J354,0)</f>
        <v>0</v>
      </c>
      <c r="BJ354" s="18" t="s">
        <v>81</v>
      </c>
      <c r="BK354" s="144">
        <f>ROUND(I354*H354,2)</f>
        <v>0</v>
      </c>
      <c r="BL354" s="18" t="s">
        <v>173</v>
      </c>
      <c r="BM354" s="143" t="s">
        <v>3259</v>
      </c>
    </row>
    <row r="355" spans="2:65" s="1" customFormat="1" ht="10.199999999999999">
      <c r="B355" s="33"/>
      <c r="D355" s="145" t="s">
        <v>175</v>
      </c>
      <c r="F355" s="146" t="s">
        <v>768</v>
      </c>
      <c r="I355" s="147"/>
      <c r="L355" s="33"/>
      <c r="M355" s="148"/>
      <c r="T355" s="54"/>
      <c r="AT355" s="18" t="s">
        <v>175</v>
      </c>
      <c r="AU355" s="18" t="s">
        <v>83</v>
      </c>
    </row>
    <row r="356" spans="2:65" s="12" customFormat="1" ht="10.199999999999999">
      <c r="B356" s="149"/>
      <c r="D356" s="150" t="s">
        <v>177</v>
      </c>
      <c r="E356" s="151" t="s">
        <v>19</v>
      </c>
      <c r="F356" s="152" t="s">
        <v>3260</v>
      </c>
      <c r="H356" s="151" t="s">
        <v>19</v>
      </c>
      <c r="I356" s="153"/>
      <c r="L356" s="149"/>
      <c r="M356" s="154"/>
      <c r="T356" s="155"/>
      <c r="AT356" s="151" t="s">
        <v>177</v>
      </c>
      <c r="AU356" s="151" t="s">
        <v>83</v>
      </c>
      <c r="AV356" s="12" t="s">
        <v>81</v>
      </c>
      <c r="AW356" s="12" t="s">
        <v>34</v>
      </c>
      <c r="AX356" s="12" t="s">
        <v>74</v>
      </c>
      <c r="AY356" s="151" t="s">
        <v>166</v>
      </c>
    </row>
    <row r="357" spans="2:65" s="12" customFormat="1" ht="10.199999999999999">
      <c r="B357" s="149"/>
      <c r="D357" s="150" t="s">
        <v>177</v>
      </c>
      <c r="E357" s="151" t="s">
        <v>19</v>
      </c>
      <c r="F357" s="152" t="s">
        <v>3261</v>
      </c>
      <c r="H357" s="151" t="s">
        <v>19</v>
      </c>
      <c r="I357" s="153"/>
      <c r="L357" s="149"/>
      <c r="M357" s="154"/>
      <c r="T357" s="155"/>
      <c r="AT357" s="151" t="s">
        <v>177</v>
      </c>
      <c r="AU357" s="151" t="s">
        <v>83</v>
      </c>
      <c r="AV357" s="12" t="s">
        <v>81</v>
      </c>
      <c r="AW357" s="12" t="s">
        <v>34</v>
      </c>
      <c r="AX357" s="12" t="s">
        <v>74</v>
      </c>
      <c r="AY357" s="151" t="s">
        <v>166</v>
      </c>
    </row>
    <row r="358" spans="2:65" s="13" customFormat="1" ht="10.199999999999999">
      <c r="B358" s="156"/>
      <c r="D358" s="150" t="s">
        <v>177</v>
      </c>
      <c r="E358" s="157" t="s">
        <v>19</v>
      </c>
      <c r="F358" s="158" t="s">
        <v>234</v>
      </c>
      <c r="H358" s="159">
        <v>9</v>
      </c>
      <c r="I358" s="160"/>
      <c r="L358" s="156"/>
      <c r="M358" s="161"/>
      <c r="T358" s="162"/>
      <c r="AT358" s="157" t="s">
        <v>177</v>
      </c>
      <c r="AU358" s="157" t="s">
        <v>83</v>
      </c>
      <c r="AV358" s="13" t="s">
        <v>83</v>
      </c>
      <c r="AW358" s="13" t="s">
        <v>34</v>
      </c>
      <c r="AX358" s="13" t="s">
        <v>74</v>
      </c>
      <c r="AY358" s="157" t="s">
        <v>166</v>
      </c>
    </row>
    <row r="359" spans="2:65" s="12" customFormat="1" ht="10.199999999999999">
      <c r="B359" s="149"/>
      <c r="D359" s="150" t="s">
        <v>177</v>
      </c>
      <c r="E359" s="151" t="s">
        <v>19</v>
      </c>
      <c r="F359" s="152" t="s">
        <v>3262</v>
      </c>
      <c r="H359" s="151" t="s">
        <v>19</v>
      </c>
      <c r="I359" s="153"/>
      <c r="L359" s="149"/>
      <c r="M359" s="154"/>
      <c r="T359" s="155"/>
      <c r="AT359" s="151" t="s">
        <v>177</v>
      </c>
      <c r="AU359" s="151" t="s">
        <v>83</v>
      </c>
      <c r="AV359" s="12" t="s">
        <v>81</v>
      </c>
      <c r="AW359" s="12" t="s">
        <v>34</v>
      </c>
      <c r="AX359" s="12" t="s">
        <v>74</v>
      </c>
      <c r="AY359" s="151" t="s">
        <v>166</v>
      </c>
    </row>
    <row r="360" spans="2:65" s="13" customFormat="1" ht="10.199999999999999">
      <c r="B360" s="156"/>
      <c r="D360" s="150" t="s">
        <v>177</v>
      </c>
      <c r="E360" s="157" t="s">
        <v>19</v>
      </c>
      <c r="F360" s="158" t="s">
        <v>81</v>
      </c>
      <c r="H360" s="159">
        <v>1</v>
      </c>
      <c r="I360" s="160"/>
      <c r="L360" s="156"/>
      <c r="M360" s="161"/>
      <c r="T360" s="162"/>
      <c r="AT360" s="157" t="s">
        <v>177</v>
      </c>
      <c r="AU360" s="157" t="s">
        <v>83</v>
      </c>
      <c r="AV360" s="13" t="s">
        <v>83</v>
      </c>
      <c r="AW360" s="13" t="s">
        <v>34</v>
      </c>
      <c r="AX360" s="13" t="s">
        <v>74</v>
      </c>
      <c r="AY360" s="157" t="s">
        <v>166</v>
      </c>
    </row>
    <row r="361" spans="2:65" s="14" customFormat="1" ht="10.199999999999999">
      <c r="B361" s="163"/>
      <c r="D361" s="150" t="s">
        <v>177</v>
      </c>
      <c r="E361" s="164" t="s">
        <v>19</v>
      </c>
      <c r="F361" s="165" t="s">
        <v>181</v>
      </c>
      <c r="H361" s="166">
        <v>10</v>
      </c>
      <c r="I361" s="167"/>
      <c r="L361" s="163"/>
      <c r="M361" s="168"/>
      <c r="T361" s="169"/>
      <c r="AT361" s="164" t="s">
        <v>177</v>
      </c>
      <c r="AU361" s="164" t="s">
        <v>83</v>
      </c>
      <c r="AV361" s="14" t="s">
        <v>173</v>
      </c>
      <c r="AW361" s="14" t="s">
        <v>34</v>
      </c>
      <c r="AX361" s="14" t="s">
        <v>81</v>
      </c>
      <c r="AY361" s="164" t="s">
        <v>166</v>
      </c>
    </row>
    <row r="362" spans="2:65" s="1" customFormat="1" ht="24.15" customHeight="1">
      <c r="B362" s="33"/>
      <c r="C362" s="132" t="s">
        <v>518</v>
      </c>
      <c r="D362" s="132" t="s">
        <v>168</v>
      </c>
      <c r="E362" s="133" t="s">
        <v>770</v>
      </c>
      <c r="F362" s="134" t="s">
        <v>771</v>
      </c>
      <c r="G362" s="135" t="s">
        <v>318</v>
      </c>
      <c r="H362" s="136">
        <v>10</v>
      </c>
      <c r="I362" s="137"/>
      <c r="J362" s="138">
        <f>ROUND(I362*H362,2)</f>
        <v>0</v>
      </c>
      <c r="K362" s="134" t="s">
        <v>766</v>
      </c>
      <c r="L362" s="33"/>
      <c r="M362" s="139" t="s">
        <v>19</v>
      </c>
      <c r="N362" s="140" t="s">
        <v>45</v>
      </c>
      <c r="P362" s="141">
        <f>O362*H362</f>
        <v>0</v>
      </c>
      <c r="Q362" s="141">
        <v>8.1405999999999996E-3</v>
      </c>
      <c r="R362" s="141">
        <f>Q362*H362</f>
        <v>8.1405999999999992E-2</v>
      </c>
      <c r="S362" s="141">
        <v>0</v>
      </c>
      <c r="T362" s="142">
        <f>S362*H362</f>
        <v>0</v>
      </c>
      <c r="AR362" s="143" t="s">
        <v>173</v>
      </c>
      <c r="AT362" s="143" t="s">
        <v>168</v>
      </c>
      <c r="AU362" s="143" t="s">
        <v>83</v>
      </c>
      <c r="AY362" s="18" t="s">
        <v>166</v>
      </c>
      <c r="BE362" s="144">
        <f>IF(N362="základní",J362,0)</f>
        <v>0</v>
      </c>
      <c r="BF362" s="144">
        <f>IF(N362="snížená",J362,0)</f>
        <v>0</v>
      </c>
      <c r="BG362" s="144">
        <f>IF(N362="zákl. přenesená",J362,0)</f>
        <v>0</v>
      </c>
      <c r="BH362" s="144">
        <f>IF(N362="sníž. přenesená",J362,0)</f>
        <v>0</v>
      </c>
      <c r="BI362" s="144">
        <f>IF(N362="nulová",J362,0)</f>
        <v>0</v>
      </c>
      <c r="BJ362" s="18" t="s">
        <v>81</v>
      </c>
      <c r="BK362" s="144">
        <f>ROUND(I362*H362,2)</f>
        <v>0</v>
      </c>
      <c r="BL362" s="18" t="s">
        <v>173</v>
      </c>
      <c r="BM362" s="143" t="s">
        <v>3263</v>
      </c>
    </row>
    <row r="363" spans="2:65" s="1" customFormat="1" ht="10.199999999999999">
      <c r="B363" s="33"/>
      <c r="D363" s="145" t="s">
        <v>175</v>
      </c>
      <c r="F363" s="146" t="s">
        <v>773</v>
      </c>
      <c r="I363" s="147"/>
      <c r="L363" s="33"/>
      <c r="M363" s="148"/>
      <c r="T363" s="54"/>
      <c r="AT363" s="18" t="s">
        <v>175</v>
      </c>
      <c r="AU363" s="18" t="s">
        <v>83</v>
      </c>
    </row>
    <row r="364" spans="2:65" s="12" customFormat="1" ht="10.199999999999999">
      <c r="B364" s="149"/>
      <c r="D364" s="150" t="s">
        <v>177</v>
      </c>
      <c r="E364" s="151" t="s">
        <v>19</v>
      </c>
      <c r="F364" s="152" t="s">
        <v>3260</v>
      </c>
      <c r="H364" s="151" t="s">
        <v>19</v>
      </c>
      <c r="I364" s="153"/>
      <c r="L364" s="149"/>
      <c r="M364" s="154"/>
      <c r="T364" s="155"/>
      <c r="AT364" s="151" t="s">
        <v>177</v>
      </c>
      <c r="AU364" s="151" t="s">
        <v>83</v>
      </c>
      <c r="AV364" s="12" t="s">
        <v>81</v>
      </c>
      <c r="AW364" s="12" t="s">
        <v>34</v>
      </c>
      <c r="AX364" s="12" t="s">
        <v>74</v>
      </c>
      <c r="AY364" s="151" t="s">
        <v>166</v>
      </c>
    </row>
    <row r="365" spans="2:65" s="12" customFormat="1" ht="10.199999999999999">
      <c r="B365" s="149"/>
      <c r="D365" s="150" t="s">
        <v>177</v>
      </c>
      <c r="E365" s="151" t="s">
        <v>19</v>
      </c>
      <c r="F365" s="152" t="s">
        <v>3261</v>
      </c>
      <c r="H365" s="151" t="s">
        <v>19</v>
      </c>
      <c r="I365" s="153"/>
      <c r="L365" s="149"/>
      <c r="M365" s="154"/>
      <c r="T365" s="155"/>
      <c r="AT365" s="151" t="s">
        <v>177</v>
      </c>
      <c r="AU365" s="151" t="s">
        <v>83</v>
      </c>
      <c r="AV365" s="12" t="s">
        <v>81</v>
      </c>
      <c r="AW365" s="12" t="s">
        <v>34</v>
      </c>
      <c r="AX365" s="12" t="s">
        <v>74</v>
      </c>
      <c r="AY365" s="151" t="s">
        <v>166</v>
      </c>
    </row>
    <row r="366" spans="2:65" s="13" customFormat="1" ht="10.199999999999999">
      <c r="B366" s="156"/>
      <c r="D366" s="150" t="s">
        <v>177</v>
      </c>
      <c r="E366" s="157" t="s">
        <v>19</v>
      </c>
      <c r="F366" s="158" t="s">
        <v>234</v>
      </c>
      <c r="H366" s="159">
        <v>9</v>
      </c>
      <c r="I366" s="160"/>
      <c r="L366" s="156"/>
      <c r="M366" s="161"/>
      <c r="T366" s="162"/>
      <c r="AT366" s="157" t="s">
        <v>177</v>
      </c>
      <c r="AU366" s="157" t="s">
        <v>83</v>
      </c>
      <c r="AV366" s="13" t="s">
        <v>83</v>
      </c>
      <c r="AW366" s="13" t="s">
        <v>34</v>
      </c>
      <c r="AX366" s="13" t="s">
        <v>74</v>
      </c>
      <c r="AY366" s="157" t="s">
        <v>166</v>
      </c>
    </row>
    <row r="367" spans="2:65" s="12" customFormat="1" ht="10.199999999999999">
      <c r="B367" s="149"/>
      <c r="D367" s="150" t="s">
        <v>177</v>
      </c>
      <c r="E367" s="151" t="s">
        <v>19</v>
      </c>
      <c r="F367" s="152" t="s">
        <v>3262</v>
      </c>
      <c r="H367" s="151" t="s">
        <v>19</v>
      </c>
      <c r="I367" s="153"/>
      <c r="L367" s="149"/>
      <c r="M367" s="154"/>
      <c r="T367" s="155"/>
      <c r="AT367" s="151" t="s">
        <v>177</v>
      </c>
      <c r="AU367" s="151" t="s">
        <v>83</v>
      </c>
      <c r="AV367" s="12" t="s">
        <v>81</v>
      </c>
      <c r="AW367" s="12" t="s">
        <v>34</v>
      </c>
      <c r="AX367" s="12" t="s">
        <v>74</v>
      </c>
      <c r="AY367" s="151" t="s">
        <v>166</v>
      </c>
    </row>
    <row r="368" spans="2:65" s="13" customFormat="1" ht="10.199999999999999">
      <c r="B368" s="156"/>
      <c r="D368" s="150" t="s">
        <v>177</v>
      </c>
      <c r="E368" s="157" t="s">
        <v>19</v>
      </c>
      <c r="F368" s="158" t="s">
        <v>81</v>
      </c>
      <c r="H368" s="159">
        <v>1</v>
      </c>
      <c r="I368" s="160"/>
      <c r="L368" s="156"/>
      <c r="M368" s="161"/>
      <c r="T368" s="162"/>
      <c r="AT368" s="157" t="s">
        <v>177</v>
      </c>
      <c r="AU368" s="157" t="s">
        <v>83</v>
      </c>
      <c r="AV368" s="13" t="s">
        <v>83</v>
      </c>
      <c r="AW368" s="13" t="s">
        <v>34</v>
      </c>
      <c r="AX368" s="13" t="s">
        <v>74</v>
      </c>
      <c r="AY368" s="157" t="s">
        <v>166</v>
      </c>
    </row>
    <row r="369" spans="2:65" s="14" customFormat="1" ht="10.199999999999999">
      <c r="B369" s="163"/>
      <c r="D369" s="150" t="s">
        <v>177</v>
      </c>
      <c r="E369" s="164" t="s">
        <v>19</v>
      </c>
      <c r="F369" s="165" t="s">
        <v>181</v>
      </c>
      <c r="H369" s="166">
        <v>10</v>
      </c>
      <c r="I369" s="167"/>
      <c r="L369" s="163"/>
      <c r="M369" s="168"/>
      <c r="T369" s="169"/>
      <c r="AT369" s="164" t="s">
        <v>177</v>
      </c>
      <c r="AU369" s="164" t="s">
        <v>83</v>
      </c>
      <c r="AV369" s="14" t="s">
        <v>173</v>
      </c>
      <c r="AW369" s="14" t="s">
        <v>34</v>
      </c>
      <c r="AX369" s="14" t="s">
        <v>81</v>
      </c>
      <c r="AY369" s="164" t="s">
        <v>166</v>
      </c>
    </row>
    <row r="370" spans="2:65" s="1" customFormat="1" ht="24.15" customHeight="1">
      <c r="B370" s="33"/>
      <c r="C370" s="132" t="s">
        <v>526</v>
      </c>
      <c r="D370" s="132" t="s">
        <v>168</v>
      </c>
      <c r="E370" s="133" t="s">
        <v>774</v>
      </c>
      <c r="F370" s="134" t="s">
        <v>775</v>
      </c>
      <c r="G370" s="135" t="s">
        <v>318</v>
      </c>
      <c r="H370" s="136">
        <v>10</v>
      </c>
      <c r="I370" s="137"/>
      <c r="J370" s="138">
        <f>ROUND(I370*H370,2)</f>
        <v>0</v>
      </c>
      <c r="K370" s="134" t="s">
        <v>766</v>
      </c>
      <c r="L370" s="33"/>
      <c r="M370" s="139" t="s">
        <v>19</v>
      </c>
      <c r="N370" s="140" t="s">
        <v>45</v>
      </c>
      <c r="P370" s="141">
        <f>O370*H370</f>
        <v>0</v>
      </c>
      <c r="Q370" s="141">
        <v>0</v>
      </c>
      <c r="R370" s="141">
        <f>Q370*H370</f>
        <v>0</v>
      </c>
      <c r="S370" s="141">
        <v>0</v>
      </c>
      <c r="T370" s="142">
        <f>S370*H370</f>
        <v>0</v>
      </c>
      <c r="AR370" s="143" t="s">
        <v>173</v>
      </c>
      <c r="AT370" s="143" t="s">
        <v>168</v>
      </c>
      <c r="AU370" s="143" t="s">
        <v>83</v>
      </c>
      <c r="AY370" s="18" t="s">
        <v>166</v>
      </c>
      <c r="BE370" s="144">
        <f>IF(N370="základní",J370,0)</f>
        <v>0</v>
      </c>
      <c r="BF370" s="144">
        <f>IF(N370="snížená",J370,0)</f>
        <v>0</v>
      </c>
      <c r="BG370" s="144">
        <f>IF(N370="zákl. přenesená",J370,0)</f>
        <v>0</v>
      </c>
      <c r="BH370" s="144">
        <f>IF(N370="sníž. přenesená",J370,0)</f>
        <v>0</v>
      </c>
      <c r="BI370" s="144">
        <f>IF(N370="nulová",J370,0)</f>
        <v>0</v>
      </c>
      <c r="BJ370" s="18" t="s">
        <v>81</v>
      </c>
      <c r="BK370" s="144">
        <f>ROUND(I370*H370,2)</f>
        <v>0</v>
      </c>
      <c r="BL370" s="18" t="s">
        <v>173</v>
      </c>
      <c r="BM370" s="143" t="s">
        <v>3264</v>
      </c>
    </row>
    <row r="371" spans="2:65" s="1" customFormat="1" ht="10.199999999999999">
      <c r="B371" s="33"/>
      <c r="D371" s="145" t="s">
        <v>175</v>
      </c>
      <c r="F371" s="146" t="s">
        <v>777</v>
      </c>
      <c r="I371" s="147"/>
      <c r="L371" s="33"/>
      <c r="M371" s="148"/>
      <c r="T371" s="54"/>
      <c r="AT371" s="18" t="s">
        <v>175</v>
      </c>
      <c r="AU371" s="18" t="s">
        <v>83</v>
      </c>
    </row>
    <row r="372" spans="2:65" s="12" customFormat="1" ht="10.199999999999999">
      <c r="B372" s="149"/>
      <c r="D372" s="150" t="s">
        <v>177</v>
      </c>
      <c r="E372" s="151" t="s">
        <v>19</v>
      </c>
      <c r="F372" s="152" t="s">
        <v>3260</v>
      </c>
      <c r="H372" s="151" t="s">
        <v>19</v>
      </c>
      <c r="I372" s="153"/>
      <c r="L372" s="149"/>
      <c r="M372" s="154"/>
      <c r="T372" s="155"/>
      <c r="AT372" s="151" t="s">
        <v>177</v>
      </c>
      <c r="AU372" s="151" t="s">
        <v>83</v>
      </c>
      <c r="AV372" s="12" t="s">
        <v>81</v>
      </c>
      <c r="AW372" s="12" t="s">
        <v>34</v>
      </c>
      <c r="AX372" s="12" t="s">
        <v>74</v>
      </c>
      <c r="AY372" s="151" t="s">
        <v>166</v>
      </c>
    </row>
    <row r="373" spans="2:65" s="12" customFormat="1" ht="10.199999999999999">
      <c r="B373" s="149"/>
      <c r="D373" s="150" t="s">
        <v>177</v>
      </c>
      <c r="E373" s="151" t="s">
        <v>19</v>
      </c>
      <c r="F373" s="152" t="s">
        <v>3261</v>
      </c>
      <c r="H373" s="151" t="s">
        <v>19</v>
      </c>
      <c r="I373" s="153"/>
      <c r="L373" s="149"/>
      <c r="M373" s="154"/>
      <c r="T373" s="155"/>
      <c r="AT373" s="151" t="s">
        <v>177</v>
      </c>
      <c r="AU373" s="151" t="s">
        <v>83</v>
      </c>
      <c r="AV373" s="12" t="s">
        <v>81</v>
      </c>
      <c r="AW373" s="12" t="s">
        <v>34</v>
      </c>
      <c r="AX373" s="12" t="s">
        <v>74</v>
      </c>
      <c r="AY373" s="151" t="s">
        <v>166</v>
      </c>
    </row>
    <row r="374" spans="2:65" s="13" customFormat="1" ht="10.199999999999999">
      <c r="B374" s="156"/>
      <c r="D374" s="150" t="s">
        <v>177</v>
      </c>
      <c r="E374" s="157" t="s">
        <v>19</v>
      </c>
      <c r="F374" s="158" t="s">
        <v>234</v>
      </c>
      <c r="H374" s="159">
        <v>9</v>
      </c>
      <c r="I374" s="160"/>
      <c r="L374" s="156"/>
      <c r="M374" s="161"/>
      <c r="T374" s="162"/>
      <c r="AT374" s="157" t="s">
        <v>177</v>
      </c>
      <c r="AU374" s="157" t="s">
        <v>83</v>
      </c>
      <c r="AV374" s="13" t="s">
        <v>83</v>
      </c>
      <c r="AW374" s="13" t="s">
        <v>34</v>
      </c>
      <c r="AX374" s="13" t="s">
        <v>74</v>
      </c>
      <c r="AY374" s="157" t="s">
        <v>166</v>
      </c>
    </row>
    <row r="375" spans="2:65" s="12" customFormat="1" ht="10.199999999999999">
      <c r="B375" s="149"/>
      <c r="D375" s="150" t="s">
        <v>177</v>
      </c>
      <c r="E375" s="151" t="s">
        <v>19</v>
      </c>
      <c r="F375" s="152" t="s">
        <v>3262</v>
      </c>
      <c r="H375" s="151" t="s">
        <v>19</v>
      </c>
      <c r="I375" s="153"/>
      <c r="L375" s="149"/>
      <c r="M375" s="154"/>
      <c r="T375" s="155"/>
      <c r="AT375" s="151" t="s">
        <v>177</v>
      </c>
      <c r="AU375" s="151" t="s">
        <v>83</v>
      </c>
      <c r="AV375" s="12" t="s">
        <v>81</v>
      </c>
      <c r="AW375" s="12" t="s">
        <v>34</v>
      </c>
      <c r="AX375" s="12" t="s">
        <v>74</v>
      </c>
      <c r="AY375" s="151" t="s">
        <v>166</v>
      </c>
    </row>
    <row r="376" spans="2:65" s="13" customFormat="1" ht="10.199999999999999">
      <c r="B376" s="156"/>
      <c r="D376" s="150" t="s">
        <v>177</v>
      </c>
      <c r="E376" s="157" t="s">
        <v>19</v>
      </c>
      <c r="F376" s="158" t="s">
        <v>81</v>
      </c>
      <c r="H376" s="159">
        <v>1</v>
      </c>
      <c r="I376" s="160"/>
      <c r="L376" s="156"/>
      <c r="M376" s="161"/>
      <c r="T376" s="162"/>
      <c r="AT376" s="157" t="s">
        <v>177</v>
      </c>
      <c r="AU376" s="157" t="s">
        <v>83</v>
      </c>
      <c r="AV376" s="13" t="s">
        <v>83</v>
      </c>
      <c r="AW376" s="13" t="s">
        <v>34</v>
      </c>
      <c r="AX376" s="13" t="s">
        <v>74</v>
      </c>
      <c r="AY376" s="157" t="s">
        <v>166</v>
      </c>
    </row>
    <row r="377" spans="2:65" s="14" customFormat="1" ht="10.199999999999999">
      <c r="B377" s="163"/>
      <c r="D377" s="150" t="s">
        <v>177</v>
      </c>
      <c r="E377" s="164" t="s">
        <v>19</v>
      </c>
      <c r="F377" s="165" t="s">
        <v>181</v>
      </c>
      <c r="H377" s="166">
        <v>10</v>
      </c>
      <c r="I377" s="167"/>
      <c r="L377" s="163"/>
      <c r="M377" s="168"/>
      <c r="T377" s="169"/>
      <c r="AT377" s="164" t="s">
        <v>177</v>
      </c>
      <c r="AU377" s="164" t="s">
        <v>83</v>
      </c>
      <c r="AV377" s="14" t="s">
        <v>173</v>
      </c>
      <c r="AW377" s="14" t="s">
        <v>34</v>
      </c>
      <c r="AX377" s="14" t="s">
        <v>81</v>
      </c>
      <c r="AY377" s="164" t="s">
        <v>166</v>
      </c>
    </row>
    <row r="378" spans="2:65" s="1" customFormat="1" ht="24.15" customHeight="1">
      <c r="B378" s="33"/>
      <c r="C378" s="132" t="s">
        <v>530</v>
      </c>
      <c r="D378" s="132" t="s">
        <v>168</v>
      </c>
      <c r="E378" s="133" t="s">
        <v>3265</v>
      </c>
      <c r="F378" s="134" t="s">
        <v>3266</v>
      </c>
      <c r="G378" s="135" t="s">
        <v>318</v>
      </c>
      <c r="H378" s="136">
        <v>10</v>
      </c>
      <c r="I378" s="137"/>
      <c r="J378" s="138">
        <f>ROUND(I378*H378,2)</f>
        <v>0</v>
      </c>
      <c r="K378" s="134" t="s">
        <v>766</v>
      </c>
      <c r="L378" s="33"/>
      <c r="M378" s="139" t="s">
        <v>19</v>
      </c>
      <c r="N378" s="140" t="s">
        <v>45</v>
      </c>
      <c r="P378" s="141">
        <f>O378*H378</f>
        <v>0</v>
      </c>
      <c r="Q378" s="141">
        <v>3.7249999999999998E-2</v>
      </c>
      <c r="R378" s="141">
        <f>Q378*H378</f>
        <v>0.3725</v>
      </c>
      <c r="S378" s="141">
        <v>0</v>
      </c>
      <c r="T378" s="142">
        <f>S378*H378</f>
        <v>0</v>
      </c>
      <c r="AR378" s="143" t="s">
        <v>173</v>
      </c>
      <c r="AT378" s="143" t="s">
        <v>168</v>
      </c>
      <c r="AU378" s="143" t="s">
        <v>83</v>
      </c>
      <c r="AY378" s="18" t="s">
        <v>166</v>
      </c>
      <c r="BE378" s="144">
        <f>IF(N378="základní",J378,0)</f>
        <v>0</v>
      </c>
      <c r="BF378" s="144">
        <f>IF(N378="snížená",J378,0)</f>
        <v>0</v>
      </c>
      <c r="BG378" s="144">
        <f>IF(N378="zákl. přenesená",J378,0)</f>
        <v>0</v>
      </c>
      <c r="BH378" s="144">
        <f>IF(N378="sníž. přenesená",J378,0)</f>
        <v>0</v>
      </c>
      <c r="BI378" s="144">
        <f>IF(N378="nulová",J378,0)</f>
        <v>0</v>
      </c>
      <c r="BJ378" s="18" t="s">
        <v>81</v>
      </c>
      <c r="BK378" s="144">
        <f>ROUND(I378*H378,2)</f>
        <v>0</v>
      </c>
      <c r="BL378" s="18" t="s">
        <v>173</v>
      </c>
      <c r="BM378" s="143" t="s">
        <v>3267</v>
      </c>
    </row>
    <row r="379" spans="2:65" s="1" customFormat="1" ht="10.199999999999999">
      <c r="B379" s="33"/>
      <c r="D379" s="145" t="s">
        <v>175</v>
      </c>
      <c r="F379" s="146" t="s">
        <v>3268</v>
      </c>
      <c r="I379" s="147"/>
      <c r="L379" s="33"/>
      <c r="M379" s="148"/>
      <c r="T379" s="54"/>
      <c r="AT379" s="18" t="s">
        <v>175</v>
      </c>
      <c r="AU379" s="18" t="s">
        <v>83</v>
      </c>
    </row>
    <row r="380" spans="2:65" s="12" customFormat="1" ht="10.199999999999999">
      <c r="B380" s="149"/>
      <c r="D380" s="150" t="s">
        <v>177</v>
      </c>
      <c r="E380" s="151" t="s">
        <v>19</v>
      </c>
      <c r="F380" s="152" t="s">
        <v>3260</v>
      </c>
      <c r="H380" s="151" t="s">
        <v>19</v>
      </c>
      <c r="I380" s="153"/>
      <c r="L380" s="149"/>
      <c r="M380" s="154"/>
      <c r="T380" s="155"/>
      <c r="AT380" s="151" t="s">
        <v>177</v>
      </c>
      <c r="AU380" s="151" t="s">
        <v>83</v>
      </c>
      <c r="AV380" s="12" t="s">
        <v>81</v>
      </c>
      <c r="AW380" s="12" t="s">
        <v>34</v>
      </c>
      <c r="AX380" s="12" t="s">
        <v>74</v>
      </c>
      <c r="AY380" s="151" t="s">
        <v>166</v>
      </c>
    </row>
    <row r="381" spans="2:65" s="12" customFormat="1" ht="10.199999999999999">
      <c r="B381" s="149"/>
      <c r="D381" s="150" t="s">
        <v>177</v>
      </c>
      <c r="E381" s="151" t="s">
        <v>19</v>
      </c>
      <c r="F381" s="152" t="s">
        <v>3261</v>
      </c>
      <c r="H381" s="151" t="s">
        <v>19</v>
      </c>
      <c r="I381" s="153"/>
      <c r="L381" s="149"/>
      <c r="M381" s="154"/>
      <c r="T381" s="155"/>
      <c r="AT381" s="151" t="s">
        <v>177</v>
      </c>
      <c r="AU381" s="151" t="s">
        <v>83</v>
      </c>
      <c r="AV381" s="12" t="s">
        <v>81</v>
      </c>
      <c r="AW381" s="12" t="s">
        <v>34</v>
      </c>
      <c r="AX381" s="12" t="s">
        <v>74</v>
      </c>
      <c r="AY381" s="151" t="s">
        <v>166</v>
      </c>
    </row>
    <row r="382" spans="2:65" s="13" customFormat="1" ht="10.199999999999999">
      <c r="B382" s="156"/>
      <c r="D382" s="150" t="s">
        <v>177</v>
      </c>
      <c r="E382" s="157" t="s">
        <v>19</v>
      </c>
      <c r="F382" s="158" t="s">
        <v>234</v>
      </c>
      <c r="H382" s="159">
        <v>9</v>
      </c>
      <c r="I382" s="160"/>
      <c r="L382" s="156"/>
      <c r="M382" s="161"/>
      <c r="T382" s="162"/>
      <c r="AT382" s="157" t="s">
        <v>177</v>
      </c>
      <c r="AU382" s="157" t="s">
        <v>83</v>
      </c>
      <c r="AV382" s="13" t="s">
        <v>83</v>
      </c>
      <c r="AW382" s="13" t="s">
        <v>34</v>
      </c>
      <c r="AX382" s="13" t="s">
        <v>74</v>
      </c>
      <c r="AY382" s="157" t="s">
        <v>166</v>
      </c>
    </row>
    <row r="383" spans="2:65" s="12" customFormat="1" ht="10.199999999999999">
      <c r="B383" s="149"/>
      <c r="D383" s="150" t="s">
        <v>177</v>
      </c>
      <c r="E383" s="151" t="s">
        <v>19</v>
      </c>
      <c r="F383" s="152" t="s">
        <v>3262</v>
      </c>
      <c r="H383" s="151" t="s">
        <v>19</v>
      </c>
      <c r="I383" s="153"/>
      <c r="L383" s="149"/>
      <c r="M383" s="154"/>
      <c r="T383" s="155"/>
      <c r="AT383" s="151" t="s">
        <v>177</v>
      </c>
      <c r="AU383" s="151" t="s">
        <v>83</v>
      </c>
      <c r="AV383" s="12" t="s">
        <v>81</v>
      </c>
      <c r="AW383" s="12" t="s">
        <v>34</v>
      </c>
      <c r="AX383" s="12" t="s">
        <v>74</v>
      </c>
      <c r="AY383" s="151" t="s">
        <v>166</v>
      </c>
    </row>
    <row r="384" spans="2:65" s="13" customFormat="1" ht="10.199999999999999">
      <c r="B384" s="156"/>
      <c r="D384" s="150" t="s">
        <v>177</v>
      </c>
      <c r="E384" s="157" t="s">
        <v>19</v>
      </c>
      <c r="F384" s="158" t="s">
        <v>81</v>
      </c>
      <c r="H384" s="159">
        <v>1</v>
      </c>
      <c r="I384" s="160"/>
      <c r="L384" s="156"/>
      <c r="M384" s="161"/>
      <c r="T384" s="162"/>
      <c r="AT384" s="157" t="s">
        <v>177</v>
      </c>
      <c r="AU384" s="157" t="s">
        <v>83</v>
      </c>
      <c r="AV384" s="13" t="s">
        <v>83</v>
      </c>
      <c r="AW384" s="13" t="s">
        <v>34</v>
      </c>
      <c r="AX384" s="13" t="s">
        <v>74</v>
      </c>
      <c r="AY384" s="157" t="s">
        <v>166</v>
      </c>
    </row>
    <row r="385" spans="2:65" s="14" customFormat="1" ht="10.199999999999999">
      <c r="B385" s="163"/>
      <c r="D385" s="150" t="s">
        <v>177</v>
      </c>
      <c r="E385" s="164" t="s">
        <v>19</v>
      </c>
      <c r="F385" s="165" t="s">
        <v>181</v>
      </c>
      <c r="H385" s="166">
        <v>10</v>
      </c>
      <c r="I385" s="167"/>
      <c r="L385" s="163"/>
      <c r="M385" s="168"/>
      <c r="T385" s="169"/>
      <c r="AT385" s="164" t="s">
        <v>177</v>
      </c>
      <c r="AU385" s="164" t="s">
        <v>83</v>
      </c>
      <c r="AV385" s="14" t="s">
        <v>173</v>
      </c>
      <c r="AW385" s="14" t="s">
        <v>34</v>
      </c>
      <c r="AX385" s="14" t="s">
        <v>81</v>
      </c>
      <c r="AY385" s="164" t="s">
        <v>166</v>
      </c>
    </row>
    <row r="386" spans="2:65" s="1" customFormat="1" ht="16.5" customHeight="1">
      <c r="B386" s="33"/>
      <c r="C386" s="132" t="s">
        <v>539</v>
      </c>
      <c r="D386" s="132" t="s">
        <v>168</v>
      </c>
      <c r="E386" s="133" t="s">
        <v>3269</v>
      </c>
      <c r="F386" s="134" t="s">
        <v>3270</v>
      </c>
      <c r="G386" s="135" t="s">
        <v>318</v>
      </c>
      <c r="H386" s="136">
        <v>1</v>
      </c>
      <c r="I386" s="137"/>
      <c r="J386" s="138">
        <f>ROUND(I386*H386,2)</f>
        <v>0</v>
      </c>
      <c r="K386" s="134" t="s">
        <v>766</v>
      </c>
      <c r="L386" s="33"/>
      <c r="M386" s="139" t="s">
        <v>19</v>
      </c>
      <c r="N386" s="140" t="s">
        <v>45</v>
      </c>
      <c r="P386" s="141">
        <f>O386*H386</f>
        <v>0</v>
      </c>
      <c r="Q386" s="141">
        <v>6.2E-4</v>
      </c>
      <c r="R386" s="141">
        <f>Q386*H386</f>
        <v>6.2E-4</v>
      </c>
      <c r="S386" s="141">
        <v>0</v>
      </c>
      <c r="T386" s="142">
        <f>S386*H386</f>
        <v>0</v>
      </c>
      <c r="AR386" s="143" t="s">
        <v>173</v>
      </c>
      <c r="AT386" s="143" t="s">
        <v>168</v>
      </c>
      <c r="AU386" s="143" t="s">
        <v>83</v>
      </c>
      <c r="AY386" s="18" t="s">
        <v>166</v>
      </c>
      <c r="BE386" s="144">
        <f>IF(N386="základní",J386,0)</f>
        <v>0</v>
      </c>
      <c r="BF386" s="144">
        <f>IF(N386="snížená",J386,0)</f>
        <v>0</v>
      </c>
      <c r="BG386" s="144">
        <f>IF(N386="zákl. přenesená",J386,0)</f>
        <v>0</v>
      </c>
      <c r="BH386" s="144">
        <f>IF(N386="sníž. přenesená",J386,0)</f>
        <v>0</v>
      </c>
      <c r="BI386" s="144">
        <f>IF(N386="nulová",J386,0)</f>
        <v>0</v>
      </c>
      <c r="BJ386" s="18" t="s">
        <v>81</v>
      </c>
      <c r="BK386" s="144">
        <f>ROUND(I386*H386,2)</f>
        <v>0</v>
      </c>
      <c r="BL386" s="18" t="s">
        <v>173</v>
      </c>
      <c r="BM386" s="143" t="s">
        <v>3271</v>
      </c>
    </row>
    <row r="387" spans="2:65" s="1" customFormat="1" ht="10.199999999999999">
      <c r="B387" s="33"/>
      <c r="D387" s="145" t="s">
        <v>175</v>
      </c>
      <c r="F387" s="146" t="s">
        <v>3272</v>
      </c>
      <c r="I387" s="147"/>
      <c r="L387" s="33"/>
      <c r="M387" s="148"/>
      <c r="T387" s="54"/>
      <c r="AT387" s="18" t="s">
        <v>175</v>
      </c>
      <c r="AU387" s="18" t="s">
        <v>83</v>
      </c>
    </row>
    <row r="388" spans="2:65" s="12" customFormat="1" ht="10.199999999999999">
      <c r="B388" s="149"/>
      <c r="D388" s="150" t="s">
        <v>177</v>
      </c>
      <c r="E388" s="151" t="s">
        <v>19</v>
      </c>
      <c r="F388" s="152" t="s">
        <v>3273</v>
      </c>
      <c r="H388" s="151" t="s">
        <v>19</v>
      </c>
      <c r="I388" s="153"/>
      <c r="L388" s="149"/>
      <c r="M388" s="154"/>
      <c r="T388" s="155"/>
      <c r="AT388" s="151" t="s">
        <v>177</v>
      </c>
      <c r="AU388" s="151" t="s">
        <v>83</v>
      </c>
      <c r="AV388" s="12" t="s">
        <v>81</v>
      </c>
      <c r="AW388" s="12" t="s">
        <v>34</v>
      </c>
      <c r="AX388" s="12" t="s">
        <v>74</v>
      </c>
      <c r="AY388" s="151" t="s">
        <v>166</v>
      </c>
    </row>
    <row r="389" spans="2:65" s="13" customFormat="1" ht="10.199999999999999">
      <c r="B389" s="156"/>
      <c r="D389" s="150" t="s">
        <v>177</v>
      </c>
      <c r="E389" s="157" t="s">
        <v>19</v>
      </c>
      <c r="F389" s="158" t="s">
        <v>81</v>
      </c>
      <c r="H389" s="159">
        <v>1</v>
      </c>
      <c r="I389" s="160"/>
      <c r="L389" s="156"/>
      <c r="M389" s="161"/>
      <c r="T389" s="162"/>
      <c r="AT389" s="157" t="s">
        <v>177</v>
      </c>
      <c r="AU389" s="157" t="s">
        <v>83</v>
      </c>
      <c r="AV389" s="13" t="s">
        <v>83</v>
      </c>
      <c r="AW389" s="13" t="s">
        <v>34</v>
      </c>
      <c r="AX389" s="13" t="s">
        <v>74</v>
      </c>
      <c r="AY389" s="157" t="s">
        <v>166</v>
      </c>
    </row>
    <row r="390" spans="2:65" s="14" customFormat="1" ht="10.199999999999999">
      <c r="B390" s="163"/>
      <c r="D390" s="150" t="s">
        <v>177</v>
      </c>
      <c r="E390" s="164" t="s">
        <v>19</v>
      </c>
      <c r="F390" s="165" t="s">
        <v>181</v>
      </c>
      <c r="H390" s="166">
        <v>1</v>
      </c>
      <c r="I390" s="167"/>
      <c r="L390" s="163"/>
      <c r="M390" s="168"/>
      <c r="T390" s="169"/>
      <c r="AT390" s="164" t="s">
        <v>177</v>
      </c>
      <c r="AU390" s="164" t="s">
        <v>83</v>
      </c>
      <c r="AV390" s="14" t="s">
        <v>173</v>
      </c>
      <c r="AW390" s="14" t="s">
        <v>34</v>
      </c>
      <c r="AX390" s="14" t="s">
        <v>81</v>
      </c>
      <c r="AY390" s="164" t="s">
        <v>166</v>
      </c>
    </row>
    <row r="391" spans="2:65" s="1" customFormat="1" ht="21.75" customHeight="1">
      <c r="B391" s="33"/>
      <c r="C391" s="132" t="s">
        <v>544</v>
      </c>
      <c r="D391" s="132" t="s">
        <v>168</v>
      </c>
      <c r="E391" s="133" t="s">
        <v>3274</v>
      </c>
      <c r="F391" s="134" t="s">
        <v>3275</v>
      </c>
      <c r="G391" s="135" t="s">
        <v>318</v>
      </c>
      <c r="H391" s="136">
        <v>4.4800000000000004</v>
      </c>
      <c r="I391" s="137"/>
      <c r="J391" s="138">
        <f>ROUND(I391*H391,2)</f>
        <v>0</v>
      </c>
      <c r="K391" s="134" t="s">
        <v>766</v>
      </c>
      <c r="L391" s="33"/>
      <c r="M391" s="139" t="s">
        <v>19</v>
      </c>
      <c r="N391" s="140" t="s">
        <v>45</v>
      </c>
      <c r="P391" s="141">
        <f>O391*H391</f>
        <v>0</v>
      </c>
      <c r="Q391" s="141">
        <v>0.09</v>
      </c>
      <c r="R391" s="141">
        <f>Q391*H391</f>
        <v>0.4032</v>
      </c>
      <c r="S391" s="141">
        <v>0</v>
      </c>
      <c r="T391" s="142">
        <f>S391*H391</f>
        <v>0</v>
      </c>
      <c r="AR391" s="143" t="s">
        <v>173</v>
      </c>
      <c r="AT391" s="143" t="s">
        <v>168</v>
      </c>
      <c r="AU391" s="143" t="s">
        <v>83</v>
      </c>
      <c r="AY391" s="18" t="s">
        <v>166</v>
      </c>
      <c r="BE391" s="144">
        <f>IF(N391="základní",J391,0)</f>
        <v>0</v>
      </c>
      <c r="BF391" s="144">
        <f>IF(N391="snížená",J391,0)</f>
        <v>0</v>
      </c>
      <c r="BG391" s="144">
        <f>IF(N391="zákl. přenesená",J391,0)</f>
        <v>0</v>
      </c>
      <c r="BH391" s="144">
        <f>IF(N391="sníž. přenesená",J391,0)</f>
        <v>0</v>
      </c>
      <c r="BI391" s="144">
        <f>IF(N391="nulová",J391,0)</f>
        <v>0</v>
      </c>
      <c r="BJ391" s="18" t="s">
        <v>81</v>
      </c>
      <c r="BK391" s="144">
        <f>ROUND(I391*H391,2)</f>
        <v>0</v>
      </c>
      <c r="BL391" s="18" t="s">
        <v>173</v>
      </c>
      <c r="BM391" s="143" t="s">
        <v>3276</v>
      </c>
    </row>
    <row r="392" spans="2:65" s="1" customFormat="1" ht="10.199999999999999">
      <c r="B392" s="33"/>
      <c r="D392" s="145" t="s">
        <v>175</v>
      </c>
      <c r="F392" s="146" t="s">
        <v>3277</v>
      </c>
      <c r="I392" s="147"/>
      <c r="L392" s="33"/>
      <c r="M392" s="148"/>
      <c r="T392" s="54"/>
      <c r="AT392" s="18" t="s">
        <v>175</v>
      </c>
      <c r="AU392" s="18" t="s">
        <v>83</v>
      </c>
    </row>
    <row r="393" spans="2:65" s="1" customFormat="1" ht="16.5" customHeight="1">
      <c r="B393" s="33"/>
      <c r="C393" s="175" t="s">
        <v>553</v>
      </c>
      <c r="D393" s="175" t="s">
        <v>561</v>
      </c>
      <c r="E393" s="176" t="s">
        <v>3278</v>
      </c>
      <c r="F393" s="177" t="s">
        <v>3279</v>
      </c>
      <c r="G393" s="178" t="s">
        <v>244</v>
      </c>
      <c r="H393" s="179">
        <v>3.48</v>
      </c>
      <c r="I393" s="180"/>
      <c r="J393" s="181">
        <f>ROUND(I393*H393,2)</f>
        <v>0</v>
      </c>
      <c r="K393" s="177" t="s">
        <v>766</v>
      </c>
      <c r="L393" s="182"/>
      <c r="M393" s="183" t="s">
        <v>19</v>
      </c>
      <c r="N393" s="184" t="s">
        <v>45</v>
      </c>
      <c r="P393" s="141">
        <f>O393*H393</f>
        <v>0</v>
      </c>
      <c r="Q393" s="141">
        <v>1.5E-3</v>
      </c>
      <c r="R393" s="141">
        <f>Q393*H393</f>
        <v>5.2199999999999998E-3</v>
      </c>
      <c r="S393" s="141">
        <v>0</v>
      </c>
      <c r="T393" s="142">
        <f>S393*H393</f>
        <v>0</v>
      </c>
      <c r="AR393" s="143" t="s">
        <v>229</v>
      </c>
      <c r="AT393" s="143" t="s">
        <v>561</v>
      </c>
      <c r="AU393" s="143" t="s">
        <v>83</v>
      </c>
      <c r="AY393" s="18" t="s">
        <v>166</v>
      </c>
      <c r="BE393" s="144">
        <f>IF(N393="základní",J393,0)</f>
        <v>0</v>
      </c>
      <c r="BF393" s="144">
        <f>IF(N393="snížená",J393,0)</f>
        <v>0</v>
      </c>
      <c r="BG393" s="144">
        <f>IF(N393="zákl. přenesená",J393,0)</f>
        <v>0</v>
      </c>
      <c r="BH393" s="144">
        <f>IF(N393="sníž. přenesená",J393,0)</f>
        <v>0</v>
      </c>
      <c r="BI393" s="144">
        <f>IF(N393="nulová",J393,0)</f>
        <v>0</v>
      </c>
      <c r="BJ393" s="18" t="s">
        <v>81</v>
      </c>
      <c r="BK393" s="144">
        <f>ROUND(I393*H393,2)</f>
        <v>0</v>
      </c>
      <c r="BL393" s="18" t="s">
        <v>173</v>
      </c>
      <c r="BM393" s="143" t="s">
        <v>3280</v>
      </c>
    </row>
    <row r="394" spans="2:65" s="12" customFormat="1" ht="10.199999999999999">
      <c r="B394" s="149"/>
      <c r="D394" s="150" t="s">
        <v>177</v>
      </c>
      <c r="E394" s="151" t="s">
        <v>19</v>
      </c>
      <c r="F394" s="152" t="s">
        <v>3281</v>
      </c>
      <c r="H394" s="151" t="s">
        <v>19</v>
      </c>
      <c r="I394" s="153"/>
      <c r="L394" s="149"/>
      <c r="M394" s="154"/>
      <c r="T394" s="155"/>
      <c r="AT394" s="151" t="s">
        <v>177</v>
      </c>
      <c r="AU394" s="151" t="s">
        <v>83</v>
      </c>
      <c r="AV394" s="12" t="s">
        <v>81</v>
      </c>
      <c r="AW394" s="12" t="s">
        <v>34</v>
      </c>
      <c r="AX394" s="12" t="s">
        <v>74</v>
      </c>
      <c r="AY394" s="151" t="s">
        <v>166</v>
      </c>
    </row>
    <row r="395" spans="2:65" s="12" customFormat="1" ht="10.199999999999999">
      <c r="B395" s="149"/>
      <c r="D395" s="150" t="s">
        <v>177</v>
      </c>
      <c r="E395" s="151" t="s">
        <v>19</v>
      </c>
      <c r="F395" s="152" t="s">
        <v>3282</v>
      </c>
      <c r="H395" s="151" t="s">
        <v>19</v>
      </c>
      <c r="I395" s="153"/>
      <c r="L395" s="149"/>
      <c r="M395" s="154"/>
      <c r="T395" s="155"/>
      <c r="AT395" s="151" t="s">
        <v>177</v>
      </c>
      <c r="AU395" s="151" t="s">
        <v>83</v>
      </c>
      <c r="AV395" s="12" t="s">
        <v>81</v>
      </c>
      <c r="AW395" s="12" t="s">
        <v>34</v>
      </c>
      <c r="AX395" s="12" t="s">
        <v>74</v>
      </c>
      <c r="AY395" s="151" t="s">
        <v>166</v>
      </c>
    </row>
    <row r="396" spans="2:65" s="13" customFormat="1" ht="10.199999999999999">
      <c r="B396" s="156"/>
      <c r="D396" s="150" t="s">
        <v>177</v>
      </c>
      <c r="E396" s="157" t="s">
        <v>19</v>
      </c>
      <c r="F396" s="158" t="s">
        <v>3283</v>
      </c>
      <c r="H396" s="159">
        <v>3.48</v>
      </c>
      <c r="I396" s="160"/>
      <c r="L396" s="156"/>
      <c r="M396" s="161"/>
      <c r="T396" s="162"/>
      <c r="AT396" s="157" t="s">
        <v>177</v>
      </c>
      <c r="AU396" s="157" t="s">
        <v>83</v>
      </c>
      <c r="AV396" s="13" t="s">
        <v>83</v>
      </c>
      <c r="AW396" s="13" t="s">
        <v>34</v>
      </c>
      <c r="AX396" s="13" t="s">
        <v>74</v>
      </c>
      <c r="AY396" s="157" t="s">
        <v>166</v>
      </c>
    </row>
    <row r="397" spans="2:65" s="14" customFormat="1" ht="10.199999999999999">
      <c r="B397" s="163"/>
      <c r="D397" s="150" t="s">
        <v>177</v>
      </c>
      <c r="E397" s="164" t="s">
        <v>19</v>
      </c>
      <c r="F397" s="165" t="s">
        <v>181</v>
      </c>
      <c r="H397" s="166">
        <v>3.48</v>
      </c>
      <c r="I397" s="167"/>
      <c r="L397" s="163"/>
      <c r="M397" s="168"/>
      <c r="T397" s="169"/>
      <c r="AT397" s="164" t="s">
        <v>177</v>
      </c>
      <c r="AU397" s="164" t="s">
        <v>83</v>
      </c>
      <c r="AV397" s="14" t="s">
        <v>173</v>
      </c>
      <c r="AW397" s="14" t="s">
        <v>34</v>
      </c>
      <c r="AX397" s="14" t="s">
        <v>81</v>
      </c>
      <c r="AY397" s="164" t="s">
        <v>166</v>
      </c>
    </row>
    <row r="398" spans="2:65" s="1" customFormat="1" ht="55.5" customHeight="1">
      <c r="B398" s="33"/>
      <c r="C398" s="175" t="s">
        <v>565</v>
      </c>
      <c r="D398" s="175" t="s">
        <v>561</v>
      </c>
      <c r="E398" s="176" t="s">
        <v>3284</v>
      </c>
      <c r="F398" s="177" t="s">
        <v>3285</v>
      </c>
      <c r="G398" s="178" t="s">
        <v>318</v>
      </c>
      <c r="H398" s="179">
        <v>1</v>
      </c>
      <c r="I398" s="180"/>
      <c r="J398" s="181">
        <f>ROUND(I398*H398,2)</f>
        <v>0</v>
      </c>
      <c r="K398" s="177" t="s">
        <v>766</v>
      </c>
      <c r="L398" s="182"/>
      <c r="M398" s="183" t="s">
        <v>19</v>
      </c>
      <c r="N398" s="184" t="s">
        <v>45</v>
      </c>
      <c r="P398" s="141">
        <f>O398*H398</f>
        <v>0</v>
      </c>
      <c r="Q398" s="141">
        <v>0.16200000000000001</v>
      </c>
      <c r="R398" s="141">
        <f>Q398*H398</f>
        <v>0.16200000000000001</v>
      </c>
      <c r="S398" s="141">
        <v>0</v>
      </c>
      <c r="T398" s="142">
        <f>S398*H398</f>
        <v>0</v>
      </c>
      <c r="AR398" s="143" t="s">
        <v>229</v>
      </c>
      <c r="AT398" s="143" t="s">
        <v>561</v>
      </c>
      <c r="AU398" s="143" t="s">
        <v>83</v>
      </c>
      <c r="AY398" s="18" t="s">
        <v>166</v>
      </c>
      <c r="BE398" s="144">
        <f>IF(N398="základní",J398,0)</f>
        <v>0</v>
      </c>
      <c r="BF398" s="144">
        <f>IF(N398="snížená",J398,0)</f>
        <v>0</v>
      </c>
      <c r="BG398" s="144">
        <f>IF(N398="zákl. přenesená",J398,0)</f>
        <v>0</v>
      </c>
      <c r="BH398" s="144">
        <f>IF(N398="sníž. přenesená",J398,0)</f>
        <v>0</v>
      </c>
      <c r="BI398" s="144">
        <f>IF(N398="nulová",J398,0)</f>
        <v>0</v>
      </c>
      <c r="BJ398" s="18" t="s">
        <v>81</v>
      </c>
      <c r="BK398" s="144">
        <f>ROUND(I398*H398,2)</f>
        <v>0</v>
      </c>
      <c r="BL398" s="18" t="s">
        <v>173</v>
      </c>
      <c r="BM398" s="143" t="s">
        <v>3286</v>
      </c>
    </row>
    <row r="399" spans="2:65" s="12" customFormat="1" ht="10.199999999999999">
      <c r="B399" s="149"/>
      <c r="D399" s="150" t="s">
        <v>177</v>
      </c>
      <c r="E399" s="151" t="s">
        <v>19</v>
      </c>
      <c r="F399" s="152" t="s">
        <v>3287</v>
      </c>
      <c r="H399" s="151" t="s">
        <v>19</v>
      </c>
      <c r="I399" s="153"/>
      <c r="L399" s="149"/>
      <c r="M399" s="154"/>
      <c r="T399" s="155"/>
      <c r="AT399" s="151" t="s">
        <v>177</v>
      </c>
      <c r="AU399" s="151" t="s">
        <v>83</v>
      </c>
      <c r="AV399" s="12" t="s">
        <v>81</v>
      </c>
      <c r="AW399" s="12" t="s">
        <v>34</v>
      </c>
      <c r="AX399" s="12" t="s">
        <v>74</v>
      </c>
      <c r="AY399" s="151" t="s">
        <v>166</v>
      </c>
    </row>
    <row r="400" spans="2:65" s="13" customFormat="1" ht="10.199999999999999">
      <c r="B400" s="156"/>
      <c r="D400" s="150" t="s">
        <v>177</v>
      </c>
      <c r="E400" s="157" t="s">
        <v>19</v>
      </c>
      <c r="F400" s="158" t="s">
        <v>81</v>
      </c>
      <c r="H400" s="159">
        <v>1</v>
      </c>
      <c r="I400" s="160"/>
      <c r="L400" s="156"/>
      <c r="M400" s="161"/>
      <c r="T400" s="162"/>
      <c r="AT400" s="157" t="s">
        <v>177</v>
      </c>
      <c r="AU400" s="157" t="s">
        <v>83</v>
      </c>
      <c r="AV400" s="13" t="s">
        <v>83</v>
      </c>
      <c r="AW400" s="13" t="s">
        <v>34</v>
      </c>
      <c r="AX400" s="13" t="s">
        <v>74</v>
      </c>
      <c r="AY400" s="157" t="s">
        <v>166</v>
      </c>
    </row>
    <row r="401" spans="2:65" s="14" customFormat="1" ht="10.199999999999999">
      <c r="B401" s="163"/>
      <c r="D401" s="150" t="s">
        <v>177</v>
      </c>
      <c r="E401" s="164" t="s">
        <v>19</v>
      </c>
      <c r="F401" s="165" t="s">
        <v>181</v>
      </c>
      <c r="H401" s="166">
        <v>1</v>
      </c>
      <c r="I401" s="167"/>
      <c r="L401" s="163"/>
      <c r="M401" s="168"/>
      <c r="T401" s="169"/>
      <c r="AT401" s="164" t="s">
        <v>177</v>
      </c>
      <c r="AU401" s="164" t="s">
        <v>83</v>
      </c>
      <c r="AV401" s="14" t="s">
        <v>173</v>
      </c>
      <c r="AW401" s="14" t="s">
        <v>34</v>
      </c>
      <c r="AX401" s="14" t="s">
        <v>81</v>
      </c>
      <c r="AY401" s="164" t="s">
        <v>166</v>
      </c>
    </row>
    <row r="402" spans="2:65" s="1" customFormat="1" ht="16.5" customHeight="1">
      <c r="B402" s="33"/>
      <c r="C402" s="132" t="s">
        <v>860</v>
      </c>
      <c r="D402" s="132" t="s">
        <v>168</v>
      </c>
      <c r="E402" s="133" t="s">
        <v>3288</v>
      </c>
      <c r="F402" s="134" t="s">
        <v>3289</v>
      </c>
      <c r="G402" s="135" t="s">
        <v>318</v>
      </c>
      <c r="H402" s="136">
        <v>1</v>
      </c>
      <c r="I402" s="137"/>
      <c r="J402" s="138">
        <f>ROUND(I402*H402,2)</f>
        <v>0</v>
      </c>
      <c r="K402" s="134" t="s">
        <v>766</v>
      </c>
      <c r="L402" s="33"/>
      <c r="M402" s="139" t="s">
        <v>19</v>
      </c>
      <c r="N402" s="140" t="s">
        <v>45</v>
      </c>
      <c r="P402" s="141">
        <f>O402*H402</f>
        <v>0</v>
      </c>
      <c r="Q402" s="141">
        <v>0.05</v>
      </c>
      <c r="R402" s="141">
        <f>Q402*H402</f>
        <v>0.05</v>
      </c>
      <c r="S402" s="141">
        <v>0</v>
      </c>
      <c r="T402" s="142">
        <f>S402*H402</f>
        <v>0</v>
      </c>
      <c r="AR402" s="143" t="s">
        <v>173</v>
      </c>
      <c r="AT402" s="143" t="s">
        <v>168</v>
      </c>
      <c r="AU402" s="143" t="s">
        <v>83</v>
      </c>
      <c r="AY402" s="18" t="s">
        <v>166</v>
      </c>
      <c r="BE402" s="144">
        <f>IF(N402="základní",J402,0)</f>
        <v>0</v>
      </c>
      <c r="BF402" s="144">
        <f>IF(N402="snížená",J402,0)</f>
        <v>0</v>
      </c>
      <c r="BG402" s="144">
        <f>IF(N402="zákl. přenesená",J402,0)</f>
        <v>0</v>
      </c>
      <c r="BH402" s="144">
        <f>IF(N402="sníž. přenesená",J402,0)</f>
        <v>0</v>
      </c>
      <c r="BI402" s="144">
        <f>IF(N402="nulová",J402,0)</f>
        <v>0</v>
      </c>
      <c r="BJ402" s="18" t="s">
        <v>81</v>
      </c>
      <c r="BK402" s="144">
        <f>ROUND(I402*H402,2)</f>
        <v>0</v>
      </c>
      <c r="BL402" s="18" t="s">
        <v>173</v>
      </c>
      <c r="BM402" s="143" t="s">
        <v>3290</v>
      </c>
    </row>
    <row r="403" spans="2:65" s="1" customFormat="1" ht="10.199999999999999">
      <c r="B403" s="33"/>
      <c r="D403" s="145" t="s">
        <v>175</v>
      </c>
      <c r="F403" s="146" t="s">
        <v>3291</v>
      </c>
      <c r="I403" s="147"/>
      <c r="L403" s="33"/>
      <c r="M403" s="148"/>
      <c r="T403" s="54"/>
      <c r="AT403" s="18" t="s">
        <v>175</v>
      </c>
      <c r="AU403" s="18" t="s">
        <v>83</v>
      </c>
    </row>
    <row r="404" spans="2:65" s="1" customFormat="1" ht="16.5" customHeight="1">
      <c r="B404" s="33"/>
      <c r="C404" s="175" t="s">
        <v>867</v>
      </c>
      <c r="D404" s="175" t="s">
        <v>561</v>
      </c>
      <c r="E404" s="176" t="s">
        <v>3292</v>
      </c>
      <c r="F404" s="177" t="s">
        <v>3293</v>
      </c>
      <c r="G404" s="178" t="s">
        <v>318</v>
      </c>
      <c r="H404" s="179">
        <v>1</v>
      </c>
      <c r="I404" s="180"/>
      <c r="J404" s="181">
        <f>ROUND(I404*H404,2)</f>
        <v>0</v>
      </c>
      <c r="K404" s="177" t="s">
        <v>766</v>
      </c>
      <c r="L404" s="182"/>
      <c r="M404" s="183" t="s">
        <v>19</v>
      </c>
      <c r="N404" s="184" t="s">
        <v>45</v>
      </c>
      <c r="P404" s="141">
        <f>O404*H404</f>
        <v>0</v>
      </c>
      <c r="Q404" s="141">
        <v>2.9499999999999998E-2</v>
      </c>
      <c r="R404" s="141">
        <f>Q404*H404</f>
        <v>2.9499999999999998E-2</v>
      </c>
      <c r="S404" s="141">
        <v>0</v>
      </c>
      <c r="T404" s="142">
        <f>S404*H404</f>
        <v>0</v>
      </c>
      <c r="AR404" s="143" t="s">
        <v>229</v>
      </c>
      <c r="AT404" s="143" t="s">
        <v>561</v>
      </c>
      <c r="AU404" s="143" t="s">
        <v>83</v>
      </c>
      <c r="AY404" s="18" t="s">
        <v>166</v>
      </c>
      <c r="BE404" s="144">
        <f>IF(N404="základní",J404,0)</f>
        <v>0</v>
      </c>
      <c r="BF404" s="144">
        <f>IF(N404="snížená",J404,0)</f>
        <v>0</v>
      </c>
      <c r="BG404" s="144">
        <f>IF(N404="zákl. přenesená",J404,0)</f>
        <v>0</v>
      </c>
      <c r="BH404" s="144">
        <f>IF(N404="sníž. přenesená",J404,0)</f>
        <v>0</v>
      </c>
      <c r="BI404" s="144">
        <f>IF(N404="nulová",J404,0)</f>
        <v>0</v>
      </c>
      <c r="BJ404" s="18" t="s">
        <v>81</v>
      </c>
      <c r="BK404" s="144">
        <f>ROUND(I404*H404,2)</f>
        <v>0</v>
      </c>
      <c r="BL404" s="18" t="s">
        <v>173</v>
      </c>
      <c r="BM404" s="143" t="s">
        <v>3294</v>
      </c>
    </row>
    <row r="405" spans="2:65" s="1" customFormat="1" ht="16.5" customHeight="1">
      <c r="B405" s="33"/>
      <c r="C405" s="132" t="s">
        <v>874</v>
      </c>
      <c r="D405" s="132" t="s">
        <v>168</v>
      </c>
      <c r="E405" s="133" t="s">
        <v>3295</v>
      </c>
      <c r="F405" s="134" t="s">
        <v>3296</v>
      </c>
      <c r="G405" s="135" t="s">
        <v>276</v>
      </c>
      <c r="H405" s="136">
        <v>71.786000000000001</v>
      </c>
      <c r="I405" s="137"/>
      <c r="J405" s="138">
        <f>ROUND(I405*H405,2)</f>
        <v>0</v>
      </c>
      <c r="K405" s="134" t="s">
        <v>766</v>
      </c>
      <c r="L405" s="33"/>
      <c r="M405" s="139" t="s">
        <v>19</v>
      </c>
      <c r="N405" s="140" t="s">
        <v>45</v>
      </c>
      <c r="P405" s="141">
        <f>O405*H405</f>
        <v>0</v>
      </c>
      <c r="Q405" s="141">
        <v>9.4500000000000007E-5</v>
      </c>
      <c r="R405" s="141">
        <f>Q405*H405</f>
        <v>6.7837770000000004E-3</v>
      </c>
      <c r="S405" s="141">
        <v>0</v>
      </c>
      <c r="T405" s="142">
        <f>S405*H405</f>
        <v>0</v>
      </c>
      <c r="AR405" s="143" t="s">
        <v>173</v>
      </c>
      <c r="AT405" s="143" t="s">
        <v>168</v>
      </c>
      <c r="AU405" s="143" t="s">
        <v>83</v>
      </c>
      <c r="AY405" s="18" t="s">
        <v>166</v>
      </c>
      <c r="BE405" s="144">
        <f>IF(N405="základní",J405,0)</f>
        <v>0</v>
      </c>
      <c r="BF405" s="144">
        <f>IF(N405="snížená",J405,0)</f>
        <v>0</v>
      </c>
      <c r="BG405" s="144">
        <f>IF(N405="zákl. přenesená",J405,0)</f>
        <v>0</v>
      </c>
      <c r="BH405" s="144">
        <f>IF(N405="sníž. přenesená",J405,0)</f>
        <v>0</v>
      </c>
      <c r="BI405" s="144">
        <f>IF(N405="nulová",J405,0)</f>
        <v>0</v>
      </c>
      <c r="BJ405" s="18" t="s">
        <v>81</v>
      </c>
      <c r="BK405" s="144">
        <f>ROUND(I405*H405,2)</f>
        <v>0</v>
      </c>
      <c r="BL405" s="18" t="s">
        <v>173</v>
      </c>
      <c r="BM405" s="143" t="s">
        <v>3297</v>
      </c>
    </row>
    <row r="406" spans="2:65" s="1" customFormat="1" ht="10.199999999999999">
      <c r="B406" s="33"/>
      <c r="D406" s="145" t="s">
        <v>175</v>
      </c>
      <c r="F406" s="146" t="s">
        <v>3298</v>
      </c>
      <c r="I406" s="147"/>
      <c r="L406" s="33"/>
      <c r="M406" s="148"/>
      <c r="T406" s="54"/>
      <c r="AT406" s="18" t="s">
        <v>175</v>
      </c>
      <c r="AU406" s="18" t="s">
        <v>83</v>
      </c>
    </row>
    <row r="407" spans="2:65" s="12" customFormat="1" ht="10.199999999999999">
      <c r="B407" s="149"/>
      <c r="D407" s="150" t="s">
        <v>177</v>
      </c>
      <c r="E407" s="151" t="s">
        <v>19</v>
      </c>
      <c r="F407" s="152" t="s">
        <v>3215</v>
      </c>
      <c r="H407" s="151" t="s">
        <v>19</v>
      </c>
      <c r="I407" s="153"/>
      <c r="L407" s="149"/>
      <c r="M407" s="154"/>
      <c r="T407" s="155"/>
      <c r="AT407" s="151" t="s">
        <v>177</v>
      </c>
      <c r="AU407" s="151" t="s">
        <v>83</v>
      </c>
      <c r="AV407" s="12" t="s">
        <v>81</v>
      </c>
      <c r="AW407" s="12" t="s">
        <v>34</v>
      </c>
      <c r="AX407" s="12" t="s">
        <v>74</v>
      </c>
      <c r="AY407" s="151" t="s">
        <v>166</v>
      </c>
    </row>
    <row r="408" spans="2:65" s="13" customFormat="1" ht="10.199999999999999">
      <c r="B408" s="156"/>
      <c r="D408" s="150" t="s">
        <v>177</v>
      </c>
      <c r="E408" s="157" t="s">
        <v>19</v>
      </c>
      <c r="F408" s="158" t="s">
        <v>3164</v>
      </c>
      <c r="H408" s="159">
        <v>0.85799999999999998</v>
      </c>
      <c r="I408" s="160"/>
      <c r="L408" s="156"/>
      <c r="M408" s="161"/>
      <c r="T408" s="162"/>
      <c r="AT408" s="157" t="s">
        <v>177</v>
      </c>
      <c r="AU408" s="157" t="s">
        <v>83</v>
      </c>
      <c r="AV408" s="13" t="s">
        <v>83</v>
      </c>
      <c r="AW408" s="13" t="s">
        <v>34</v>
      </c>
      <c r="AX408" s="13" t="s">
        <v>74</v>
      </c>
      <c r="AY408" s="157" t="s">
        <v>166</v>
      </c>
    </row>
    <row r="409" spans="2:65" s="12" customFormat="1" ht="10.199999999999999">
      <c r="B409" s="149"/>
      <c r="D409" s="150" t="s">
        <v>177</v>
      </c>
      <c r="E409" s="151" t="s">
        <v>19</v>
      </c>
      <c r="F409" s="152" t="s">
        <v>3216</v>
      </c>
      <c r="H409" s="151" t="s">
        <v>19</v>
      </c>
      <c r="I409" s="153"/>
      <c r="L409" s="149"/>
      <c r="M409" s="154"/>
      <c r="T409" s="155"/>
      <c r="AT409" s="151" t="s">
        <v>177</v>
      </c>
      <c r="AU409" s="151" t="s">
        <v>83</v>
      </c>
      <c r="AV409" s="12" t="s">
        <v>81</v>
      </c>
      <c r="AW409" s="12" t="s">
        <v>34</v>
      </c>
      <c r="AX409" s="12" t="s">
        <v>74</v>
      </c>
      <c r="AY409" s="151" t="s">
        <v>166</v>
      </c>
    </row>
    <row r="410" spans="2:65" s="13" customFormat="1" ht="10.199999999999999">
      <c r="B410" s="156"/>
      <c r="D410" s="150" t="s">
        <v>177</v>
      </c>
      <c r="E410" s="157" t="s">
        <v>19</v>
      </c>
      <c r="F410" s="158" t="s">
        <v>3169</v>
      </c>
      <c r="H410" s="159">
        <v>60.515000000000001</v>
      </c>
      <c r="I410" s="160"/>
      <c r="L410" s="156"/>
      <c r="M410" s="161"/>
      <c r="T410" s="162"/>
      <c r="AT410" s="157" t="s">
        <v>177</v>
      </c>
      <c r="AU410" s="157" t="s">
        <v>83</v>
      </c>
      <c r="AV410" s="13" t="s">
        <v>83</v>
      </c>
      <c r="AW410" s="13" t="s">
        <v>34</v>
      </c>
      <c r="AX410" s="13" t="s">
        <v>74</v>
      </c>
      <c r="AY410" s="157" t="s">
        <v>166</v>
      </c>
    </row>
    <row r="411" spans="2:65" s="12" customFormat="1" ht="10.199999999999999">
      <c r="B411" s="149"/>
      <c r="D411" s="150" t="s">
        <v>177</v>
      </c>
      <c r="E411" s="151" t="s">
        <v>19</v>
      </c>
      <c r="F411" s="152" t="s">
        <v>3221</v>
      </c>
      <c r="H411" s="151" t="s">
        <v>19</v>
      </c>
      <c r="I411" s="153"/>
      <c r="L411" s="149"/>
      <c r="M411" s="154"/>
      <c r="T411" s="155"/>
      <c r="AT411" s="151" t="s">
        <v>177</v>
      </c>
      <c r="AU411" s="151" t="s">
        <v>83</v>
      </c>
      <c r="AV411" s="12" t="s">
        <v>81</v>
      </c>
      <c r="AW411" s="12" t="s">
        <v>34</v>
      </c>
      <c r="AX411" s="12" t="s">
        <v>74</v>
      </c>
      <c r="AY411" s="151" t="s">
        <v>166</v>
      </c>
    </row>
    <row r="412" spans="2:65" s="13" customFormat="1" ht="10.199999999999999">
      <c r="B412" s="156"/>
      <c r="D412" s="150" t="s">
        <v>177</v>
      </c>
      <c r="E412" s="157" t="s">
        <v>19</v>
      </c>
      <c r="F412" s="158" t="s">
        <v>3174</v>
      </c>
      <c r="H412" s="159">
        <v>10.413</v>
      </c>
      <c r="I412" s="160"/>
      <c r="L412" s="156"/>
      <c r="M412" s="161"/>
      <c r="T412" s="162"/>
      <c r="AT412" s="157" t="s">
        <v>177</v>
      </c>
      <c r="AU412" s="157" t="s">
        <v>83</v>
      </c>
      <c r="AV412" s="13" t="s">
        <v>83</v>
      </c>
      <c r="AW412" s="13" t="s">
        <v>34</v>
      </c>
      <c r="AX412" s="13" t="s">
        <v>74</v>
      </c>
      <c r="AY412" s="157" t="s">
        <v>166</v>
      </c>
    </row>
    <row r="413" spans="2:65" s="14" customFormat="1" ht="10.199999999999999">
      <c r="B413" s="163"/>
      <c r="D413" s="150" t="s">
        <v>177</v>
      </c>
      <c r="E413" s="164" t="s">
        <v>19</v>
      </c>
      <c r="F413" s="165" t="s">
        <v>181</v>
      </c>
      <c r="H413" s="166">
        <v>71.786000000000001</v>
      </c>
      <c r="I413" s="167"/>
      <c r="L413" s="163"/>
      <c r="M413" s="168"/>
      <c r="T413" s="169"/>
      <c r="AT413" s="164" t="s">
        <v>177</v>
      </c>
      <c r="AU413" s="164" t="s">
        <v>83</v>
      </c>
      <c r="AV413" s="14" t="s">
        <v>173</v>
      </c>
      <c r="AW413" s="14" t="s">
        <v>34</v>
      </c>
      <c r="AX413" s="14" t="s">
        <v>81</v>
      </c>
      <c r="AY413" s="164" t="s">
        <v>166</v>
      </c>
    </row>
    <row r="414" spans="2:65" s="11" customFormat="1" ht="22.8" customHeight="1">
      <c r="B414" s="120"/>
      <c r="D414" s="121" t="s">
        <v>73</v>
      </c>
      <c r="E414" s="130" t="s">
        <v>234</v>
      </c>
      <c r="F414" s="130" t="s">
        <v>240</v>
      </c>
      <c r="I414" s="123"/>
      <c r="J414" s="131">
        <f>BK414</f>
        <v>0</v>
      </c>
      <c r="L414" s="120"/>
      <c r="M414" s="125"/>
      <c r="P414" s="126">
        <f>SUM(P415:P441)</f>
        <v>0</v>
      </c>
      <c r="R414" s="126">
        <f>SUM(R415:R441)</f>
        <v>0</v>
      </c>
      <c r="T414" s="127">
        <f>SUM(T415:T441)</f>
        <v>1.7592400000000001</v>
      </c>
      <c r="AR414" s="121" t="s">
        <v>81</v>
      </c>
      <c r="AT414" s="128" t="s">
        <v>73</v>
      </c>
      <c r="AU414" s="128" t="s">
        <v>81</v>
      </c>
      <c r="AY414" s="121" t="s">
        <v>166</v>
      </c>
      <c r="BK414" s="129">
        <f>SUM(BK415:BK441)</f>
        <v>0</v>
      </c>
    </row>
    <row r="415" spans="2:65" s="1" customFormat="1" ht="16.5" customHeight="1">
      <c r="B415" s="33"/>
      <c r="C415" s="132" t="s">
        <v>880</v>
      </c>
      <c r="D415" s="132" t="s">
        <v>168</v>
      </c>
      <c r="E415" s="133" t="s">
        <v>1571</v>
      </c>
      <c r="F415" s="134" t="s">
        <v>1572</v>
      </c>
      <c r="G415" s="135" t="s">
        <v>171</v>
      </c>
      <c r="H415" s="136">
        <v>0.78100000000000003</v>
      </c>
      <c r="I415" s="137"/>
      <c r="J415" s="138">
        <f>ROUND(I415*H415,2)</f>
        <v>0</v>
      </c>
      <c r="K415" s="134" t="s">
        <v>766</v>
      </c>
      <c r="L415" s="33"/>
      <c r="M415" s="139" t="s">
        <v>19</v>
      </c>
      <c r="N415" s="140" t="s">
        <v>45</v>
      </c>
      <c r="P415" s="141">
        <f>O415*H415</f>
        <v>0</v>
      </c>
      <c r="Q415" s="141">
        <v>0</v>
      </c>
      <c r="R415" s="141">
        <f>Q415*H415</f>
        <v>0</v>
      </c>
      <c r="S415" s="141">
        <v>2.2000000000000002</v>
      </c>
      <c r="T415" s="142">
        <f>S415*H415</f>
        <v>1.7182000000000002</v>
      </c>
      <c r="AR415" s="143" t="s">
        <v>173</v>
      </c>
      <c r="AT415" s="143" t="s">
        <v>168</v>
      </c>
      <c r="AU415" s="143" t="s">
        <v>83</v>
      </c>
      <c r="AY415" s="18" t="s">
        <v>166</v>
      </c>
      <c r="BE415" s="144">
        <f>IF(N415="základní",J415,0)</f>
        <v>0</v>
      </c>
      <c r="BF415" s="144">
        <f>IF(N415="snížená",J415,0)</f>
        <v>0</v>
      </c>
      <c r="BG415" s="144">
        <f>IF(N415="zákl. přenesená",J415,0)</f>
        <v>0</v>
      </c>
      <c r="BH415" s="144">
        <f>IF(N415="sníž. přenesená",J415,0)</f>
        <v>0</v>
      </c>
      <c r="BI415" s="144">
        <f>IF(N415="nulová",J415,0)</f>
        <v>0</v>
      </c>
      <c r="BJ415" s="18" t="s">
        <v>81</v>
      </c>
      <c r="BK415" s="144">
        <f>ROUND(I415*H415,2)</f>
        <v>0</v>
      </c>
      <c r="BL415" s="18" t="s">
        <v>173</v>
      </c>
      <c r="BM415" s="143" t="s">
        <v>3299</v>
      </c>
    </row>
    <row r="416" spans="2:65" s="1" customFormat="1" ht="10.199999999999999">
      <c r="B416" s="33"/>
      <c r="D416" s="145" t="s">
        <v>175</v>
      </c>
      <c r="F416" s="146" t="s">
        <v>3300</v>
      </c>
      <c r="I416" s="147"/>
      <c r="L416" s="33"/>
      <c r="M416" s="148"/>
      <c r="T416" s="54"/>
      <c r="AT416" s="18" t="s">
        <v>175</v>
      </c>
      <c r="AU416" s="18" t="s">
        <v>83</v>
      </c>
    </row>
    <row r="417" spans="2:65" s="12" customFormat="1" ht="10.199999999999999">
      <c r="B417" s="149"/>
      <c r="D417" s="150" t="s">
        <v>177</v>
      </c>
      <c r="E417" s="151" t="s">
        <v>19</v>
      </c>
      <c r="F417" s="152" t="s">
        <v>3301</v>
      </c>
      <c r="H417" s="151" t="s">
        <v>19</v>
      </c>
      <c r="I417" s="153"/>
      <c r="L417" s="149"/>
      <c r="M417" s="154"/>
      <c r="T417" s="155"/>
      <c r="AT417" s="151" t="s">
        <v>177</v>
      </c>
      <c r="AU417" s="151" t="s">
        <v>83</v>
      </c>
      <c r="AV417" s="12" t="s">
        <v>81</v>
      </c>
      <c r="AW417" s="12" t="s">
        <v>34</v>
      </c>
      <c r="AX417" s="12" t="s">
        <v>74</v>
      </c>
      <c r="AY417" s="151" t="s">
        <v>166</v>
      </c>
    </row>
    <row r="418" spans="2:65" s="12" customFormat="1" ht="10.199999999999999">
      <c r="B418" s="149"/>
      <c r="D418" s="150" t="s">
        <v>177</v>
      </c>
      <c r="E418" s="151" t="s">
        <v>19</v>
      </c>
      <c r="F418" s="152" t="s">
        <v>3012</v>
      </c>
      <c r="H418" s="151" t="s">
        <v>19</v>
      </c>
      <c r="I418" s="153"/>
      <c r="L418" s="149"/>
      <c r="M418" s="154"/>
      <c r="T418" s="155"/>
      <c r="AT418" s="151" t="s">
        <v>177</v>
      </c>
      <c r="AU418" s="151" t="s">
        <v>83</v>
      </c>
      <c r="AV418" s="12" t="s">
        <v>81</v>
      </c>
      <c r="AW418" s="12" t="s">
        <v>34</v>
      </c>
      <c r="AX418" s="12" t="s">
        <v>74</v>
      </c>
      <c r="AY418" s="151" t="s">
        <v>166</v>
      </c>
    </row>
    <row r="419" spans="2:65" s="13" customFormat="1" ht="10.199999999999999">
      <c r="B419" s="156"/>
      <c r="D419" s="150" t="s">
        <v>177</v>
      </c>
      <c r="E419" s="157" t="s">
        <v>19</v>
      </c>
      <c r="F419" s="158" t="s">
        <v>3302</v>
      </c>
      <c r="H419" s="159">
        <v>0.64900000000000002</v>
      </c>
      <c r="I419" s="160"/>
      <c r="L419" s="156"/>
      <c r="M419" s="161"/>
      <c r="T419" s="162"/>
      <c r="AT419" s="157" t="s">
        <v>177</v>
      </c>
      <c r="AU419" s="157" t="s">
        <v>83</v>
      </c>
      <c r="AV419" s="13" t="s">
        <v>83</v>
      </c>
      <c r="AW419" s="13" t="s">
        <v>34</v>
      </c>
      <c r="AX419" s="13" t="s">
        <v>74</v>
      </c>
      <c r="AY419" s="157" t="s">
        <v>166</v>
      </c>
    </row>
    <row r="420" spans="2:65" s="12" customFormat="1" ht="10.199999999999999">
      <c r="B420" s="149"/>
      <c r="D420" s="150" t="s">
        <v>177</v>
      </c>
      <c r="E420" s="151" t="s">
        <v>19</v>
      </c>
      <c r="F420" s="152" t="s">
        <v>3303</v>
      </c>
      <c r="H420" s="151" t="s">
        <v>19</v>
      </c>
      <c r="I420" s="153"/>
      <c r="L420" s="149"/>
      <c r="M420" s="154"/>
      <c r="T420" s="155"/>
      <c r="AT420" s="151" t="s">
        <v>177</v>
      </c>
      <c r="AU420" s="151" t="s">
        <v>83</v>
      </c>
      <c r="AV420" s="12" t="s">
        <v>81</v>
      </c>
      <c r="AW420" s="12" t="s">
        <v>34</v>
      </c>
      <c r="AX420" s="12" t="s">
        <v>74</v>
      </c>
      <c r="AY420" s="151" t="s">
        <v>166</v>
      </c>
    </row>
    <row r="421" spans="2:65" s="13" customFormat="1" ht="10.199999999999999">
      <c r="B421" s="156"/>
      <c r="D421" s="150" t="s">
        <v>177</v>
      </c>
      <c r="E421" s="157" t="s">
        <v>19</v>
      </c>
      <c r="F421" s="158" t="s">
        <v>3304</v>
      </c>
      <c r="H421" s="159">
        <v>0.13200000000000001</v>
      </c>
      <c r="I421" s="160"/>
      <c r="L421" s="156"/>
      <c r="M421" s="161"/>
      <c r="T421" s="162"/>
      <c r="AT421" s="157" t="s">
        <v>177</v>
      </c>
      <c r="AU421" s="157" t="s">
        <v>83</v>
      </c>
      <c r="AV421" s="13" t="s">
        <v>83</v>
      </c>
      <c r="AW421" s="13" t="s">
        <v>34</v>
      </c>
      <c r="AX421" s="13" t="s">
        <v>74</v>
      </c>
      <c r="AY421" s="157" t="s">
        <v>166</v>
      </c>
    </row>
    <row r="422" spans="2:65" s="12" customFormat="1" ht="10.199999999999999">
      <c r="B422" s="149"/>
      <c r="D422" s="150" t="s">
        <v>177</v>
      </c>
      <c r="E422" s="151" t="s">
        <v>19</v>
      </c>
      <c r="F422" s="152" t="s">
        <v>3022</v>
      </c>
      <c r="H422" s="151" t="s">
        <v>19</v>
      </c>
      <c r="I422" s="153"/>
      <c r="L422" s="149"/>
      <c r="M422" s="154"/>
      <c r="T422" s="155"/>
      <c r="AT422" s="151" t="s">
        <v>177</v>
      </c>
      <c r="AU422" s="151" t="s">
        <v>83</v>
      </c>
      <c r="AV422" s="12" t="s">
        <v>81</v>
      </c>
      <c r="AW422" s="12" t="s">
        <v>34</v>
      </c>
      <c r="AX422" s="12" t="s">
        <v>74</v>
      </c>
      <c r="AY422" s="151" t="s">
        <v>166</v>
      </c>
    </row>
    <row r="423" spans="2:65" s="12" customFormat="1" ht="10.199999999999999">
      <c r="B423" s="149"/>
      <c r="D423" s="150" t="s">
        <v>177</v>
      </c>
      <c r="E423" s="151" t="s">
        <v>19</v>
      </c>
      <c r="F423" s="152" t="s">
        <v>3305</v>
      </c>
      <c r="H423" s="151" t="s">
        <v>19</v>
      </c>
      <c r="I423" s="153"/>
      <c r="L423" s="149"/>
      <c r="M423" s="154"/>
      <c r="T423" s="155"/>
      <c r="AT423" s="151" t="s">
        <v>177</v>
      </c>
      <c r="AU423" s="151" t="s">
        <v>83</v>
      </c>
      <c r="AV423" s="12" t="s">
        <v>81</v>
      </c>
      <c r="AW423" s="12" t="s">
        <v>34</v>
      </c>
      <c r="AX423" s="12" t="s">
        <v>74</v>
      </c>
      <c r="AY423" s="151" t="s">
        <v>166</v>
      </c>
    </row>
    <row r="424" spans="2:65" s="12" customFormat="1" ht="10.199999999999999">
      <c r="B424" s="149"/>
      <c r="D424" s="150" t="s">
        <v>177</v>
      </c>
      <c r="E424" s="151" t="s">
        <v>19</v>
      </c>
      <c r="F424" s="152" t="s">
        <v>3306</v>
      </c>
      <c r="H424" s="151" t="s">
        <v>19</v>
      </c>
      <c r="I424" s="153"/>
      <c r="L424" s="149"/>
      <c r="M424" s="154"/>
      <c r="T424" s="155"/>
      <c r="AT424" s="151" t="s">
        <v>177</v>
      </c>
      <c r="AU424" s="151" t="s">
        <v>83</v>
      </c>
      <c r="AV424" s="12" t="s">
        <v>81</v>
      </c>
      <c r="AW424" s="12" t="s">
        <v>34</v>
      </c>
      <c r="AX424" s="12" t="s">
        <v>74</v>
      </c>
      <c r="AY424" s="151" t="s">
        <v>166</v>
      </c>
    </row>
    <row r="425" spans="2:65" s="12" customFormat="1" ht="10.199999999999999">
      <c r="B425" s="149"/>
      <c r="D425" s="150" t="s">
        <v>177</v>
      </c>
      <c r="E425" s="151" t="s">
        <v>19</v>
      </c>
      <c r="F425" s="152" t="s">
        <v>3012</v>
      </c>
      <c r="H425" s="151" t="s">
        <v>19</v>
      </c>
      <c r="I425" s="153"/>
      <c r="L425" s="149"/>
      <c r="M425" s="154"/>
      <c r="T425" s="155"/>
      <c r="AT425" s="151" t="s">
        <v>177</v>
      </c>
      <c r="AU425" s="151" t="s">
        <v>83</v>
      </c>
      <c r="AV425" s="12" t="s">
        <v>81</v>
      </c>
      <c r="AW425" s="12" t="s">
        <v>34</v>
      </c>
      <c r="AX425" s="12" t="s">
        <v>74</v>
      </c>
      <c r="AY425" s="151" t="s">
        <v>166</v>
      </c>
    </row>
    <row r="426" spans="2:65" s="12" customFormat="1" ht="10.199999999999999">
      <c r="B426" s="149"/>
      <c r="D426" s="150" t="s">
        <v>177</v>
      </c>
      <c r="E426" s="151" t="s">
        <v>19</v>
      </c>
      <c r="F426" s="152" t="s">
        <v>3305</v>
      </c>
      <c r="H426" s="151" t="s">
        <v>19</v>
      </c>
      <c r="I426" s="153"/>
      <c r="L426" s="149"/>
      <c r="M426" s="154"/>
      <c r="T426" s="155"/>
      <c r="AT426" s="151" t="s">
        <v>177</v>
      </c>
      <c r="AU426" s="151" t="s">
        <v>83</v>
      </c>
      <c r="AV426" s="12" t="s">
        <v>81</v>
      </c>
      <c r="AW426" s="12" t="s">
        <v>34</v>
      </c>
      <c r="AX426" s="12" t="s">
        <v>74</v>
      </c>
      <c r="AY426" s="151" t="s">
        <v>166</v>
      </c>
    </row>
    <row r="427" spans="2:65" s="12" customFormat="1" ht="10.199999999999999">
      <c r="B427" s="149"/>
      <c r="D427" s="150" t="s">
        <v>177</v>
      </c>
      <c r="E427" s="151" t="s">
        <v>19</v>
      </c>
      <c r="F427" s="152" t="s">
        <v>3303</v>
      </c>
      <c r="H427" s="151" t="s">
        <v>19</v>
      </c>
      <c r="I427" s="153"/>
      <c r="L427" s="149"/>
      <c r="M427" s="154"/>
      <c r="T427" s="155"/>
      <c r="AT427" s="151" t="s">
        <v>177</v>
      </c>
      <c r="AU427" s="151" t="s">
        <v>83</v>
      </c>
      <c r="AV427" s="12" t="s">
        <v>81</v>
      </c>
      <c r="AW427" s="12" t="s">
        <v>34</v>
      </c>
      <c r="AX427" s="12" t="s">
        <v>74</v>
      </c>
      <c r="AY427" s="151" t="s">
        <v>166</v>
      </c>
    </row>
    <row r="428" spans="2:65" s="12" customFormat="1" ht="10.199999999999999">
      <c r="B428" s="149"/>
      <c r="D428" s="150" t="s">
        <v>177</v>
      </c>
      <c r="E428" s="151" t="s">
        <v>19</v>
      </c>
      <c r="F428" s="152" t="s">
        <v>3305</v>
      </c>
      <c r="H428" s="151" t="s">
        <v>19</v>
      </c>
      <c r="I428" s="153"/>
      <c r="L428" s="149"/>
      <c r="M428" s="154"/>
      <c r="T428" s="155"/>
      <c r="AT428" s="151" t="s">
        <v>177</v>
      </c>
      <c r="AU428" s="151" t="s">
        <v>83</v>
      </c>
      <c r="AV428" s="12" t="s">
        <v>81</v>
      </c>
      <c r="AW428" s="12" t="s">
        <v>34</v>
      </c>
      <c r="AX428" s="12" t="s">
        <v>74</v>
      </c>
      <c r="AY428" s="151" t="s">
        <v>166</v>
      </c>
    </row>
    <row r="429" spans="2:65" s="14" customFormat="1" ht="10.199999999999999">
      <c r="B429" s="163"/>
      <c r="D429" s="150" t="s">
        <v>177</v>
      </c>
      <c r="E429" s="164" t="s">
        <v>19</v>
      </c>
      <c r="F429" s="165" t="s">
        <v>181</v>
      </c>
      <c r="H429" s="166">
        <v>0.78100000000000003</v>
      </c>
      <c r="I429" s="167"/>
      <c r="L429" s="163"/>
      <c r="M429" s="168"/>
      <c r="T429" s="169"/>
      <c r="AT429" s="164" t="s">
        <v>177</v>
      </c>
      <c r="AU429" s="164" t="s">
        <v>83</v>
      </c>
      <c r="AV429" s="14" t="s">
        <v>173</v>
      </c>
      <c r="AW429" s="14" t="s">
        <v>34</v>
      </c>
      <c r="AX429" s="14" t="s">
        <v>81</v>
      </c>
      <c r="AY429" s="164" t="s">
        <v>166</v>
      </c>
    </row>
    <row r="430" spans="2:65" s="1" customFormat="1" ht="21.75" customHeight="1">
      <c r="B430" s="33"/>
      <c r="C430" s="132" t="s">
        <v>885</v>
      </c>
      <c r="D430" s="132" t="s">
        <v>168</v>
      </c>
      <c r="E430" s="133" t="s">
        <v>3307</v>
      </c>
      <c r="F430" s="134" t="s">
        <v>3308</v>
      </c>
      <c r="G430" s="135" t="s">
        <v>276</v>
      </c>
      <c r="H430" s="136">
        <v>6.84</v>
      </c>
      <c r="I430" s="137"/>
      <c r="J430" s="138">
        <f>ROUND(I430*H430,2)</f>
        <v>0</v>
      </c>
      <c r="K430" s="134" t="s">
        <v>766</v>
      </c>
      <c r="L430" s="33"/>
      <c r="M430" s="139" t="s">
        <v>19</v>
      </c>
      <c r="N430" s="140" t="s">
        <v>45</v>
      </c>
      <c r="P430" s="141">
        <f>O430*H430</f>
        <v>0</v>
      </c>
      <c r="Q430" s="141">
        <v>0</v>
      </c>
      <c r="R430" s="141">
        <f>Q430*H430</f>
        <v>0</v>
      </c>
      <c r="S430" s="141">
        <v>6.0000000000000001E-3</v>
      </c>
      <c r="T430" s="142">
        <f>S430*H430</f>
        <v>4.104E-2</v>
      </c>
      <c r="AR430" s="143" t="s">
        <v>173</v>
      </c>
      <c r="AT430" s="143" t="s">
        <v>168</v>
      </c>
      <c r="AU430" s="143" t="s">
        <v>83</v>
      </c>
      <c r="AY430" s="18" t="s">
        <v>166</v>
      </c>
      <c r="BE430" s="144">
        <f>IF(N430="základní",J430,0)</f>
        <v>0</v>
      </c>
      <c r="BF430" s="144">
        <f>IF(N430="snížená",J430,0)</f>
        <v>0</v>
      </c>
      <c r="BG430" s="144">
        <f>IF(N430="zákl. přenesená",J430,0)</f>
        <v>0</v>
      </c>
      <c r="BH430" s="144">
        <f>IF(N430="sníž. přenesená",J430,0)</f>
        <v>0</v>
      </c>
      <c r="BI430" s="144">
        <f>IF(N430="nulová",J430,0)</f>
        <v>0</v>
      </c>
      <c r="BJ430" s="18" t="s">
        <v>81</v>
      </c>
      <c r="BK430" s="144">
        <f>ROUND(I430*H430,2)</f>
        <v>0</v>
      </c>
      <c r="BL430" s="18" t="s">
        <v>173</v>
      </c>
      <c r="BM430" s="143" t="s">
        <v>3309</v>
      </c>
    </row>
    <row r="431" spans="2:65" s="1" customFormat="1" ht="10.199999999999999">
      <c r="B431" s="33"/>
      <c r="D431" s="145" t="s">
        <v>175</v>
      </c>
      <c r="F431" s="146" t="s">
        <v>3310</v>
      </c>
      <c r="I431" s="147"/>
      <c r="L431" s="33"/>
      <c r="M431" s="148"/>
      <c r="T431" s="54"/>
      <c r="AT431" s="18" t="s">
        <v>175</v>
      </c>
      <c r="AU431" s="18" t="s">
        <v>83</v>
      </c>
    </row>
    <row r="432" spans="2:65" s="12" customFormat="1" ht="10.199999999999999">
      <c r="B432" s="149"/>
      <c r="D432" s="150" t="s">
        <v>177</v>
      </c>
      <c r="E432" s="151" t="s">
        <v>19</v>
      </c>
      <c r="F432" s="152" t="s">
        <v>3311</v>
      </c>
      <c r="H432" s="151" t="s">
        <v>19</v>
      </c>
      <c r="I432" s="153"/>
      <c r="L432" s="149"/>
      <c r="M432" s="154"/>
      <c r="T432" s="155"/>
      <c r="AT432" s="151" t="s">
        <v>177</v>
      </c>
      <c r="AU432" s="151" t="s">
        <v>83</v>
      </c>
      <c r="AV432" s="12" t="s">
        <v>81</v>
      </c>
      <c r="AW432" s="12" t="s">
        <v>34</v>
      </c>
      <c r="AX432" s="12" t="s">
        <v>74</v>
      </c>
      <c r="AY432" s="151" t="s">
        <v>166</v>
      </c>
    </row>
    <row r="433" spans="2:65" s="13" customFormat="1" ht="10.199999999999999">
      <c r="B433" s="156"/>
      <c r="D433" s="150" t="s">
        <v>177</v>
      </c>
      <c r="E433" s="157" t="s">
        <v>19</v>
      </c>
      <c r="F433" s="158" t="s">
        <v>3312</v>
      </c>
      <c r="H433" s="159">
        <v>2.64</v>
      </c>
      <c r="I433" s="160"/>
      <c r="L433" s="156"/>
      <c r="M433" s="161"/>
      <c r="T433" s="162"/>
      <c r="AT433" s="157" t="s">
        <v>177</v>
      </c>
      <c r="AU433" s="157" t="s">
        <v>83</v>
      </c>
      <c r="AV433" s="13" t="s">
        <v>83</v>
      </c>
      <c r="AW433" s="13" t="s">
        <v>34</v>
      </c>
      <c r="AX433" s="13" t="s">
        <v>74</v>
      </c>
      <c r="AY433" s="157" t="s">
        <v>166</v>
      </c>
    </row>
    <row r="434" spans="2:65" s="15" customFormat="1" ht="10.199999999999999">
      <c r="B434" s="189"/>
      <c r="D434" s="150" t="s">
        <v>177</v>
      </c>
      <c r="E434" s="190" t="s">
        <v>19</v>
      </c>
      <c r="F434" s="191" t="s">
        <v>3313</v>
      </c>
      <c r="H434" s="192">
        <v>2.64</v>
      </c>
      <c r="I434" s="193"/>
      <c r="L434" s="189"/>
      <c r="M434" s="194"/>
      <c r="T434" s="195"/>
      <c r="AT434" s="190" t="s">
        <v>177</v>
      </c>
      <c r="AU434" s="190" t="s">
        <v>83</v>
      </c>
      <c r="AV434" s="15" t="s">
        <v>190</v>
      </c>
      <c r="AW434" s="15" t="s">
        <v>34</v>
      </c>
      <c r="AX434" s="15" t="s">
        <v>74</v>
      </c>
      <c r="AY434" s="190" t="s">
        <v>166</v>
      </c>
    </row>
    <row r="435" spans="2:65" s="12" customFormat="1" ht="10.199999999999999">
      <c r="B435" s="149"/>
      <c r="D435" s="150" t="s">
        <v>177</v>
      </c>
      <c r="E435" s="151" t="s">
        <v>19</v>
      </c>
      <c r="F435" s="152" t="s">
        <v>3314</v>
      </c>
      <c r="H435" s="151" t="s">
        <v>19</v>
      </c>
      <c r="I435" s="153"/>
      <c r="L435" s="149"/>
      <c r="M435" s="154"/>
      <c r="T435" s="155"/>
      <c r="AT435" s="151" t="s">
        <v>177</v>
      </c>
      <c r="AU435" s="151" t="s">
        <v>83</v>
      </c>
      <c r="AV435" s="12" t="s">
        <v>81</v>
      </c>
      <c r="AW435" s="12" t="s">
        <v>34</v>
      </c>
      <c r="AX435" s="12" t="s">
        <v>74</v>
      </c>
      <c r="AY435" s="151" t="s">
        <v>166</v>
      </c>
    </row>
    <row r="436" spans="2:65" s="12" customFormat="1" ht="10.199999999999999">
      <c r="B436" s="149"/>
      <c r="D436" s="150" t="s">
        <v>177</v>
      </c>
      <c r="E436" s="151" t="s">
        <v>19</v>
      </c>
      <c r="F436" s="152" t="s">
        <v>3315</v>
      </c>
      <c r="H436" s="151" t="s">
        <v>19</v>
      </c>
      <c r="I436" s="153"/>
      <c r="L436" s="149"/>
      <c r="M436" s="154"/>
      <c r="T436" s="155"/>
      <c r="AT436" s="151" t="s">
        <v>177</v>
      </c>
      <c r="AU436" s="151" t="s">
        <v>83</v>
      </c>
      <c r="AV436" s="12" t="s">
        <v>81</v>
      </c>
      <c r="AW436" s="12" t="s">
        <v>34</v>
      </c>
      <c r="AX436" s="12" t="s">
        <v>74</v>
      </c>
      <c r="AY436" s="151" t="s">
        <v>166</v>
      </c>
    </row>
    <row r="437" spans="2:65" s="13" customFormat="1" ht="10.199999999999999">
      <c r="B437" s="156"/>
      <c r="D437" s="150" t="s">
        <v>177</v>
      </c>
      <c r="E437" s="157" t="s">
        <v>19</v>
      </c>
      <c r="F437" s="158" t="s">
        <v>3316</v>
      </c>
      <c r="H437" s="159">
        <v>0.48</v>
      </c>
      <c r="I437" s="160"/>
      <c r="L437" s="156"/>
      <c r="M437" s="161"/>
      <c r="T437" s="162"/>
      <c r="AT437" s="157" t="s">
        <v>177</v>
      </c>
      <c r="AU437" s="157" t="s">
        <v>83</v>
      </c>
      <c r="AV437" s="13" t="s">
        <v>83</v>
      </c>
      <c r="AW437" s="13" t="s">
        <v>34</v>
      </c>
      <c r="AX437" s="13" t="s">
        <v>74</v>
      </c>
      <c r="AY437" s="157" t="s">
        <v>166</v>
      </c>
    </row>
    <row r="438" spans="2:65" s="12" customFormat="1" ht="10.199999999999999">
      <c r="B438" s="149"/>
      <c r="D438" s="150" t="s">
        <v>177</v>
      </c>
      <c r="E438" s="151" t="s">
        <v>19</v>
      </c>
      <c r="F438" s="152" t="s">
        <v>3317</v>
      </c>
      <c r="H438" s="151" t="s">
        <v>19</v>
      </c>
      <c r="I438" s="153"/>
      <c r="L438" s="149"/>
      <c r="M438" s="154"/>
      <c r="T438" s="155"/>
      <c r="AT438" s="151" t="s">
        <v>177</v>
      </c>
      <c r="AU438" s="151" t="s">
        <v>83</v>
      </c>
      <c r="AV438" s="12" t="s">
        <v>81</v>
      </c>
      <c r="AW438" s="12" t="s">
        <v>34</v>
      </c>
      <c r="AX438" s="12" t="s">
        <v>74</v>
      </c>
      <c r="AY438" s="151" t="s">
        <v>166</v>
      </c>
    </row>
    <row r="439" spans="2:65" s="13" customFormat="1" ht="10.199999999999999">
      <c r="B439" s="156"/>
      <c r="D439" s="150" t="s">
        <v>177</v>
      </c>
      <c r="E439" s="157" t="s">
        <v>19</v>
      </c>
      <c r="F439" s="158" t="s">
        <v>3318</v>
      </c>
      <c r="H439" s="159">
        <v>3.72</v>
      </c>
      <c r="I439" s="160"/>
      <c r="L439" s="156"/>
      <c r="M439" s="161"/>
      <c r="T439" s="162"/>
      <c r="AT439" s="157" t="s">
        <v>177</v>
      </c>
      <c r="AU439" s="157" t="s">
        <v>83</v>
      </c>
      <c r="AV439" s="13" t="s">
        <v>83</v>
      </c>
      <c r="AW439" s="13" t="s">
        <v>34</v>
      </c>
      <c r="AX439" s="13" t="s">
        <v>74</v>
      </c>
      <c r="AY439" s="157" t="s">
        <v>166</v>
      </c>
    </row>
    <row r="440" spans="2:65" s="15" customFormat="1" ht="10.199999999999999">
      <c r="B440" s="189"/>
      <c r="D440" s="150" t="s">
        <v>177</v>
      </c>
      <c r="E440" s="190" t="s">
        <v>19</v>
      </c>
      <c r="F440" s="191" t="s">
        <v>3313</v>
      </c>
      <c r="H440" s="192">
        <v>4.2</v>
      </c>
      <c r="I440" s="193"/>
      <c r="L440" s="189"/>
      <c r="M440" s="194"/>
      <c r="T440" s="195"/>
      <c r="AT440" s="190" t="s">
        <v>177</v>
      </c>
      <c r="AU440" s="190" t="s">
        <v>83</v>
      </c>
      <c r="AV440" s="15" t="s">
        <v>190</v>
      </c>
      <c r="AW440" s="15" t="s">
        <v>34</v>
      </c>
      <c r="AX440" s="15" t="s">
        <v>74</v>
      </c>
      <c r="AY440" s="190" t="s">
        <v>166</v>
      </c>
    </row>
    <row r="441" spans="2:65" s="14" customFormat="1" ht="10.199999999999999">
      <c r="B441" s="163"/>
      <c r="D441" s="150" t="s">
        <v>177</v>
      </c>
      <c r="E441" s="164" t="s">
        <v>19</v>
      </c>
      <c r="F441" s="165" t="s">
        <v>181</v>
      </c>
      <c r="H441" s="166">
        <v>6.84</v>
      </c>
      <c r="I441" s="167"/>
      <c r="L441" s="163"/>
      <c r="M441" s="168"/>
      <c r="T441" s="169"/>
      <c r="AT441" s="164" t="s">
        <v>177</v>
      </c>
      <c r="AU441" s="164" t="s">
        <v>83</v>
      </c>
      <c r="AV441" s="14" t="s">
        <v>173</v>
      </c>
      <c r="AW441" s="14" t="s">
        <v>34</v>
      </c>
      <c r="AX441" s="14" t="s">
        <v>81</v>
      </c>
      <c r="AY441" s="164" t="s">
        <v>166</v>
      </c>
    </row>
    <row r="442" spans="2:65" s="11" customFormat="1" ht="22.8" customHeight="1">
      <c r="B442" s="120"/>
      <c r="D442" s="121" t="s">
        <v>73</v>
      </c>
      <c r="E442" s="130" t="s">
        <v>402</v>
      </c>
      <c r="F442" s="130" t="s">
        <v>403</v>
      </c>
      <c r="I442" s="123"/>
      <c r="J442" s="131">
        <f>BK442</f>
        <v>0</v>
      </c>
      <c r="L442" s="120"/>
      <c r="M442" s="125"/>
      <c r="P442" s="126">
        <f>SUM(P443:P453)</f>
        <v>0</v>
      </c>
      <c r="R442" s="126">
        <f>SUM(R443:R453)</f>
        <v>0</v>
      </c>
      <c r="T442" s="127">
        <f>SUM(T443:T453)</f>
        <v>0</v>
      </c>
      <c r="AR442" s="121" t="s">
        <v>81</v>
      </c>
      <c r="AT442" s="128" t="s">
        <v>73</v>
      </c>
      <c r="AU442" s="128" t="s">
        <v>81</v>
      </c>
      <c r="AY442" s="121" t="s">
        <v>166</v>
      </c>
      <c r="BK442" s="129">
        <f>SUM(BK443:BK453)</f>
        <v>0</v>
      </c>
    </row>
    <row r="443" spans="2:65" s="1" customFormat="1" ht="24.15" customHeight="1">
      <c r="B443" s="33"/>
      <c r="C443" s="132" t="s">
        <v>892</v>
      </c>
      <c r="D443" s="132" t="s">
        <v>168</v>
      </c>
      <c r="E443" s="133" t="s">
        <v>3319</v>
      </c>
      <c r="F443" s="134" t="s">
        <v>3320</v>
      </c>
      <c r="G443" s="135" t="s">
        <v>293</v>
      </c>
      <c r="H443" s="136">
        <v>1.7769999999999999</v>
      </c>
      <c r="I443" s="137"/>
      <c r="J443" s="138">
        <f>ROUND(I443*H443,2)</f>
        <v>0</v>
      </c>
      <c r="K443" s="134" t="s">
        <v>766</v>
      </c>
      <c r="L443" s="33"/>
      <c r="M443" s="139" t="s">
        <v>19</v>
      </c>
      <c r="N443" s="140" t="s">
        <v>45</v>
      </c>
      <c r="P443" s="141">
        <f>O443*H443</f>
        <v>0</v>
      </c>
      <c r="Q443" s="141">
        <v>0</v>
      </c>
      <c r="R443" s="141">
        <f>Q443*H443</f>
        <v>0</v>
      </c>
      <c r="S443" s="141">
        <v>0</v>
      </c>
      <c r="T443" s="142">
        <f>S443*H443</f>
        <v>0</v>
      </c>
      <c r="AR443" s="143" t="s">
        <v>173</v>
      </c>
      <c r="AT443" s="143" t="s">
        <v>168</v>
      </c>
      <c r="AU443" s="143" t="s">
        <v>83</v>
      </c>
      <c r="AY443" s="18" t="s">
        <v>166</v>
      </c>
      <c r="BE443" s="144">
        <f>IF(N443="základní",J443,0)</f>
        <v>0</v>
      </c>
      <c r="BF443" s="144">
        <f>IF(N443="snížená",J443,0)</f>
        <v>0</v>
      </c>
      <c r="BG443" s="144">
        <f>IF(N443="zákl. přenesená",J443,0)</f>
        <v>0</v>
      </c>
      <c r="BH443" s="144">
        <f>IF(N443="sníž. přenesená",J443,0)</f>
        <v>0</v>
      </c>
      <c r="BI443" s="144">
        <f>IF(N443="nulová",J443,0)</f>
        <v>0</v>
      </c>
      <c r="BJ443" s="18" t="s">
        <v>81</v>
      </c>
      <c r="BK443" s="144">
        <f>ROUND(I443*H443,2)</f>
        <v>0</v>
      </c>
      <c r="BL443" s="18" t="s">
        <v>173</v>
      </c>
      <c r="BM443" s="143" t="s">
        <v>3321</v>
      </c>
    </row>
    <row r="444" spans="2:65" s="1" customFormat="1" ht="10.199999999999999">
      <c r="B444" s="33"/>
      <c r="D444" s="145" t="s">
        <v>175</v>
      </c>
      <c r="F444" s="146" t="s">
        <v>3322</v>
      </c>
      <c r="I444" s="147"/>
      <c r="L444" s="33"/>
      <c r="M444" s="148"/>
      <c r="T444" s="54"/>
      <c r="AT444" s="18" t="s">
        <v>175</v>
      </c>
      <c r="AU444" s="18" t="s">
        <v>83</v>
      </c>
    </row>
    <row r="445" spans="2:65" s="1" customFormat="1" ht="33" customHeight="1">
      <c r="B445" s="33"/>
      <c r="C445" s="132" t="s">
        <v>897</v>
      </c>
      <c r="D445" s="132" t="s">
        <v>168</v>
      </c>
      <c r="E445" s="133" t="s">
        <v>3323</v>
      </c>
      <c r="F445" s="134" t="s">
        <v>3324</v>
      </c>
      <c r="G445" s="135" t="s">
        <v>293</v>
      </c>
      <c r="H445" s="136">
        <v>1.7769999999999999</v>
      </c>
      <c r="I445" s="137"/>
      <c r="J445" s="138">
        <f>ROUND(I445*H445,2)</f>
        <v>0</v>
      </c>
      <c r="K445" s="134" t="s">
        <v>766</v>
      </c>
      <c r="L445" s="33"/>
      <c r="M445" s="139" t="s">
        <v>19</v>
      </c>
      <c r="N445" s="140" t="s">
        <v>45</v>
      </c>
      <c r="P445" s="141">
        <f>O445*H445</f>
        <v>0</v>
      </c>
      <c r="Q445" s="141">
        <v>0</v>
      </c>
      <c r="R445" s="141">
        <f>Q445*H445</f>
        <v>0</v>
      </c>
      <c r="S445" s="141">
        <v>0</v>
      </c>
      <c r="T445" s="142">
        <f>S445*H445</f>
        <v>0</v>
      </c>
      <c r="AR445" s="143" t="s">
        <v>173</v>
      </c>
      <c r="AT445" s="143" t="s">
        <v>168</v>
      </c>
      <c r="AU445" s="143" t="s">
        <v>83</v>
      </c>
      <c r="AY445" s="18" t="s">
        <v>166</v>
      </c>
      <c r="BE445" s="144">
        <f>IF(N445="základní",J445,0)</f>
        <v>0</v>
      </c>
      <c r="BF445" s="144">
        <f>IF(N445="snížená",J445,0)</f>
        <v>0</v>
      </c>
      <c r="BG445" s="144">
        <f>IF(N445="zákl. přenesená",J445,0)</f>
        <v>0</v>
      </c>
      <c r="BH445" s="144">
        <f>IF(N445="sníž. přenesená",J445,0)</f>
        <v>0</v>
      </c>
      <c r="BI445" s="144">
        <f>IF(N445="nulová",J445,0)</f>
        <v>0</v>
      </c>
      <c r="BJ445" s="18" t="s">
        <v>81</v>
      </c>
      <c r="BK445" s="144">
        <f>ROUND(I445*H445,2)</f>
        <v>0</v>
      </c>
      <c r="BL445" s="18" t="s">
        <v>173</v>
      </c>
      <c r="BM445" s="143" t="s">
        <v>3325</v>
      </c>
    </row>
    <row r="446" spans="2:65" s="1" customFormat="1" ht="10.199999999999999">
      <c r="B446" s="33"/>
      <c r="D446" s="145" t="s">
        <v>175</v>
      </c>
      <c r="F446" s="146" t="s">
        <v>3326</v>
      </c>
      <c r="I446" s="147"/>
      <c r="L446" s="33"/>
      <c r="M446" s="148"/>
      <c r="T446" s="54"/>
      <c r="AT446" s="18" t="s">
        <v>175</v>
      </c>
      <c r="AU446" s="18" t="s">
        <v>83</v>
      </c>
    </row>
    <row r="447" spans="2:65" s="1" customFormat="1" ht="21.75" customHeight="1">
      <c r="B447" s="33"/>
      <c r="C447" s="132" t="s">
        <v>904</v>
      </c>
      <c r="D447" s="132" t="s">
        <v>168</v>
      </c>
      <c r="E447" s="133" t="s">
        <v>410</v>
      </c>
      <c r="F447" s="134" t="s">
        <v>411</v>
      </c>
      <c r="G447" s="135" t="s">
        <v>293</v>
      </c>
      <c r="H447" s="136">
        <v>1.7769999999999999</v>
      </c>
      <c r="I447" s="137"/>
      <c r="J447" s="138">
        <f>ROUND(I447*H447,2)</f>
        <v>0</v>
      </c>
      <c r="K447" s="134" t="s">
        <v>766</v>
      </c>
      <c r="L447" s="33"/>
      <c r="M447" s="139" t="s">
        <v>19</v>
      </c>
      <c r="N447" s="140" t="s">
        <v>45</v>
      </c>
      <c r="P447" s="141">
        <f>O447*H447</f>
        <v>0</v>
      </c>
      <c r="Q447" s="141">
        <v>0</v>
      </c>
      <c r="R447" s="141">
        <f>Q447*H447</f>
        <v>0</v>
      </c>
      <c r="S447" s="141">
        <v>0</v>
      </c>
      <c r="T447" s="142">
        <f>S447*H447</f>
        <v>0</v>
      </c>
      <c r="AR447" s="143" t="s">
        <v>173</v>
      </c>
      <c r="AT447" s="143" t="s">
        <v>168</v>
      </c>
      <c r="AU447" s="143" t="s">
        <v>83</v>
      </c>
      <c r="AY447" s="18" t="s">
        <v>166</v>
      </c>
      <c r="BE447" s="144">
        <f>IF(N447="základní",J447,0)</f>
        <v>0</v>
      </c>
      <c r="BF447" s="144">
        <f>IF(N447="snížená",J447,0)</f>
        <v>0</v>
      </c>
      <c r="BG447" s="144">
        <f>IF(N447="zákl. přenesená",J447,0)</f>
        <v>0</v>
      </c>
      <c r="BH447" s="144">
        <f>IF(N447="sníž. přenesená",J447,0)</f>
        <v>0</v>
      </c>
      <c r="BI447" s="144">
        <f>IF(N447="nulová",J447,0)</f>
        <v>0</v>
      </c>
      <c r="BJ447" s="18" t="s">
        <v>81</v>
      </c>
      <c r="BK447" s="144">
        <f>ROUND(I447*H447,2)</f>
        <v>0</v>
      </c>
      <c r="BL447" s="18" t="s">
        <v>173</v>
      </c>
      <c r="BM447" s="143" t="s">
        <v>3327</v>
      </c>
    </row>
    <row r="448" spans="2:65" s="1" customFormat="1" ht="10.199999999999999">
      <c r="B448" s="33"/>
      <c r="D448" s="145" t="s">
        <v>175</v>
      </c>
      <c r="F448" s="146" t="s">
        <v>3328</v>
      </c>
      <c r="I448" s="147"/>
      <c r="L448" s="33"/>
      <c r="M448" s="148"/>
      <c r="T448" s="54"/>
      <c r="AT448" s="18" t="s">
        <v>175</v>
      </c>
      <c r="AU448" s="18" t="s">
        <v>83</v>
      </c>
    </row>
    <row r="449" spans="2:65" s="1" customFormat="1" ht="24.15" customHeight="1">
      <c r="B449" s="33"/>
      <c r="C449" s="132" t="s">
        <v>912</v>
      </c>
      <c r="D449" s="132" t="s">
        <v>168</v>
      </c>
      <c r="E449" s="133" t="s">
        <v>415</v>
      </c>
      <c r="F449" s="134" t="s">
        <v>3329</v>
      </c>
      <c r="G449" s="135" t="s">
        <v>293</v>
      </c>
      <c r="H449" s="136">
        <v>17.77</v>
      </c>
      <c r="I449" s="137"/>
      <c r="J449" s="138">
        <f>ROUND(I449*H449,2)</f>
        <v>0</v>
      </c>
      <c r="K449" s="134" t="s">
        <v>766</v>
      </c>
      <c r="L449" s="33"/>
      <c r="M449" s="139" t="s">
        <v>19</v>
      </c>
      <c r="N449" s="140" t="s">
        <v>45</v>
      </c>
      <c r="P449" s="141">
        <f>O449*H449</f>
        <v>0</v>
      </c>
      <c r="Q449" s="141">
        <v>0</v>
      </c>
      <c r="R449" s="141">
        <f>Q449*H449</f>
        <v>0</v>
      </c>
      <c r="S449" s="141">
        <v>0</v>
      </c>
      <c r="T449" s="142">
        <f>S449*H449</f>
        <v>0</v>
      </c>
      <c r="AR449" s="143" t="s">
        <v>173</v>
      </c>
      <c r="AT449" s="143" t="s">
        <v>168</v>
      </c>
      <c r="AU449" s="143" t="s">
        <v>83</v>
      </c>
      <c r="AY449" s="18" t="s">
        <v>166</v>
      </c>
      <c r="BE449" s="144">
        <f>IF(N449="základní",J449,0)</f>
        <v>0</v>
      </c>
      <c r="BF449" s="144">
        <f>IF(N449="snížená",J449,0)</f>
        <v>0</v>
      </c>
      <c r="BG449" s="144">
        <f>IF(N449="zákl. přenesená",J449,0)</f>
        <v>0</v>
      </c>
      <c r="BH449" s="144">
        <f>IF(N449="sníž. přenesená",J449,0)</f>
        <v>0</v>
      </c>
      <c r="BI449" s="144">
        <f>IF(N449="nulová",J449,0)</f>
        <v>0</v>
      </c>
      <c r="BJ449" s="18" t="s">
        <v>81</v>
      </c>
      <c r="BK449" s="144">
        <f>ROUND(I449*H449,2)</f>
        <v>0</v>
      </c>
      <c r="BL449" s="18" t="s">
        <v>173</v>
      </c>
      <c r="BM449" s="143" t="s">
        <v>3330</v>
      </c>
    </row>
    <row r="450" spans="2:65" s="1" customFormat="1" ht="10.199999999999999">
      <c r="B450" s="33"/>
      <c r="D450" s="145" t="s">
        <v>175</v>
      </c>
      <c r="F450" s="146" t="s">
        <v>3331</v>
      </c>
      <c r="I450" s="147"/>
      <c r="L450" s="33"/>
      <c r="M450" s="148"/>
      <c r="T450" s="54"/>
      <c r="AT450" s="18" t="s">
        <v>175</v>
      </c>
      <c r="AU450" s="18" t="s">
        <v>83</v>
      </c>
    </row>
    <row r="451" spans="2:65" s="13" customFormat="1" ht="10.199999999999999">
      <c r="B451" s="156"/>
      <c r="D451" s="150" t="s">
        <v>177</v>
      </c>
      <c r="F451" s="158" t="s">
        <v>3332</v>
      </c>
      <c r="H451" s="159">
        <v>17.77</v>
      </c>
      <c r="I451" s="160"/>
      <c r="L451" s="156"/>
      <c r="M451" s="161"/>
      <c r="T451" s="162"/>
      <c r="AT451" s="157" t="s">
        <v>177</v>
      </c>
      <c r="AU451" s="157" t="s">
        <v>83</v>
      </c>
      <c r="AV451" s="13" t="s">
        <v>83</v>
      </c>
      <c r="AW451" s="13" t="s">
        <v>4</v>
      </c>
      <c r="AX451" s="13" t="s">
        <v>81</v>
      </c>
      <c r="AY451" s="157" t="s">
        <v>166</v>
      </c>
    </row>
    <row r="452" spans="2:65" s="1" customFormat="1" ht="24.15" customHeight="1">
      <c r="B452" s="33"/>
      <c r="C452" s="132" t="s">
        <v>918</v>
      </c>
      <c r="D452" s="132" t="s">
        <v>168</v>
      </c>
      <c r="E452" s="133" t="s">
        <v>438</v>
      </c>
      <c r="F452" s="134" t="s">
        <v>439</v>
      </c>
      <c r="G452" s="135" t="s">
        <v>293</v>
      </c>
      <c r="H452" s="136">
        <v>1.7769999999999999</v>
      </c>
      <c r="I452" s="137"/>
      <c r="J452" s="138">
        <f>ROUND(I452*H452,2)</f>
        <v>0</v>
      </c>
      <c r="K452" s="134" t="s">
        <v>766</v>
      </c>
      <c r="L452" s="33"/>
      <c r="M452" s="139" t="s">
        <v>19</v>
      </c>
      <c r="N452" s="140" t="s">
        <v>45</v>
      </c>
      <c r="P452" s="141">
        <f>O452*H452</f>
        <v>0</v>
      </c>
      <c r="Q452" s="141">
        <v>0</v>
      </c>
      <c r="R452" s="141">
        <f>Q452*H452</f>
        <v>0</v>
      </c>
      <c r="S452" s="141">
        <v>0</v>
      </c>
      <c r="T452" s="142">
        <f>S452*H452</f>
        <v>0</v>
      </c>
      <c r="AR452" s="143" t="s">
        <v>173</v>
      </c>
      <c r="AT452" s="143" t="s">
        <v>168</v>
      </c>
      <c r="AU452" s="143" t="s">
        <v>83</v>
      </c>
      <c r="AY452" s="18" t="s">
        <v>166</v>
      </c>
      <c r="BE452" s="144">
        <f>IF(N452="základní",J452,0)</f>
        <v>0</v>
      </c>
      <c r="BF452" s="144">
        <f>IF(N452="snížená",J452,0)</f>
        <v>0</v>
      </c>
      <c r="BG452" s="144">
        <f>IF(N452="zákl. přenesená",J452,0)</f>
        <v>0</v>
      </c>
      <c r="BH452" s="144">
        <f>IF(N452="sníž. přenesená",J452,0)</f>
        <v>0</v>
      </c>
      <c r="BI452" s="144">
        <f>IF(N452="nulová",J452,0)</f>
        <v>0</v>
      </c>
      <c r="BJ452" s="18" t="s">
        <v>81</v>
      </c>
      <c r="BK452" s="144">
        <f>ROUND(I452*H452,2)</f>
        <v>0</v>
      </c>
      <c r="BL452" s="18" t="s">
        <v>173</v>
      </c>
      <c r="BM452" s="143" t="s">
        <v>3333</v>
      </c>
    </row>
    <row r="453" spans="2:65" s="1" customFormat="1" ht="10.199999999999999">
      <c r="B453" s="33"/>
      <c r="D453" s="145" t="s">
        <v>175</v>
      </c>
      <c r="F453" s="146" t="s">
        <v>3334</v>
      </c>
      <c r="I453" s="147"/>
      <c r="L453" s="33"/>
      <c r="M453" s="148"/>
      <c r="T453" s="54"/>
      <c r="AT453" s="18" t="s">
        <v>175</v>
      </c>
      <c r="AU453" s="18" t="s">
        <v>83</v>
      </c>
    </row>
    <row r="454" spans="2:65" s="11" customFormat="1" ht="22.8" customHeight="1">
      <c r="B454" s="120"/>
      <c r="D454" s="121" t="s">
        <v>73</v>
      </c>
      <c r="E454" s="130" t="s">
        <v>865</v>
      </c>
      <c r="F454" s="130" t="s">
        <v>866</v>
      </c>
      <c r="I454" s="123"/>
      <c r="J454" s="131">
        <f>BK454</f>
        <v>0</v>
      </c>
      <c r="L454" s="120"/>
      <c r="M454" s="125"/>
      <c r="P454" s="126">
        <f>SUM(P455:P456)</f>
        <v>0</v>
      </c>
      <c r="R454" s="126">
        <f>SUM(R455:R456)</f>
        <v>0</v>
      </c>
      <c r="T454" s="127">
        <f>SUM(T455:T456)</f>
        <v>0</v>
      </c>
      <c r="AR454" s="121" t="s">
        <v>81</v>
      </c>
      <c r="AT454" s="128" t="s">
        <v>73</v>
      </c>
      <c r="AU454" s="128" t="s">
        <v>81</v>
      </c>
      <c r="AY454" s="121" t="s">
        <v>166</v>
      </c>
      <c r="BK454" s="129">
        <f>SUM(BK455:BK456)</f>
        <v>0</v>
      </c>
    </row>
    <row r="455" spans="2:65" s="1" customFormat="1" ht="24.15" customHeight="1">
      <c r="B455" s="33"/>
      <c r="C455" s="132" t="s">
        <v>925</v>
      </c>
      <c r="D455" s="132" t="s">
        <v>168</v>
      </c>
      <c r="E455" s="133" t="s">
        <v>3335</v>
      </c>
      <c r="F455" s="134" t="s">
        <v>3336</v>
      </c>
      <c r="G455" s="135" t="s">
        <v>293</v>
      </c>
      <c r="H455" s="136">
        <v>4.8860000000000001</v>
      </c>
      <c r="I455" s="137"/>
      <c r="J455" s="138">
        <f>ROUND(I455*H455,2)</f>
        <v>0</v>
      </c>
      <c r="K455" s="134" t="s">
        <v>766</v>
      </c>
      <c r="L455" s="33"/>
      <c r="M455" s="139" t="s">
        <v>19</v>
      </c>
      <c r="N455" s="140" t="s">
        <v>45</v>
      </c>
      <c r="P455" s="141">
        <f>O455*H455</f>
        <v>0</v>
      </c>
      <c r="Q455" s="141">
        <v>0</v>
      </c>
      <c r="R455" s="141">
        <f>Q455*H455</f>
        <v>0</v>
      </c>
      <c r="S455" s="141">
        <v>0</v>
      </c>
      <c r="T455" s="142">
        <f>S455*H455</f>
        <v>0</v>
      </c>
      <c r="AR455" s="143" t="s">
        <v>173</v>
      </c>
      <c r="AT455" s="143" t="s">
        <v>168</v>
      </c>
      <c r="AU455" s="143" t="s">
        <v>83</v>
      </c>
      <c r="AY455" s="18" t="s">
        <v>166</v>
      </c>
      <c r="BE455" s="144">
        <f>IF(N455="základní",J455,0)</f>
        <v>0</v>
      </c>
      <c r="BF455" s="144">
        <f>IF(N455="snížená",J455,0)</f>
        <v>0</v>
      </c>
      <c r="BG455" s="144">
        <f>IF(N455="zákl. přenesená",J455,0)</f>
        <v>0</v>
      </c>
      <c r="BH455" s="144">
        <f>IF(N455="sníž. přenesená",J455,0)</f>
        <v>0</v>
      </c>
      <c r="BI455" s="144">
        <f>IF(N455="nulová",J455,0)</f>
        <v>0</v>
      </c>
      <c r="BJ455" s="18" t="s">
        <v>81</v>
      </c>
      <c r="BK455" s="144">
        <f>ROUND(I455*H455,2)</f>
        <v>0</v>
      </c>
      <c r="BL455" s="18" t="s">
        <v>173</v>
      </c>
      <c r="BM455" s="143" t="s">
        <v>3337</v>
      </c>
    </row>
    <row r="456" spans="2:65" s="1" customFormat="1" ht="10.199999999999999">
      <c r="B456" s="33"/>
      <c r="D456" s="145" t="s">
        <v>175</v>
      </c>
      <c r="F456" s="146" t="s">
        <v>3338</v>
      </c>
      <c r="I456" s="147"/>
      <c r="L456" s="33"/>
      <c r="M456" s="148"/>
      <c r="T456" s="54"/>
      <c r="AT456" s="18" t="s">
        <v>175</v>
      </c>
      <c r="AU456" s="18" t="s">
        <v>83</v>
      </c>
    </row>
    <row r="457" spans="2:65" s="11" customFormat="1" ht="25.95" customHeight="1">
      <c r="B457" s="120"/>
      <c r="D457" s="121" t="s">
        <v>73</v>
      </c>
      <c r="E457" s="122" t="s">
        <v>450</v>
      </c>
      <c r="F457" s="122" t="s">
        <v>451</v>
      </c>
      <c r="I457" s="123"/>
      <c r="J457" s="124">
        <f>BK457</f>
        <v>0</v>
      </c>
      <c r="L457" s="120"/>
      <c r="M457" s="125"/>
      <c r="P457" s="126">
        <f>P458+P464+P526+P623+P656+P659</f>
        <v>0</v>
      </c>
      <c r="R457" s="126">
        <f>R458+R464+R526+R623+R656+R659</f>
        <v>0.15882486964</v>
      </c>
      <c r="T457" s="127">
        <f>T458+T464+T526+T623+T656+T659</f>
        <v>1.77637E-2</v>
      </c>
      <c r="AR457" s="121" t="s">
        <v>83</v>
      </c>
      <c r="AT457" s="128" t="s">
        <v>73</v>
      </c>
      <c r="AU457" s="128" t="s">
        <v>74</v>
      </c>
      <c r="AY457" s="121" t="s">
        <v>166</v>
      </c>
      <c r="BK457" s="129">
        <f>BK458+BK464+BK526+BK623+BK656+BK659</f>
        <v>0</v>
      </c>
    </row>
    <row r="458" spans="2:65" s="11" customFormat="1" ht="22.8" customHeight="1">
      <c r="B458" s="120"/>
      <c r="D458" s="121" t="s">
        <v>73</v>
      </c>
      <c r="E458" s="130" t="s">
        <v>462</v>
      </c>
      <c r="F458" s="130" t="s">
        <v>463</v>
      </c>
      <c r="I458" s="123"/>
      <c r="J458" s="131">
        <f>BK458</f>
        <v>0</v>
      </c>
      <c r="L458" s="120"/>
      <c r="M458" s="125"/>
      <c r="P458" s="126">
        <f>SUM(P459:P463)</f>
        <v>0</v>
      </c>
      <c r="R458" s="126">
        <f>SUM(R459:R463)</f>
        <v>0</v>
      </c>
      <c r="T458" s="127">
        <f>SUM(T459:T463)</f>
        <v>2.1869999999999998E-4</v>
      </c>
      <c r="AR458" s="121" t="s">
        <v>83</v>
      </c>
      <c r="AT458" s="128" t="s">
        <v>73</v>
      </c>
      <c r="AU458" s="128" t="s">
        <v>81</v>
      </c>
      <c r="AY458" s="121" t="s">
        <v>166</v>
      </c>
      <c r="BK458" s="129">
        <f>SUM(BK459:BK463)</f>
        <v>0</v>
      </c>
    </row>
    <row r="459" spans="2:65" s="1" customFormat="1" ht="16.5" customHeight="1">
      <c r="B459" s="33"/>
      <c r="C459" s="132" t="s">
        <v>569</v>
      </c>
      <c r="D459" s="132" t="s">
        <v>168</v>
      </c>
      <c r="E459" s="133" t="s">
        <v>3339</v>
      </c>
      <c r="F459" s="134" t="s">
        <v>3340</v>
      </c>
      <c r="G459" s="135" t="s">
        <v>244</v>
      </c>
      <c r="H459" s="136">
        <v>8.9999999999999993E-3</v>
      </c>
      <c r="I459" s="137"/>
      <c r="J459" s="138">
        <f>ROUND(I459*H459,2)</f>
        <v>0</v>
      </c>
      <c r="K459" s="134" t="s">
        <v>766</v>
      </c>
      <c r="L459" s="33"/>
      <c r="M459" s="139" t="s">
        <v>19</v>
      </c>
      <c r="N459" s="140" t="s">
        <v>45</v>
      </c>
      <c r="P459" s="141">
        <f>O459*H459</f>
        <v>0</v>
      </c>
      <c r="Q459" s="141">
        <v>0</v>
      </c>
      <c r="R459" s="141">
        <f>Q459*H459</f>
        <v>0</v>
      </c>
      <c r="S459" s="141">
        <v>2.4299999999999999E-2</v>
      </c>
      <c r="T459" s="142">
        <f>S459*H459</f>
        <v>2.1869999999999998E-4</v>
      </c>
      <c r="AR459" s="143" t="s">
        <v>290</v>
      </c>
      <c r="AT459" s="143" t="s">
        <v>168</v>
      </c>
      <c r="AU459" s="143" t="s">
        <v>83</v>
      </c>
      <c r="AY459" s="18" t="s">
        <v>166</v>
      </c>
      <c r="BE459" s="144">
        <f>IF(N459="základní",J459,0)</f>
        <v>0</v>
      </c>
      <c r="BF459" s="144">
        <f>IF(N459="snížená",J459,0)</f>
        <v>0</v>
      </c>
      <c r="BG459" s="144">
        <f>IF(N459="zákl. přenesená",J459,0)</f>
        <v>0</v>
      </c>
      <c r="BH459" s="144">
        <f>IF(N459="sníž. přenesená",J459,0)</f>
        <v>0</v>
      </c>
      <c r="BI459" s="144">
        <f>IF(N459="nulová",J459,0)</f>
        <v>0</v>
      </c>
      <c r="BJ459" s="18" t="s">
        <v>81</v>
      </c>
      <c r="BK459" s="144">
        <f>ROUND(I459*H459,2)</f>
        <v>0</v>
      </c>
      <c r="BL459" s="18" t="s">
        <v>290</v>
      </c>
      <c r="BM459" s="143" t="s">
        <v>3341</v>
      </c>
    </row>
    <row r="460" spans="2:65" s="1" customFormat="1" ht="10.199999999999999">
      <c r="B460" s="33"/>
      <c r="D460" s="145" t="s">
        <v>175</v>
      </c>
      <c r="F460" s="146" t="s">
        <v>3342</v>
      </c>
      <c r="I460" s="147"/>
      <c r="L460" s="33"/>
      <c r="M460" s="148"/>
      <c r="T460" s="54"/>
      <c r="AT460" s="18" t="s">
        <v>175</v>
      </c>
      <c r="AU460" s="18" t="s">
        <v>83</v>
      </c>
    </row>
    <row r="461" spans="2:65" s="12" customFormat="1" ht="10.199999999999999">
      <c r="B461" s="149"/>
      <c r="D461" s="150" t="s">
        <v>177</v>
      </c>
      <c r="E461" s="151" t="s">
        <v>19</v>
      </c>
      <c r="F461" s="152" t="s">
        <v>3343</v>
      </c>
      <c r="H461" s="151" t="s">
        <v>19</v>
      </c>
      <c r="I461" s="153"/>
      <c r="L461" s="149"/>
      <c r="M461" s="154"/>
      <c r="T461" s="155"/>
      <c r="AT461" s="151" t="s">
        <v>177</v>
      </c>
      <c r="AU461" s="151" t="s">
        <v>83</v>
      </c>
      <c r="AV461" s="12" t="s">
        <v>81</v>
      </c>
      <c r="AW461" s="12" t="s">
        <v>34</v>
      </c>
      <c r="AX461" s="12" t="s">
        <v>74</v>
      </c>
      <c r="AY461" s="151" t="s">
        <v>166</v>
      </c>
    </row>
    <row r="462" spans="2:65" s="13" customFormat="1" ht="10.199999999999999">
      <c r="B462" s="156"/>
      <c r="D462" s="150" t="s">
        <v>177</v>
      </c>
      <c r="E462" s="157" t="s">
        <v>19</v>
      </c>
      <c r="F462" s="158" t="s">
        <v>3344</v>
      </c>
      <c r="H462" s="159">
        <v>8.9999999999999993E-3</v>
      </c>
      <c r="I462" s="160"/>
      <c r="L462" s="156"/>
      <c r="M462" s="161"/>
      <c r="T462" s="162"/>
      <c r="AT462" s="157" t="s">
        <v>177</v>
      </c>
      <c r="AU462" s="157" t="s">
        <v>83</v>
      </c>
      <c r="AV462" s="13" t="s">
        <v>83</v>
      </c>
      <c r="AW462" s="13" t="s">
        <v>34</v>
      </c>
      <c r="AX462" s="13" t="s">
        <v>74</v>
      </c>
      <c r="AY462" s="157" t="s">
        <v>166</v>
      </c>
    </row>
    <row r="463" spans="2:65" s="14" customFormat="1" ht="10.199999999999999">
      <c r="B463" s="163"/>
      <c r="D463" s="150" t="s">
        <v>177</v>
      </c>
      <c r="E463" s="164" t="s">
        <v>19</v>
      </c>
      <c r="F463" s="165" t="s">
        <v>181</v>
      </c>
      <c r="H463" s="166">
        <v>8.9999999999999993E-3</v>
      </c>
      <c r="I463" s="167"/>
      <c r="L463" s="163"/>
      <c r="M463" s="168"/>
      <c r="T463" s="169"/>
      <c r="AT463" s="164" t="s">
        <v>177</v>
      </c>
      <c r="AU463" s="164" t="s">
        <v>83</v>
      </c>
      <c r="AV463" s="14" t="s">
        <v>173</v>
      </c>
      <c r="AW463" s="14" t="s">
        <v>34</v>
      </c>
      <c r="AX463" s="14" t="s">
        <v>81</v>
      </c>
      <c r="AY463" s="164" t="s">
        <v>166</v>
      </c>
    </row>
    <row r="464" spans="2:65" s="11" customFormat="1" ht="22.8" customHeight="1">
      <c r="B464" s="120"/>
      <c r="D464" s="121" t="s">
        <v>73</v>
      </c>
      <c r="E464" s="130" t="s">
        <v>3345</v>
      </c>
      <c r="F464" s="130" t="s">
        <v>3346</v>
      </c>
      <c r="I464" s="123"/>
      <c r="J464" s="131">
        <f>BK464</f>
        <v>0</v>
      </c>
      <c r="L464" s="120"/>
      <c r="M464" s="125"/>
      <c r="P464" s="126">
        <f>SUM(P465:P525)</f>
        <v>0</v>
      </c>
      <c r="R464" s="126">
        <f>SUM(R465:R525)</f>
        <v>3.8381767999999997E-2</v>
      </c>
      <c r="T464" s="127">
        <f>SUM(T465:T525)</f>
        <v>9.6599999999999984E-3</v>
      </c>
      <c r="AR464" s="121" t="s">
        <v>83</v>
      </c>
      <c r="AT464" s="128" t="s">
        <v>73</v>
      </c>
      <c r="AU464" s="128" t="s">
        <v>81</v>
      </c>
      <c r="AY464" s="121" t="s">
        <v>166</v>
      </c>
      <c r="BK464" s="129">
        <f>SUM(BK465:BK525)</f>
        <v>0</v>
      </c>
    </row>
    <row r="465" spans="2:65" s="1" customFormat="1" ht="24.15" customHeight="1">
      <c r="B465" s="33"/>
      <c r="C465" s="132" t="s">
        <v>347</v>
      </c>
      <c r="D465" s="132" t="s">
        <v>168</v>
      </c>
      <c r="E465" s="133" t="s">
        <v>3347</v>
      </c>
      <c r="F465" s="134" t="s">
        <v>3348</v>
      </c>
      <c r="G465" s="135" t="s">
        <v>293</v>
      </c>
      <c r="H465" s="136">
        <v>0.01</v>
      </c>
      <c r="I465" s="137"/>
      <c r="J465" s="138">
        <f>ROUND(I465*H465,2)</f>
        <v>0</v>
      </c>
      <c r="K465" s="134" t="s">
        <v>766</v>
      </c>
      <c r="L465" s="33"/>
      <c r="M465" s="139" t="s">
        <v>19</v>
      </c>
      <c r="N465" s="140" t="s">
        <v>45</v>
      </c>
      <c r="P465" s="141">
        <f>O465*H465</f>
        <v>0</v>
      </c>
      <c r="Q465" s="141">
        <v>0</v>
      </c>
      <c r="R465" s="141">
        <f>Q465*H465</f>
        <v>0</v>
      </c>
      <c r="S465" s="141">
        <v>0</v>
      </c>
      <c r="T465" s="142">
        <f>S465*H465</f>
        <v>0</v>
      </c>
      <c r="AR465" s="143" t="s">
        <v>290</v>
      </c>
      <c r="AT465" s="143" t="s">
        <v>168</v>
      </c>
      <c r="AU465" s="143" t="s">
        <v>83</v>
      </c>
      <c r="AY465" s="18" t="s">
        <v>166</v>
      </c>
      <c r="BE465" s="144">
        <f>IF(N465="základní",J465,0)</f>
        <v>0</v>
      </c>
      <c r="BF465" s="144">
        <f>IF(N465="snížená",J465,0)</f>
        <v>0</v>
      </c>
      <c r="BG465" s="144">
        <f>IF(N465="zákl. přenesená",J465,0)</f>
        <v>0</v>
      </c>
      <c r="BH465" s="144">
        <f>IF(N465="sníž. přenesená",J465,0)</f>
        <v>0</v>
      </c>
      <c r="BI465" s="144">
        <f>IF(N465="nulová",J465,0)</f>
        <v>0</v>
      </c>
      <c r="BJ465" s="18" t="s">
        <v>81</v>
      </c>
      <c r="BK465" s="144">
        <f>ROUND(I465*H465,2)</f>
        <v>0</v>
      </c>
      <c r="BL465" s="18" t="s">
        <v>290</v>
      </c>
      <c r="BM465" s="143" t="s">
        <v>3349</v>
      </c>
    </row>
    <row r="466" spans="2:65" s="1" customFormat="1" ht="10.199999999999999">
      <c r="B466" s="33"/>
      <c r="D466" s="145" t="s">
        <v>175</v>
      </c>
      <c r="F466" s="146" t="s">
        <v>3350</v>
      </c>
      <c r="I466" s="147"/>
      <c r="L466" s="33"/>
      <c r="M466" s="148"/>
      <c r="T466" s="54"/>
      <c r="AT466" s="18" t="s">
        <v>175</v>
      </c>
      <c r="AU466" s="18" t="s">
        <v>83</v>
      </c>
    </row>
    <row r="467" spans="2:65" s="1" customFormat="1" ht="16.5" customHeight="1">
      <c r="B467" s="33"/>
      <c r="C467" s="132" t="s">
        <v>939</v>
      </c>
      <c r="D467" s="132" t="s">
        <v>168</v>
      </c>
      <c r="E467" s="133" t="s">
        <v>3351</v>
      </c>
      <c r="F467" s="134" t="s">
        <v>3352</v>
      </c>
      <c r="G467" s="135" t="s">
        <v>276</v>
      </c>
      <c r="H467" s="136">
        <v>4.5999999999999996</v>
      </c>
      <c r="I467" s="137"/>
      <c r="J467" s="138">
        <f>ROUND(I467*H467,2)</f>
        <v>0</v>
      </c>
      <c r="K467" s="134" t="s">
        <v>766</v>
      </c>
      <c r="L467" s="33"/>
      <c r="M467" s="139" t="s">
        <v>19</v>
      </c>
      <c r="N467" s="140" t="s">
        <v>45</v>
      </c>
      <c r="P467" s="141">
        <f>O467*H467</f>
        <v>0</v>
      </c>
      <c r="Q467" s="141">
        <v>0</v>
      </c>
      <c r="R467" s="141">
        <f>Q467*H467</f>
        <v>0</v>
      </c>
      <c r="S467" s="141">
        <v>2.0999999999999999E-3</v>
      </c>
      <c r="T467" s="142">
        <f>S467*H467</f>
        <v>9.6599999999999984E-3</v>
      </c>
      <c r="AR467" s="143" t="s">
        <v>290</v>
      </c>
      <c r="AT467" s="143" t="s">
        <v>168</v>
      </c>
      <c r="AU467" s="143" t="s">
        <v>83</v>
      </c>
      <c r="AY467" s="18" t="s">
        <v>166</v>
      </c>
      <c r="BE467" s="144">
        <f>IF(N467="základní",J467,0)</f>
        <v>0</v>
      </c>
      <c r="BF467" s="144">
        <f>IF(N467="snížená",J467,0)</f>
        <v>0</v>
      </c>
      <c r="BG467" s="144">
        <f>IF(N467="zákl. přenesená",J467,0)</f>
        <v>0</v>
      </c>
      <c r="BH467" s="144">
        <f>IF(N467="sníž. přenesená",J467,0)</f>
        <v>0</v>
      </c>
      <c r="BI467" s="144">
        <f>IF(N467="nulová",J467,0)</f>
        <v>0</v>
      </c>
      <c r="BJ467" s="18" t="s">
        <v>81</v>
      </c>
      <c r="BK467" s="144">
        <f>ROUND(I467*H467,2)</f>
        <v>0</v>
      </c>
      <c r="BL467" s="18" t="s">
        <v>290</v>
      </c>
      <c r="BM467" s="143" t="s">
        <v>3353</v>
      </c>
    </row>
    <row r="468" spans="2:65" s="1" customFormat="1" ht="10.199999999999999">
      <c r="B468" s="33"/>
      <c r="D468" s="145" t="s">
        <v>175</v>
      </c>
      <c r="F468" s="146" t="s">
        <v>3354</v>
      </c>
      <c r="I468" s="147"/>
      <c r="L468" s="33"/>
      <c r="M468" s="148"/>
      <c r="T468" s="54"/>
      <c r="AT468" s="18" t="s">
        <v>175</v>
      </c>
      <c r="AU468" s="18" t="s">
        <v>83</v>
      </c>
    </row>
    <row r="469" spans="2:65" s="12" customFormat="1" ht="10.199999999999999">
      <c r="B469" s="149"/>
      <c r="D469" s="150" t="s">
        <v>177</v>
      </c>
      <c r="E469" s="151" t="s">
        <v>19</v>
      </c>
      <c r="F469" s="152" t="s">
        <v>3343</v>
      </c>
      <c r="H469" s="151" t="s">
        <v>19</v>
      </c>
      <c r="I469" s="153"/>
      <c r="L469" s="149"/>
      <c r="M469" s="154"/>
      <c r="T469" s="155"/>
      <c r="AT469" s="151" t="s">
        <v>177</v>
      </c>
      <c r="AU469" s="151" t="s">
        <v>83</v>
      </c>
      <c r="AV469" s="12" t="s">
        <v>81</v>
      </c>
      <c r="AW469" s="12" t="s">
        <v>34</v>
      </c>
      <c r="AX469" s="12" t="s">
        <v>74</v>
      </c>
      <c r="AY469" s="151" t="s">
        <v>166</v>
      </c>
    </row>
    <row r="470" spans="2:65" s="13" customFormat="1" ht="10.199999999999999">
      <c r="B470" s="156"/>
      <c r="D470" s="150" t="s">
        <v>177</v>
      </c>
      <c r="E470" s="157" t="s">
        <v>19</v>
      </c>
      <c r="F470" s="158" t="s">
        <v>3355</v>
      </c>
      <c r="H470" s="159">
        <v>4.5999999999999996</v>
      </c>
      <c r="I470" s="160"/>
      <c r="L470" s="156"/>
      <c r="M470" s="161"/>
      <c r="T470" s="162"/>
      <c r="AT470" s="157" t="s">
        <v>177</v>
      </c>
      <c r="AU470" s="157" t="s">
        <v>83</v>
      </c>
      <c r="AV470" s="13" t="s">
        <v>83</v>
      </c>
      <c r="AW470" s="13" t="s">
        <v>34</v>
      </c>
      <c r="AX470" s="13" t="s">
        <v>74</v>
      </c>
      <c r="AY470" s="157" t="s">
        <v>166</v>
      </c>
    </row>
    <row r="471" spans="2:65" s="14" customFormat="1" ht="10.199999999999999">
      <c r="B471" s="163"/>
      <c r="D471" s="150" t="s">
        <v>177</v>
      </c>
      <c r="E471" s="164" t="s">
        <v>19</v>
      </c>
      <c r="F471" s="165" t="s">
        <v>181</v>
      </c>
      <c r="H471" s="166">
        <v>4.5999999999999996</v>
      </c>
      <c r="I471" s="167"/>
      <c r="L471" s="163"/>
      <c r="M471" s="168"/>
      <c r="T471" s="169"/>
      <c r="AT471" s="164" t="s">
        <v>177</v>
      </c>
      <c r="AU471" s="164" t="s">
        <v>83</v>
      </c>
      <c r="AV471" s="14" t="s">
        <v>173</v>
      </c>
      <c r="AW471" s="14" t="s">
        <v>34</v>
      </c>
      <c r="AX471" s="14" t="s">
        <v>81</v>
      </c>
      <c r="AY471" s="164" t="s">
        <v>166</v>
      </c>
    </row>
    <row r="472" spans="2:65" s="1" customFormat="1" ht="16.5" customHeight="1">
      <c r="B472" s="33"/>
      <c r="C472" s="132" t="s">
        <v>944</v>
      </c>
      <c r="D472" s="132" t="s">
        <v>168</v>
      </c>
      <c r="E472" s="133" t="s">
        <v>3356</v>
      </c>
      <c r="F472" s="134" t="s">
        <v>3357</v>
      </c>
      <c r="G472" s="135" t="s">
        <v>276</v>
      </c>
      <c r="H472" s="136">
        <v>0.48</v>
      </c>
      <c r="I472" s="137"/>
      <c r="J472" s="138">
        <f>ROUND(I472*H472,2)</f>
        <v>0</v>
      </c>
      <c r="K472" s="134" t="s">
        <v>766</v>
      </c>
      <c r="L472" s="33"/>
      <c r="M472" s="139" t="s">
        <v>19</v>
      </c>
      <c r="N472" s="140" t="s">
        <v>45</v>
      </c>
      <c r="P472" s="141">
        <f>O472*H472</f>
        <v>0</v>
      </c>
      <c r="Q472" s="141">
        <v>4.1189999999999998E-4</v>
      </c>
      <c r="R472" s="141">
        <f>Q472*H472</f>
        <v>1.9771199999999998E-4</v>
      </c>
      <c r="S472" s="141">
        <v>0</v>
      </c>
      <c r="T472" s="142">
        <f>S472*H472</f>
        <v>0</v>
      </c>
      <c r="AR472" s="143" t="s">
        <v>290</v>
      </c>
      <c r="AT472" s="143" t="s">
        <v>168</v>
      </c>
      <c r="AU472" s="143" t="s">
        <v>83</v>
      </c>
      <c r="AY472" s="18" t="s">
        <v>166</v>
      </c>
      <c r="BE472" s="144">
        <f>IF(N472="základní",J472,0)</f>
        <v>0</v>
      </c>
      <c r="BF472" s="144">
        <f>IF(N472="snížená",J472,0)</f>
        <v>0</v>
      </c>
      <c r="BG472" s="144">
        <f>IF(N472="zákl. přenesená",J472,0)</f>
        <v>0</v>
      </c>
      <c r="BH472" s="144">
        <f>IF(N472="sníž. přenesená",J472,0)</f>
        <v>0</v>
      </c>
      <c r="BI472" s="144">
        <f>IF(N472="nulová",J472,0)</f>
        <v>0</v>
      </c>
      <c r="BJ472" s="18" t="s">
        <v>81</v>
      </c>
      <c r="BK472" s="144">
        <f>ROUND(I472*H472,2)</f>
        <v>0</v>
      </c>
      <c r="BL472" s="18" t="s">
        <v>290</v>
      </c>
      <c r="BM472" s="143" t="s">
        <v>3358</v>
      </c>
    </row>
    <row r="473" spans="2:65" s="1" customFormat="1" ht="10.199999999999999">
      <c r="B473" s="33"/>
      <c r="D473" s="145" t="s">
        <v>175</v>
      </c>
      <c r="F473" s="146" t="s">
        <v>3359</v>
      </c>
      <c r="I473" s="147"/>
      <c r="L473" s="33"/>
      <c r="M473" s="148"/>
      <c r="T473" s="54"/>
      <c r="AT473" s="18" t="s">
        <v>175</v>
      </c>
      <c r="AU473" s="18" t="s">
        <v>83</v>
      </c>
    </row>
    <row r="474" spans="2:65" s="12" customFormat="1" ht="10.199999999999999">
      <c r="B474" s="149"/>
      <c r="D474" s="150" t="s">
        <v>177</v>
      </c>
      <c r="E474" s="151" t="s">
        <v>19</v>
      </c>
      <c r="F474" s="152" t="s">
        <v>3360</v>
      </c>
      <c r="H474" s="151" t="s">
        <v>19</v>
      </c>
      <c r="I474" s="153"/>
      <c r="L474" s="149"/>
      <c r="M474" s="154"/>
      <c r="T474" s="155"/>
      <c r="AT474" s="151" t="s">
        <v>177</v>
      </c>
      <c r="AU474" s="151" t="s">
        <v>83</v>
      </c>
      <c r="AV474" s="12" t="s">
        <v>81</v>
      </c>
      <c r="AW474" s="12" t="s">
        <v>34</v>
      </c>
      <c r="AX474" s="12" t="s">
        <v>74</v>
      </c>
      <c r="AY474" s="151" t="s">
        <v>166</v>
      </c>
    </row>
    <row r="475" spans="2:65" s="13" customFormat="1" ht="10.199999999999999">
      <c r="B475" s="156"/>
      <c r="D475" s="150" t="s">
        <v>177</v>
      </c>
      <c r="E475" s="157" t="s">
        <v>19</v>
      </c>
      <c r="F475" s="158" t="s">
        <v>3316</v>
      </c>
      <c r="H475" s="159">
        <v>0.48</v>
      </c>
      <c r="I475" s="160"/>
      <c r="L475" s="156"/>
      <c r="M475" s="161"/>
      <c r="T475" s="162"/>
      <c r="AT475" s="157" t="s">
        <v>177</v>
      </c>
      <c r="AU475" s="157" t="s">
        <v>83</v>
      </c>
      <c r="AV475" s="13" t="s">
        <v>83</v>
      </c>
      <c r="AW475" s="13" t="s">
        <v>34</v>
      </c>
      <c r="AX475" s="13" t="s">
        <v>74</v>
      </c>
      <c r="AY475" s="157" t="s">
        <v>166</v>
      </c>
    </row>
    <row r="476" spans="2:65" s="14" customFormat="1" ht="10.199999999999999">
      <c r="B476" s="163"/>
      <c r="D476" s="150" t="s">
        <v>177</v>
      </c>
      <c r="E476" s="164" t="s">
        <v>19</v>
      </c>
      <c r="F476" s="165" t="s">
        <v>181</v>
      </c>
      <c r="H476" s="166">
        <v>0.48</v>
      </c>
      <c r="I476" s="167"/>
      <c r="L476" s="163"/>
      <c r="M476" s="168"/>
      <c r="T476" s="169"/>
      <c r="AT476" s="164" t="s">
        <v>177</v>
      </c>
      <c r="AU476" s="164" t="s">
        <v>83</v>
      </c>
      <c r="AV476" s="14" t="s">
        <v>173</v>
      </c>
      <c r="AW476" s="14" t="s">
        <v>34</v>
      </c>
      <c r="AX476" s="14" t="s">
        <v>81</v>
      </c>
      <c r="AY476" s="164" t="s">
        <v>166</v>
      </c>
    </row>
    <row r="477" spans="2:65" s="1" customFormat="1" ht="16.5" customHeight="1">
      <c r="B477" s="33"/>
      <c r="C477" s="132" t="s">
        <v>949</v>
      </c>
      <c r="D477" s="132" t="s">
        <v>168</v>
      </c>
      <c r="E477" s="133" t="s">
        <v>3361</v>
      </c>
      <c r="F477" s="134" t="s">
        <v>3362</v>
      </c>
      <c r="G477" s="135" t="s">
        <v>276</v>
      </c>
      <c r="H477" s="136">
        <v>15.84</v>
      </c>
      <c r="I477" s="137"/>
      <c r="J477" s="138">
        <f>ROUND(I477*H477,2)</f>
        <v>0</v>
      </c>
      <c r="K477" s="134" t="s">
        <v>766</v>
      </c>
      <c r="L477" s="33"/>
      <c r="M477" s="139" t="s">
        <v>19</v>
      </c>
      <c r="N477" s="140" t="s">
        <v>45</v>
      </c>
      <c r="P477" s="141">
        <f>O477*H477</f>
        <v>0</v>
      </c>
      <c r="Q477" s="141">
        <v>4.7649999999999998E-4</v>
      </c>
      <c r="R477" s="141">
        <f>Q477*H477</f>
        <v>7.5477599999999997E-3</v>
      </c>
      <c r="S477" s="141">
        <v>0</v>
      </c>
      <c r="T477" s="142">
        <f>S477*H477</f>
        <v>0</v>
      </c>
      <c r="AR477" s="143" t="s">
        <v>290</v>
      </c>
      <c r="AT477" s="143" t="s">
        <v>168</v>
      </c>
      <c r="AU477" s="143" t="s">
        <v>83</v>
      </c>
      <c r="AY477" s="18" t="s">
        <v>166</v>
      </c>
      <c r="BE477" s="144">
        <f>IF(N477="základní",J477,0)</f>
        <v>0</v>
      </c>
      <c r="BF477" s="144">
        <f>IF(N477="snížená",J477,0)</f>
        <v>0</v>
      </c>
      <c r="BG477" s="144">
        <f>IF(N477="zákl. přenesená",J477,0)</f>
        <v>0</v>
      </c>
      <c r="BH477" s="144">
        <f>IF(N477="sníž. přenesená",J477,0)</f>
        <v>0</v>
      </c>
      <c r="BI477" s="144">
        <f>IF(N477="nulová",J477,0)</f>
        <v>0</v>
      </c>
      <c r="BJ477" s="18" t="s">
        <v>81</v>
      </c>
      <c r="BK477" s="144">
        <f>ROUND(I477*H477,2)</f>
        <v>0</v>
      </c>
      <c r="BL477" s="18" t="s">
        <v>290</v>
      </c>
      <c r="BM477" s="143" t="s">
        <v>3363</v>
      </c>
    </row>
    <row r="478" spans="2:65" s="1" customFormat="1" ht="10.199999999999999">
      <c r="B478" s="33"/>
      <c r="D478" s="145" t="s">
        <v>175</v>
      </c>
      <c r="F478" s="146" t="s">
        <v>3364</v>
      </c>
      <c r="I478" s="147"/>
      <c r="L478" s="33"/>
      <c r="M478" s="148"/>
      <c r="T478" s="54"/>
      <c r="AT478" s="18" t="s">
        <v>175</v>
      </c>
      <c r="AU478" s="18" t="s">
        <v>83</v>
      </c>
    </row>
    <row r="479" spans="2:65" s="12" customFormat="1" ht="10.199999999999999">
      <c r="B479" s="149"/>
      <c r="D479" s="150" t="s">
        <v>177</v>
      </c>
      <c r="E479" s="151" t="s">
        <v>19</v>
      </c>
      <c r="F479" s="152" t="s">
        <v>3365</v>
      </c>
      <c r="H479" s="151" t="s">
        <v>19</v>
      </c>
      <c r="I479" s="153"/>
      <c r="L479" s="149"/>
      <c r="M479" s="154"/>
      <c r="T479" s="155"/>
      <c r="AT479" s="151" t="s">
        <v>177</v>
      </c>
      <c r="AU479" s="151" t="s">
        <v>83</v>
      </c>
      <c r="AV479" s="12" t="s">
        <v>81</v>
      </c>
      <c r="AW479" s="12" t="s">
        <v>34</v>
      </c>
      <c r="AX479" s="12" t="s">
        <v>74</v>
      </c>
      <c r="AY479" s="151" t="s">
        <v>166</v>
      </c>
    </row>
    <row r="480" spans="2:65" s="13" customFormat="1" ht="10.199999999999999">
      <c r="B480" s="156"/>
      <c r="D480" s="150" t="s">
        <v>177</v>
      </c>
      <c r="E480" s="157" t="s">
        <v>19</v>
      </c>
      <c r="F480" s="158" t="s">
        <v>3318</v>
      </c>
      <c r="H480" s="159">
        <v>3.72</v>
      </c>
      <c r="I480" s="160"/>
      <c r="L480" s="156"/>
      <c r="M480" s="161"/>
      <c r="T480" s="162"/>
      <c r="AT480" s="157" t="s">
        <v>177</v>
      </c>
      <c r="AU480" s="157" t="s">
        <v>83</v>
      </c>
      <c r="AV480" s="13" t="s">
        <v>83</v>
      </c>
      <c r="AW480" s="13" t="s">
        <v>34</v>
      </c>
      <c r="AX480" s="13" t="s">
        <v>74</v>
      </c>
      <c r="AY480" s="157" t="s">
        <v>166</v>
      </c>
    </row>
    <row r="481" spans="2:65" s="12" customFormat="1" ht="10.199999999999999">
      <c r="B481" s="149"/>
      <c r="D481" s="150" t="s">
        <v>177</v>
      </c>
      <c r="E481" s="151" t="s">
        <v>19</v>
      </c>
      <c r="F481" s="152" t="s">
        <v>3366</v>
      </c>
      <c r="H481" s="151" t="s">
        <v>19</v>
      </c>
      <c r="I481" s="153"/>
      <c r="L481" s="149"/>
      <c r="M481" s="154"/>
      <c r="T481" s="155"/>
      <c r="AT481" s="151" t="s">
        <v>177</v>
      </c>
      <c r="AU481" s="151" t="s">
        <v>83</v>
      </c>
      <c r="AV481" s="12" t="s">
        <v>81</v>
      </c>
      <c r="AW481" s="12" t="s">
        <v>34</v>
      </c>
      <c r="AX481" s="12" t="s">
        <v>74</v>
      </c>
      <c r="AY481" s="151" t="s">
        <v>166</v>
      </c>
    </row>
    <row r="482" spans="2:65" s="13" customFormat="1" ht="10.199999999999999">
      <c r="B482" s="156"/>
      <c r="D482" s="150" t="s">
        <v>177</v>
      </c>
      <c r="E482" s="157" t="s">
        <v>19</v>
      </c>
      <c r="F482" s="158" t="s">
        <v>3367</v>
      </c>
      <c r="H482" s="159">
        <v>12.12</v>
      </c>
      <c r="I482" s="160"/>
      <c r="L482" s="156"/>
      <c r="M482" s="161"/>
      <c r="T482" s="162"/>
      <c r="AT482" s="157" t="s">
        <v>177</v>
      </c>
      <c r="AU482" s="157" t="s">
        <v>83</v>
      </c>
      <c r="AV482" s="13" t="s">
        <v>83</v>
      </c>
      <c r="AW482" s="13" t="s">
        <v>34</v>
      </c>
      <c r="AX482" s="13" t="s">
        <v>74</v>
      </c>
      <c r="AY482" s="157" t="s">
        <v>166</v>
      </c>
    </row>
    <row r="483" spans="2:65" s="14" customFormat="1" ht="10.199999999999999">
      <c r="B483" s="163"/>
      <c r="D483" s="150" t="s">
        <v>177</v>
      </c>
      <c r="E483" s="164" t="s">
        <v>19</v>
      </c>
      <c r="F483" s="165" t="s">
        <v>181</v>
      </c>
      <c r="H483" s="166">
        <v>15.84</v>
      </c>
      <c r="I483" s="167"/>
      <c r="L483" s="163"/>
      <c r="M483" s="168"/>
      <c r="T483" s="169"/>
      <c r="AT483" s="164" t="s">
        <v>177</v>
      </c>
      <c r="AU483" s="164" t="s">
        <v>83</v>
      </c>
      <c r="AV483" s="14" t="s">
        <v>173</v>
      </c>
      <c r="AW483" s="14" t="s">
        <v>34</v>
      </c>
      <c r="AX483" s="14" t="s">
        <v>81</v>
      </c>
      <c r="AY483" s="164" t="s">
        <v>166</v>
      </c>
    </row>
    <row r="484" spans="2:65" s="1" customFormat="1" ht="16.5" customHeight="1">
      <c r="B484" s="33"/>
      <c r="C484" s="132" t="s">
        <v>954</v>
      </c>
      <c r="D484" s="132" t="s">
        <v>168</v>
      </c>
      <c r="E484" s="133" t="s">
        <v>3368</v>
      </c>
      <c r="F484" s="134" t="s">
        <v>3369</v>
      </c>
      <c r="G484" s="135" t="s">
        <v>276</v>
      </c>
      <c r="H484" s="136">
        <v>6</v>
      </c>
      <c r="I484" s="137"/>
      <c r="J484" s="138">
        <f>ROUND(I484*H484,2)</f>
        <v>0</v>
      </c>
      <c r="K484" s="134" t="s">
        <v>766</v>
      </c>
      <c r="L484" s="33"/>
      <c r="M484" s="139" t="s">
        <v>19</v>
      </c>
      <c r="N484" s="140" t="s">
        <v>45</v>
      </c>
      <c r="P484" s="141">
        <f>O484*H484</f>
        <v>0</v>
      </c>
      <c r="Q484" s="141">
        <v>5.5679999999999998E-4</v>
      </c>
      <c r="R484" s="141">
        <f>Q484*H484</f>
        <v>3.3407999999999997E-3</v>
      </c>
      <c r="S484" s="141">
        <v>0</v>
      </c>
      <c r="T484" s="142">
        <f>S484*H484</f>
        <v>0</v>
      </c>
      <c r="AR484" s="143" t="s">
        <v>290</v>
      </c>
      <c r="AT484" s="143" t="s">
        <v>168</v>
      </c>
      <c r="AU484" s="143" t="s">
        <v>83</v>
      </c>
      <c r="AY484" s="18" t="s">
        <v>166</v>
      </c>
      <c r="BE484" s="144">
        <f>IF(N484="základní",J484,0)</f>
        <v>0</v>
      </c>
      <c r="BF484" s="144">
        <f>IF(N484="snížená",J484,0)</f>
        <v>0</v>
      </c>
      <c r="BG484" s="144">
        <f>IF(N484="zákl. přenesená",J484,0)</f>
        <v>0</v>
      </c>
      <c r="BH484" s="144">
        <f>IF(N484="sníž. přenesená",J484,0)</f>
        <v>0</v>
      </c>
      <c r="BI484" s="144">
        <f>IF(N484="nulová",J484,0)</f>
        <v>0</v>
      </c>
      <c r="BJ484" s="18" t="s">
        <v>81</v>
      </c>
      <c r="BK484" s="144">
        <f>ROUND(I484*H484,2)</f>
        <v>0</v>
      </c>
      <c r="BL484" s="18" t="s">
        <v>290</v>
      </c>
      <c r="BM484" s="143" t="s">
        <v>3370</v>
      </c>
    </row>
    <row r="485" spans="2:65" s="1" customFormat="1" ht="10.199999999999999">
      <c r="B485" s="33"/>
      <c r="D485" s="145" t="s">
        <v>175</v>
      </c>
      <c r="F485" s="146" t="s">
        <v>3371</v>
      </c>
      <c r="I485" s="147"/>
      <c r="L485" s="33"/>
      <c r="M485" s="148"/>
      <c r="T485" s="54"/>
      <c r="AT485" s="18" t="s">
        <v>175</v>
      </c>
      <c r="AU485" s="18" t="s">
        <v>83</v>
      </c>
    </row>
    <row r="486" spans="2:65" s="12" customFormat="1" ht="10.199999999999999">
      <c r="B486" s="149"/>
      <c r="D486" s="150" t="s">
        <v>177</v>
      </c>
      <c r="E486" s="151" t="s">
        <v>19</v>
      </c>
      <c r="F486" s="152" t="s">
        <v>3372</v>
      </c>
      <c r="H486" s="151" t="s">
        <v>19</v>
      </c>
      <c r="I486" s="153"/>
      <c r="L486" s="149"/>
      <c r="M486" s="154"/>
      <c r="T486" s="155"/>
      <c r="AT486" s="151" t="s">
        <v>177</v>
      </c>
      <c r="AU486" s="151" t="s">
        <v>83</v>
      </c>
      <c r="AV486" s="12" t="s">
        <v>81</v>
      </c>
      <c r="AW486" s="12" t="s">
        <v>34</v>
      </c>
      <c r="AX486" s="12" t="s">
        <v>74</v>
      </c>
      <c r="AY486" s="151" t="s">
        <v>166</v>
      </c>
    </row>
    <row r="487" spans="2:65" s="13" customFormat="1" ht="10.199999999999999">
      <c r="B487" s="156"/>
      <c r="D487" s="150" t="s">
        <v>177</v>
      </c>
      <c r="E487" s="157" t="s">
        <v>19</v>
      </c>
      <c r="F487" s="158" t="s">
        <v>3373</v>
      </c>
      <c r="H487" s="159">
        <v>6</v>
      </c>
      <c r="I487" s="160"/>
      <c r="L487" s="156"/>
      <c r="M487" s="161"/>
      <c r="T487" s="162"/>
      <c r="AT487" s="157" t="s">
        <v>177</v>
      </c>
      <c r="AU487" s="157" t="s">
        <v>83</v>
      </c>
      <c r="AV487" s="13" t="s">
        <v>83</v>
      </c>
      <c r="AW487" s="13" t="s">
        <v>34</v>
      </c>
      <c r="AX487" s="13" t="s">
        <v>74</v>
      </c>
      <c r="AY487" s="157" t="s">
        <v>166</v>
      </c>
    </row>
    <row r="488" spans="2:65" s="14" customFormat="1" ht="10.199999999999999">
      <c r="B488" s="163"/>
      <c r="D488" s="150" t="s">
        <v>177</v>
      </c>
      <c r="E488" s="164" t="s">
        <v>19</v>
      </c>
      <c r="F488" s="165" t="s">
        <v>181</v>
      </c>
      <c r="H488" s="166">
        <v>6</v>
      </c>
      <c r="I488" s="167"/>
      <c r="L488" s="163"/>
      <c r="M488" s="168"/>
      <c r="T488" s="169"/>
      <c r="AT488" s="164" t="s">
        <v>177</v>
      </c>
      <c r="AU488" s="164" t="s">
        <v>83</v>
      </c>
      <c r="AV488" s="14" t="s">
        <v>173</v>
      </c>
      <c r="AW488" s="14" t="s">
        <v>34</v>
      </c>
      <c r="AX488" s="14" t="s">
        <v>81</v>
      </c>
      <c r="AY488" s="164" t="s">
        <v>166</v>
      </c>
    </row>
    <row r="489" spans="2:65" s="1" customFormat="1" ht="16.5" customHeight="1">
      <c r="B489" s="33"/>
      <c r="C489" s="132" t="s">
        <v>959</v>
      </c>
      <c r="D489" s="132" t="s">
        <v>168</v>
      </c>
      <c r="E489" s="133" t="s">
        <v>3374</v>
      </c>
      <c r="F489" s="134" t="s">
        <v>3375</v>
      </c>
      <c r="G489" s="135" t="s">
        <v>276</v>
      </c>
      <c r="H489" s="136">
        <v>2.64</v>
      </c>
      <c r="I489" s="137"/>
      <c r="J489" s="138">
        <f>ROUND(I489*H489,2)</f>
        <v>0</v>
      </c>
      <c r="K489" s="134" t="s">
        <v>766</v>
      </c>
      <c r="L489" s="33"/>
      <c r="M489" s="139" t="s">
        <v>19</v>
      </c>
      <c r="N489" s="140" t="s">
        <v>45</v>
      </c>
      <c r="P489" s="141">
        <f>O489*H489</f>
        <v>0</v>
      </c>
      <c r="Q489" s="141">
        <v>1.9338999999999999E-3</v>
      </c>
      <c r="R489" s="141">
        <f>Q489*H489</f>
        <v>5.1054960000000002E-3</v>
      </c>
      <c r="S489" s="141">
        <v>0</v>
      </c>
      <c r="T489" s="142">
        <f>S489*H489</f>
        <v>0</v>
      </c>
      <c r="AR489" s="143" t="s">
        <v>290</v>
      </c>
      <c r="AT489" s="143" t="s">
        <v>168</v>
      </c>
      <c r="AU489" s="143" t="s">
        <v>83</v>
      </c>
      <c r="AY489" s="18" t="s">
        <v>166</v>
      </c>
      <c r="BE489" s="144">
        <f>IF(N489="základní",J489,0)</f>
        <v>0</v>
      </c>
      <c r="BF489" s="144">
        <f>IF(N489="snížená",J489,0)</f>
        <v>0</v>
      </c>
      <c r="BG489" s="144">
        <f>IF(N489="zákl. přenesená",J489,0)</f>
        <v>0</v>
      </c>
      <c r="BH489" s="144">
        <f>IF(N489="sníž. přenesená",J489,0)</f>
        <v>0</v>
      </c>
      <c r="BI489" s="144">
        <f>IF(N489="nulová",J489,0)</f>
        <v>0</v>
      </c>
      <c r="BJ489" s="18" t="s">
        <v>81</v>
      </c>
      <c r="BK489" s="144">
        <f>ROUND(I489*H489,2)</f>
        <v>0</v>
      </c>
      <c r="BL489" s="18" t="s">
        <v>290</v>
      </c>
      <c r="BM489" s="143" t="s">
        <v>3376</v>
      </c>
    </row>
    <row r="490" spans="2:65" s="1" customFormat="1" ht="10.199999999999999">
      <c r="B490" s="33"/>
      <c r="D490" s="145" t="s">
        <v>175</v>
      </c>
      <c r="F490" s="146" t="s">
        <v>3377</v>
      </c>
      <c r="I490" s="147"/>
      <c r="L490" s="33"/>
      <c r="M490" s="148"/>
      <c r="T490" s="54"/>
      <c r="AT490" s="18" t="s">
        <v>175</v>
      </c>
      <c r="AU490" s="18" t="s">
        <v>83</v>
      </c>
    </row>
    <row r="491" spans="2:65" s="12" customFormat="1" ht="10.199999999999999">
      <c r="B491" s="149"/>
      <c r="D491" s="150" t="s">
        <v>177</v>
      </c>
      <c r="E491" s="151" t="s">
        <v>19</v>
      </c>
      <c r="F491" s="152" t="s">
        <v>3378</v>
      </c>
      <c r="H491" s="151" t="s">
        <v>19</v>
      </c>
      <c r="I491" s="153"/>
      <c r="L491" s="149"/>
      <c r="M491" s="154"/>
      <c r="T491" s="155"/>
      <c r="AT491" s="151" t="s">
        <v>177</v>
      </c>
      <c r="AU491" s="151" t="s">
        <v>83</v>
      </c>
      <c r="AV491" s="12" t="s">
        <v>81</v>
      </c>
      <c r="AW491" s="12" t="s">
        <v>34</v>
      </c>
      <c r="AX491" s="12" t="s">
        <v>74</v>
      </c>
      <c r="AY491" s="151" t="s">
        <v>166</v>
      </c>
    </row>
    <row r="492" spans="2:65" s="13" customFormat="1" ht="10.199999999999999">
      <c r="B492" s="156"/>
      <c r="D492" s="150" t="s">
        <v>177</v>
      </c>
      <c r="E492" s="157" t="s">
        <v>19</v>
      </c>
      <c r="F492" s="158" t="s">
        <v>3379</v>
      </c>
      <c r="H492" s="159">
        <v>2.64</v>
      </c>
      <c r="I492" s="160"/>
      <c r="L492" s="156"/>
      <c r="M492" s="161"/>
      <c r="T492" s="162"/>
      <c r="AT492" s="157" t="s">
        <v>177</v>
      </c>
      <c r="AU492" s="157" t="s">
        <v>83</v>
      </c>
      <c r="AV492" s="13" t="s">
        <v>83</v>
      </c>
      <c r="AW492" s="13" t="s">
        <v>34</v>
      </c>
      <c r="AX492" s="13" t="s">
        <v>74</v>
      </c>
      <c r="AY492" s="157" t="s">
        <v>166</v>
      </c>
    </row>
    <row r="493" spans="2:65" s="14" customFormat="1" ht="10.199999999999999">
      <c r="B493" s="163"/>
      <c r="D493" s="150" t="s">
        <v>177</v>
      </c>
      <c r="E493" s="164" t="s">
        <v>19</v>
      </c>
      <c r="F493" s="165" t="s">
        <v>181</v>
      </c>
      <c r="H493" s="166">
        <v>2.64</v>
      </c>
      <c r="I493" s="167"/>
      <c r="L493" s="163"/>
      <c r="M493" s="168"/>
      <c r="T493" s="169"/>
      <c r="AT493" s="164" t="s">
        <v>177</v>
      </c>
      <c r="AU493" s="164" t="s">
        <v>83</v>
      </c>
      <c r="AV493" s="14" t="s">
        <v>173</v>
      </c>
      <c r="AW493" s="14" t="s">
        <v>34</v>
      </c>
      <c r="AX493" s="14" t="s">
        <v>81</v>
      </c>
      <c r="AY493" s="164" t="s">
        <v>166</v>
      </c>
    </row>
    <row r="494" spans="2:65" s="1" customFormat="1" ht="16.5" customHeight="1">
      <c r="B494" s="33"/>
      <c r="C494" s="132" t="s">
        <v>968</v>
      </c>
      <c r="D494" s="132" t="s">
        <v>168</v>
      </c>
      <c r="E494" s="133" t="s">
        <v>3380</v>
      </c>
      <c r="F494" s="134" t="s">
        <v>3381</v>
      </c>
      <c r="G494" s="135" t="s">
        <v>318</v>
      </c>
      <c r="H494" s="136">
        <v>1</v>
      </c>
      <c r="I494" s="137"/>
      <c r="J494" s="138">
        <f>ROUND(I494*H494,2)</f>
        <v>0</v>
      </c>
      <c r="K494" s="134" t="s">
        <v>766</v>
      </c>
      <c r="L494" s="33"/>
      <c r="M494" s="139" t="s">
        <v>19</v>
      </c>
      <c r="N494" s="140" t="s">
        <v>45</v>
      </c>
      <c r="P494" s="141">
        <f>O494*H494</f>
        <v>0</v>
      </c>
      <c r="Q494" s="141">
        <v>1.65E-3</v>
      </c>
      <c r="R494" s="141">
        <f>Q494*H494</f>
        <v>1.65E-3</v>
      </c>
      <c r="S494" s="141">
        <v>0</v>
      </c>
      <c r="T494" s="142">
        <f>S494*H494</f>
        <v>0</v>
      </c>
      <c r="AR494" s="143" t="s">
        <v>290</v>
      </c>
      <c r="AT494" s="143" t="s">
        <v>168</v>
      </c>
      <c r="AU494" s="143" t="s">
        <v>83</v>
      </c>
      <c r="AY494" s="18" t="s">
        <v>166</v>
      </c>
      <c r="BE494" s="144">
        <f>IF(N494="základní",J494,0)</f>
        <v>0</v>
      </c>
      <c r="BF494" s="144">
        <f>IF(N494="snížená",J494,0)</f>
        <v>0</v>
      </c>
      <c r="BG494" s="144">
        <f>IF(N494="zákl. přenesená",J494,0)</f>
        <v>0</v>
      </c>
      <c r="BH494" s="144">
        <f>IF(N494="sníž. přenesená",J494,0)</f>
        <v>0</v>
      </c>
      <c r="BI494" s="144">
        <f>IF(N494="nulová",J494,0)</f>
        <v>0</v>
      </c>
      <c r="BJ494" s="18" t="s">
        <v>81</v>
      </c>
      <c r="BK494" s="144">
        <f>ROUND(I494*H494,2)</f>
        <v>0</v>
      </c>
      <c r="BL494" s="18" t="s">
        <v>290</v>
      </c>
      <c r="BM494" s="143" t="s">
        <v>3382</v>
      </c>
    </row>
    <row r="495" spans="2:65" s="1" customFormat="1" ht="10.199999999999999">
      <c r="B495" s="33"/>
      <c r="D495" s="145" t="s">
        <v>175</v>
      </c>
      <c r="F495" s="146" t="s">
        <v>3383</v>
      </c>
      <c r="I495" s="147"/>
      <c r="L495" s="33"/>
      <c r="M495" s="148"/>
      <c r="T495" s="54"/>
      <c r="AT495" s="18" t="s">
        <v>175</v>
      </c>
      <c r="AU495" s="18" t="s">
        <v>83</v>
      </c>
    </row>
    <row r="496" spans="2:65" s="12" customFormat="1" ht="10.199999999999999">
      <c r="B496" s="149"/>
      <c r="D496" s="150" t="s">
        <v>177</v>
      </c>
      <c r="E496" s="151" t="s">
        <v>19</v>
      </c>
      <c r="F496" s="152" t="s">
        <v>3384</v>
      </c>
      <c r="H496" s="151" t="s">
        <v>19</v>
      </c>
      <c r="I496" s="153"/>
      <c r="L496" s="149"/>
      <c r="M496" s="154"/>
      <c r="T496" s="155"/>
      <c r="AT496" s="151" t="s">
        <v>177</v>
      </c>
      <c r="AU496" s="151" t="s">
        <v>83</v>
      </c>
      <c r="AV496" s="12" t="s">
        <v>81</v>
      </c>
      <c r="AW496" s="12" t="s">
        <v>34</v>
      </c>
      <c r="AX496" s="12" t="s">
        <v>74</v>
      </c>
      <c r="AY496" s="151" t="s">
        <v>166</v>
      </c>
    </row>
    <row r="497" spans="2:65" s="13" customFormat="1" ht="10.199999999999999">
      <c r="B497" s="156"/>
      <c r="D497" s="150" t="s">
        <v>177</v>
      </c>
      <c r="E497" s="157" t="s">
        <v>19</v>
      </c>
      <c r="F497" s="158" t="s">
        <v>81</v>
      </c>
      <c r="H497" s="159">
        <v>1</v>
      </c>
      <c r="I497" s="160"/>
      <c r="L497" s="156"/>
      <c r="M497" s="161"/>
      <c r="T497" s="162"/>
      <c r="AT497" s="157" t="s">
        <v>177</v>
      </c>
      <c r="AU497" s="157" t="s">
        <v>83</v>
      </c>
      <c r="AV497" s="13" t="s">
        <v>83</v>
      </c>
      <c r="AW497" s="13" t="s">
        <v>34</v>
      </c>
      <c r="AX497" s="13" t="s">
        <v>74</v>
      </c>
      <c r="AY497" s="157" t="s">
        <v>166</v>
      </c>
    </row>
    <row r="498" spans="2:65" s="14" customFormat="1" ht="10.199999999999999">
      <c r="B498" s="163"/>
      <c r="D498" s="150" t="s">
        <v>177</v>
      </c>
      <c r="E498" s="164" t="s">
        <v>19</v>
      </c>
      <c r="F498" s="165" t="s">
        <v>181</v>
      </c>
      <c r="H498" s="166">
        <v>1</v>
      </c>
      <c r="I498" s="167"/>
      <c r="L498" s="163"/>
      <c r="M498" s="168"/>
      <c r="T498" s="169"/>
      <c r="AT498" s="164" t="s">
        <v>177</v>
      </c>
      <c r="AU498" s="164" t="s">
        <v>83</v>
      </c>
      <c r="AV498" s="14" t="s">
        <v>173</v>
      </c>
      <c r="AW498" s="14" t="s">
        <v>34</v>
      </c>
      <c r="AX498" s="14" t="s">
        <v>81</v>
      </c>
      <c r="AY498" s="164" t="s">
        <v>166</v>
      </c>
    </row>
    <row r="499" spans="2:65" s="1" customFormat="1" ht="21.75" customHeight="1">
      <c r="B499" s="33"/>
      <c r="C499" s="175" t="s">
        <v>971</v>
      </c>
      <c r="D499" s="175" t="s">
        <v>561</v>
      </c>
      <c r="E499" s="176" t="s">
        <v>3385</v>
      </c>
      <c r="F499" s="177" t="s">
        <v>3386</v>
      </c>
      <c r="G499" s="178" t="s">
        <v>318</v>
      </c>
      <c r="H499" s="179">
        <v>1</v>
      </c>
      <c r="I499" s="180"/>
      <c r="J499" s="181">
        <f>ROUND(I499*H499,2)</f>
        <v>0</v>
      </c>
      <c r="K499" s="177" t="s">
        <v>766</v>
      </c>
      <c r="L499" s="182"/>
      <c r="M499" s="183" t="s">
        <v>19</v>
      </c>
      <c r="N499" s="184" t="s">
        <v>45</v>
      </c>
      <c r="P499" s="141">
        <f>O499*H499</f>
        <v>0</v>
      </c>
      <c r="Q499" s="141">
        <v>1.2239999999999999E-2</v>
      </c>
      <c r="R499" s="141">
        <f>Q499*H499</f>
        <v>1.2239999999999999E-2</v>
      </c>
      <c r="S499" s="141">
        <v>0</v>
      </c>
      <c r="T499" s="142">
        <f>S499*H499</f>
        <v>0</v>
      </c>
      <c r="AR499" s="143" t="s">
        <v>414</v>
      </c>
      <c r="AT499" s="143" t="s">
        <v>561</v>
      </c>
      <c r="AU499" s="143" t="s">
        <v>83</v>
      </c>
      <c r="AY499" s="18" t="s">
        <v>166</v>
      </c>
      <c r="BE499" s="144">
        <f>IF(N499="základní",J499,0)</f>
        <v>0</v>
      </c>
      <c r="BF499" s="144">
        <f>IF(N499="snížená",J499,0)</f>
        <v>0</v>
      </c>
      <c r="BG499" s="144">
        <f>IF(N499="zákl. přenesená",J499,0)</f>
        <v>0</v>
      </c>
      <c r="BH499" s="144">
        <f>IF(N499="sníž. přenesená",J499,0)</f>
        <v>0</v>
      </c>
      <c r="BI499" s="144">
        <f>IF(N499="nulová",J499,0)</f>
        <v>0</v>
      </c>
      <c r="BJ499" s="18" t="s">
        <v>81</v>
      </c>
      <c r="BK499" s="144">
        <f>ROUND(I499*H499,2)</f>
        <v>0</v>
      </c>
      <c r="BL499" s="18" t="s">
        <v>290</v>
      </c>
      <c r="BM499" s="143" t="s">
        <v>3387</v>
      </c>
    </row>
    <row r="500" spans="2:65" s="1" customFormat="1" ht="21.75" customHeight="1">
      <c r="B500" s="33"/>
      <c r="C500" s="132" t="s">
        <v>977</v>
      </c>
      <c r="D500" s="132" t="s">
        <v>168</v>
      </c>
      <c r="E500" s="133" t="s">
        <v>3388</v>
      </c>
      <c r="F500" s="134" t="s">
        <v>3389</v>
      </c>
      <c r="G500" s="135" t="s">
        <v>318</v>
      </c>
      <c r="H500" s="136">
        <v>2</v>
      </c>
      <c r="I500" s="137"/>
      <c r="J500" s="138">
        <f>ROUND(I500*H500,2)</f>
        <v>0</v>
      </c>
      <c r="K500" s="134" t="s">
        <v>766</v>
      </c>
      <c r="L500" s="33"/>
      <c r="M500" s="139" t="s">
        <v>19</v>
      </c>
      <c r="N500" s="140" t="s">
        <v>45</v>
      </c>
      <c r="P500" s="141">
        <f>O500*H500</f>
        <v>0</v>
      </c>
      <c r="Q500" s="141">
        <v>1.9250000000000001E-3</v>
      </c>
      <c r="R500" s="141">
        <f>Q500*H500</f>
        <v>3.8500000000000001E-3</v>
      </c>
      <c r="S500" s="141">
        <v>0</v>
      </c>
      <c r="T500" s="142">
        <f>S500*H500</f>
        <v>0</v>
      </c>
      <c r="AR500" s="143" t="s">
        <v>290</v>
      </c>
      <c r="AT500" s="143" t="s">
        <v>168</v>
      </c>
      <c r="AU500" s="143" t="s">
        <v>83</v>
      </c>
      <c r="AY500" s="18" t="s">
        <v>166</v>
      </c>
      <c r="BE500" s="144">
        <f>IF(N500="základní",J500,0)</f>
        <v>0</v>
      </c>
      <c r="BF500" s="144">
        <f>IF(N500="snížená",J500,0)</f>
        <v>0</v>
      </c>
      <c r="BG500" s="144">
        <f>IF(N500="zákl. přenesená",J500,0)</f>
        <v>0</v>
      </c>
      <c r="BH500" s="144">
        <f>IF(N500="sníž. přenesená",J500,0)</f>
        <v>0</v>
      </c>
      <c r="BI500" s="144">
        <f>IF(N500="nulová",J500,0)</f>
        <v>0</v>
      </c>
      <c r="BJ500" s="18" t="s">
        <v>81</v>
      </c>
      <c r="BK500" s="144">
        <f>ROUND(I500*H500,2)</f>
        <v>0</v>
      </c>
      <c r="BL500" s="18" t="s">
        <v>290</v>
      </c>
      <c r="BM500" s="143" t="s">
        <v>3390</v>
      </c>
    </row>
    <row r="501" spans="2:65" s="1" customFormat="1" ht="10.199999999999999">
      <c r="B501" s="33"/>
      <c r="D501" s="145" t="s">
        <v>175</v>
      </c>
      <c r="F501" s="146" t="s">
        <v>3391</v>
      </c>
      <c r="I501" s="147"/>
      <c r="L501" s="33"/>
      <c r="M501" s="148"/>
      <c r="T501" s="54"/>
      <c r="AT501" s="18" t="s">
        <v>175</v>
      </c>
      <c r="AU501" s="18" t="s">
        <v>83</v>
      </c>
    </row>
    <row r="502" spans="2:65" s="12" customFormat="1" ht="10.199999999999999">
      <c r="B502" s="149"/>
      <c r="D502" s="150" t="s">
        <v>177</v>
      </c>
      <c r="E502" s="151" t="s">
        <v>19</v>
      </c>
      <c r="F502" s="152" t="s">
        <v>3378</v>
      </c>
      <c r="H502" s="151" t="s">
        <v>19</v>
      </c>
      <c r="I502" s="153"/>
      <c r="L502" s="149"/>
      <c r="M502" s="154"/>
      <c r="T502" s="155"/>
      <c r="AT502" s="151" t="s">
        <v>177</v>
      </c>
      <c r="AU502" s="151" t="s">
        <v>83</v>
      </c>
      <c r="AV502" s="12" t="s">
        <v>81</v>
      </c>
      <c r="AW502" s="12" t="s">
        <v>34</v>
      </c>
      <c r="AX502" s="12" t="s">
        <v>74</v>
      </c>
      <c r="AY502" s="151" t="s">
        <v>166</v>
      </c>
    </row>
    <row r="503" spans="2:65" s="13" customFormat="1" ht="10.199999999999999">
      <c r="B503" s="156"/>
      <c r="D503" s="150" t="s">
        <v>177</v>
      </c>
      <c r="E503" s="157" t="s">
        <v>19</v>
      </c>
      <c r="F503" s="158" t="s">
        <v>83</v>
      </c>
      <c r="H503" s="159">
        <v>2</v>
      </c>
      <c r="I503" s="160"/>
      <c r="L503" s="156"/>
      <c r="M503" s="161"/>
      <c r="T503" s="162"/>
      <c r="AT503" s="157" t="s">
        <v>177</v>
      </c>
      <c r="AU503" s="157" t="s">
        <v>83</v>
      </c>
      <c r="AV503" s="13" t="s">
        <v>83</v>
      </c>
      <c r="AW503" s="13" t="s">
        <v>34</v>
      </c>
      <c r="AX503" s="13" t="s">
        <v>74</v>
      </c>
      <c r="AY503" s="157" t="s">
        <v>166</v>
      </c>
    </row>
    <row r="504" spans="2:65" s="14" customFormat="1" ht="10.199999999999999">
      <c r="B504" s="163"/>
      <c r="D504" s="150" t="s">
        <v>177</v>
      </c>
      <c r="E504" s="164" t="s">
        <v>19</v>
      </c>
      <c r="F504" s="165" t="s">
        <v>181</v>
      </c>
      <c r="H504" s="166">
        <v>2</v>
      </c>
      <c r="I504" s="167"/>
      <c r="L504" s="163"/>
      <c r="M504" s="168"/>
      <c r="T504" s="169"/>
      <c r="AT504" s="164" t="s">
        <v>177</v>
      </c>
      <c r="AU504" s="164" t="s">
        <v>83</v>
      </c>
      <c r="AV504" s="14" t="s">
        <v>173</v>
      </c>
      <c r="AW504" s="14" t="s">
        <v>34</v>
      </c>
      <c r="AX504" s="14" t="s">
        <v>81</v>
      </c>
      <c r="AY504" s="164" t="s">
        <v>166</v>
      </c>
    </row>
    <row r="505" spans="2:65" s="1" customFormat="1" ht="16.5" customHeight="1">
      <c r="B505" s="33"/>
      <c r="C505" s="132" t="s">
        <v>979</v>
      </c>
      <c r="D505" s="132" t="s">
        <v>168</v>
      </c>
      <c r="E505" s="133" t="s">
        <v>3392</v>
      </c>
      <c r="F505" s="134" t="s">
        <v>3393</v>
      </c>
      <c r="G505" s="135" t="s">
        <v>318</v>
      </c>
      <c r="H505" s="136">
        <v>2</v>
      </c>
      <c r="I505" s="137"/>
      <c r="J505" s="138">
        <f>ROUND(I505*H505,2)</f>
        <v>0</v>
      </c>
      <c r="K505" s="134" t="s">
        <v>766</v>
      </c>
      <c r="L505" s="33"/>
      <c r="M505" s="139" t="s">
        <v>19</v>
      </c>
      <c r="N505" s="140" t="s">
        <v>45</v>
      </c>
      <c r="P505" s="141">
        <f>O505*H505</f>
        <v>0</v>
      </c>
      <c r="Q505" s="141">
        <v>2.5000000000000001E-5</v>
      </c>
      <c r="R505" s="141">
        <f>Q505*H505</f>
        <v>5.0000000000000002E-5</v>
      </c>
      <c r="S505" s="141">
        <v>0</v>
      </c>
      <c r="T505" s="142">
        <f>S505*H505</f>
        <v>0</v>
      </c>
      <c r="AR505" s="143" t="s">
        <v>290</v>
      </c>
      <c r="AT505" s="143" t="s">
        <v>168</v>
      </c>
      <c r="AU505" s="143" t="s">
        <v>83</v>
      </c>
      <c r="AY505" s="18" t="s">
        <v>166</v>
      </c>
      <c r="BE505" s="144">
        <f>IF(N505="základní",J505,0)</f>
        <v>0</v>
      </c>
      <c r="BF505" s="144">
        <f>IF(N505="snížená",J505,0)</f>
        <v>0</v>
      </c>
      <c r="BG505" s="144">
        <f>IF(N505="zákl. přenesená",J505,0)</f>
        <v>0</v>
      </c>
      <c r="BH505" s="144">
        <f>IF(N505="sníž. přenesená",J505,0)</f>
        <v>0</v>
      </c>
      <c r="BI505" s="144">
        <f>IF(N505="nulová",J505,0)</f>
        <v>0</v>
      </c>
      <c r="BJ505" s="18" t="s">
        <v>81</v>
      </c>
      <c r="BK505" s="144">
        <f>ROUND(I505*H505,2)</f>
        <v>0</v>
      </c>
      <c r="BL505" s="18" t="s">
        <v>290</v>
      </c>
      <c r="BM505" s="143" t="s">
        <v>3394</v>
      </c>
    </row>
    <row r="506" spans="2:65" s="1" customFormat="1" ht="10.199999999999999">
      <c r="B506" s="33"/>
      <c r="D506" s="145" t="s">
        <v>175</v>
      </c>
      <c r="F506" s="146" t="s">
        <v>3395</v>
      </c>
      <c r="I506" s="147"/>
      <c r="L506" s="33"/>
      <c r="M506" s="148"/>
      <c r="T506" s="54"/>
      <c r="AT506" s="18" t="s">
        <v>175</v>
      </c>
      <c r="AU506" s="18" t="s">
        <v>83</v>
      </c>
    </row>
    <row r="507" spans="2:65" s="12" customFormat="1" ht="10.199999999999999">
      <c r="B507" s="149"/>
      <c r="D507" s="150" t="s">
        <v>177</v>
      </c>
      <c r="E507" s="151" t="s">
        <v>19</v>
      </c>
      <c r="F507" s="152" t="s">
        <v>3372</v>
      </c>
      <c r="H507" s="151" t="s">
        <v>19</v>
      </c>
      <c r="I507" s="153"/>
      <c r="L507" s="149"/>
      <c r="M507" s="154"/>
      <c r="T507" s="155"/>
      <c r="AT507" s="151" t="s">
        <v>177</v>
      </c>
      <c r="AU507" s="151" t="s">
        <v>83</v>
      </c>
      <c r="AV507" s="12" t="s">
        <v>81</v>
      </c>
      <c r="AW507" s="12" t="s">
        <v>34</v>
      </c>
      <c r="AX507" s="12" t="s">
        <v>74</v>
      </c>
      <c r="AY507" s="151" t="s">
        <v>166</v>
      </c>
    </row>
    <row r="508" spans="2:65" s="13" customFormat="1" ht="10.199999999999999">
      <c r="B508" s="156"/>
      <c r="D508" s="150" t="s">
        <v>177</v>
      </c>
      <c r="E508" s="157" t="s">
        <v>19</v>
      </c>
      <c r="F508" s="158" t="s">
        <v>83</v>
      </c>
      <c r="H508" s="159">
        <v>2</v>
      </c>
      <c r="I508" s="160"/>
      <c r="L508" s="156"/>
      <c r="M508" s="161"/>
      <c r="T508" s="162"/>
      <c r="AT508" s="157" t="s">
        <v>177</v>
      </c>
      <c r="AU508" s="157" t="s">
        <v>83</v>
      </c>
      <c r="AV508" s="13" t="s">
        <v>83</v>
      </c>
      <c r="AW508" s="13" t="s">
        <v>34</v>
      </c>
      <c r="AX508" s="13" t="s">
        <v>74</v>
      </c>
      <c r="AY508" s="157" t="s">
        <v>166</v>
      </c>
    </row>
    <row r="509" spans="2:65" s="14" customFormat="1" ht="10.199999999999999">
      <c r="B509" s="163"/>
      <c r="D509" s="150" t="s">
        <v>177</v>
      </c>
      <c r="E509" s="164" t="s">
        <v>19</v>
      </c>
      <c r="F509" s="165" t="s">
        <v>181</v>
      </c>
      <c r="H509" s="166">
        <v>2</v>
      </c>
      <c r="I509" s="167"/>
      <c r="L509" s="163"/>
      <c r="M509" s="168"/>
      <c r="T509" s="169"/>
      <c r="AT509" s="164" t="s">
        <v>177</v>
      </c>
      <c r="AU509" s="164" t="s">
        <v>83</v>
      </c>
      <c r="AV509" s="14" t="s">
        <v>173</v>
      </c>
      <c r="AW509" s="14" t="s">
        <v>34</v>
      </c>
      <c r="AX509" s="14" t="s">
        <v>81</v>
      </c>
      <c r="AY509" s="164" t="s">
        <v>166</v>
      </c>
    </row>
    <row r="510" spans="2:65" s="1" customFormat="1" ht="16.5" customHeight="1">
      <c r="B510" s="33"/>
      <c r="C510" s="175" t="s">
        <v>985</v>
      </c>
      <c r="D510" s="175" t="s">
        <v>561</v>
      </c>
      <c r="E510" s="176" t="s">
        <v>3396</v>
      </c>
      <c r="F510" s="177" t="s">
        <v>3397</v>
      </c>
      <c r="G510" s="178" t="s">
        <v>318</v>
      </c>
      <c r="H510" s="179">
        <v>2</v>
      </c>
      <c r="I510" s="180"/>
      <c r="J510" s="181">
        <f>ROUND(I510*H510,2)</f>
        <v>0</v>
      </c>
      <c r="K510" s="177" t="s">
        <v>766</v>
      </c>
      <c r="L510" s="182"/>
      <c r="M510" s="183" t="s">
        <v>19</v>
      </c>
      <c r="N510" s="184" t="s">
        <v>45</v>
      </c>
      <c r="P510" s="141">
        <f>O510*H510</f>
        <v>0</v>
      </c>
      <c r="Q510" s="141">
        <v>6.9999999999999999E-4</v>
      </c>
      <c r="R510" s="141">
        <f>Q510*H510</f>
        <v>1.4E-3</v>
      </c>
      <c r="S510" s="141">
        <v>0</v>
      </c>
      <c r="T510" s="142">
        <f>S510*H510</f>
        <v>0</v>
      </c>
      <c r="AR510" s="143" t="s">
        <v>414</v>
      </c>
      <c r="AT510" s="143" t="s">
        <v>561</v>
      </c>
      <c r="AU510" s="143" t="s">
        <v>83</v>
      </c>
      <c r="AY510" s="18" t="s">
        <v>166</v>
      </c>
      <c r="BE510" s="144">
        <f>IF(N510="základní",J510,0)</f>
        <v>0</v>
      </c>
      <c r="BF510" s="144">
        <f>IF(N510="snížená",J510,0)</f>
        <v>0</v>
      </c>
      <c r="BG510" s="144">
        <f>IF(N510="zákl. přenesená",J510,0)</f>
        <v>0</v>
      </c>
      <c r="BH510" s="144">
        <f>IF(N510="sníž. přenesená",J510,0)</f>
        <v>0</v>
      </c>
      <c r="BI510" s="144">
        <f>IF(N510="nulová",J510,0)</f>
        <v>0</v>
      </c>
      <c r="BJ510" s="18" t="s">
        <v>81</v>
      </c>
      <c r="BK510" s="144">
        <f>ROUND(I510*H510,2)</f>
        <v>0</v>
      </c>
      <c r="BL510" s="18" t="s">
        <v>290</v>
      </c>
      <c r="BM510" s="143" t="s">
        <v>3398</v>
      </c>
    </row>
    <row r="511" spans="2:65" s="12" customFormat="1" ht="10.199999999999999">
      <c r="B511" s="149"/>
      <c r="D511" s="150" t="s">
        <v>177</v>
      </c>
      <c r="E511" s="151" t="s">
        <v>19</v>
      </c>
      <c r="F511" s="152" t="s">
        <v>3372</v>
      </c>
      <c r="H511" s="151" t="s">
        <v>19</v>
      </c>
      <c r="I511" s="153"/>
      <c r="L511" s="149"/>
      <c r="M511" s="154"/>
      <c r="T511" s="155"/>
      <c r="AT511" s="151" t="s">
        <v>177</v>
      </c>
      <c r="AU511" s="151" t="s">
        <v>83</v>
      </c>
      <c r="AV511" s="12" t="s">
        <v>81</v>
      </c>
      <c r="AW511" s="12" t="s">
        <v>34</v>
      </c>
      <c r="AX511" s="12" t="s">
        <v>74</v>
      </c>
      <c r="AY511" s="151" t="s">
        <v>166</v>
      </c>
    </row>
    <row r="512" spans="2:65" s="13" customFormat="1" ht="10.199999999999999">
      <c r="B512" s="156"/>
      <c r="D512" s="150" t="s">
        <v>177</v>
      </c>
      <c r="E512" s="157" t="s">
        <v>19</v>
      </c>
      <c r="F512" s="158" t="s">
        <v>83</v>
      </c>
      <c r="H512" s="159">
        <v>2</v>
      </c>
      <c r="I512" s="160"/>
      <c r="L512" s="156"/>
      <c r="M512" s="161"/>
      <c r="T512" s="162"/>
      <c r="AT512" s="157" t="s">
        <v>177</v>
      </c>
      <c r="AU512" s="157" t="s">
        <v>83</v>
      </c>
      <c r="AV512" s="13" t="s">
        <v>83</v>
      </c>
      <c r="AW512" s="13" t="s">
        <v>34</v>
      </c>
      <c r="AX512" s="13" t="s">
        <v>74</v>
      </c>
      <c r="AY512" s="157" t="s">
        <v>166</v>
      </c>
    </row>
    <row r="513" spans="2:65" s="14" customFormat="1" ht="10.199999999999999">
      <c r="B513" s="163"/>
      <c r="D513" s="150" t="s">
        <v>177</v>
      </c>
      <c r="E513" s="164" t="s">
        <v>19</v>
      </c>
      <c r="F513" s="165" t="s">
        <v>181</v>
      </c>
      <c r="H513" s="166">
        <v>2</v>
      </c>
      <c r="I513" s="167"/>
      <c r="L513" s="163"/>
      <c r="M513" s="168"/>
      <c r="T513" s="169"/>
      <c r="AT513" s="164" t="s">
        <v>177</v>
      </c>
      <c r="AU513" s="164" t="s">
        <v>83</v>
      </c>
      <c r="AV513" s="14" t="s">
        <v>173</v>
      </c>
      <c r="AW513" s="14" t="s">
        <v>34</v>
      </c>
      <c r="AX513" s="14" t="s">
        <v>81</v>
      </c>
      <c r="AY513" s="164" t="s">
        <v>166</v>
      </c>
    </row>
    <row r="514" spans="2:65" s="1" customFormat="1" ht="24.15" customHeight="1">
      <c r="B514" s="33"/>
      <c r="C514" s="132" t="s">
        <v>988</v>
      </c>
      <c r="D514" s="132" t="s">
        <v>168</v>
      </c>
      <c r="E514" s="133" t="s">
        <v>3399</v>
      </c>
      <c r="F514" s="134" t="s">
        <v>3400</v>
      </c>
      <c r="G514" s="135" t="s">
        <v>318</v>
      </c>
      <c r="H514" s="136">
        <v>2</v>
      </c>
      <c r="I514" s="137"/>
      <c r="J514" s="138">
        <f>ROUND(I514*H514,2)</f>
        <v>0</v>
      </c>
      <c r="K514" s="134" t="s">
        <v>766</v>
      </c>
      <c r="L514" s="33"/>
      <c r="M514" s="139" t="s">
        <v>19</v>
      </c>
      <c r="N514" s="140" t="s">
        <v>45</v>
      </c>
      <c r="P514" s="141">
        <f>O514*H514</f>
        <v>0</v>
      </c>
      <c r="Q514" s="141">
        <v>1.5E-3</v>
      </c>
      <c r="R514" s="141">
        <f>Q514*H514</f>
        <v>3.0000000000000001E-3</v>
      </c>
      <c r="S514" s="141">
        <v>0</v>
      </c>
      <c r="T514" s="142">
        <f>S514*H514</f>
        <v>0</v>
      </c>
      <c r="AR514" s="143" t="s">
        <v>290</v>
      </c>
      <c r="AT514" s="143" t="s">
        <v>168</v>
      </c>
      <c r="AU514" s="143" t="s">
        <v>83</v>
      </c>
      <c r="AY514" s="18" t="s">
        <v>166</v>
      </c>
      <c r="BE514" s="144">
        <f>IF(N514="základní",J514,0)</f>
        <v>0</v>
      </c>
      <c r="BF514" s="144">
        <f>IF(N514="snížená",J514,0)</f>
        <v>0</v>
      </c>
      <c r="BG514" s="144">
        <f>IF(N514="zákl. přenesená",J514,0)</f>
        <v>0</v>
      </c>
      <c r="BH514" s="144">
        <f>IF(N514="sníž. přenesená",J514,0)</f>
        <v>0</v>
      </c>
      <c r="BI514" s="144">
        <f>IF(N514="nulová",J514,0)</f>
        <v>0</v>
      </c>
      <c r="BJ514" s="18" t="s">
        <v>81</v>
      </c>
      <c r="BK514" s="144">
        <f>ROUND(I514*H514,2)</f>
        <v>0</v>
      </c>
      <c r="BL514" s="18" t="s">
        <v>290</v>
      </c>
      <c r="BM514" s="143" t="s">
        <v>3401</v>
      </c>
    </row>
    <row r="515" spans="2:65" s="1" customFormat="1" ht="10.199999999999999">
      <c r="B515" s="33"/>
      <c r="D515" s="145" t="s">
        <v>175</v>
      </c>
      <c r="F515" s="146" t="s">
        <v>3402</v>
      </c>
      <c r="I515" s="147"/>
      <c r="L515" s="33"/>
      <c r="M515" s="148"/>
      <c r="T515" s="54"/>
      <c r="AT515" s="18" t="s">
        <v>175</v>
      </c>
      <c r="AU515" s="18" t="s">
        <v>83</v>
      </c>
    </row>
    <row r="516" spans="2:65" s="12" customFormat="1" ht="10.199999999999999">
      <c r="B516" s="149"/>
      <c r="D516" s="150" t="s">
        <v>177</v>
      </c>
      <c r="E516" s="151" t="s">
        <v>19</v>
      </c>
      <c r="F516" s="152" t="s">
        <v>3403</v>
      </c>
      <c r="H516" s="151" t="s">
        <v>19</v>
      </c>
      <c r="I516" s="153"/>
      <c r="L516" s="149"/>
      <c r="M516" s="154"/>
      <c r="T516" s="155"/>
      <c r="AT516" s="151" t="s">
        <v>177</v>
      </c>
      <c r="AU516" s="151" t="s">
        <v>83</v>
      </c>
      <c r="AV516" s="12" t="s">
        <v>81</v>
      </c>
      <c r="AW516" s="12" t="s">
        <v>34</v>
      </c>
      <c r="AX516" s="12" t="s">
        <v>74</v>
      </c>
      <c r="AY516" s="151" t="s">
        <v>166</v>
      </c>
    </row>
    <row r="517" spans="2:65" s="13" customFormat="1" ht="10.199999999999999">
      <c r="B517" s="156"/>
      <c r="D517" s="150" t="s">
        <v>177</v>
      </c>
      <c r="E517" s="157" t="s">
        <v>19</v>
      </c>
      <c r="F517" s="158" t="s">
        <v>83</v>
      </c>
      <c r="H517" s="159">
        <v>2</v>
      </c>
      <c r="I517" s="160"/>
      <c r="L517" s="156"/>
      <c r="M517" s="161"/>
      <c r="T517" s="162"/>
      <c r="AT517" s="157" t="s">
        <v>177</v>
      </c>
      <c r="AU517" s="157" t="s">
        <v>83</v>
      </c>
      <c r="AV517" s="13" t="s">
        <v>83</v>
      </c>
      <c r="AW517" s="13" t="s">
        <v>34</v>
      </c>
      <c r="AX517" s="13" t="s">
        <v>74</v>
      </c>
      <c r="AY517" s="157" t="s">
        <v>166</v>
      </c>
    </row>
    <row r="518" spans="2:65" s="14" customFormat="1" ht="10.199999999999999">
      <c r="B518" s="163"/>
      <c r="D518" s="150" t="s">
        <v>177</v>
      </c>
      <c r="E518" s="164" t="s">
        <v>19</v>
      </c>
      <c r="F518" s="165" t="s">
        <v>181</v>
      </c>
      <c r="H518" s="166">
        <v>2</v>
      </c>
      <c r="I518" s="167"/>
      <c r="L518" s="163"/>
      <c r="M518" s="168"/>
      <c r="T518" s="169"/>
      <c r="AT518" s="164" t="s">
        <v>177</v>
      </c>
      <c r="AU518" s="164" t="s">
        <v>83</v>
      </c>
      <c r="AV518" s="14" t="s">
        <v>173</v>
      </c>
      <c r="AW518" s="14" t="s">
        <v>34</v>
      </c>
      <c r="AX518" s="14" t="s">
        <v>81</v>
      </c>
      <c r="AY518" s="164" t="s">
        <v>166</v>
      </c>
    </row>
    <row r="519" spans="2:65" s="1" customFormat="1" ht="24.15" customHeight="1">
      <c r="B519" s="33"/>
      <c r="C519" s="132" t="s">
        <v>993</v>
      </c>
      <c r="D519" s="132" t="s">
        <v>168</v>
      </c>
      <c r="E519" s="133" t="s">
        <v>3404</v>
      </c>
      <c r="F519" s="134" t="s">
        <v>3405</v>
      </c>
      <c r="G519" s="135" t="s">
        <v>293</v>
      </c>
      <c r="H519" s="136">
        <v>3.7999999999999999E-2</v>
      </c>
      <c r="I519" s="137"/>
      <c r="J519" s="138">
        <f>ROUND(I519*H519,2)</f>
        <v>0</v>
      </c>
      <c r="K519" s="134" t="s">
        <v>766</v>
      </c>
      <c r="L519" s="33"/>
      <c r="M519" s="139" t="s">
        <v>19</v>
      </c>
      <c r="N519" s="140" t="s">
        <v>45</v>
      </c>
      <c r="P519" s="141">
        <f>O519*H519</f>
        <v>0</v>
      </c>
      <c r="Q519" s="141">
        <v>0</v>
      </c>
      <c r="R519" s="141">
        <f>Q519*H519</f>
        <v>0</v>
      </c>
      <c r="S519" s="141">
        <v>0</v>
      </c>
      <c r="T519" s="142">
        <f>S519*H519</f>
        <v>0</v>
      </c>
      <c r="AR519" s="143" t="s">
        <v>290</v>
      </c>
      <c r="AT519" s="143" t="s">
        <v>168</v>
      </c>
      <c r="AU519" s="143" t="s">
        <v>83</v>
      </c>
      <c r="AY519" s="18" t="s">
        <v>166</v>
      </c>
      <c r="BE519" s="144">
        <f>IF(N519="základní",J519,0)</f>
        <v>0</v>
      </c>
      <c r="BF519" s="144">
        <f>IF(N519="snížená",J519,0)</f>
        <v>0</v>
      </c>
      <c r="BG519" s="144">
        <f>IF(N519="zákl. přenesená",J519,0)</f>
        <v>0</v>
      </c>
      <c r="BH519" s="144">
        <f>IF(N519="sníž. přenesená",J519,0)</f>
        <v>0</v>
      </c>
      <c r="BI519" s="144">
        <f>IF(N519="nulová",J519,0)</f>
        <v>0</v>
      </c>
      <c r="BJ519" s="18" t="s">
        <v>81</v>
      </c>
      <c r="BK519" s="144">
        <f>ROUND(I519*H519,2)</f>
        <v>0</v>
      </c>
      <c r="BL519" s="18" t="s">
        <v>290</v>
      </c>
      <c r="BM519" s="143" t="s">
        <v>3406</v>
      </c>
    </row>
    <row r="520" spans="2:65" s="1" customFormat="1" ht="10.199999999999999">
      <c r="B520" s="33"/>
      <c r="D520" s="145" t="s">
        <v>175</v>
      </c>
      <c r="F520" s="146" t="s">
        <v>3407</v>
      </c>
      <c r="I520" s="147"/>
      <c r="L520" s="33"/>
      <c r="M520" s="148"/>
      <c r="T520" s="54"/>
      <c r="AT520" s="18" t="s">
        <v>175</v>
      </c>
      <c r="AU520" s="18" t="s">
        <v>83</v>
      </c>
    </row>
    <row r="521" spans="2:65" s="1" customFormat="1" ht="16.5" customHeight="1">
      <c r="B521" s="33"/>
      <c r="C521" s="132" t="s">
        <v>998</v>
      </c>
      <c r="D521" s="132" t="s">
        <v>168</v>
      </c>
      <c r="E521" s="133" t="s">
        <v>3408</v>
      </c>
      <c r="F521" s="134" t="s">
        <v>3409</v>
      </c>
      <c r="G521" s="135" t="s">
        <v>318</v>
      </c>
      <c r="H521" s="136">
        <v>2</v>
      </c>
      <c r="I521" s="137"/>
      <c r="J521" s="138">
        <f>ROUND(I521*H521,2)</f>
        <v>0</v>
      </c>
      <c r="K521" s="134" t="s">
        <v>766</v>
      </c>
      <c r="L521" s="33"/>
      <c r="M521" s="139" t="s">
        <v>19</v>
      </c>
      <c r="N521" s="140" t="s">
        <v>45</v>
      </c>
      <c r="P521" s="141">
        <f>O521*H521</f>
        <v>0</v>
      </c>
      <c r="Q521" s="141">
        <v>0</v>
      </c>
      <c r="R521" s="141">
        <f>Q521*H521</f>
        <v>0</v>
      </c>
      <c r="S521" s="141">
        <v>0</v>
      </c>
      <c r="T521" s="142">
        <f>S521*H521</f>
        <v>0</v>
      </c>
      <c r="AR521" s="143" t="s">
        <v>290</v>
      </c>
      <c r="AT521" s="143" t="s">
        <v>168</v>
      </c>
      <c r="AU521" s="143" t="s">
        <v>83</v>
      </c>
      <c r="AY521" s="18" t="s">
        <v>166</v>
      </c>
      <c r="BE521" s="144">
        <f>IF(N521="základní",J521,0)</f>
        <v>0</v>
      </c>
      <c r="BF521" s="144">
        <f>IF(N521="snížená",J521,0)</f>
        <v>0</v>
      </c>
      <c r="BG521" s="144">
        <f>IF(N521="zákl. přenesená",J521,0)</f>
        <v>0</v>
      </c>
      <c r="BH521" s="144">
        <f>IF(N521="sníž. přenesená",J521,0)</f>
        <v>0</v>
      </c>
      <c r="BI521" s="144">
        <f>IF(N521="nulová",J521,0)</f>
        <v>0</v>
      </c>
      <c r="BJ521" s="18" t="s">
        <v>81</v>
      </c>
      <c r="BK521" s="144">
        <f>ROUND(I521*H521,2)</f>
        <v>0</v>
      </c>
      <c r="BL521" s="18" t="s">
        <v>290</v>
      </c>
      <c r="BM521" s="143" t="s">
        <v>3410</v>
      </c>
    </row>
    <row r="522" spans="2:65" s="1" customFormat="1" ht="10.199999999999999">
      <c r="B522" s="33"/>
      <c r="D522" s="145" t="s">
        <v>175</v>
      </c>
      <c r="F522" s="146" t="s">
        <v>3411</v>
      </c>
      <c r="I522" s="147"/>
      <c r="L522" s="33"/>
      <c r="M522" s="148"/>
      <c r="T522" s="54"/>
      <c r="AT522" s="18" t="s">
        <v>175</v>
      </c>
      <c r="AU522" s="18" t="s">
        <v>83</v>
      </c>
    </row>
    <row r="523" spans="2:65" s="12" customFormat="1" ht="10.199999999999999">
      <c r="B523" s="149"/>
      <c r="D523" s="150" t="s">
        <v>177</v>
      </c>
      <c r="E523" s="151" t="s">
        <v>19</v>
      </c>
      <c r="F523" s="152" t="s">
        <v>3412</v>
      </c>
      <c r="H523" s="151" t="s">
        <v>19</v>
      </c>
      <c r="I523" s="153"/>
      <c r="L523" s="149"/>
      <c r="M523" s="154"/>
      <c r="T523" s="155"/>
      <c r="AT523" s="151" t="s">
        <v>177</v>
      </c>
      <c r="AU523" s="151" t="s">
        <v>83</v>
      </c>
      <c r="AV523" s="12" t="s">
        <v>81</v>
      </c>
      <c r="AW523" s="12" t="s">
        <v>34</v>
      </c>
      <c r="AX523" s="12" t="s">
        <v>74</v>
      </c>
      <c r="AY523" s="151" t="s">
        <v>166</v>
      </c>
    </row>
    <row r="524" spans="2:65" s="13" customFormat="1" ht="10.199999999999999">
      <c r="B524" s="156"/>
      <c r="D524" s="150" t="s">
        <v>177</v>
      </c>
      <c r="E524" s="157" t="s">
        <v>19</v>
      </c>
      <c r="F524" s="158" t="s">
        <v>83</v>
      </c>
      <c r="H524" s="159">
        <v>2</v>
      </c>
      <c r="I524" s="160"/>
      <c r="L524" s="156"/>
      <c r="M524" s="161"/>
      <c r="T524" s="162"/>
      <c r="AT524" s="157" t="s">
        <v>177</v>
      </c>
      <c r="AU524" s="157" t="s">
        <v>83</v>
      </c>
      <c r="AV524" s="13" t="s">
        <v>83</v>
      </c>
      <c r="AW524" s="13" t="s">
        <v>34</v>
      </c>
      <c r="AX524" s="13" t="s">
        <v>74</v>
      </c>
      <c r="AY524" s="157" t="s">
        <v>166</v>
      </c>
    </row>
    <row r="525" spans="2:65" s="14" customFormat="1" ht="10.199999999999999">
      <c r="B525" s="163"/>
      <c r="D525" s="150" t="s">
        <v>177</v>
      </c>
      <c r="E525" s="164" t="s">
        <v>19</v>
      </c>
      <c r="F525" s="165" t="s">
        <v>181</v>
      </c>
      <c r="H525" s="166">
        <v>2</v>
      </c>
      <c r="I525" s="167"/>
      <c r="L525" s="163"/>
      <c r="M525" s="168"/>
      <c r="T525" s="169"/>
      <c r="AT525" s="164" t="s">
        <v>177</v>
      </c>
      <c r="AU525" s="164" t="s">
        <v>83</v>
      </c>
      <c r="AV525" s="14" t="s">
        <v>173</v>
      </c>
      <c r="AW525" s="14" t="s">
        <v>34</v>
      </c>
      <c r="AX525" s="14" t="s">
        <v>81</v>
      </c>
      <c r="AY525" s="164" t="s">
        <v>166</v>
      </c>
    </row>
    <row r="526" spans="2:65" s="11" customFormat="1" ht="22.8" customHeight="1">
      <c r="B526" s="120"/>
      <c r="D526" s="121" t="s">
        <v>73</v>
      </c>
      <c r="E526" s="130" t="s">
        <v>3413</v>
      </c>
      <c r="F526" s="130" t="s">
        <v>3414</v>
      </c>
      <c r="I526" s="123"/>
      <c r="J526" s="131">
        <f>BK526</f>
        <v>0</v>
      </c>
      <c r="L526" s="120"/>
      <c r="M526" s="125"/>
      <c r="P526" s="126">
        <f>SUM(P527:P622)</f>
        <v>0</v>
      </c>
      <c r="R526" s="126">
        <f>SUM(R527:R622)</f>
        <v>2.1625324240000004E-2</v>
      </c>
      <c r="T526" s="127">
        <f>SUM(T527:T622)</f>
        <v>2.9449999999999997E-3</v>
      </c>
      <c r="AR526" s="121" t="s">
        <v>83</v>
      </c>
      <c r="AT526" s="128" t="s">
        <v>73</v>
      </c>
      <c r="AU526" s="128" t="s">
        <v>81</v>
      </c>
      <c r="AY526" s="121" t="s">
        <v>166</v>
      </c>
      <c r="BK526" s="129">
        <f>SUM(BK527:BK622)</f>
        <v>0</v>
      </c>
    </row>
    <row r="527" spans="2:65" s="1" customFormat="1" ht="24.15" customHeight="1">
      <c r="B527" s="33"/>
      <c r="C527" s="132" t="s">
        <v>1004</v>
      </c>
      <c r="D527" s="132" t="s">
        <v>168</v>
      </c>
      <c r="E527" s="133" t="s">
        <v>3415</v>
      </c>
      <c r="F527" s="134" t="s">
        <v>3416</v>
      </c>
      <c r="G527" s="135" t="s">
        <v>293</v>
      </c>
      <c r="H527" s="136">
        <v>3.0000000000000001E-3</v>
      </c>
      <c r="I527" s="137"/>
      <c r="J527" s="138">
        <f>ROUND(I527*H527,2)</f>
        <v>0</v>
      </c>
      <c r="K527" s="134" t="s">
        <v>766</v>
      </c>
      <c r="L527" s="33"/>
      <c r="M527" s="139" t="s">
        <v>19</v>
      </c>
      <c r="N527" s="140" t="s">
        <v>45</v>
      </c>
      <c r="P527" s="141">
        <f>O527*H527</f>
        <v>0</v>
      </c>
      <c r="Q527" s="141">
        <v>0</v>
      </c>
      <c r="R527" s="141">
        <f>Q527*H527</f>
        <v>0</v>
      </c>
      <c r="S527" s="141">
        <v>0</v>
      </c>
      <c r="T527" s="142">
        <f>S527*H527</f>
        <v>0</v>
      </c>
      <c r="AR527" s="143" t="s">
        <v>290</v>
      </c>
      <c r="AT527" s="143" t="s">
        <v>168</v>
      </c>
      <c r="AU527" s="143" t="s">
        <v>83</v>
      </c>
      <c r="AY527" s="18" t="s">
        <v>166</v>
      </c>
      <c r="BE527" s="144">
        <f>IF(N527="základní",J527,0)</f>
        <v>0</v>
      </c>
      <c r="BF527" s="144">
        <f>IF(N527="snížená",J527,0)</f>
        <v>0</v>
      </c>
      <c r="BG527" s="144">
        <f>IF(N527="zákl. přenesená",J527,0)</f>
        <v>0</v>
      </c>
      <c r="BH527" s="144">
        <f>IF(N527="sníž. přenesená",J527,0)</f>
        <v>0</v>
      </c>
      <c r="BI527" s="144">
        <f>IF(N527="nulová",J527,0)</f>
        <v>0</v>
      </c>
      <c r="BJ527" s="18" t="s">
        <v>81</v>
      </c>
      <c r="BK527" s="144">
        <f>ROUND(I527*H527,2)</f>
        <v>0</v>
      </c>
      <c r="BL527" s="18" t="s">
        <v>290</v>
      </c>
      <c r="BM527" s="143" t="s">
        <v>3417</v>
      </c>
    </row>
    <row r="528" spans="2:65" s="1" customFormat="1" ht="10.199999999999999">
      <c r="B528" s="33"/>
      <c r="D528" s="145" t="s">
        <v>175</v>
      </c>
      <c r="F528" s="146" t="s">
        <v>3418</v>
      </c>
      <c r="I528" s="147"/>
      <c r="L528" s="33"/>
      <c r="M528" s="148"/>
      <c r="T528" s="54"/>
      <c r="AT528" s="18" t="s">
        <v>175</v>
      </c>
      <c r="AU528" s="18" t="s">
        <v>83</v>
      </c>
    </row>
    <row r="529" spans="2:65" s="1" customFormat="1" ht="16.5" customHeight="1">
      <c r="B529" s="33"/>
      <c r="C529" s="132" t="s">
        <v>1009</v>
      </c>
      <c r="D529" s="132" t="s">
        <v>168</v>
      </c>
      <c r="E529" s="133" t="s">
        <v>3419</v>
      </c>
      <c r="F529" s="134" t="s">
        <v>3420</v>
      </c>
      <c r="G529" s="135" t="s">
        <v>276</v>
      </c>
      <c r="H529" s="136">
        <v>8.625</v>
      </c>
      <c r="I529" s="137"/>
      <c r="J529" s="138">
        <f>ROUND(I529*H529,2)</f>
        <v>0</v>
      </c>
      <c r="K529" s="134" t="s">
        <v>766</v>
      </c>
      <c r="L529" s="33"/>
      <c r="M529" s="139" t="s">
        <v>19</v>
      </c>
      <c r="N529" s="140" t="s">
        <v>45</v>
      </c>
      <c r="P529" s="141">
        <f>O529*H529</f>
        <v>0</v>
      </c>
      <c r="Q529" s="141">
        <v>0</v>
      </c>
      <c r="R529" s="141">
        <f>Q529*H529</f>
        <v>0</v>
      </c>
      <c r="S529" s="141">
        <v>2.7999999999999998E-4</v>
      </c>
      <c r="T529" s="142">
        <f>S529*H529</f>
        <v>2.4149999999999996E-3</v>
      </c>
      <c r="AR529" s="143" t="s">
        <v>290</v>
      </c>
      <c r="AT529" s="143" t="s">
        <v>168</v>
      </c>
      <c r="AU529" s="143" t="s">
        <v>83</v>
      </c>
      <c r="AY529" s="18" t="s">
        <v>166</v>
      </c>
      <c r="BE529" s="144">
        <f>IF(N529="základní",J529,0)</f>
        <v>0</v>
      </c>
      <c r="BF529" s="144">
        <f>IF(N529="snížená",J529,0)</f>
        <v>0</v>
      </c>
      <c r="BG529" s="144">
        <f>IF(N529="zákl. přenesená",J529,0)</f>
        <v>0</v>
      </c>
      <c r="BH529" s="144">
        <f>IF(N529="sníž. přenesená",J529,0)</f>
        <v>0</v>
      </c>
      <c r="BI529" s="144">
        <f>IF(N529="nulová",J529,0)</f>
        <v>0</v>
      </c>
      <c r="BJ529" s="18" t="s">
        <v>81</v>
      </c>
      <c r="BK529" s="144">
        <f>ROUND(I529*H529,2)</f>
        <v>0</v>
      </c>
      <c r="BL529" s="18" t="s">
        <v>290</v>
      </c>
      <c r="BM529" s="143" t="s">
        <v>3421</v>
      </c>
    </row>
    <row r="530" spans="2:65" s="1" customFormat="1" ht="10.199999999999999">
      <c r="B530" s="33"/>
      <c r="D530" s="145" t="s">
        <v>175</v>
      </c>
      <c r="F530" s="146" t="s">
        <v>3422</v>
      </c>
      <c r="I530" s="147"/>
      <c r="L530" s="33"/>
      <c r="M530" s="148"/>
      <c r="T530" s="54"/>
      <c r="AT530" s="18" t="s">
        <v>175</v>
      </c>
      <c r="AU530" s="18" t="s">
        <v>83</v>
      </c>
    </row>
    <row r="531" spans="2:65" s="12" customFormat="1" ht="10.199999999999999">
      <c r="B531" s="149"/>
      <c r="D531" s="150" t="s">
        <v>177</v>
      </c>
      <c r="E531" s="151" t="s">
        <v>19</v>
      </c>
      <c r="F531" s="152" t="s">
        <v>3343</v>
      </c>
      <c r="H531" s="151" t="s">
        <v>19</v>
      </c>
      <c r="I531" s="153"/>
      <c r="L531" s="149"/>
      <c r="M531" s="154"/>
      <c r="T531" s="155"/>
      <c r="AT531" s="151" t="s">
        <v>177</v>
      </c>
      <c r="AU531" s="151" t="s">
        <v>83</v>
      </c>
      <c r="AV531" s="12" t="s">
        <v>81</v>
      </c>
      <c r="AW531" s="12" t="s">
        <v>34</v>
      </c>
      <c r="AX531" s="12" t="s">
        <v>74</v>
      </c>
      <c r="AY531" s="151" t="s">
        <v>166</v>
      </c>
    </row>
    <row r="532" spans="2:65" s="13" customFormat="1" ht="10.199999999999999">
      <c r="B532" s="156"/>
      <c r="D532" s="150" t="s">
        <v>177</v>
      </c>
      <c r="E532" s="157" t="s">
        <v>19</v>
      </c>
      <c r="F532" s="158" t="s">
        <v>3423</v>
      </c>
      <c r="H532" s="159">
        <v>8.625</v>
      </c>
      <c r="I532" s="160"/>
      <c r="L532" s="156"/>
      <c r="M532" s="161"/>
      <c r="T532" s="162"/>
      <c r="AT532" s="157" t="s">
        <v>177</v>
      </c>
      <c r="AU532" s="157" t="s">
        <v>83</v>
      </c>
      <c r="AV532" s="13" t="s">
        <v>83</v>
      </c>
      <c r="AW532" s="13" t="s">
        <v>34</v>
      </c>
      <c r="AX532" s="13" t="s">
        <v>74</v>
      </c>
      <c r="AY532" s="157" t="s">
        <v>166</v>
      </c>
    </row>
    <row r="533" spans="2:65" s="14" customFormat="1" ht="10.199999999999999">
      <c r="B533" s="163"/>
      <c r="D533" s="150" t="s">
        <v>177</v>
      </c>
      <c r="E533" s="164" t="s">
        <v>19</v>
      </c>
      <c r="F533" s="165" t="s">
        <v>181</v>
      </c>
      <c r="H533" s="166">
        <v>8.625</v>
      </c>
      <c r="I533" s="167"/>
      <c r="L533" s="163"/>
      <c r="M533" s="168"/>
      <c r="T533" s="169"/>
      <c r="AT533" s="164" t="s">
        <v>177</v>
      </c>
      <c r="AU533" s="164" t="s">
        <v>83</v>
      </c>
      <c r="AV533" s="14" t="s">
        <v>173</v>
      </c>
      <c r="AW533" s="14" t="s">
        <v>34</v>
      </c>
      <c r="AX533" s="14" t="s">
        <v>81</v>
      </c>
      <c r="AY533" s="164" t="s">
        <v>166</v>
      </c>
    </row>
    <row r="534" spans="2:65" s="1" customFormat="1" ht="21.75" customHeight="1">
      <c r="B534" s="33"/>
      <c r="C534" s="132" t="s">
        <v>1014</v>
      </c>
      <c r="D534" s="132" t="s">
        <v>168</v>
      </c>
      <c r="E534" s="133" t="s">
        <v>3424</v>
      </c>
      <c r="F534" s="134" t="s">
        <v>3425</v>
      </c>
      <c r="G534" s="135" t="s">
        <v>276</v>
      </c>
      <c r="H534" s="136">
        <v>9.7200000000000006</v>
      </c>
      <c r="I534" s="137"/>
      <c r="J534" s="138">
        <f>ROUND(I534*H534,2)</f>
        <v>0</v>
      </c>
      <c r="K534" s="134" t="s">
        <v>766</v>
      </c>
      <c r="L534" s="33"/>
      <c r="M534" s="139" t="s">
        <v>19</v>
      </c>
      <c r="N534" s="140" t="s">
        <v>45</v>
      </c>
      <c r="P534" s="141">
        <f>O534*H534</f>
        <v>0</v>
      </c>
      <c r="Q534" s="141">
        <v>8.4230000000000004E-4</v>
      </c>
      <c r="R534" s="141">
        <f>Q534*H534</f>
        <v>8.187156000000001E-3</v>
      </c>
      <c r="S534" s="141">
        <v>0</v>
      </c>
      <c r="T534" s="142">
        <f>S534*H534</f>
        <v>0</v>
      </c>
      <c r="AR534" s="143" t="s">
        <v>290</v>
      </c>
      <c r="AT534" s="143" t="s">
        <v>168</v>
      </c>
      <c r="AU534" s="143" t="s">
        <v>83</v>
      </c>
      <c r="AY534" s="18" t="s">
        <v>166</v>
      </c>
      <c r="BE534" s="144">
        <f>IF(N534="základní",J534,0)</f>
        <v>0</v>
      </c>
      <c r="BF534" s="144">
        <f>IF(N534="snížená",J534,0)</f>
        <v>0</v>
      </c>
      <c r="BG534" s="144">
        <f>IF(N534="zákl. přenesená",J534,0)</f>
        <v>0</v>
      </c>
      <c r="BH534" s="144">
        <f>IF(N534="sníž. přenesená",J534,0)</f>
        <v>0</v>
      </c>
      <c r="BI534" s="144">
        <f>IF(N534="nulová",J534,0)</f>
        <v>0</v>
      </c>
      <c r="BJ534" s="18" t="s">
        <v>81</v>
      </c>
      <c r="BK534" s="144">
        <f>ROUND(I534*H534,2)</f>
        <v>0</v>
      </c>
      <c r="BL534" s="18" t="s">
        <v>290</v>
      </c>
      <c r="BM534" s="143" t="s">
        <v>3426</v>
      </c>
    </row>
    <row r="535" spans="2:65" s="1" customFormat="1" ht="10.199999999999999">
      <c r="B535" s="33"/>
      <c r="D535" s="145" t="s">
        <v>175</v>
      </c>
      <c r="F535" s="146" t="s">
        <v>3427</v>
      </c>
      <c r="I535" s="147"/>
      <c r="L535" s="33"/>
      <c r="M535" s="148"/>
      <c r="T535" s="54"/>
      <c r="AT535" s="18" t="s">
        <v>175</v>
      </c>
      <c r="AU535" s="18" t="s">
        <v>83</v>
      </c>
    </row>
    <row r="536" spans="2:65" s="12" customFormat="1" ht="10.199999999999999">
      <c r="B536" s="149"/>
      <c r="D536" s="150" t="s">
        <v>177</v>
      </c>
      <c r="E536" s="151" t="s">
        <v>19</v>
      </c>
      <c r="F536" s="152" t="s">
        <v>3365</v>
      </c>
      <c r="H536" s="151" t="s">
        <v>19</v>
      </c>
      <c r="I536" s="153"/>
      <c r="L536" s="149"/>
      <c r="M536" s="154"/>
      <c r="T536" s="155"/>
      <c r="AT536" s="151" t="s">
        <v>177</v>
      </c>
      <c r="AU536" s="151" t="s">
        <v>83</v>
      </c>
      <c r="AV536" s="12" t="s">
        <v>81</v>
      </c>
      <c r="AW536" s="12" t="s">
        <v>34</v>
      </c>
      <c r="AX536" s="12" t="s">
        <v>74</v>
      </c>
      <c r="AY536" s="151" t="s">
        <v>166</v>
      </c>
    </row>
    <row r="537" spans="2:65" s="13" customFormat="1" ht="10.199999999999999">
      <c r="B537" s="156"/>
      <c r="D537" s="150" t="s">
        <v>177</v>
      </c>
      <c r="E537" s="157" t="s">
        <v>19</v>
      </c>
      <c r="F537" s="158" t="s">
        <v>3312</v>
      </c>
      <c r="H537" s="159">
        <v>2.64</v>
      </c>
      <c r="I537" s="160"/>
      <c r="L537" s="156"/>
      <c r="M537" s="161"/>
      <c r="T537" s="162"/>
      <c r="AT537" s="157" t="s">
        <v>177</v>
      </c>
      <c r="AU537" s="157" t="s">
        <v>83</v>
      </c>
      <c r="AV537" s="13" t="s">
        <v>83</v>
      </c>
      <c r="AW537" s="13" t="s">
        <v>34</v>
      </c>
      <c r="AX537" s="13" t="s">
        <v>74</v>
      </c>
      <c r="AY537" s="157" t="s">
        <v>166</v>
      </c>
    </row>
    <row r="538" spans="2:65" s="12" customFormat="1" ht="10.199999999999999">
      <c r="B538" s="149"/>
      <c r="D538" s="150" t="s">
        <v>177</v>
      </c>
      <c r="E538" s="151" t="s">
        <v>19</v>
      </c>
      <c r="F538" s="152" t="s">
        <v>3366</v>
      </c>
      <c r="H538" s="151" t="s">
        <v>19</v>
      </c>
      <c r="I538" s="153"/>
      <c r="L538" s="149"/>
      <c r="M538" s="154"/>
      <c r="T538" s="155"/>
      <c r="AT538" s="151" t="s">
        <v>177</v>
      </c>
      <c r="AU538" s="151" t="s">
        <v>83</v>
      </c>
      <c r="AV538" s="12" t="s">
        <v>81</v>
      </c>
      <c r="AW538" s="12" t="s">
        <v>34</v>
      </c>
      <c r="AX538" s="12" t="s">
        <v>74</v>
      </c>
      <c r="AY538" s="151" t="s">
        <v>166</v>
      </c>
    </row>
    <row r="539" spans="2:65" s="13" customFormat="1" ht="10.199999999999999">
      <c r="B539" s="156"/>
      <c r="D539" s="150" t="s">
        <v>177</v>
      </c>
      <c r="E539" s="157" t="s">
        <v>19</v>
      </c>
      <c r="F539" s="158" t="s">
        <v>3428</v>
      </c>
      <c r="H539" s="159">
        <v>7.08</v>
      </c>
      <c r="I539" s="160"/>
      <c r="L539" s="156"/>
      <c r="M539" s="161"/>
      <c r="T539" s="162"/>
      <c r="AT539" s="157" t="s">
        <v>177</v>
      </c>
      <c r="AU539" s="157" t="s">
        <v>83</v>
      </c>
      <c r="AV539" s="13" t="s">
        <v>83</v>
      </c>
      <c r="AW539" s="13" t="s">
        <v>34</v>
      </c>
      <c r="AX539" s="13" t="s">
        <v>74</v>
      </c>
      <c r="AY539" s="157" t="s">
        <v>166</v>
      </c>
    </row>
    <row r="540" spans="2:65" s="14" customFormat="1" ht="10.199999999999999">
      <c r="B540" s="163"/>
      <c r="D540" s="150" t="s">
        <v>177</v>
      </c>
      <c r="E540" s="164" t="s">
        <v>19</v>
      </c>
      <c r="F540" s="165" t="s">
        <v>181</v>
      </c>
      <c r="H540" s="166">
        <v>9.7200000000000006</v>
      </c>
      <c r="I540" s="167"/>
      <c r="L540" s="163"/>
      <c r="M540" s="168"/>
      <c r="T540" s="169"/>
      <c r="AT540" s="164" t="s">
        <v>177</v>
      </c>
      <c r="AU540" s="164" t="s">
        <v>83</v>
      </c>
      <c r="AV540" s="14" t="s">
        <v>173</v>
      </c>
      <c r="AW540" s="14" t="s">
        <v>34</v>
      </c>
      <c r="AX540" s="14" t="s">
        <v>81</v>
      </c>
      <c r="AY540" s="164" t="s">
        <v>166</v>
      </c>
    </row>
    <row r="541" spans="2:65" s="1" customFormat="1" ht="21.75" customHeight="1">
      <c r="B541" s="33"/>
      <c r="C541" s="132" t="s">
        <v>1019</v>
      </c>
      <c r="D541" s="132" t="s">
        <v>168</v>
      </c>
      <c r="E541" s="133" t="s">
        <v>3429</v>
      </c>
      <c r="F541" s="134" t="s">
        <v>3430</v>
      </c>
      <c r="G541" s="135" t="s">
        <v>276</v>
      </c>
      <c r="H541" s="136">
        <v>3.24</v>
      </c>
      <c r="I541" s="137"/>
      <c r="J541" s="138">
        <f>ROUND(I541*H541,2)</f>
        <v>0</v>
      </c>
      <c r="K541" s="134" t="s">
        <v>766</v>
      </c>
      <c r="L541" s="33"/>
      <c r="M541" s="139" t="s">
        <v>19</v>
      </c>
      <c r="N541" s="140" t="s">
        <v>45</v>
      </c>
      <c r="P541" s="141">
        <f>O541*H541</f>
        <v>0</v>
      </c>
      <c r="Q541" s="141">
        <v>1.1590999999999999E-3</v>
      </c>
      <c r="R541" s="141">
        <f>Q541*H541</f>
        <v>3.7554839999999999E-3</v>
      </c>
      <c r="S541" s="141">
        <v>0</v>
      </c>
      <c r="T541" s="142">
        <f>S541*H541</f>
        <v>0</v>
      </c>
      <c r="AR541" s="143" t="s">
        <v>290</v>
      </c>
      <c r="AT541" s="143" t="s">
        <v>168</v>
      </c>
      <c r="AU541" s="143" t="s">
        <v>83</v>
      </c>
      <c r="AY541" s="18" t="s">
        <v>166</v>
      </c>
      <c r="BE541" s="144">
        <f>IF(N541="základní",J541,0)</f>
        <v>0</v>
      </c>
      <c r="BF541" s="144">
        <f>IF(N541="snížená",J541,0)</f>
        <v>0</v>
      </c>
      <c r="BG541" s="144">
        <f>IF(N541="zákl. přenesená",J541,0)</f>
        <v>0</v>
      </c>
      <c r="BH541" s="144">
        <f>IF(N541="sníž. přenesená",J541,0)</f>
        <v>0</v>
      </c>
      <c r="BI541" s="144">
        <f>IF(N541="nulová",J541,0)</f>
        <v>0</v>
      </c>
      <c r="BJ541" s="18" t="s">
        <v>81</v>
      </c>
      <c r="BK541" s="144">
        <f>ROUND(I541*H541,2)</f>
        <v>0</v>
      </c>
      <c r="BL541" s="18" t="s">
        <v>290</v>
      </c>
      <c r="BM541" s="143" t="s">
        <v>3431</v>
      </c>
    </row>
    <row r="542" spans="2:65" s="1" customFormat="1" ht="10.199999999999999">
      <c r="B542" s="33"/>
      <c r="D542" s="145" t="s">
        <v>175</v>
      </c>
      <c r="F542" s="146" t="s">
        <v>3432</v>
      </c>
      <c r="I542" s="147"/>
      <c r="L542" s="33"/>
      <c r="M542" s="148"/>
      <c r="T542" s="54"/>
      <c r="AT542" s="18" t="s">
        <v>175</v>
      </c>
      <c r="AU542" s="18" t="s">
        <v>83</v>
      </c>
    </row>
    <row r="543" spans="2:65" s="12" customFormat="1" ht="10.199999999999999">
      <c r="B543" s="149"/>
      <c r="D543" s="150" t="s">
        <v>177</v>
      </c>
      <c r="E543" s="151" t="s">
        <v>19</v>
      </c>
      <c r="F543" s="152" t="s">
        <v>3366</v>
      </c>
      <c r="H543" s="151" t="s">
        <v>19</v>
      </c>
      <c r="I543" s="153"/>
      <c r="L543" s="149"/>
      <c r="M543" s="154"/>
      <c r="T543" s="155"/>
      <c r="AT543" s="151" t="s">
        <v>177</v>
      </c>
      <c r="AU543" s="151" t="s">
        <v>83</v>
      </c>
      <c r="AV543" s="12" t="s">
        <v>81</v>
      </c>
      <c r="AW543" s="12" t="s">
        <v>34</v>
      </c>
      <c r="AX543" s="12" t="s">
        <v>74</v>
      </c>
      <c r="AY543" s="151" t="s">
        <v>166</v>
      </c>
    </row>
    <row r="544" spans="2:65" s="13" customFormat="1" ht="10.199999999999999">
      <c r="B544" s="156"/>
      <c r="D544" s="150" t="s">
        <v>177</v>
      </c>
      <c r="E544" s="157" t="s">
        <v>19</v>
      </c>
      <c r="F544" s="158" t="s">
        <v>3433</v>
      </c>
      <c r="H544" s="159">
        <v>3.24</v>
      </c>
      <c r="I544" s="160"/>
      <c r="L544" s="156"/>
      <c r="M544" s="161"/>
      <c r="T544" s="162"/>
      <c r="AT544" s="157" t="s">
        <v>177</v>
      </c>
      <c r="AU544" s="157" t="s">
        <v>83</v>
      </c>
      <c r="AV544" s="13" t="s">
        <v>83</v>
      </c>
      <c r="AW544" s="13" t="s">
        <v>34</v>
      </c>
      <c r="AX544" s="13" t="s">
        <v>74</v>
      </c>
      <c r="AY544" s="157" t="s">
        <v>166</v>
      </c>
    </row>
    <row r="545" spans="2:65" s="14" customFormat="1" ht="10.199999999999999">
      <c r="B545" s="163"/>
      <c r="D545" s="150" t="s">
        <v>177</v>
      </c>
      <c r="E545" s="164" t="s">
        <v>19</v>
      </c>
      <c r="F545" s="165" t="s">
        <v>181</v>
      </c>
      <c r="H545" s="166">
        <v>3.24</v>
      </c>
      <c r="I545" s="167"/>
      <c r="L545" s="163"/>
      <c r="M545" s="168"/>
      <c r="T545" s="169"/>
      <c r="AT545" s="164" t="s">
        <v>177</v>
      </c>
      <c r="AU545" s="164" t="s">
        <v>83</v>
      </c>
      <c r="AV545" s="14" t="s">
        <v>173</v>
      </c>
      <c r="AW545" s="14" t="s">
        <v>34</v>
      </c>
      <c r="AX545" s="14" t="s">
        <v>81</v>
      </c>
      <c r="AY545" s="164" t="s">
        <v>166</v>
      </c>
    </row>
    <row r="546" spans="2:65" s="1" customFormat="1" ht="24.15" customHeight="1">
      <c r="B546" s="33"/>
      <c r="C546" s="132" t="s">
        <v>1024</v>
      </c>
      <c r="D546" s="132" t="s">
        <v>168</v>
      </c>
      <c r="E546" s="133" t="s">
        <v>3434</v>
      </c>
      <c r="F546" s="134" t="s">
        <v>3435</v>
      </c>
      <c r="G546" s="135" t="s">
        <v>276</v>
      </c>
      <c r="H546" s="136">
        <v>9.7200000000000006</v>
      </c>
      <c r="I546" s="137"/>
      <c r="J546" s="138">
        <f>ROUND(I546*H546,2)</f>
        <v>0</v>
      </c>
      <c r="K546" s="134" t="s">
        <v>766</v>
      </c>
      <c r="L546" s="33"/>
      <c r="M546" s="139" t="s">
        <v>19</v>
      </c>
      <c r="N546" s="140" t="s">
        <v>45</v>
      </c>
      <c r="P546" s="141">
        <f>O546*H546</f>
        <v>0</v>
      </c>
      <c r="Q546" s="141">
        <v>4.6619999999999997E-5</v>
      </c>
      <c r="R546" s="141">
        <f>Q546*H546</f>
        <v>4.531464E-4</v>
      </c>
      <c r="S546" s="141">
        <v>0</v>
      </c>
      <c r="T546" s="142">
        <f>S546*H546</f>
        <v>0</v>
      </c>
      <c r="AR546" s="143" t="s">
        <v>290</v>
      </c>
      <c r="AT546" s="143" t="s">
        <v>168</v>
      </c>
      <c r="AU546" s="143" t="s">
        <v>83</v>
      </c>
      <c r="AY546" s="18" t="s">
        <v>166</v>
      </c>
      <c r="BE546" s="144">
        <f>IF(N546="základní",J546,0)</f>
        <v>0</v>
      </c>
      <c r="BF546" s="144">
        <f>IF(N546="snížená",J546,0)</f>
        <v>0</v>
      </c>
      <c r="BG546" s="144">
        <f>IF(N546="zákl. přenesená",J546,0)</f>
        <v>0</v>
      </c>
      <c r="BH546" s="144">
        <f>IF(N546="sníž. přenesená",J546,0)</f>
        <v>0</v>
      </c>
      <c r="BI546" s="144">
        <f>IF(N546="nulová",J546,0)</f>
        <v>0</v>
      </c>
      <c r="BJ546" s="18" t="s">
        <v>81</v>
      </c>
      <c r="BK546" s="144">
        <f>ROUND(I546*H546,2)</f>
        <v>0</v>
      </c>
      <c r="BL546" s="18" t="s">
        <v>290</v>
      </c>
      <c r="BM546" s="143" t="s">
        <v>3436</v>
      </c>
    </row>
    <row r="547" spans="2:65" s="1" customFormat="1" ht="10.199999999999999">
      <c r="B547" s="33"/>
      <c r="D547" s="145" t="s">
        <v>175</v>
      </c>
      <c r="F547" s="146" t="s">
        <v>3437</v>
      </c>
      <c r="I547" s="147"/>
      <c r="L547" s="33"/>
      <c r="M547" s="148"/>
      <c r="T547" s="54"/>
      <c r="AT547" s="18" t="s">
        <v>175</v>
      </c>
      <c r="AU547" s="18" t="s">
        <v>83</v>
      </c>
    </row>
    <row r="548" spans="2:65" s="12" customFormat="1" ht="10.199999999999999">
      <c r="B548" s="149"/>
      <c r="D548" s="150" t="s">
        <v>177</v>
      </c>
      <c r="E548" s="151" t="s">
        <v>19</v>
      </c>
      <c r="F548" s="152" t="s">
        <v>3438</v>
      </c>
      <c r="H548" s="151" t="s">
        <v>19</v>
      </c>
      <c r="I548" s="153"/>
      <c r="L548" s="149"/>
      <c r="M548" s="154"/>
      <c r="T548" s="155"/>
      <c r="AT548" s="151" t="s">
        <v>177</v>
      </c>
      <c r="AU548" s="151" t="s">
        <v>83</v>
      </c>
      <c r="AV548" s="12" t="s">
        <v>81</v>
      </c>
      <c r="AW548" s="12" t="s">
        <v>34</v>
      </c>
      <c r="AX548" s="12" t="s">
        <v>74</v>
      </c>
      <c r="AY548" s="151" t="s">
        <v>166</v>
      </c>
    </row>
    <row r="549" spans="2:65" s="13" customFormat="1" ht="10.199999999999999">
      <c r="B549" s="156"/>
      <c r="D549" s="150" t="s">
        <v>177</v>
      </c>
      <c r="E549" s="157" t="s">
        <v>19</v>
      </c>
      <c r="F549" s="158" t="s">
        <v>3439</v>
      </c>
      <c r="H549" s="159">
        <v>9.7200000000000006</v>
      </c>
      <c r="I549" s="160"/>
      <c r="L549" s="156"/>
      <c r="M549" s="161"/>
      <c r="T549" s="162"/>
      <c r="AT549" s="157" t="s">
        <v>177</v>
      </c>
      <c r="AU549" s="157" t="s">
        <v>83</v>
      </c>
      <c r="AV549" s="13" t="s">
        <v>83</v>
      </c>
      <c r="AW549" s="13" t="s">
        <v>34</v>
      </c>
      <c r="AX549" s="13" t="s">
        <v>74</v>
      </c>
      <c r="AY549" s="157" t="s">
        <v>166</v>
      </c>
    </row>
    <row r="550" spans="2:65" s="14" customFormat="1" ht="10.199999999999999">
      <c r="B550" s="163"/>
      <c r="D550" s="150" t="s">
        <v>177</v>
      </c>
      <c r="E550" s="164" t="s">
        <v>19</v>
      </c>
      <c r="F550" s="165" t="s">
        <v>181</v>
      </c>
      <c r="H550" s="166">
        <v>9.7200000000000006</v>
      </c>
      <c r="I550" s="167"/>
      <c r="L550" s="163"/>
      <c r="M550" s="168"/>
      <c r="T550" s="169"/>
      <c r="AT550" s="164" t="s">
        <v>177</v>
      </c>
      <c r="AU550" s="164" t="s">
        <v>83</v>
      </c>
      <c r="AV550" s="14" t="s">
        <v>173</v>
      </c>
      <c r="AW550" s="14" t="s">
        <v>34</v>
      </c>
      <c r="AX550" s="14" t="s">
        <v>81</v>
      </c>
      <c r="AY550" s="164" t="s">
        <v>166</v>
      </c>
    </row>
    <row r="551" spans="2:65" s="1" customFormat="1" ht="33" customHeight="1">
      <c r="B551" s="33"/>
      <c r="C551" s="132" t="s">
        <v>1029</v>
      </c>
      <c r="D551" s="132" t="s">
        <v>168</v>
      </c>
      <c r="E551" s="133" t="s">
        <v>3440</v>
      </c>
      <c r="F551" s="134" t="s">
        <v>3441</v>
      </c>
      <c r="G551" s="135" t="s">
        <v>276</v>
      </c>
      <c r="H551" s="136">
        <v>3.24</v>
      </c>
      <c r="I551" s="137"/>
      <c r="J551" s="138">
        <f>ROUND(I551*H551,2)</f>
        <v>0</v>
      </c>
      <c r="K551" s="134" t="s">
        <v>766</v>
      </c>
      <c r="L551" s="33"/>
      <c r="M551" s="139" t="s">
        <v>19</v>
      </c>
      <c r="N551" s="140" t="s">
        <v>45</v>
      </c>
      <c r="P551" s="141">
        <f>O551*H551</f>
        <v>0</v>
      </c>
      <c r="Q551" s="141">
        <v>6.7399999999999998E-5</v>
      </c>
      <c r="R551" s="141">
        <f>Q551*H551</f>
        <v>2.18376E-4</v>
      </c>
      <c r="S551" s="141">
        <v>0</v>
      </c>
      <c r="T551" s="142">
        <f>S551*H551</f>
        <v>0</v>
      </c>
      <c r="AR551" s="143" t="s">
        <v>290</v>
      </c>
      <c r="AT551" s="143" t="s">
        <v>168</v>
      </c>
      <c r="AU551" s="143" t="s">
        <v>83</v>
      </c>
      <c r="AY551" s="18" t="s">
        <v>166</v>
      </c>
      <c r="BE551" s="144">
        <f>IF(N551="základní",J551,0)</f>
        <v>0</v>
      </c>
      <c r="BF551" s="144">
        <f>IF(N551="snížená",J551,0)</f>
        <v>0</v>
      </c>
      <c r="BG551" s="144">
        <f>IF(N551="zákl. přenesená",J551,0)</f>
        <v>0</v>
      </c>
      <c r="BH551" s="144">
        <f>IF(N551="sníž. přenesená",J551,0)</f>
        <v>0</v>
      </c>
      <c r="BI551" s="144">
        <f>IF(N551="nulová",J551,0)</f>
        <v>0</v>
      </c>
      <c r="BJ551" s="18" t="s">
        <v>81</v>
      </c>
      <c r="BK551" s="144">
        <f>ROUND(I551*H551,2)</f>
        <v>0</v>
      </c>
      <c r="BL551" s="18" t="s">
        <v>290</v>
      </c>
      <c r="BM551" s="143" t="s">
        <v>3442</v>
      </c>
    </row>
    <row r="552" spans="2:65" s="1" customFormat="1" ht="10.199999999999999">
      <c r="B552" s="33"/>
      <c r="D552" s="145" t="s">
        <v>175</v>
      </c>
      <c r="F552" s="146" t="s">
        <v>3443</v>
      </c>
      <c r="I552" s="147"/>
      <c r="L552" s="33"/>
      <c r="M552" s="148"/>
      <c r="T552" s="54"/>
      <c r="AT552" s="18" t="s">
        <v>175</v>
      </c>
      <c r="AU552" s="18" t="s">
        <v>83</v>
      </c>
    </row>
    <row r="553" spans="2:65" s="12" customFormat="1" ht="10.199999999999999">
      <c r="B553" s="149"/>
      <c r="D553" s="150" t="s">
        <v>177</v>
      </c>
      <c r="E553" s="151" t="s">
        <v>19</v>
      </c>
      <c r="F553" s="152" t="s">
        <v>3444</v>
      </c>
      <c r="H553" s="151" t="s">
        <v>19</v>
      </c>
      <c r="I553" s="153"/>
      <c r="L553" s="149"/>
      <c r="M553" s="154"/>
      <c r="T553" s="155"/>
      <c r="AT553" s="151" t="s">
        <v>177</v>
      </c>
      <c r="AU553" s="151" t="s">
        <v>83</v>
      </c>
      <c r="AV553" s="12" t="s">
        <v>81</v>
      </c>
      <c r="AW553" s="12" t="s">
        <v>34</v>
      </c>
      <c r="AX553" s="12" t="s">
        <v>74</v>
      </c>
      <c r="AY553" s="151" t="s">
        <v>166</v>
      </c>
    </row>
    <row r="554" spans="2:65" s="13" customFormat="1" ht="10.199999999999999">
      <c r="B554" s="156"/>
      <c r="D554" s="150" t="s">
        <v>177</v>
      </c>
      <c r="E554" s="157" t="s">
        <v>19</v>
      </c>
      <c r="F554" s="158" t="s">
        <v>3433</v>
      </c>
      <c r="H554" s="159">
        <v>3.24</v>
      </c>
      <c r="I554" s="160"/>
      <c r="L554" s="156"/>
      <c r="M554" s="161"/>
      <c r="T554" s="162"/>
      <c r="AT554" s="157" t="s">
        <v>177</v>
      </c>
      <c r="AU554" s="157" t="s">
        <v>83</v>
      </c>
      <c r="AV554" s="13" t="s">
        <v>83</v>
      </c>
      <c r="AW554" s="13" t="s">
        <v>34</v>
      </c>
      <c r="AX554" s="13" t="s">
        <v>74</v>
      </c>
      <c r="AY554" s="157" t="s">
        <v>166</v>
      </c>
    </row>
    <row r="555" spans="2:65" s="14" customFormat="1" ht="10.199999999999999">
      <c r="B555" s="163"/>
      <c r="D555" s="150" t="s">
        <v>177</v>
      </c>
      <c r="E555" s="164" t="s">
        <v>19</v>
      </c>
      <c r="F555" s="165" t="s">
        <v>181</v>
      </c>
      <c r="H555" s="166">
        <v>3.24</v>
      </c>
      <c r="I555" s="167"/>
      <c r="L555" s="163"/>
      <c r="M555" s="168"/>
      <c r="T555" s="169"/>
      <c r="AT555" s="164" t="s">
        <v>177</v>
      </c>
      <c r="AU555" s="164" t="s">
        <v>83</v>
      </c>
      <c r="AV555" s="14" t="s">
        <v>173</v>
      </c>
      <c r="AW555" s="14" t="s">
        <v>34</v>
      </c>
      <c r="AX555" s="14" t="s">
        <v>81</v>
      </c>
      <c r="AY555" s="164" t="s">
        <v>166</v>
      </c>
    </row>
    <row r="556" spans="2:65" s="1" customFormat="1" ht="21.75" customHeight="1">
      <c r="B556" s="33"/>
      <c r="C556" s="132" t="s">
        <v>1034</v>
      </c>
      <c r="D556" s="132" t="s">
        <v>168</v>
      </c>
      <c r="E556" s="133" t="s">
        <v>3445</v>
      </c>
      <c r="F556" s="134" t="s">
        <v>3446</v>
      </c>
      <c r="G556" s="135" t="s">
        <v>318</v>
      </c>
      <c r="H556" s="136">
        <v>2</v>
      </c>
      <c r="I556" s="137"/>
      <c r="J556" s="138">
        <f>ROUND(I556*H556,2)</f>
        <v>0</v>
      </c>
      <c r="K556" s="134" t="s">
        <v>766</v>
      </c>
      <c r="L556" s="33"/>
      <c r="M556" s="139" t="s">
        <v>19</v>
      </c>
      <c r="N556" s="140" t="s">
        <v>45</v>
      </c>
      <c r="P556" s="141">
        <f>O556*H556</f>
        <v>0</v>
      </c>
      <c r="Q556" s="141">
        <v>0</v>
      </c>
      <c r="R556" s="141">
        <f>Q556*H556</f>
        <v>0</v>
      </c>
      <c r="S556" s="141">
        <v>0</v>
      </c>
      <c r="T556" s="142">
        <f>S556*H556</f>
        <v>0</v>
      </c>
      <c r="AR556" s="143" t="s">
        <v>290</v>
      </c>
      <c r="AT556" s="143" t="s">
        <v>168</v>
      </c>
      <c r="AU556" s="143" t="s">
        <v>83</v>
      </c>
      <c r="AY556" s="18" t="s">
        <v>166</v>
      </c>
      <c r="BE556" s="144">
        <f>IF(N556="základní",J556,0)</f>
        <v>0</v>
      </c>
      <c r="BF556" s="144">
        <f>IF(N556="snížená",J556,0)</f>
        <v>0</v>
      </c>
      <c r="BG556" s="144">
        <f>IF(N556="zákl. přenesená",J556,0)</f>
        <v>0</v>
      </c>
      <c r="BH556" s="144">
        <f>IF(N556="sníž. přenesená",J556,0)</f>
        <v>0</v>
      </c>
      <c r="BI556" s="144">
        <f>IF(N556="nulová",J556,0)</f>
        <v>0</v>
      </c>
      <c r="BJ556" s="18" t="s">
        <v>81</v>
      </c>
      <c r="BK556" s="144">
        <f>ROUND(I556*H556,2)</f>
        <v>0</v>
      </c>
      <c r="BL556" s="18" t="s">
        <v>290</v>
      </c>
      <c r="BM556" s="143" t="s">
        <v>3447</v>
      </c>
    </row>
    <row r="557" spans="2:65" s="1" customFormat="1" ht="10.199999999999999">
      <c r="B557" s="33"/>
      <c r="D557" s="145" t="s">
        <v>175</v>
      </c>
      <c r="F557" s="146" t="s">
        <v>3448</v>
      </c>
      <c r="I557" s="147"/>
      <c r="L557" s="33"/>
      <c r="M557" s="148"/>
      <c r="T557" s="54"/>
      <c r="AT557" s="18" t="s">
        <v>175</v>
      </c>
      <c r="AU557" s="18" t="s">
        <v>83</v>
      </c>
    </row>
    <row r="558" spans="2:65" s="1" customFormat="1" ht="16.5" customHeight="1">
      <c r="B558" s="33"/>
      <c r="C558" s="132" t="s">
        <v>1038</v>
      </c>
      <c r="D558" s="132" t="s">
        <v>168</v>
      </c>
      <c r="E558" s="133" t="s">
        <v>3449</v>
      </c>
      <c r="F558" s="134" t="s">
        <v>3450</v>
      </c>
      <c r="G558" s="135" t="s">
        <v>318</v>
      </c>
      <c r="H558" s="136">
        <v>1</v>
      </c>
      <c r="I558" s="137"/>
      <c r="J558" s="138">
        <f>ROUND(I558*H558,2)</f>
        <v>0</v>
      </c>
      <c r="K558" s="134" t="s">
        <v>766</v>
      </c>
      <c r="L558" s="33"/>
      <c r="M558" s="139" t="s">
        <v>19</v>
      </c>
      <c r="N558" s="140" t="s">
        <v>45</v>
      </c>
      <c r="P558" s="141">
        <f>O558*H558</f>
        <v>0</v>
      </c>
      <c r="Q558" s="141">
        <v>0</v>
      </c>
      <c r="R558" s="141">
        <f>Q558*H558</f>
        <v>0</v>
      </c>
      <c r="S558" s="141">
        <v>5.2999999999999998E-4</v>
      </c>
      <c r="T558" s="142">
        <f>S558*H558</f>
        <v>5.2999999999999998E-4</v>
      </c>
      <c r="AR558" s="143" t="s">
        <v>290</v>
      </c>
      <c r="AT558" s="143" t="s">
        <v>168</v>
      </c>
      <c r="AU558" s="143" t="s">
        <v>83</v>
      </c>
      <c r="AY558" s="18" t="s">
        <v>166</v>
      </c>
      <c r="BE558" s="144">
        <f>IF(N558="základní",J558,0)</f>
        <v>0</v>
      </c>
      <c r="BF558" s="144">
        <f>IF(N558="snížená",J558,0)</f>
        <v>0</v>
      </c>
      <c r="BG558" s="144">
        <f>IF(N558="zákl. přenesená",J558,0)</f>
        <v>0</v>
      </c>
      <c r="BH558" s="144">
        <f>IF(N558="sníž. přenesená",J558,0)</f>
        <v>0</v>
      </c>
      <c r="BI558" s="144">
        <f>IF(N558="nulová",J558,0)</f>
        <v>0</v>
      </c>
      <c r="BJ558" s="18" t="s">
        <v>81</v>
      </c>
      <c r="BK558" s="144">
        <f>ROUND(I558*H558,2)</f>
        <v>0</v>
      </c>
      <c r="BL558" s="18" t="s">
        <v>290</v>
      </c>
      <c r="BM558" s="143" t="s">
        <v>3451</v>
      </c>
    </row>
    <row r="559" spans="2:65" s="1" customFormat="1" ht="10.199999999999999">
      <c r="B559" s="33"/>
      <c r="D559" s="145" t="s">
        <v>175</v>
      </c>
      <c r="F559" s="146" t="s">
        <v>3452</v>
      </c>
      <c r="I559" s="147"/>
      <c r="L559" s="33"/>
      <c r="M559" s="148"/>
      <c r="T559" s="54"/>
      <c r="AT559" s="18" t="s">
        <v>175</v>
      </c>
      <c r="AU559" s="18" t="s">
        <v>83</v>
      </c>
    </row>
    <row r="560" spans="2:65" s="12" customFormat="1" ht="10.199999999999999">
      <c r="B560" s="149"/>
      <c r="D560" s="150" t="s">
        <v>177</v>
      </c>
      <c r="E560" s="151" t="s">
        <v>19</v>
      </c>
      <c r="F560" s="152" t="s">
        <v>3343</v>
      </c>
      <c r="H560" s="151" t="s">
        <v>19</v>
      </c>
      <c r="I560" s="153"/>
      <c r="L560" s="149"/>
      <c r="M560" s="154"/>
      <c r="T560" s="155"/>
      <c r="AT560" s="151" t="s">
        <v>177</v>
      </c>
      <c r="AU560" s="151" t="s">
        <v>83</v>
      </c>
      <c r="AV560" s="12" t="s">
        <v>81</v>
      </c>
      <c r="AW560" s="12" t="s">
        <v>34</v>
      </c>
      <c r="AX560" s="12" t="s">
        <v>74</v>
      </c>
      <c r="AY560" s="151" t="s">
        <v>166</v>
      </c>
    </row>
    <row r="561" spans="2:65" s="13" customFormat="1" ht="10.199999999999999">
      <c r="B561" s="156"/>
      <c r="D561" s="150" t="s">
        <v>177</v>
      </c>
      <c r="E561" s="157" t="s">
        <v>19</v>
      </c>
      <c r="F561" s="158" t="s">
        <v>81</v>
      </c>
      <c r="H561" s="159">
        <v>1</v>
      </c>
      <c r="I561" s="160"/>
      <c r="L561" s="156"/>
      <c r="M561" s="161"/>
      <c r="T561" s="162"/>
      <c r="AT561" s="157" t="s">
        <v>177</v>
      </c>
      <c r="AU561" s="157" t="s">
        <v>83</v>
      </c>
      <c r="AV561" s="13" t="s">
        <v>83</v>
      </c>
      <c r="AW561" s="13" t="s">
        <v>34</v>
      </c>
      <c r="AX561" s="13" t="s">
        <v>74</v>
      </c>
      <c r="AY561" s="157" t="s">
        <v>166</v>
      </c>
    </row>
    <row r="562" spans="2:65" s="14" customFormat="1" ht="10.199999999999999">
      <c r="B562" s="163"/>
      <c r="D562" s="150" t="s">
        <v>177</v>
      </c>
      <c r="E562" s="164" t="s">
        <v>19</v>
      </c>
      <c r="F562" s="165" t="s">
        <v>181</v>
      </c>
      <c r="H562" s="166">
        <v>1</v>
      </c>
      <c r="I562" s="167"/>
      <c r="L562" s="163"/>
      <c r="M562" s="168"/>
      <c r="T562" s="169"/>
      <c r="AT562" s="164" t="s">
        <v>177</v>
      </c>
      <c r="AU562" s="164" t="s">
        <v>83</v>
      </c>
      <c r="AV562" s="14" t="s">
        <v>173</v>
      </c>
      <c r="AW562" s="14" t="s">
        <v>34</v>
      </c>
      <c r="AX562" s="14" t="s">
        <v>81</v>
      </c>
      <c r="AY562" s="164" t="s">
        <v>166</v>
      </c>
    </row>
    <row r="563" spans="2:65" s="1" customFormat="1" ht="16.5" customHeight="1">
      <c r="B563" s="33"/>
      <c r="C563" s="132" t="s">
        <v>1043</v>
      </c>
      <c r="D563" s="132" t="s">
        <v>168</v>
      </c>
      <c r="E563" s="133" t="s">
        <v>3453</v>
      </c>
      <c r="F563" s="134" t="s">
        <v>3454</v>
      </c>
      <c r="G563" s="135" t="s">
        <v>318</v>
      </c>
      <c r="H563" s="136">
        <v>1</v>
      </c>
      <c r="I563" s="137"/>
      <c r="J563" s="138">
        <f>ROUND(I563*H563,2)</f>
        <v>0</v>
      </c>
      <c r="K563" s="134" t="s">
        <v>766</v>
      </c>
      <c r="L563" s="33"/>
      <c r="M563" s="139" t="s">
        <v>19</v>
      </c>
      <c r="N563" s="140" t="s">
        <v>45</v>
      </c>
      <c r="P563" s="141">
        <f>O563*H563</f>
        <v>0</v>
      </c>
      <c r="Q563" s="141">
        <v>1.9570000000000001E-5</v>
      </c>
      <c r="R563" s="141">
        <f>Q563*H563</f>
        <v>1.9570000000000001E-5</v>
      </c>
      <c r="S563" s="141">
        <v>0</v>
      </c>
      <c r="T563" s="142">
        <f>S563*H563</f>
        <v>0</v>
      </c>
      <c r="AR563" s="143" t="s">
        <v>290</v>
      </c>
      <c r="AT563" s="143" t="s">
        <v>168</v>
      </c>
      <c r="AU563" s="143" t="s">
        <v>83</v>
      </c>
      <c r="AY563" s="18" t="s">
        <v>166</v>
      </c>
      <c r="BE563" s="144">
        <f>IF(N563="základní",J563,0)</f>
        <v>0</v>
      </c>
      <c r="BF563" s="144">
        <f>IF(N563="snížená",J563,0)</f>
        <v>0</v>
      </c>
      <c r="BG563" s="144">
        <f>IF(N563="zákl. přenesená",J563,0)</f>
        <v>0</v>
      </c>
      <c r="BH563" s="144">
        <f>IF(N563="sníž. přenesená",J563,0)</f>
        <v>0</v>
      </c>
      <c r="BI563" s="144">
        <f>IF(N563="nulová",J563,0)</f>
        <v>0</v>
      </c>
      <c r="BJ563" s="18" t="s">
        <v>81</v>
      </c>
      <c r="BK563" s="144">
        <f>ROUND(I563*H563,2)</f>
        <v>0</v>
      </c>
      <c r="BL563" s="18" t="s">
        <v>290</v>
      </c>
      <c r="BM563" s="143" t="s">
        <v>3455</v>
      </c>
    </row>
    <row r="564" spans="2:65" s="1" customFormat="1" ht="10.199999999999999">
      <c r="B564" s="33"/>
      <c r="D564" s="145" t="s">
        <v>175</v>
      </c>
      <c r="F564" s="146" t="s">
        <v>3456</v>
      </c>
      <c r="I564" s="147"/>
      <c r="L564" s="33"/>
      <c r="M564" s="148"/>
      <c r="T564" s="54"/>
      <c r="AT564" s="18" t="s">
        <v>175</v>
      </c>
      <c r="AU564" s="18" t="s">
        <v>83</v>
      </c>
    </row>
    <row r="565" spans="2:65" s="12" customFormat="1" ht="10.199999999999999">
      <c r="B565" s="149"/>
      <c r="D565" s="150" t="s">
        <v>177</v>
      </c>
      <c r="E565" s="151" t="s">
        <v>19</v>
      </c>
      <c r="F565" s="152" t="s">
        <v>3149</v>
      </c>
      <c r="H565" s="151" t="s">
        <v>19</v>
      </c>
      <c r="I565" s="153"/>
      <c r="L565" s="149"/>
      <c r="M565" s="154"/>
      <c r="T565" s="155"/>
      <c r="AT565" s="151" t="s">
        <v>177</v>
      </c>
      <c r="AU565" s="151" t="s">
        <v>83</v>
      </c>
      <c r="AV565" s="12" t="s">
        <v>81</v>
      </c>
      <c r="AW565" s="12" t="s">
        <v>34</v>
      </c>
      <c r="AX565" s="12" t="s">
        <v>74</v>
      </c>
      <c r="AY565" s="151" t="s">
        <v>166</v>
      </c>
    </row>
    <row r="566" spans="2:65" s="13" customFormat="1" ht="10.199999999999999">
      <c r="B566" s="156"/>
      <c r="D566" s="150" t="s">
        <v>177</v>
      </c>
      <c r="E566" s="157" t="s">
        <v>19</v>
      </c>
      <c r="F566" s="158" t="s">
        <v>81</v>
      </c>
      <c r="H566" s="159">
        <v>1</v>
      </c>
      <c r="I566" s="160"/>
      <c r="L566" s="156"/>
      <c r="M566" s="161"/>
      <c r="T566" s="162"/>
      <c r="AT566" s="157" t="s">
        <v>177</v>
      </c>
      <c r="AU566" s="157" t="s">
        <v>83</v>
      </c>
      <c r="AV566" s="13" t="s">
        <v>83</v>
      </c>
      <c r="AW566" s="13" t="s">
        <v>34</v>
      </c>
      <c r="AX566" s="13" t="s">
        <v>74</v>
      </c>
      <c r="AY566" s="157" t="s">
        <v>166</v>
      </c>
    </row>
    <row r="567" spans="2:65" s="14" customFormat="1" ht="10.199999999999999">
      <c r="B567" s="163"/>
      <c r="D567" s="150" t="s">
        <v>177</v>
      </c>
      <c r="E567" s="164" t="s">
        <v>19</v>
      </c>
      <c r="F567" s="165" t="s">
        <v>181</v>
      </c>
      <c r="H567" s="166">
        <v>1</v>
      </c>
      <c r="I567" s="167"/>
      <c r="L567" s="163"/>
      <c r="M567" s="168"/>
      <c r="T567" s="169"/>
      <c r="AT567" s="164" t="s">
        <v>177</v>
      </c>
      <c r="AU567" s="164" t="s">
        <v>83</v>
      </c>
      <c r="AV567" s="14" t="s">
        <v>173</v>
      </c>
      <c r="AW567" s="14" t="s">
        <v>34</v>
      </c>
      <c r="AX567" s="14" t="s">
        <v>81</v>
      </c>
      <c r="AY567" s="164" t="s">
        <v>166</v>
      </c>
    </row>
    <row r="568" spans="2:65" s="1" customFormat="1" ht="16.5" customHeight="1">
      <c r="B568" s="33"/>
      <c r="C568" s="175" t="s">
        <v>1049</v>
      </c>
      <c r="D568" s="175" t="s">
        <v>561</v>
      </c>
      <c r="E568" s="176" t="s">
        <v>3457</v>
      </c>
      <c r="F568" s="177" t="s">
        <v>3458</v>
      </c>
      <c r="G568" s="178" t="s">
        <v>318</v>
      </c>
      <c r="H568" s="179">
        <v>1</v>
      </c>
      <c r="I568" s="180"/>
      <c r="J568" s="181">
        <f>ROUND(I568*H568,2)</f>
        <v>0</v>
      </c>
      <c r="K568" s="177" t="s">
        <v>766</v>
      </c>
      <c r="L568" s="182"/>
      <c r="M568" s="183" t="s">
        <v>19</v>
      </c>
      <c r="N568" s="184" t="s">
        <v>45</v>
      </c>
      <c r="P568" s="141">
        <f>O568*H568</f>
        <v>0</v>
      </c>
      <c r="Q568" s="141">
        <v>1.2999999999999999E-3</v>
      </c>
      <c r="R568" s="141">
        <f>Q568*H568</f>
        <v>1.2999999999999999E-3</v>
      </c>
      <c r="S568" s="141">
        <v>0</v>
      </c>
      <c r="T568" s="142">
        <f>S568*H568</f>
        <v>0</v>
      </c>
      <c r="AR568" s="143" t="s">
        <v>414</v>
      </c>
      <c r="AT568" s="143" t="s">
        <v>561</v>
      </c>
      <c r="AU568" s="143" t="s">
        <v>83</v>
      </c>
      <c r="AY568" s="18" t="s">
        <v>166</v>
      </c>
      <c r="BE568" s="144">
        <f>IF(N568="základní",J568,0)</f>
        <v>0</v>
      </c>
      <c r="BF568" s="144">
        <f>IF(N568="snížená",J568,0)</f>
        <v>0</v>
      </c>
      <c r="BG568" s="144">
        <f>IF(N568="zákl. přenesená",J568,0)</f>
        <v>0</v>
      </c>
      <c r="BH568" s="144">
        <f>IF(N568="sníž. přenesená",J568,0)</f>
        <v>0</v>
      </c>
      <c r="BI568" s="144">
        <f>IF(N568="nulová",J568,0)</f>
        <v>0</v>
      </c>
      <c r="BJ568" s="18" t="s">
        <v>81</v>
      </c>
      <c r="BK568" s="144">
        <f>ROUND(I568*H568,2)</f>
        <v>0</v>
      </c>
      <c r="BL568" s="18" t="s">
        <v>290</v>
      </c>
      <c r="BM568" s="143" t="s">
        <v>3459</v>
      </c>
    </row>
    <row r="569" spans="2:65" s="12" customFormat="1" ht="10.199999999999999">
      <c r="B569" s="149"/>
      <c r="D569" s="150" t="s">
        <v>177</v>
      </c>
      <c r="E569" s="151" t="s">
        <v>19</v>
      </c>
      <c r="F569" s="152" t="s">
        <v>3149</v>
      </c>
      <c r="H569" s="151" t="s">
        <v>19</v>
      </c>
      <c r="I569" s="153"/>
      <c r="L569" s="149"/>
      <c r="M569" s="154"/>
      <c r="T569" s="155"/>
      <c r="AT569" s="151" t="s">
        <v>177</v>
      </c>
      <c r="AU569" s="151" t="s">
        <v>83</v>
      </c>
      <c r="AV569" s="12" t="s">
        <v>81</v>
      </c>
      <c r="AW569" s="12" t="s">
        <v>34</v>
      </c>
      <c r="AX569" s="12" t="s">
        <v>74</v>
      </c>
      <c r="AY569" s="151" t="s">
        <v>166</v>
      </c>
    </row>
    <row r="570" spans="2:65" s="13" customFormat="1" ht="10.199999999999999">
      <c r="B570" s="156"/>
      <c r="D570" s="150" t="s">
        <v>177</v>
      </c>
      <c r="E570" s="157" t="s">
        <v>19</v>
      </c>
      <c r="F570" s="158" t="s">
        <v>81</v>
      </c>
      <c r="H570" s="159">
        <v>1</v>
      </c>
      <c r="I570" s="160"/>
      <c r="L570" s="156"/>
      <c r="M570" s="161"/>
      <c r="T570" s="162"/>
      <c r="AT570" s="157" t="s">
        <v>177</v>
      </c>
      <c r="AU570" s="157" t="s">
        <v>83</v>
      </c>
      <c r="AV570" s="13" t="s">
        <v>83</v>
      </c>
      <c r="AW570" s="13" t="s">
        <v>34</v>
      </c>
      <c r="AX570" s="13" t="s">
        <v>74</v>
      </c>
      <c r="AY570" s="157" t="s">
        <v>166</v>
      </c>
    </row>
    <row r="571" spans="2:65" s="14" customFormat="1" ht="10.199999999999999">
      <c r="B571" s="163"/>
      <c r="D571" s="150" t="s">
        <v>177</v>
      </c>
      <c r="E571" s="164" t="s">
        <v>19</v>
      </c>
      <c r="F571" s="165" t="s">
        <v>181</v>
      </c>
      <c r="H571" s="166">
        <v>1</v>
      </c>
      <c r="I571" s="167"/>
      <c r="L571" s="163"/>
      <c r="M571" s="168"/>
      <c r="T571" s="169"/>
      <c r="AT571" s="164" t="s">
        <v>177</v>
      </c>
      <c r="AU571" s="164" t="s">
        <v>83</v>
      </c>
      <c r="AV571" s="14" t="s">
        <v>173</v>
      </c>
      <c r="AW571" s="14" t="s">
        <v>34</v>
      </c>
      <c r="AX571" s="14" t="s">
        <v>81</v>
      </c>
      <c r="AY571" s="164" t="s">
        <v>166</v>
      </c>
    </row>
    <row r="572" spans="2:65" s="1" customFormat="1" ht="16.5" customHeight="1">
      <c r="B572" s="33"/>
      <c r="C572" s="132" t="s">
        <v>1054</v>
      </c>
      <c r="D572" s="132" t="s">
        <v>168</v>
      </c>
      <c r="E572" s="133" t="s">
        <v>3460</v>
      </c>
      <c r="F572" s="134" t="s">
        <v>3461</v>
      </c>
      <c r="G572" s="135" t="s">
        <v>318</v>
      </c>
      <c r="H572" s="136">
        <v>1</v>
      </c>
      <c r="I572" s="137"/>
      <c r="J572" s="138">
        <f>ROUND(I572*H572,2)</f>
        <v>0</v>
      </c>
      <c r="K572" s="134" t="s">
        <v>766</v>
      </c>
      <c r="L572" s="33"/>
      <c r="M572" s="139" t="s">
        <v>19</v>
      </c>
      <c r="N572" s="140" t="s">
        <v>45</v>
      </c>
      <c r="P572" s="141">
        <f>O572*H572</f>
        <v>0</v>
      </c>
      <c r="Q572" s="141">
        <v>3.4957E-4</v>
      </c>
      <c r="R572" s="141">
        <f>Q572*H572</f>
        <v>3.4957E-4</v>
      </c>
      <c r="S572" s="141">
        <v>0</v>
      </c>
      <c r="T572" s="142">
        <f>S572*H572</f>
        <v>0</v>
      </c>
      <c r="AR572" s="143" t="s">
        <v>290</v>
      </c>
      <c r="AT572" s="143" t="s">
        <v>168</v>
      </c>
      <c r="AU572" s="143" t="s">
        <v>83</v>
      </c>
      <c r="AY572" s="18" t="s">
        <v>166</v>
      </c>
      <c r="BE572" s="144">
        <f>IF(N572="základní",J572,0)</f>
        <v>0</v>
      </c>
      <c r="BF572" s="144">
        <f>IF(N572="snížená",J572,0)</f>
        <v>0</v>
      </c>
      <c r="BG572" s="144">
        <f>IF(N572="zákl. přenesená",J572,0)</f>
        <v>0</v>
      </c>
      <c r="BH572" s="144">
        <f>IF(N572="sníž. přenesená",J572,0)</f>
        <v>0</v>
      </c>
      <c r="BI572" s="144">
        <f>IF(N572="nulová",J572,0)</f>
        <v>0</v>
      </c>
      <c r="BJ572" s="18" t="s">
        <v>81</v>
      </c>
      <c r="BK572" s="144">
        <f>ROUND(I572*H572,2)</f>
        <v>0</v>
      </c>
      <c r="BL572" s="18" t="s">
        <v>290</v>
      </c>
      <c r="BM572" s="143" t="s">
        <v>3462</v>
      </c>
    </row>
    <row r="573" spans="2:65" s="1" customFormat="1" ht="10.199999999999999">
      <c r="B573" s="33"/>
      <c r="D573" s="145" t="s">
        <v>175</v>
      </c>
      <c r="F573" s="146" t="s">
        <v>3463</v>
      </c>
      <c r="I573" s="147"/>
      <c r="L573" s="33"/>
      <c r="M573" s="148"/>
      <c r="T573" s="54"/>
      <c r="AT573" s="18" t="s">
        <v>175</v>
      </c>
      <c r="AU573" s="18" t="s">
        <v>83</v>
      </c>
    </row>
    <row r="574" spans="2:65" s="12" customFormat="1" ht="10.199999999999999">
      <c r="B574" s="149"/>
      <c r="D574" s="150" t="s">
        <v>177</v>
      </c>
      <c r="E574" s="151" t="s">
        <v>19</v>
      </c>
      <c r="F574" s="152" t="s">
        <v>3149</v>
      </c>
      <c r="H574" s="151" t="s">
        <v>19</v>
      </c>
      <c r="I574" s="153"/>
      <c r="L574" s="149"/>
      <c r="M574" s="154"/>
      <c r="T574" s="155"/>
      <c r="AT574" s="151" t="s">
        <v>177</v>
      </c>
      <c r="AU574" s="151" t="s">
        <v>83</v>
      </c>
      <c r="AV574" s="12" t="s">
        <v>81</v>
      </c>
      <c r="AW574" s="12" t="s">
        <v>34</v>
      </c>
      <c r="AX574" s="12" t="s">
        <v>74</v>
      </c>
      <c r="AY574" s="151" t="s">
        <v>166</v>
      </c>
    </row>
    <row r="575" spans="2:65" s="13" customFormat="1" ht="10.199999999999999">
      <c r="B575" s="156"/>
      <c r="D575" s="150" t="s">
        <v>177</v>
      </c>
      <c r="E575" s="157" t="s">
        <v>19</v>
      </c>
      <c r="F575" s="158" t="s">
        <v>81</v>
      </c>
      <c r="H575" s="159">
        <v>1</v>
      </c>
      <c r="I575" s="160"/>
      <c r="L575" s="156"/>
      <c r="M575" s="161"/>
      <c r="T575" s="162"/>
      <c r="AT575" s="157" t="s">
        <v>177</v>
      </c>
      <c r="AU575" s="157" t="s">
        <v>83</v>
      </c>
      <c r="AV575" s="13" t="s">
        <v>83</v>
      </c>
      <c r="AW575" s="13" t="s">
        <v>34</v>
      </c>
      <c r="AX575" s="13" t="s">
        <v>74</v>
      </c>
      <c r="AY575" s="157" t="s">
        <v>166</v>
      </c>
    </row>
    <row r="576" spans="2:65" s="14" customFormat="1" ht="10.199999999999999">
      <c r="B576" s="163"/>
      <c r="D576" s="150" t="s">
        <v>177</v>
      </c>
      <c r="E576" s="164" t="s">
        <v>19</v>
      </c>
      <c r="F576" s="165" t="s">
        <v>181</v>
      </c>
      <c r="H576" s="166">
        <v>1</v>
      </c>
      <c r="I576" s="167"/>
      <c r="L576" s="163"/>
      <c r="M576" s="168"/>
      <c r="T576" s="169"/>
      <c r="AT576" s="164" t="s">
        <v>177</v>
      </c>
      <c r="AU576" s="164" t="s">
        <v>83</v>
      </c>
      <c r="AV576" s="14" t="s">
        <v>173</v>
      </c>
      <c r="AW576" s="14" t="s">
        <v>34</v>
      </c>
      <c r="AX576" s="14" t="s">
        <v>81</v>
      </c>
      <c r="AY576" s="164" t="s">
        <v>166</v>
      </c>
    </row>
    <row r="577" spans="2:65" s="1" customFormat="1" ht="16.5" customHeight="1">
      <c r="B577" s="33"/>
      <c r="C577" s="132" t="s">
        <v>1058</v>
      </c>
      <c r="D577" s="132" t="s">
        <v>168</v>
      </c>
      <c r="E577" s="133" t="s">
        <v>3464</v>
      </c>
      <c r="F577" s="134" t="s">
        <v>3465</v>
      </c>
      <c r="G577" s="135" t="s">
        <v>318</v>
      </c>
      <c r="H577" s="136">
        <v>1</v>
      </c>
      <c r="I577" s="137"/>
      <c r="J577" s="138">
        <f>ROUND(I577*H577,2)</f>
        <v>0</v>
      </c>
      <c r="K577" s="134" t="s">
        <v>766</v>
      </c>
      <c r="L577" s="33"/>
      <c r="M577" s="139" t="s">
        <v>19</v>
      </c>
      <c r="N577" s="140" t="s">
        <v>45</v>
      </c>
      <c r="P577" s="141">
        <f>O577*H577</f>
        <v>0</v>
      </c>
      <c r="Q577" s="141">
        <v>3.4957E-4</v>
      </c>
      <c r="R577" s="141">
        <f>Q577*H577</f>
        <v>3.4957E-4</v>
      </c>
      <c r="S577" s="141">
        <v>0</v>
      </c>
      <c r="T577" s="142">
        <f>S577*H577</f>
        <v>0</v>
      </c>
      <c r="AR577" s="143" t="s">
        <v>290</v>
      </c>
      <c r="AT577" s="143" t="s">
        <v>168</v>
      </c>
      <c r="AU577" s="143" t="s">
        <v>83</v>
      </c>
      <c r="AY577" s="18" t="s">
        <v>166</v>
      </c>
      <c r="BE577" s="144">
        <f>IF(N577="základní",J577,0)</f>
        <v>0</v>
      </c>
      <c r="BF577" s="144">
        <f>IF(N577="snížená",J577,0)</f>
        <v>0</v>
      </c>
      <c r="BG577" s="144">
        <f>IF(N577="zákl. přenesená",J577,0)</f>
        <v>0</v>
      </c>
      <c r="BH577" s="144">
        <f>IF(N577="sníž. přenesená",J577,0)</f>
        <v>0</v>
      </c>
      <c r="BI577" s="144">
        <f>IF(N577="nulová",J577,0)</f>
        <v>0</v>
      </c>
      <c r="BJ577" s="18" t="s">
        <v>81</v>
      </c>
      <c r="BK577" s="144">
        <f>ROUND(I577*H577,2)</f>
        <v>0</v>
      </c>
      <c r="BL577" s="18" t="s">
        <v>290</v>
      </c>
      <c r="BM577" s="143" t="s">
        <v>3466</v>
      </c>
    </row>
    <row r="578" spans="2:65" s="1" customFormat="1" ht="10.199999999999999">
      <c r="B578" s="33"/>
      <c r="D578" s="145" t="s">
        <v>175</v>
      </c>
      <c r="F578" s="146" t="s">
        <v>3467</v>
      </c>
      <c r="I578" s="147"/>
      <c r="L578" s="33"/>
      <c r="M578" s="148"/>
      <c r="T578" s="54"/>
      <c r="AT578" s="18" t="s">
        <v>175</v>
      </c>
      <c r="AU578" s="18" t="s">
        <v>83</v>
      </c>
    </row>
    <row r="579" spans="2:65" s="12" customFormat="1" ht="10.199999999999999">
      <c r="B579" s="149"/>
      <c r="D579" s="150" t="s">
        <v>177</v>
      </c>
      <c r="E579" s="151" t="s">
        <v>19</v>
      </c>
      <c r="F579" s="152" t="s">
        <v>3149</v>
      </c>
      <c r="H579" s="151" t="s">
        <v>19</v>
      </c>
      <c r="I579" s="153"/>
      <c r="L579" s="149"/>
      <c r="M579" s="154"/>
      <c r="T579" s="155"/>
      <c r="AT579" s="151" t="s">
        <v>177</v>
      </c>
      <c r="AU579" s="151" t="s">
        <v>83</v>
      </c>
      <c r="AV579" s="12" t="s">
        <v>81</v>
      </c>
      <c r="AW579" s="12" t="s">
        <v>34</v>
      </c>
      <c r="AX579" s="12" t="s">
        <v>74</v>
      </c>
      <c r="AY579" s="151" t="s">
        <v>166</v>
      </c>
    </row>
    <row r="580" spans="2:65" s="13" customFormat="1" ht="10.199999999999999">
      <c r="B580" s="156"/>
      <c r="D580" s="150" t="s">
        <v>177</v>
      </c>
      <c r="E580" s="157" t="s">
        <v>19</v>
      </c>
      <c r="F580" s="158" t="s">
        <v>81</v>
      </c>
      <c r="H580" s="159">
        <v>1</v>
      </c>
      <c r="I580" s="160"/>
      <c r="L580" s="156"/>
      <c r="M580" s="161"/>
      <c r="T580" s="162"/>
      <c r="AT580" s="157" t="s">
        <v>177</v>
      </c>
      <c r="AU580" s="157" t="s">
        <v>83</v>
      </c>
      <c r="AV580" s="13" t="s">
        <v>83</v>
      </c>
      <c r="AW580" s="13" t="s">
        <v>34</v>
      </c>
      <c r="AX580" s="13" t="s">
        <v>74</v>
      </c>
      <c r="AY580" s="157" t="s">
        <v>166</v>
      </c>
    </row>
    <row r="581" spans="2:65" s="14" customFormat="1" ht="10.199999999999999">
      <c r="B581" s="163"/>
      <c r="D581" s="150" t="s">
        <v>177</v>
      </c>
      <c r="E581" s="164" t="s">
        <v>19</v>
      </c>
      <c r="F581" s="165" t="s">
        <v>181</v>
      </c>
      <c r="H581" s="166">
        <v>1</v>
      </c>
      <c r="I581" s="167"/>
      <c r="L581" s="163"/>
      <c r="M581" s="168"/>
      <c r="T581" s="169"/>
      <c r="AT581" s="164" t="s">
        <v>177</v>
      </c>
      <c r="AU581" s="164" t="s">
        <v>83</v>
      </c>
      <c r="AV581" s="14" t="s">
        <v>173</v>
      </c>
      <c r="AW581" s="14" t="s">
        <v>34</v>
      </c>
      <c r="AX581" s="14" t="s">
        <v>81</v>
      </c>
      <c r="AY581" s="164" t="s">
        <v>166</v>
      </c>
    </row>
    <row r="582" spans="2:65" s="1" customFormat="1" ht="16.5" customHeight="1">
      <c r="B582" s="33"/>
      <c r="C582" s="132" t="s">
        <v>1063</v>
      </c>
      <c r="D582" s="132" t="s">
        <v>168</v>
      </c>
      <c r="E582" s="133" t="s">
        <v>3468</v>
      </c>
      <c r="F582" s="134" t="s">
        <v>3469</v>
      </c>
      <c r="G582" s="135" t="s">
        <v>318</v>
      </c>
      <c r="H582" s="136">
        <v>1</v>
      </c>
      <c r="I582" s="137"/>
      <c r="J582" s="138">
        <f>ROUND(I582*H582,2)</f>
        <v>0</v>
      </c>
      <c r="K582" s="134" t="s">
        <v>766</v>
      </c>
      <c r="L582" s="33"/>
      <c r="M582" s="139" t="s">
        <v>19</v>
      </c>
      <c r="N582" s="140" t="s">
        <v>45</v>
      </c>
      <c r="P582" s="141">
        <f>O582*H582</f>
        <v>0</v>
      </c>
      <c r="Q582" s="141">
        <v>7.1957E-4</v>
      </c>
      <c r="R582" s="141">
        <f>Q582*H582</f>
        <v>7.1957E-4</v>
      </c>
      <c r="S582" s="141">
        <v>0</v>
      </c>
      <c r="T582" s="142">
        <f>S582*H582</f>
        <v>0</v>
      </c>
      <c r="AR582" s="143" t="s">
        <v>290</v>
      </c>
      <c r="AT582" s="143" t="s">
        <v>168</v>
      </c>
      <c r="AU582" s="143" t="s">
        <v>83</v>
      </c>
      <c r="AY582" s="18" t="s">
        <v>166</v>
      </c>
      <c r="BE582" s="144">
        <f>IF(N582="základní",J582,0)</f>
        <v>0</v>
      </c>
      <c r="BF582" s="144">
        <f>IF(N582="snížená",J582,0)</f>
        <v>0</v>
      </c>
      <c r="BG582" s="144">
        <f>IF(N582="zákl. přenesená",J582,0)</f>
        <v>0</v>
      </c>
      <c r="BH582" s="144">
        <f>IF(N582="sníž. přenesená",J582,0)</f>
        <v>0</v>
      </c>
      <c r="BI582" s="144">
        <f>IF(N582="nulová",J582,0)</f>
        <v>0</v>
      </c>
      <c r="BJ582" s="18" t="s">
        <v>81</v>
      </c>
      <c r="BK582" s="144">
        <f>ROUND(I582*H582,2)</f>
        <v>0</v>
      </c>
      <c r="BL582" s="18" t="s">
        <v>290</v>
      </c>
      <c r="BM582" s="143" t="s">
        <v>3470</v>
      </c>
    </row>
    <row r="583" spans="2:65" s="1" customFormat="1" ht="10.199999999999999">
      <c r="B583" s="33"/>
      <c r="D583" s="145" t="s">
        <v>175</v>
      </c>
      <c r="F583" s="146" t="s">
        <v>3471</v>
      </c>
      <c r="I583" s="147"/>
      <c r="L583" s="33"/>
      <c r="M583" s="148"/>
      <c r="T583" s="54"/>
      <c r="AT583" s="18" t="s">
        <v>175</v>
      </c>
      <c r="AU583" s="18" t="s">
        <v>83</v>
      </c>
    </row>
    <row r="584" spans="2:65" s="12" customFormat="1" ht="10.199999999999999">
      <c r="B584" s="149"/>
      <c r="D584" s="150" t="s">
        <v>177</v>
      </c>
      <c r="E584" s="151" t="s">
        <v>19</v>
      </c>
      <c r="F584" s="152" t="s">
        <v>3472</v>
      </c>
      <c r="H584" s="151" t="s">
        <v>19</v>
      </c>
      <c r="I584" s="153"/>
      <c r="L584" s="149"/>
      <c r="M584" s="154"/>
      <c r="T584" s="155"/>
      <c r="AT584" s="151" t="s">
        <v>177</v>
      </c>
      <c r="AU584" s="151" t="s">
        <v>83</v>
      </c>
      <c r="AV584" s="12" t="s">
        <v>81</v>
      </c>
      <c r="AW584" s="12" t="s">
        <v>34</v>
      </c>
      <c r="AX584" s="12" t="s">
        <v>74</v>
      </c>
      <c r="AY584" s="151" t="s">
        <v>166</v>
      </c>
    </row>
    <row r="585" spans="2:65" s="13" customFormat="1" ht="10.199999999999999">
      <c r="B585" s="156"/>
      <c r="D585" s="150" t="s">
        <v>177</v>
      </c>
      <c r="E585" s="157" t="s">
        <v>19</v>
      </c>
      <c r="F585" s="158" t="s">
        <v>81</v>
      </c>
      <c r="H585" s="159">
        <v>1</v>
      </c>
      <c r="I585" s="160"/>
      <c r="L585" s="156"/>
      <c r="M585" s="161"/>
      <c r="T585" s="162"/>
      <c r="AT585" s="157" t="s">
        <v>177</v>
      </c>
      <c r="AU585" s="157" t="s">
        <v>83</v>
      </c>
      <c r="AV585" s="13" t="s">
        <v>83</v>
      </c>
      <c r="AW585" s="13" t="s">
        <v>34</v>
      </c>
      <c r="AX585" s="13" t="s">
        <v>74</v>
      </c>
      <c r="AY585" s="157" t="s">
        <v>166</v>
      </c>
    </row>
    <row r="586" spans="2:65" s="14" customFormat="1" ht="10.199999999999999">
      <c r="B586" s="163"/>
      <c r="D586" s="150" t="s">
        <v>177</v>
      </c>
      <c r="E586" s="164" t="s">
        <v>19</v>
      </c>
      <c r="F586" s="165" t="s">
        <v>181</v>
      </c>
      <c r="H586" s="166">
        <v>1</v>
      </c>
      <c r="I586" s="167"/>
      <c r="L586" s="163"/>
      <c r="M586" s="168"/>
      <c r="T586" s="169"/>
      <c r="AT586" s="164" t="s">
        <v>177</v>
      </c>
      <c r="AU586" s="164" t="s">
        <v>83</v>
      </c>
      <c r="AV586" s="14" t="s">
        <v>173</v>
      </c>
      <c r="AW586" s="14" t="s">
        <v>34</v>
      </c>
      <c r="AX586" s="14" t="s">
        <v>81</v>
      </c>
      <c r="AY586" s="164" t="s">
        <v>166</v>
      </c>
    </row>
    <row r="587" spans="2:65" s="1" customFormat="1" ht="16.5" customHeight="1">
      <c r="B587" s="33"/>
      <c r="C587" s="132" t="s">
        <v>1067</v>
      </c>
      <c r="D587" s="132" t="s">
        <v>168</v>
      </c>
      <c r="E587" s="133" t="s">
        <v>3473</v>
      </c>
      <c r="F587" s="134" t="s">
        <v>3474</v>
      </c>
      <c r="G587" s="135" t="s">
        <v>318</v>
      </c>
      <c r="H587" s="136">
        <v>1</v>
      </c>
      <c r="I587" s="137"/>
      <c r="J587" s="138">
        <f>ROUND(I587*H587,2)</f>
        <v>0</v>
      </c>
      <c r="K587" s="134" t="s">
        <v>766</v>
      </c>
      <c r="L587" s="33"/>
      <c r="M587" s="139" t="s">
        <v>19</v>
      </c>
      <c r="N587" s="140" t="s">
        <v>45</v>
      </c>
      <c r="P587" s="141">
        <f>O587*H587</f>
        <v>0</v>
      </c>
      <c r="Q587" s="141">
        <v>1.8595700000000001E-3</v>
      </c>
      <c r="R587" s="141">
        <f>Q587*H587</f>
        <v>1.8595700000000001E-3</v>
      </c>
      <c r="S587" s="141">
        <v>0</v>
      </c>
      <c r="T587" s="142">
        <f>S587*H587</f>
        <v>0</v>
      </c>
      <c r="AR587" s="143" t="s">
        <v>290</v>
      </c>
      <c r="AT587" s="143" t="s">
        <v>168</v>
      </c>
      <c r="AU587" s="143" t="s">
        <v>83</v>
      </c>
      <c r="AY587" s="18" t="s">
        <v>166</v>
      </c>
      <c r="BE587" s="144">
        <f>IF(N587="základní",J587,0)</f>
        <v>0</v>
      </c>
      <c r="BF587" s="144">
        <f>IF(N587="snížená",J587,0)</f>
        <v>0</v>
      </c>
      <c r="BG587" s="144">
        <f>IF(N587="zákl. přenesená",J587,0)</f>
        <v>0</v>
      </c>
      <c r="BH587" s="144">
        <f>IF(N587="sníž. přenesená",J587,0)</f>
        <v>0</v>
      </c>
      <c r="BI587" s="144">
        <f>IF(N587="nulová",J587,0)</f>
        <v>0</v>
      </c>
      <c r="BJ587" s="18" t="s">
        <v>81</v>
      </c>
      <c r="BK587" s="144">
        <f>ROUND(I587*H587,2)</f>
        <v>0</v>
      </c>
      <c r="BL587" s="18" t="s">
        <v>290</v>
      </c>
      <c r="BM587" s="143" t="s">
        <v>3475</v>
      </c>
    </row>
    <row r="588" spans="2:65" s="1" customFormat="1" ht="10.199999999999999">
      <c r="B588" s="33"/>
      <c r="D588" s="145" t="s">
        <v>175</v>
      </c>
      <c r="F588" s="146" t="s">
        <v>3476</v>
      </c>
      <c r="I588" s="147"/>
      <c r="L588" s="33"/>
      <c r="M588" s="148"/>
      <c r="T588" s="54"/>
      <c r="AT588" s="18" t="s">
        <v>175</v>
      </c>
      <c r="AU588" s="18" t="s">
        <v>83</v>
      </c>
    </row>
    <row r="589" spans="2:65" s="12" customFormat="1" ht="10.199999999999999">
      <c r="B589" s="149"/>
      <c r="D589" s="150" t="s">
        <v>177</v>
      </c>
      <c r="E589" s="151" t="s">
        <v>19</v>
      </c>
      <c r="F589" s="152" t="s">
        <v>3149</v>
      </c>
      <c r="H589" s="151" t="s">
        <v>19</v>
      </c>
      <c r="I589" s="153"/>
      <c r="L589" s="149"/>
      <c r="M589" s="154"/>
      <c r="T589" s="155"/>
      <c r="AT589" s="151" t="s">
        <v>177</v>
      </c>
      <c r="AU589" s="151" t="s">
        <v>83</v>
      </c>
      <c r="AV589" s="12" t="s">
        <v>81</v>
      </c>
      <c r="AW589" s="12" t="s">
        <v>34</v>
      </c>
      <c r="AX589" s="12" t="s">
        <v>74</v>
      </c>
      <c r="AY589" s="151" t="s">
        <v>166</v>
      </c>
    </row>
    <row r="590" spans="2:65" s="13" customFormat="1" ht="10.199999999999999">
      <c r="B590" s="156"/>
      <c r="D590" s="150" t="s">
        <v>177</v>
      </c>
      <c r="E590" s="157" t="s">
        <v>19</v>
      </c>
      <c r="F590" s="158" t="s">
        <v>81</v>
      </c>
      <c r="H590" s="159">
        <v>1</v>
      </c>
      <c r="I590" s="160"/>
      <c r="L590" s="156"/>
      <c r="M590" s="161"/>
      <c r="T590" s="162"/>
      <c r="AT590" s="157" t="s">
        <v>177</v>
      </c>
      <c r="AU590" s="157" t="s">
        <v>83</v>
      </c>
      <c r="AV590" s="13" t="s">
        <v>83</v>
      </c>
      <c r="AW590" s="13" t="s">
        <v>34</v>
      </c>
      <c r="AX590" s="13" t="s">
        <v>74</v>
      </c>
      <c r="AY590" s="157" t="s">
        <v>166</v>
      </c>
    </row>
    <row r="591" spans="2:65" s="14" customFormat="1" ht="10.199999999999999">
      <c r="B591" s="163"/>
      <c r="D591" s="150" t="s">
        <v>177</v>
      </c>
      <c r="E591" s="164" t="s">
        <v>19</v>
      </c>
      <c r="F591" s="165" t="s">
        <v>181</v>
      </c>
      <c r="H591" s="166">
        <v>1</v>
      </c>
      <c r="I591" s="167"/>
      <c r="L591" s="163"/>
      <c r="M591" s="168"/>
      <c r="T591" s="169"/>
      <c r="AT591" s="164" t="s">
        <v>177</v>
      </c>
      <c r="AU591" s="164" t="s">
        <v>83</v>
      </c>
      <c r="AV591" s="14" t="s">
        <v>173</v>
      </c>
      <c r="AW591" s="14" t="s">
        <v>34</v>
      </c>
      <c r="AX591" s="14" t="s">
        <v>81</v>
      </c>
      <c r="AY591" s="164" t="s">
        <v>166</v>
      </c>
    </row>
    <row r="592" spans="2:65" s="1" customFormat="1" ht="16.5" customHeight="1">
      <c r="B592" s="33"/>
      <c r="C592" s="132" t="s">
        <v>1072</v>
      </c>
      <c r="D592" s="132" t="s">
        <v>168</v>
      </c>
      <c r="E592" s="133" t="s">
        <v>3477</v>
      </c>
      <c r="F592" s="134" t="s">
        <v>3478</v>
      </c>
      <c r="G592" s="135" t="s">
        <v>318</v>
      </c>
      <c r="H592" s="136">
        <v>1</v>
      </c>
      <c r="I592" s="137"/>
      <c r="J592" s="138">
        <f>ROUND(I592*H592,2)</f>
        <v>0</v>
      </c>
      <c r="K592" s="134" t="s">
        <v>766</v>
      </c>
      <c r="L592" s="33"/>
      <c r="M592" s="139" t="s">
        <v>19</v>
      </c>
      <c r="N592" s="140" t="s">
        <v>45</v>
      </c>
      <c r="P592" s="141">
        <f>O592*H592</f>
        <v>0</v>
      </c>
      <c r="Q592" s="141">
        <v>1.4956999999999999E-4</v>
      </c>
      <c r="R592" s="141">
        <f>Q592*H592</f>
        <v>1.4956999999999999E-4</v>
      </c>
      <c r="S592" s="141">
        <v>0</v>
      </c>
      <c r="T592" s="142">
        <f>S592*H592</f>
        <v>0</v>
      </c>
      <c r="AR592" s="143" t="s">
        <v>290</v>
      </c>
      <c r="AT592" s="143" t="s">
        <v>168</v>
      </c>
      <c r="AU592" s="143" t="s">
        <v>83</v>
      </c>
      <c r="AY592" s="18" t="s">
        <v>166</v>
      </c>
      <c r="BE592" s="144">
        <f>IF(N592="základní",J592,0)</f>
        <v>0</v>
      </c>
      <c r="BF592" s="144">
        <f>IF(N592="snížená",J592,0)</f>
        <v>0</v>
      </c>
      <c r="BG592" s="144">
        <f>IF(N592="zákl. přenesená",J592,0)</f>
        <v>0</v>
      </c>
      <c r="BH592" s="144">
        <f>IF(N592="sníž. přenesená",J592,0)</f>
        <v>0</v>
      </c>
      <c r="BI592" s="144">
        <f>IF(N592="nulová",J592,0)</f>
        <v>0</v>
      </c>
      <c r="BJ592" s="18" t="s">
        <v>81</v>
      </c>
      <c r="BK592" s="144">
        <f>ROUND(I592*H592,2)</f>
        <v>0</v>
      </c>
      <c r="BL592" s="18" t="s">
        <v>290</v>
      </c>
      <c r="BM592" s="143" t="s">
        <v>3479</v>
      </c>
    </row>
    <row r="593" spans="2:65" s="1" customFormat="1" ht="10.199999999999999">
      <c r="B593" s="33"/>
      <c r="D593" s="145" t="s">
        <v>175</v>
      </c>
      <c r="F593" s="146" t="s">
        <v>3480</v>
      </c>
      <c r="I593" s="147"/>
      <c r="L593" s="33"/>
      <c r="M593" s="148"/>
      <c r="T593" s="54"/>
      <c r="AT593" s="18" t="s">
        <v>175</v>
      </c>
      <c r="AU593" s="18" t="s">
        <v>83</v>
      </c>
    </row>
    <row r="594" spans="2:65" s="12" customFormat="1" ht="10.199999999999999">
      <c r="B594" s="149"/>
      <c r="D594" s="150" t="s">
        <v>177</v>
      </c>
      <c r="E594" s="151" t="s">
        <v>19</v>
      </c>
      <c r="F594" s="152" t="s">
        <v>3149</v>
      </c>
      <c r="H594" s="151" t="s">
        <v>19</v>
      </c>
      <c r="I594" s="153"/>
      <c r="L594" s="149"/>
      <c r="M594" s="154"/>
      <c r="T594" s="155"/>
      <c r="AT594" s="151" t="s">
        <v>177</v>
      </c>
      <c r="AU594" s="151" t="s">
        <v>83</v>
      </c>
      <c r="AV594" s="12" t="s">
        <v>81</v>
      </c>
      <c r="AW594" s="12" t="s">
        <v>34</v>
      </c>
      <c r="AX594" s="12" t="s">
        <v>74</v>
      </c>
      <c r="AY594" s="151" t="s">
        <v>166</v>
      </c>
    </row>
    <row r="595" spans="2:65" s="13" customFormat="1" ht="10.199999999999999">
      <c r="B595" s="156"/>
      <c r="D595" s="150" t="s">
        <v>177</v>
      </c>
      <c r="E595" s="157" t="s">
        <v>19</v>
      </c>
      <c r="F595" s="158" t="s">
        <v>81</v>
      </c>
      <c r="H595" s="159">
        <v>1</v>
      </c>
      <c r="I595" s="160"/>
      <c r="L595" s="156"/>
      <c r="M595" s="161"/>
      <c r="T595" s="162"/>
      <c r="AT595" s="157" t="s">
        <v>177</v>
      </c>
      <c r="AU595" s="157" t="s">
        <v>83</v>
      </c>
      <c r="AV595" s="13" t="s">
        <v>83</v>
      </c>
      <c r="AW595" s="13" t="s">
        <v>34</v>
      </c>
      <c r="AX595" s="13" t="s">
        <v>74</v>
      </c>
      <c r="AY595" s="157" t="s">
        <v>166</v>
      </c>
    </row>
    <row r="596" spans="2:65" s="14" customFormat="1" ht="10.199999999999999">
      <c r="B596" s="163"/>
      <c r="D596" s="150" t="s">
        <v>177</v>
      </c>
      <c r="E596" s="164" t="s">
        <v>19</v>
      </c>
      <c r="F596" s="165" t="s">
        <v>181</v>
      </c>
      <c r="H596" s="166">
        <v>1</v>
      </c>
      <c r="I596" s="167"/>
      <c r="L596" s="163"/>
      <c r="M596" s="168"/>
      <c r="T596" s="169"/>
      <c r="AT596" s="164" t="s">
        <v>177</v>
      </c>
      <c r="AU596" s="164" t="s">
        <v>83</v>
      </c>
      <c r="AV596" s="14" t="s">
        <v>173</v>
      </c>
      <c r="AW596" s="14" t="s">
        <v>34</v>
      </c>
      <c r="AX596" s="14" t="s">
        <v>81</v>
      </c>
      <c r="AY596" s="164" t="s">
        <v>166</v>
      </c>
    </row>
    <row r="597" spans="2:65" s="1" customFormat="1" ht="21.75" customHeight="1">
      <c r="B597" s="33"/>
      <c r="C597" s="132" t="s">
        <v>1078</v>
      </c>
      <c r="D597" s="132" t="s">
        <v>168</v>
      </c>
      <c r="E597" s="133" t="s">
        <v>3481</v>
      </c>
      <c r="F597" s="134" t="s">
        <v>3482</v>
      </c>
      <c r="G597" s="135" t="s">
        <v>276</v>
      </c>
      <c r="H597" s="136">
        <v>12.96</v>
      </c>
      <c r="I597" s="137"/>
      <c r="J597" s="138">
        <f>ROUND(I597*H597,2)</f>
        <v>0</v>
      </c>
      <c r="K597" s="134" t="s">
        <v>766</v>
      </c>
      <c r="L597" s="33"/>
      <c r="M597" s="139" t="s">
        <v>19</v>
      </c>
      <c r="N597" s="140" t="s">
        <v>45</v>
      </c>
      <c r="P597" s="141">
        <f>O597*H597</f>
        <v>0</v>
      </c>
      <c r="Q597" s="141">
        <v>1.0000000000000001E-5</v>
      </c>
      <c r="R597" s="141">
        <f>Q597*H597</f>
        <v>1.2960000000000001E-4</v>
      </c>
      <c r="S597" s="141">
        <v>0</v>
      </c>
      <c r="T597" s="142">
        <f>S597*H597</f>
        <v>0</v>
      </c>
      <c r="AR597" s="143" t="s">
        <v>290</v>
      </c>
      <c r="AT597" s="143" t="s">
        <v>168</v>
      </c>
      <c r="AU597" s="143" t="s">
        <v>83</v>
      </c>
      <c r="AY597" s="18" t="s">
        <v>166</v>
      </c>
      <c r="BE597" s="144">
        <f>IF(N597="základní",J597,0)</f>
        <v>0</v>
      </c>
      <c r="BF597" s="144">
        <f>IF(N597="snížená",J597,0)</f>
        <v>0</v>
      </c>
      <c r="BG597" s="144">
        <f>IF(N597="zákl. přenesená",J597,0)</f>
        <v>0</v>
      </c>
      <c r="BH597" s="144">
        <f>IF(N597="sníž. přenesená",J597,0)</f>
        <v>0</v>
      </c>
      <c r="BI597" s="144">
        <f>IF(N597="nulová",J597,0)</f>
        <v>0</v>
      </c>
      <c r="BJ597" s="18" t="s">
        <v>81</v>
      </c>
      <c r="BK597" s="144">
        <f>ROUND(I597*H597,2)</f>
        <v>0</v>
      </c>
      <c r="BL597" s="18" t="s">
        <v>290</v>
      </c>
      <c r="BM597" s="143" t="s">
        <v>3483</v>
      </c>
    </row>
    <row r="598" spans="2:65" s="1" customFormat="1" ht="10.199999999999999">
      <c r="B598" s="33"/>
      <c r="D598" s="145" t="s">
        <v>175</v>
      </c>
      <c r="F598" s="146" t="s">
        <v>3484</v>
      </c>
      <c r="I598" s="147"/>
      <c r="L598" s="33"/>
      <c r="M598" s="148"/>
      <c r="T598" s="54"/>
      <c r="AT598" s="18" t="s">
        <v>175</v>
      </c>
      <c r="AU598" s="18" t="s">
        <v>83</v>
      </c>
    </row>
    <row r="599" spans="2:65" s="1" customFormat="1" ht="24.15" customHeight="1">
      <c r="B599" s="33"/>
      <c r="C599" s="132" t="s">
        <v>1083</v>
      </c>
      <c r="D599" s="132" t="s">
        <v>168</v>
      </c>
      <c r="E599" s="133" t="s">
        <v>3485</v>
      </c>
      <c r="F599" s="134" t="s">
        <v>3486</v>
      </c>
      <c r="G599" s="135" t="s">
        <v>276</v>
      </c>
      <c r="H599" s="136">
        <v>12.96</v>
      </c>
      <c r="I599" s="137"/>
      <c r="J599" s="138">
        <f>ROUND(I599*H599,2)</f>
        <v>0</v>
      </c>
      <c r="K599" s="134" t="s">
        <v>766</v>
      </c>
      <c r="L599" s="33"/>
      <c r="M599" s="139" t="s">
        <v>19</v>
      </c>
      <c r="N599" s="140" t="s">
        <v>45</v>
      </c>
      <c r="P599" s="141">
        <f>O599*H599</f>
        <v>0</v>
      </c>
      <c r="Q599" s="141">
        <v>1.8816499999999998E-5</v>
      </c>
      <c r="R599" s="141">
        <f>Q599*H599</f>
        <v>2.4386184000000001E-4</v>
      </c>
      <c r="S599" s="141">
        <v>0</v>
      </c>
      <c r="T599" s="142">
        <f>S599*H599</f>
        <v>0</v>
      </c>
      <c r="AR599" s="143" t="s">
        <v>290</v>
      </c>
      <c r="AT599" s="143" t="s">
        <v>168</v>
      </c>
      <c r="AU599" s="143" t="s">
        <v>83</v>
      </c>
      <c r="AY599" s="18" t="s">
        <v>166</v>
      </c>
      <c r="BE599" s="144">
        <f>IF(N599="základní",J599,0)</f>
        <v>0</v>
      </c>
      <c r="BF599" s="144">
        <f>IF(N599="snížená",J599,0)</f>
        <v>0</v>
      </c>
      <c r="BG599" s="144">
        <f>IF(N599="zákl. přenesená",J599,0)</f>
        <v>0</v>
      </c>
      <c r="BH599" s="144">
        <f>IF(N599="sníž. přenesená",J599,0)</f>
        <v>0</v>
      </c>
      <c r="BI599" s="144">
        <f>IF(N599="nulová",J599,0)</f>
        <v>0</v>
      </c>
      <c r="BJ599" s="18" t="s">
        <v>81</v>
      </c>
      <c r="BK599" s="144">
        <f>ROUND(I599*H599,2)</f>
        <v>0</v>
      </c>
      <c r="BL599" s="18" t="s">
        <v>290</v>
      </c>
      <c r="BM599" s="143" t="s">
        <v>3487</v>
      </c>
    </row>
    <row r="600" spans="2:65" s="1" customFormat="1" ht="10.199999999999999">
      <c r="B600" s="33"/>
      <c r="D600" s="145" t="s">
        <v>175</v>
      </c>
      <c r="F600" s="146" t="s">
        <v>3488</v>
      </c>
      <c r="I600" s="147"/>
      <c r="L600" s="33"/>
      <c r="M600" s="148"/>
      <c r="T600" s="54"/>
      <c r="AT600" s="18" t="s">
        <v>175</v>
      </c>
      <c r="AU600" s="18" t="s">
        <v>83</v>
      </c>
    </row>
    <row r="601" spans="2:65" s="12" customFormat="1" ht="10.199999999999999">
      <c r="B601" s="149"/>
      <c r="D601" s="150" t="s">
        <v>177</v>
      </c>
      <c r="E601" s="151" t="s">
        <v>19</v>
      </c>
      <c r="F601" s="152" t="s">
        <v>3311</v>
      </c>
      <c r="H601" s="151" t="s">
        <v>19</v>
      </c>
      <c r="I601" s="153"/>
      <c r="L601" s="149"/>
      <c r="M601" s="154"/>
      <c r="T601" s="155"/>
      <c r="AT601" s="151" t="s">
        <v>177</v>
      </c>
      <c r="AU601" s="151" t="s">
        <v>83</v>
      </c>
      <c r="AV601" s="12" t="s">
        <v>81</v>
      </c>
      <c r="AW601" s="12" t="s">
        <v>34</v>
      </c>
      <c r="AX601" s="12" t="s">
        <v>74</v>
      </c>
      <c r="AY601" s="151" t="s">
        <v>166</v>
      </c>
    </row>
    <row r="602" spans="2:65" s="13" customFormat="1" ht="10.199999999999999">
      <c r="B602" s="156"/>
      <c r="D602" s="150" t="s">
        <v>177</v>
      </c>
      <c r="E602" s="157" t="s">
        <v>19</v>
      </c>
      <c r="F602" s="158" t="s">
        <v>3312</v>
      </c>
      <c r="H602" s="159">
        <v>2.64</v>
      </c>
      <c r="I602" s="160"/>
      <c r="L602" s="156"/>
      <c r="M602" s="161"/>
      <c r="T602" s="162"/>
      <c r="AT602" s="157" t="s">
        <v>177</v>
      </c>
      <c r="AU602" s="157" t="s">
        <v>83</v>
      </c>
      <c r="AV602" s="13" t="s">
        <v>83</v>
      </c>
      <c r="AW602" s="13" t="s">
        <v>34</v>
      </c>
      <c r="AX602" s="13" t="s">
        <v>74</v>
      </c>
      <c r="AY602" s="157" t="s">
        <v>166</v>
      </c>
    </row>
    <row r="603" spans="2:65" s="12" customFormat="1" ht="10.199999999999999">
      <c r="B603" s="149"/>
      <c r="D603" s="150" t="s">
        <v>177</v>
      </c>
      <c r="E603" s="151" t="s">
        <v>19</v>
      </c>
      <c r="F603" s="152" t="s">
        <v>3489</v>
      </c>
      <c r="H603" s="151" t="s">
        <v>19</v>
      </c>
      <c r="I603" s="153"/>
      <c r="L603" s="149"/>
      <c r="M603" s="154"/>
      <c r="T603" s="155"/>
      <c r="AT603" s="151" t="s">
        <v>177</v>
      </c>
      <c r="AU603" s="151" t="s">
        <v>83</v>
      </c>
      <c r="AV603" s="12" t="s">
        <v>81</v>
      </c>
      <c r="AW603" s="12" t="s">
        <v>34</v>
      </c>
      <c r="AX603" s="12" t="s">
        <v>74</v>
      </c>
      <c r="AY603" s="151" t="s">
        <v>166</v>
      </c>
    </row>
    <row r="604" spans="2:65" s="13" customFormat="1" ht="10.199999999999999">
      <c r="B604" s="156"/>
      <c r="D604" s="150" t="s">
        <v>177</v>
      </c>
      <c r="E604" s="157" t="s">
        <v>19</v>
      </c>
      <c r="F604" s="158" t="s">
        <v>3428</v>
      </c>
      <c r="H604" s="159">
        <v>7.08</v>
      </c>
      <c r="I604" s="160"/>
      <c r="L604" s="156"/>
      <c r="M604" s="161"/>
      <c r="T604" s="162"/>
      <c r="AT604" s="157" t="s">
        <v>177</v>
      </c>
      <c r="AU604" s="157" t="s">
        <v>83</v>
      </c>
      <c r="AV604" s="13" t="s">
        <v>83</v>
      </c>
      <c r="AW604" s="13" t="s">
        <v>34</v>
      </c>
      <c r="AX604" s="13" t="s">
        <v>74</v>
      </c>
      <c r="AY604" s="157" t="s">
        <v>166</v>
      </c>
    </row>
    <row r="605" spans="2:65" s="15" customFormat="1" ht="10.199999999999999">
      <c r="B605" s="189"/>
      <c r="D605" s="150" t="s">
        <v>177</v>
      </c>
      <c r="E605" s="190" t="s">
        <v>19</v>
      </c>
      <c r="F605" s="191" t="s">
        <v>3313</v>
      </c>
      <c r="H605" s="192">
        <v>9.7200000000000006</v>
      </c>
      <c r="I605" s="193"/>
      <c r="L605" s="189"/>
      <c r="M605" s="194"/>
      <c r="T605" s="195"/>
      <c r="AT605" s="190" t="s">
        <v>177</v>
      </c>
      <c r="AU605" s="190" t="s">
        <v>83</v>
      </c>
      <c r="AV605" s="15" t="s">
        <v>190</v>
      </c>
      <c r="AW605" s="15" t="s">
        <v>34</v>
      </c>
      <c r="AX605" s="15" t="s">
        <v>74</v>
      </c>
      <c r="AY605" s="190" t="s">
        <v>166</v>
      </c>
    </row>
    <row r="606" spans="2:65" s="12" customFormat="1" ht="10.199999999999999">
      <c r="B606" s="149"/>
      <c r="D606" s="150" t="s">
        <v>177</v>
      </c>
      <c r="E606" s="151" t="s">
        <v>19</v>
      </c>
      <c r="F606" s="152" t="s">
        <v>3444</v>
      </c>
      <c r="H606" s="151" t="s">
        <v>19</v>
      </c>
      <c r="I606" s="153"/>
      <c r="L606" s="149"/>
      <c r="M606" s="154"/>
      <c r="T606" s="155"/>
      <c r="AT606" s="151" t="s">
        <v>177</v>
      </c>
      <c r="AU606" s="151" t="s">
        <v>83</v>
      </c>
      <c r="AV606" s="12" t="s">
        <v>81</v>
      </c>
      <c r="AW606" s="12" t="s">
        <v>34</v>
      </c>
      <c r="AX606" s="12" t="s">
        <v>74</v>
      </c>
      <c r="AY606" s="151" t="s">
        <v>166</v>
      </c>
    </row>
    <row r="607" spans="2:65" s="13" customFormat="1" ht="10.199999999999999">
      <c r="B607" s="156"/>
      <c r="D607" s="150" t="s">
        <v>177</v>
      </c>
      <c r="E607" s="157" t="s">
        <v>19</v>
      </c>
      <c r="F607" s="158" t="s">
        <v>3433</v>
      </c>
      <c r="H607" s="159">
        <v>3.24</v>
      </c>
      <c r="I607" s="160"/>
      <c r="L607" s="156"/>
      <c r="M607" s="161"/>
      <c r="T607" s="162"/>
      <c r="AT607" s="157" t="s">
        <v>177</v>
      </c>
      <c r="AU607" s="157" t="s">
        <v>83</v>
      </c>
      <c r="AV607" s="13" t="s">
        <v>83</v>
      </c>
      <c r="AW607" s="13" t="s">
        <v>34</v>
      </c>
      <c r="AX607" s="13" t="s">
        <v>74</v>
      </c>
      <c r="AY607" s="157" t="s">
        <v>166</v>
      </c>
    </row>
    <row r="608" spans="2:65" s="15" customFormat="1" ht="10.199999999999999">
      <c r="B608" s="189"/>
      <c r="D608" s="150" t="s">
        <v>177</v>
      </c>
      <c r="E608" s="190" t="s">
        <v>19</v>
      </c>
      <c r="F608" s="191" t="s">
        <v>3313</v>
      </c>
      <c r="H608" s="192">
        <v>3.24</v>
      </c>
      <c r="I608" s="193"/>
      <c r="L608" s="189"/>
      <c r="M608" s="194"/>
      <c r="T608" s="195"/>
      <c r="AT608" s="190" t="s">
        <v>177</v>
      </c>
      <c r="AU608" s="190" t="s">
        <v>83</v>
      </c>
      <c r="AV608" s="15" t="s">
        <v>190</v>
      </c>
      <c r="AW608" s="15" t="s">
        <v>34</v>
      </c>
      <c r="AX608" s="15" t="s">
        <v>74</v>
      </c>
      <c r="AY608" s="190" t="s">
        <v>166</v>
      </c>
    </row>
    <row r="609" spans="2:65" s="14" customFormat="1" ht="10.199999999999999">
      <c r="B609" s="163"/>
      <c r="D609" s="150" t="s">
        <v>177</v>
      </c>
      <c r="E609" s="164" t="s">
        <v>19</v>
      </c>
      <c r="F609" s="165" t="s">
        <v>181</v>
      </c>
      <c r="H609" s="166">
        <v>12.96</v>
      </c>
      <c r="I609" s="167"/>
      <c r="L609" s="163"/>
      <c r="M609" s="168"/>
      <c r="T609" s="169"/>
      <c r="AT609" s="164" t="s">
        <v>177</v>
      </c>
      <c r="AU609" s="164" t="s">
        <v>83</v>
      </c>
      <c r="AV609" s="14" t="s">
        <v>173</v>
      </c>
      <c r="AW609" s="14" t="s">
        <v>34</v>
      </c>
      <c r="AX609" s="14" t="s">
        <v>81</v>
      </c>
      <c r="AY609" s="164" t="s">
        <v>166</v>
      </c>
    </row>
    <row r="610" spans="2:65" s="1" customFormat="1" ht="24.15" customHeight="1">
      <c r="B610" s="33"/>
      <c r="C610" s="132" t="s">
        <v>1089</v>
      </c>
      <c r="D610" s="132" t="s">
        <v>168</v>
      </c>
      <c r="E610" s="133" t="s">
        <v>3490</v>
      </c>
      <c r="F610" s="134" t="s">
        <v>3491</v>
      </c>
      <c r="G610" s="135" t="s">
        <v>293</v>
      </c>
      <c r="H610" s="136">
        <v>2.1999999999999999E-2</v>
      </c>
      <c r="I610" s="137"/>
      <c r="J610" s="138">
        <f>ROUND(I610*H610,2)</f>
        <v>0</v>
      </c>
      <c r="K610" s="134" t="s">
        <v>766</v>
      </c>
      <c r="L610" s="33"/>
      <c r="M610" s="139" t="s">
        <v>19</v>
      </c>
      <c r="N610" s="140" t="s">
        <v>45</v>
      </c>
      <c r="P610" s="141">
        <f>O610*H610</f>
        <v>0</v>
      </c>
      <c r="Q610" s="141">
        <v>0</v>
      </c>
      <c r="R610" s="141">
        <f>Q610*H610</f>
        <v>0</v>
      </c>
      <c r="S610" s="141">
        <v>0</v>
      </c>
      <c r="T610" s="142">
        <f>S610*H610</f>
        <v>0</v>
      </c>
      <c r="AR610" s="143" t="s">
        <v>290</v>
      </c>
      <c r="AT610" s="143" t="s">
        <v>168</v>
      </c>
      <c r="AU610" s="143" t="s">
        <v>83</v>
      </c>
      <c r="AY610" s="18" t="s">
        <v>166</v>
      </c>
      <c r="BE610" s="144">
        <f>IF(N610="základní",J610,0)</f>
        <v>0</v>
      </c>
      <c r="BF610" s="144">
        <f>IF(N610="snížená",J610,0)</f>
        <v>0</v>
      </c>
      <c r="BG610" s="144">
        <f>IF(N610="zákl. přenesená",J610,0)</f>
        <v>0</v>
      </c>
      <c r="BH610" s="144">
        <f>IF(N610="sníž. přenesená",J610,0)</f>
        <v>0</v>
      </c>
      <c r="BI610" s="144">
        <f>IF(N610="nulová",J610,0)</f>
        <v>0</v>
      </c>
      <c r="BJ610" s="18" t="s">
        <v>81</v>
      </c>
      <c r="BK610" s="144">
        <f>ROUND(I610*H610,2)</f>
        <v>0</v>
      </c>
      <c r="BL610" s="18" t="s">
        <v>290</v>
      </c>
      <c r="BM610" s="143" t="s">
        <v>3492</v>
      </c>
    </row>
    <row r="611" spans="2:65" s="1" customFormat="1" ht="10.199999999999999">
      <c r="B611" s="33"/>
      <c r="D611" s="145" t="s">
        <v>175</v>
      </c>
      <c r="F611" s="146" t="s">
        <v>3493</v>
      </c>
      <c r="I611" s="147"/>
      <c r="L611" s="33"/>
      <c r="M611" s="148"/>
      <c r="T611" s="54"/>
      <c r="AT611" s="18" t="s">
        <v>175</v>
      </c>
      <c r="AU611" s="18" t="s">
        <v>83</v>
      </c>
    </row>
    <row r="612" spans="2:65" s="1" customFormat="1" ht="16.5" customHeight="1">
      <c r="B612" s="33"/>
      <c r="C612" s="132" t="s">
        <v>1091</v>
      </c>
      <c r="D612" s="132" t="s">
        <v>168</v>
      </c>
      <c r="E612" s="133" t="s">
        <v>3494</v>
      </c>
      <c r="F612" s="134" t="s">
        <v>3495</v>
      </c>
      <c r="G612" s="135" t="s">
        <v>318</v>
      </c>
      <c r="H612" s="136">
        <v>2</v>
      </c>
      <c r="I612" s="137"/>
      <c r="J612" s="138">
        <f>ROUND(I612*H612,2)</f>
        <v>0</v>
      </c>
      <c r="K612" s="134" t="s">
        <v>766</v>
      </c>
      <c r="L612" s="33"/>
      <c r="M612" s="139" t="s">
        <v>19</v>
      </c>
      <c r="N612" s="140" t="s">
        <v>45</v>
      </c>
      <c r="P612" s="141">
        <f>O612*H612</f>
        <v>0</v>
      </c>
      <c r="Q612" s="141">
        <v>1.2557000000000001E-4</v>
      </c>
      <c r="R612" s="141">
        <f>Q612*H612</f>
        <v>2.5114000000000001E-4</v>
      </c>
      <c r="S612" s="141">
        <v>0</v>
      </c>
      <c r="T612" s="142">
        <f>S612*H612</f>
        <v>0</v>
      </c>
      <c r="AR612" s="143" t="s">
        <v>290</v>
      </c>
      <c r="AT612" s="143" t="s">
        <v>168</v>
      </c>
      <c r="AU612" s="143" t="s">
        <v>83</v>
      </c>
      <c r="AY612" s="18" t="s">
        <v>166</v>
      </c>
      <c r="BE612" s="144">
        <f>IF(N612="základní",J612,0)</f>
        <v>0</v>
      </c>
      <c r="BF612" s="144">
        <f>IF(N612="snížená",J612,0)</f>
        <v>0</v>
      </c>
      <c r="BG612" s="144">
        <f>IF(N612="zákl. přenesená",J612,0)</f>
        <v>0</v>
      </c>
      <c r="BH612" s="144">
        <f>IF(N612="sníž. přenesená",J612,0)</f>
        <v>0</v>
      </c>
      <c r="BI612" s="144">
        <f>IF(N612="nulová",J612,0)</f>
        <v>0</v>
      </c>
      <c r="BJ612" s="18" t="s">
        <v>81</v>
      </c>
      <c r="BK612" s="144">
        <f>ROUND(I612*H612,2)</f>
        <v>0</v>
      </c>
      <c r="BL612" s="18" t="s">
        <v>290</v>
      </c>
      <c r="BM612" s="143" t="s">
        <v>3496</v>
      </c>
    </row>
    <row r="613" spans="2:65" s="1" customFormat="1" ht="10.199999999999999">
      <c r="B613" s="33"/>
      <c r="D613" s="145" t="s">
        <v>175</v>
      </c>
      <c r="F613" s="146" t="s">
        <v>3497</v>
      </c>
      <c r="I613" s="147"/>
      <c r="L613" s="33"/>
      <c r="M613" s="148"/>
      <c r="T613" s="54"/>
      <c r="AT613" s="18" t="s">
        <v>175</v>
      </c>
      <c r="AU613" s="18" t="s">
        <v>83</v>
      </c>
    </row>
    <row r="614" spans="2:65" s="12" customFormat="1" ht="10.199999999999999">
      <c r="B614" s="149"/>
      <c r="D614" s="150" t="s">
        <v>177</v>
      </c>
      <c r="E614" s="151" t="s">
        <v>19</v>
      </c>
      <c r="F614" s="152" t="s">
        <v>3412</v>
      </c>
      <c r="H614" s="151" t="s">
        <v>19</v>
      </c>
      <c r="I614" s="153"/>
      <c r="L614" s="149"/>
      <c r="M614" s="154"/>
      <c r="T614" s="155"/>
      <c r="AT614" s="151" t="s">
        <v>177</v>
      </c>
      <c r="AU614" s="151" t="s">
        <v>83</v>
      </c>
      <c r="AV614" s="12" t="s">
        <v>81</v>
      </c>
      <c r="AW614" s="12" t="s">
        <v>34</v>
      </c>
      <c r="AX614" s="12" t="s">
        <v>74</v>
      </c>
      <c r="AY614" s="151" t="s">
        <v>166</v>
      </c>
    </row>
    <row r="615" spans="2:65" s="13" customFormat="1" ht="10.199999999999999">
      <c r="B615" s="156"/>
      <c r="D615" s="150" t="s">
        <v>177</v>
      </c>
      <c r="E615" s="157" t="s">
        <v>19</v>
      </c>
      <c r="F615" s="158" t="s">
        <v>83</v>
      </c>
      <c r="H615" s="159">
        <v>2</v>
      </c>
      <c r="I615" s="160"/>
      <c r="L615" s="156"/>
      <c r="M615" s="161"/>
      <c r="T615" s="162"/>
      <c r="AT615" s="157" t="s">
        <v>177</v>
      </c>
      <c r="AU615" s="157" t="s">
        <v>83</v>
      </c>
      <c r="AV615" s="13" t="s">
        <v>83</v>
      </c>
      <c r="AW615" s="13" t="s">
        <v>34</v>
      </c>
      <c r="AX615" s="13" t="s">
        <v>74</v>
      </c>
      <c r="AY615" s="157" t="s">
        <v>166</v>
      </c>
    </row>
    <row r="616" spans="2:65" s="14" customFormat="1" ht="10.199999999999999">
      <c r="B616" s="163"/>
      <c r="D616" s="150" t="s">
        <v>177</v>
      </c>
      <c r="E616" s="164" t="s">
        <v>19</v>
      </c>
      <c r="F616" s="165" t="s">
        <v>181</v>
      </c>
      <c r="H616" s="166">
        <v>2</v>
      </c>
      <c r="I616" s="167"/>
      <c r="L616" s="163"/>
      <c r="M616" s="168"/>
      <c r="T616" s="169"/>
      <c r="AT616" s="164" t="s">
        <v>177</v>
      </c>
      <c r="AU616" s="164" t="s">
        <v>83</v>
      </c>
      <c r="AV616" s="14" t="s">
        <v>173</v>
      </c>
      <c r="AW616" s="14" t="s">
        <v>34</v>
      </c>
      <c r="AX616" s="14" t="s">
        <v>81</v>
      </c>
      <c r="AY616" s="164" t="s">
        <v>166</v>
      </c>
    </row>
    <row r="617" spans="2:65" s="1" customFormat="1" ht="16.5" customHeight="1">
      <c r="B617" s="33"/>
      <c r="C617" s="132" t="s">
        <v>1096</v>
      </c>
      <c r="D617" s="132" t="s">
        <v>168</v>
      </c>
      <c r="E617" s="133" t="s">
        <v>3498</v>
      </c>
      <c r="F617" s="134" t="s">
        <v>3499</v>
      </c>
      <c r="G617" s="135" t="s">
        <v>318</v>
      </c>
      <c r="H617" s="136">
        <v>2</v>
      </c>
      <c r="I617" s="137"/>
      <c r="J617" s="138">
        <f>ROUND(I617*H617,2)</f>
        <v>0</v>
      </c>
      <c r="K617" s="134" t="s">
        <v>766</v>
      </c>
      <c r="L617" s="33"/>
      <c r="M617" s="139" t="s">
        <v>19</v>
      </c>
      <c r="N617" s="140" t="s">
        <v>45</v>
      </c>
      <c r="P617" s="141">
        <f>O617*H617</f>
        <v>0</v>
      </c>
      <c r="Q617" s="141">
        <v>1.9570000000000001E-5</v>
      </c>
      <c r="R617" s="141">
        <f>Q617*H617</f>
        <v>3.9140000000000001E-5</v>
      </c>
      <c r="S617" s="141">
        <v>0</v>
      </c>
      <c r="T617" s="142">
        <f>S617*H617</f>
        <v>0</v>
      </c>
      <c r="AR617" s="143" t="s">
        <v>290</v>
      </c>
      <c r="AT617" s="143" t="s">
        <v>168</v>
      </c>
      <c r="AU617" s="143" t="s">
        <v>83</v>
      </c>
      <c r="AY617" s="18" t="s">
        <v>166</v>
      </c>
      <c r="BE617" s="144">
        <f>IF(N617="základní",J617,0)</f>
        <v>0</v>
      </c>
      <c r="BF617" s="144">
        <f>IF(N617="snížená",J617,0)</f>
        <v>0</v>
      </c>
      <c r="BG617" s="144">
        <f>IF(N617="zákl. přenesená",J617,0)</f>
        <v>0</v>
      </c>
      <c r="BH617" s="144">
        <f>IF(N617="sníž. přenesená",J617,0)</f>
        <v>0</v>
      </c>
      <c r="BI617" s="144">
        <f>IF(N617="nulová",J617,0)</f>
        <v>0</v>
      </c>
      <c r="BJ617" s="18" t="s">
        <v>81</v>
      </c>
      <c r="BK617" s="144">
        <f>ROUND(I617*H617,2)</f>
        <v>0</v>
      </c>
      <c r="BL617" s="18" t="s">
        <v>290</v>
      </c>
      <c r="BM617" s="143" t="s">
        <v>3500</v>
      </c>
    </row>
    <row r="618" spans="2:65" s="1" customFormat="1" ht="10.199999999999999">
      <c r="B618" s="33"/>
      <c r="D618" s="145" t="s">
        <v>175</v>
      </c>
      <c r="F618" s="146" t="s">
        <v>3501</v>
      </c>
      <c r="I618" s="147"/>
      <c r="L618" s="33"/>
      <c r="M618" s="148"/>
      <c r="T618" s="54"/>
      <c r="AT618" s="18" t="s">
        <v>175</v>
      </c>
      <c r="AU618" s="18" t="s">
        <v>83</v>
      </c>
    </row>
    <row r="619" spans="2:65" s="12" customFormat="1" ht="10.199999999999999">
      <c r="B619" s="149"/>
      <c r="D619" s="150" t="s">
        <v>177</v>
      </c>
      <c r="E619" s="151" t="s">
        <v>19</v>
      </c>
      <c r="F619" s="152" t="s">
        <v>3412</v>
      </c>
      <c r="H619" s="151" t="s">
        <v>19</v>
      </c>
      <c r="I619" s="153"/>
      <c r="L619" s="149"/>
      <c r="M619" s="154"/>
      <c r="T619" s="155"/>
      <c r="AT619" s="151" t="s">
        <v>177</v>
      </c>
      <c r="AU619" s="151" t="s">
        <v>83</v>
      </c>
      <c r="AV619" s="12" t="s">
        <v>81</v>
      </c>
      <c r="AW619" s="12" t="s">
        <v>34</v>
      </c>
      <c r="AX619" s="12" t="s">
        <v>74</v>
      </c>
      <c r="AY619" s="151" t="s">
        <v>166</v>
      </c>
    </row>
    <row r="620" spans="2:65" s="13" customFormat="1" ht="10.199999999999999">
      <c r="B620" s="156"/>
      <c r="D620" s="150" t="s">
        <v>177</v>
      </c>
      <c r="E620" s="157" t="s">
        <v>19</v>
      </c>
      <c r="F620" s="158" t="s">
        <v>83</v>
      </c>
      <c r="H620" s="159">
        <v>2</v>
      </c>
      <c r="I620" s="160"/>
      <c r="L620" s="156"/>
      <c r="M620" s="161"/>
      <c r="T620" s="162"/>
      <c r="AT620" s="157" t="s">
        <v>177</v>
      </c>
      <c r="AU620" s="157" t="s">
        <v>83</v>
      </c>
      <c r="AV620" s="13" t="s">
        <v>83</v>
      </c>
      <c r="AW620" s="13" t="s">
        <v>34</v>
      </c>
      <c r="AX620" s="13" t="s">
        <v>74</v>
      </c>
      <c r="AY620" s="157" t="s">
        <v>166</v>
      </c>
    </row>
    <row r="621" spans="2:65" s="14" customFormat="1" ht="10.199999999999999">
      <c r="B621" s="163"/>
      <c r="D621" s="150" t="s">
        <v>177</v>
      </c>
      <c r="E621" s="164" t="s">
        <v>19</v>
      </c>
      <c r="F621" s="165" t="s">
        <v>181</v>
      </c>
      <c r="H621" s="166">
        <v>2</v>
      </c>
      <c r="I621" s="167"/>
      <c r="L621" s="163"/>
      <c r="M621" s="168"/>
      <c r="T621" s="169"/>
      <c r="AT621" s="164" t="s">
        <v>177</v>
      </c>
      <c r="AU621" s="164" t="s">
        <v>83</v>
      </c>
      <c r="AV621" s="14" t="s">
        <v>173</v>
      </c>
      <c r="AW621" s="14" t="s">
        <v>34</v>
      </c>
      <c r="AX621" s="14" t="s">
        <v>81</v>
      </c>
      <c r="AY621" s="164" t="s">
        <v>166</v>
      </c>
    </row>
    <row r="622" spans="2:65" s="1" customFormat="1" ht="16.5" customHeight="1">
      <c r="B622" s="33"/>
      <c r="C622" s="175" t="s">
        <v>1102</v>
      </c>
      <c r="D622" s="175" t="s">
        <v>561</v>
      </c>
      <c r="E622" s="176" t="s">
        <v>3502</v>
      </c>
      <c r="F622" s="177" t="s">
        <v>3503</v>
      </c>
      <c r="G622" s="178" t="s">
        <v>318</v>
      </c>
      <c r="H622" s="179">
        <v>2</v>
      </c>
      <c r="I622" s="180"/>
      <c r="J622" s="181">
        <f>ROUND(I622*H622,2)</f>
        <v>0</v>
      </c>
      <c r="K622" s="177" t="s">
        <v>766</v>
      </c>
      <c r="L622" s="182"/>
      <c r="M622" s="183" t="s">
        <v>19</v>
      </c>
      <c r="N622" s="184" t="s">
        <v>45</v>
      </c>
      <c r="P622" s="141">
        <f>O622*H622</f>
        <v>0</v>
      </c>
      <c r="Q622" s="141">
        <v>1.8E-3</v>
      </c>
      <c r="R622" s="141">
        <f>Q622*H622</f>
        <v>3.5999999999999999E-3</v>
      </c>
      <c r="S622" s="141">
        <v>0</v>
      </c>
      <c r="T622" s="142">
        <f>S622*H622</f>
        <v>0</v>
      </c>
      <c r="AR622" s="143" t="s">
        <v>414</v>
      </c>
      <c r="AT622" s="143" t="s">
        <v>561</v>
      </c>
      <c r="AU622" s="143" t="s">
        <v>83</v>
      </c>
      <c r="AY622" s="18" t="s">
        <v>166</v>
      </c>
      <c r="BE622" s="144">
        <f>IF(N622="základní",J622,0)</f>
        <v>0</v>
      </c>
      <c r="BF622" s="144">
        <f>IF(N622="snížená",J622,0)</f>
        <v>0</v>
      </c>
      <c r="BG622" s="144">
        <f>IF(N622="zákl. přenesená",J622,0)</f>
        <v>0</v>
      </c>
      <c r="BH622" s="144">
        <f>IF(N622="sníž. přenesená",J622,0)</f>
        <v>0</v>
      </c>
      <c r="BI622" s="144">
        <f>IF(N622="nulová",J622,0)</f>
        <v>0</v>
      </c>
      <c r="BJ622" s="18" t="s">
        <v>81</v>
      </c>
      <c r="BK622" s="144">
        <f>ROUND(I622*H622,2)</f>
        <v>0</v>
      </c>
      <c r="BL622" s="18" t="s">
        <v>290</v>
      </c>
      <c r="BM622" s="143" t="s">
        <v>3504</v>
      </c>
    </row>
    <row r="623" spans="2:65" s="11" customFormat="1" ht="22.8" customHeight="1">
      <c r="B623" s="120"/>
      <c r="D623" s="121" t="s">
        <v>73</v>
      </c>
      <c r="E623" s="130" t="s">
        <v>3505</v>
      </c>
      <c r="F623" s="130" t="s">
        <v>3506</v>
      </c>
      <c r="I623" s="123"/>
      <c r="J623" s="131">
        <f>BK623</f>
        <v>0</v>
      </c>
      <c r="L623" s="120"/>
      <c r="M623" s="125"/>
      <c r="P623" s="126">
        <f>SUM(P624:P655)</f>
        <v>0</v>
      </c>
      <c r="R623" s="126">
        <f>SUM(R624:R655)</f>
        <v>4.1925937400000002E-2</v>
      </c>
      <c r="T623" s="127">
        <f>SUM(T624:T655)</f>
        <v>4.9399999999999999E-3</v>
      </c>
      <c r="AR623" s="121" t="s">
        <v>83</v>
      </c>
      <c r="AT623" s="128" t="s">
        <v>73</v>
      </c>
      <c r="AU623" s="128" t="s">
        <v>81</v>
      </c>
      <c r="AY623" s="121" t="s">
        <v>166</v>
      </c>
      <c r="BK623" s="129">
        <f>SUM(BK624:BK655)</f>
        <v>0</v>
      </c>
    </row>
    <row r="624" spans="2:65" s="1" customFormat="1" ht="24.15" customHeight="1">
      <c r="B624" s="33"/>
      <c r="C624" s="132" t="s">
        <v>551</v>
      </c>
      <c r="D624" s="132" t="s">
        <v>168</v>
      </c>
      <c r="E624" s="133" t="s">
        <v>3507</v>
      </c>
      <c r="F624" s="134" t="s">
        <v>3508</v>
      </c>
      <c r="G624" s="135" t="s">
        <v>293</v>
      </c>
      <c r="H624" s="136">
        <v>5.0000000000000001E-3</v>
      </c>
      <c r="I624" s="137"/>
      <c r="J624" s="138">
        <f>ROUND(I624*H624,2)</f>
        <v>0</v>
      </c>
      <c r="K624" s="134" t="s">
        <v>766</v>
      </c>
      <c r="L624" s="33"/>
      <c r="M624" s="139" t="s">
        <v>19</v>
      </c>
      <c r="N624" s="140" t="s">
        <v>45</v>
      </c>
      <c r="P624" s="141">
        <f>O624*H624</f>
        <v>0</v>
      </c>
      <c r="Q624" s="141">
        <v>0</v>
      </c>
      <c r="R624" s="141">
        <f>Q624*H624</f>
        <v>0</v>
      </c>
      <c r="S624" s="141">
        <v>0</v>
      </c>
      <c r="T624" s="142">
        <f>S624*H624</f>
        <v>0</v>
      </c>
      <c r="AR624" s="143" t="s">
        <v>290</v>
      </c>
      <c r="AT624" s="143" t="s">
        <v>168</v>
      </c>
      <c r="AU624" s="143" t="s">
        <v>83</v>
      </c>
      <c r="AY624" s="18" t="s">
        <v>166</v>
      </c>
      <c r="BE624" s="144">
        <f>IF(N624="základní",J624,0)</f>
        <v>0</v>
      </c>
      <c r="BF624" s="144">
        <f>IF(N624="snížená",J624,0)</f>
        <v>0</v>
      </c>
      <c r="BG624" s="144">
        <f>IF(N624="zákl. přenesená",J624,0)</f>
        <v>0</v>
      </c>
      <c r="BH624" s="144">
        <f>IF(N624="sníž. přenesená",J624,0)</f>
        <v>0</v>
      </c>
      <c r="BI624" s="144">
        <f>IF(N624="nulová",J624,0)</f>
        <v>0</v>
      </c>
      <c r="BJ624" s="18" t="s">
        <v>81</v>
      </c>
      <c r="BK624" s="144">
        <f>ROUND(I624*H624,2)</f>
        <v>0</v>
      </c>
      <c r="BL624" s="18" t="s">
        <v>290</v>
      </c>
      <c r="BM624" s="143" t="s">
        <v>3509</v>
      </c>
    </row>
    <row r="625" spans="2:65" s="1" customFormat="1" ht="10.199999999999999">
      <c r="B625" s="33"/>
      <c r="D625" s="145" t="s">
        <v>175</v>
      </c>
      <c r="F625" s="146" t="s">
        <v>3510</v>
      </c>
      <c r="I625" s="147"/>
      <c r="L625" s="33"/>
      <c r="M625" s="148"/>
      <c r="T625" s="54"/>
      <c r="AT625" s="18" t="s">
        <v>175</v>
      </c>
      <c r="AU625" s="18" t="s">
        <v>83</v>
      </c>
    </row>
    <row r="626" spans="2:65" s="1" customFormat="1" ht="16.5" customHeight="1">
      <c r="B626" s="33"/>
      <c r="C626" s="132" t="s">
        <v>1112</v>
      </c>
      <c r="D626" s="132" t="s">
        <v>168</v>
      </c>
      <c r="E626" s="133" t="s">
        <v>3511</v>
      </c>
      <c r="F626" s="134" t="s">
        <v>3512</v>
      </c>
      <c r="G626" s="135" t="s">
        <v>568</v>
      </c>
      <c r="H626" s="136">
        <v>2</v>
      </c>
      <c r="I626" s="137"/>
      <c r="J626" s="138">
        <f>ROUND(I626*H626,2)</f>
        <v>0</v>
      </c>
      <c r="K626" s="134" t="s">
        <v>766</v>
      </c>
      <c r="L626" s="33"/>
      <c r="M626" s="139" t="s">
        <v>19</v>
      </c>
      <c r="N626" s="140" t="s">
        <v>45</v>
      </c>
      <c r="P626" s="141">
        <f>O626*H626</f>
        <v>0</v>
      </c>
      <c r="Q626" s="141">
        <v>3.2649897000000001E-3</v>
      </c>
      <c r="R626" s="141">
        <f>Q626*H626</f>
        <v>6.5299794000000001E-3</v>
      </c>
      <c r="S626" s="141">
        <v>0</v>
      </c>
      <c r="T626" s="142">
        <f>S626*H626</f>
        <v>0</v>
      </c>
      <c r="AR626" s="143" t="s">
        <v>290</v>
      </c>
      <c r="AT626" s="143" t="s">
        <v>168</v>
      </c>
      <c r="AU626" s="143" t="s">
        <v>83</v>
      </c>
      <c r="AY626" s="18" t="s">
        <v>166</v>
      </c>
      <c r="BE626" s="144">
        <f>IF(N626="základní",J626,0)</f>
        <v>0</v>
      </c>
      <c r="BF626" s="144">
        <f>IF(N626="snížená",J626,0)</f>
        <v>0</v>
      </c>
      <c r="BG626" s="144">
        <f>IF(N626="zákl. přenesená",J626,0)</f>
        <v>0</v>
      </c>
      <c r="BH626" s="144">
        <f>IF(N626="sníž. přenesená",J626,0)</f>
        <v>0</v>
      </c>
      <c r="BI626" s="144">
        <f>IF(N626="nulová",J626,0)</f>
        <v>0</v>
      </c>
      <c r="BJ626" s="18" t="s">
        <v>81</v>
      </c>
      <c r="BK626" s="144">
        <f>ROUND(I626*H626,2)</f>
        <v>0</v>
      </c>
      <c r="BL626" s="18" t="s">
        <v>290</v>
      </c>
      <c r="BM626" s="143" t="s">
        <v>3513</v>
      </c>
    </row>
    <row r="627" spans="2:65" s="1" customFormat="1" ht="10.199999999999999">
      <c r="B627" s="33"/>
      <c r="D627" s="145" t="s">
        <v>175</v>
      </c>
      <c r="F627" s="146" t="s">
        <v>3514</v>
      </c>
      <c r="I627" s="147"/>
      <c r="L627" s="33"/>
      <c r="M627" s="148"/>
      <c r="T627" s="54"/>
      <c r="AT627" s="18" t="s">
        <v>175</v>
      </c>
      <c r="AU627" s="18" t="s">
        <v>83</v>
      </c>
    </row>
    <row r="628" spans="2:65" s="12" customFormat="1" ht="10.199999999999999">
      <c r="B628" s="149"/>
      <c r="D628" s="150" t="s">
        <v>177</v>
      </c>
      <c r="E628" s="151" t="s">
        <v>19</v>
      </c>
      <c r="F628" s="152" t="s">
        <v>3412</v>
      </c>
      <c r="H628" s="151" t="s">
        <v>19</v>
      </c>
      <c r="I628" s="153"/>
      <c r="L628" s="149"/>
      <c r="M628" s="154"/>
      <c r="T628" s="155"/>
      <c r="AT628" s="151" t="s">
        <v>177</v>
      </c>
      <c r="AU628" s="151" t="s">
        <v>83</v>
      </c>
      <c r="AV628" s="12" t="s">
        <v>81</v>
      </c>
      <c r="AW628" s="12" t="s">
        <v>34</v>
      </c>
      <c r="AX628" s="12" t="s">
        <v>74</v>
      </c>
      <c r="AY628" s="151" t="s">
        <v>166</v>
      </c>
    </row>
    <row r="629" spans="2:65" s="13" customFormat="1" ht="10.199999999999999">
      <c r="B629" s="156"/>
      <c r="D629" s="150" t="s">
        <v>177</v>
      </c>
      <c r="E629" s="157" t="s">
        <v>19</v>
      </c>
      <c r="F629" s="158" t="s">
        <v>83</v>
      </c>
      <c r="H629" s="159">
        <v>2</v>
      </c>
      <c r="I629" s="160"/>
      <c r="L629" s="156"/>
      <c r="M629" s="161"/>
      <c r="T629" s="162"/>
      <c r="AT629" s="157" t="s">
        <v>177</v>
      </c>
      <c r="AU629" s="157" t="s">
        <v>83</v>
      </c>
      <c r="AV629" s="13" t="s">
        <v>83</v>
      </c>
      <c r="AW629" s="13" t="s">
        <v>34</v>
      </c>
      <c r="AX629" s="13" t="s">
        <v>74</v>
      </c>
      <c r="AY629" s="157" t="s">
        <v>166</v>
      </c>
    </row>
    <row r="630" spans="2:65" s="14" customFormat="1" ht="10.199999999999999">
      <c r="B630" s="163"/>
      <c r="D630" s="150" t="s">
        <v>177</v>
      </c>
      <c r="E630" s="164" t="s">
        <v>19</v>
      </c>
      <c r="F630" s="165" t="s">
        <v>181</v>
      </c>
      <c r="H630" s="166">
        <v>2</v>
      </c>
      <c r="I630" s="167"/>
      <c r="L630" s="163"/>
      <c r="M630" s="168"/>
      <c r="T630" s="169"/>
      <c r="AT630" s="164" t="s">
        <v>177</v>
      </c>
      <c r="AU630" s="164" t="s">
        <v>83</v>
      </c>
      <c r="AV630" s="14" t="s">
        <v>173</v>
      </c>
      <c r="AW630" s="14" t="s">
        <v>34</v>
      </c>
      <c r="AX630" s="14" t="s">
        <v>81</v>
      </c>
      <c r="AY630" s="164" t="s">
        <v>166</v>
      </c>
    </row>
    <row r="631" spans="2:65" s="1" customFormat="1" ht="16.5" customHeight="1">
      <c r="B631" s="33"/>
      <c r="C631" s="175" t="s">
        <v>1117</v>
      </c>
      <c r="D631" s="175" t="s">
        <v>561</v>
      </c>
      <c r="E631" s="176" t="s">
        <v>3515</v>
      </c>
      <c r="F631" s="177" t="s">
        <v>3516</v>
      </c>
      <c r="G631" s="178" t="s">
        <v>318</v>
      </c>
      <c r="H631" s="179">
        <v>2</v>
      </c>
      <c r="I631" s="180"/>
      <c r="J631" s="181">
        <f>ROUND(I631*H631,2)</f>
        <v>0</v>
      </c>
      <c r="K631" s="177" t="s">
        <v>766</v>
      </c>
      <c r="L631" s="182"/>
      <c r="M631" s="183" t="s">
        <v>19</v>
      </c>
      <c r="N631" s="184" t="s">
        <v>45</v>
      </c>
      <c r="P631" s="141">
        <f>O631*H631</f>
        <v>0</v>
      </c>
      <c r="Q631" s="141">
        <v>1.7000000000000001E-2</v>
      </c>
      <c r="R631" s="141">
        <f>Q631*H631</f>
        <v>3.4000000000000002E-2</v>
      </c>
      <c r="S631" s="141">
        <v>0</v>
      </c>
      <c r="T631" s="142">
        <f>S631*H631</f>
        <v>0</v>
      </c>
      <c r="AR631" s="143" t="s">
        <v>414</v>
      </c>
      <c r="AT631" s="143" t="s">
        <v>561</v>
      </c>
      <c r="AU631" s="143" t="s">
        <v>83</v>
      </c>
      <c r="AY631" s="18" t="s">
        <v>166</v>
      </c>
      <c r="BE631" s="144">
        <f>IF(N631="základní",J631,0)</f>
        <v>0</v>
      </c>
      <c r="BF631" s="144">
        <f>IF(N631="snížená",J631,0)</f>
        <v>0</v>
      </c>
      <c r="BG631" s="144">
        <f>IF(N631="zákl. přenesená",J631,0)</f>
        <v>0</v>
      </c>
      <c r="BH631" s="144">
        <f>IF(N631="sníž. přenesená",J631,0)</f>
        <v>0</v>
      </c>
      <c r="BI631" s="144">
        <f>IF(N631="nulová",J631,0)</f>
        <v>0</v>
      </c>
      <c r="BJ631" s="18" t="s">
        <v>81</v>
      </c>
      <c r="BK631" s="144">
        <f>ROUND(I631*H631,2)</f>
        <v>0</v>
      </c>
      <c r="BL631" s="18" t="s">
        <v>290</v>
      </c>
      <c r="BM631" s="143" t="s">
        <v>3517</v>
      </c>
    </row>
    <row r="632" spans="2:65" s="1" customFormat="1" ht="16.5" customHeight="1">
      <c r="B632" s="33"/>
      <c r="C632" s="132" t="s">
        <v>1123</v>
      </c>
      <c r="D632" s="132" t="s">
        <v>168</v>
      </c>
      <c r="E632" s="133" t="s">
        <v>3518</v>
      </c>
      <c r="F632" s="134" t="s">
        <v>3519</v>
      </c>
      <c r="G632" s="135" t="s">
        <v>568</v>
      </c>
      <c r="H632" s="136">
        <v>1</v>
      </c>
      <c r="I632" s="137"/>
      <c r="J632" s="138">
        <f>ROUND(I632*H632,2)</f>
        <v>0</v>
      </c>
      <c r="K632" s="134" t="s">
        <v>766</v>
      </c>
      <c r="L632" s="33"/>
      <c r="M632" s="139" t="s">
        <v>19</v>
      </c>
      <c r="N632" s="140" t="s">
        <v>45</v>
      </c>
      <c r="P632" s="141">
        <f>O632*H632</f>
        <v>0</v>
      </c>
      <c r="Q632" s="141">
        <v>0</v>
      </c>
      <c r="R632" s="141">
        <f>Q632*H632</f>
        <v>0</v>
      </c>
      <c r="S632" s="141">
        <v>1.56E-3</v>
      </c>
      <c r="T632" s="142">
        <f>S632*H632</f>
        <v>1.56E-3</v>
      </c>
      <c r="AR632" s="143" t="s">
        <v>290</v>
      </c>
      <c r="AT632" s="143" t="s">
        <v>168</v>
      </c>
      <c r="AU632" s="143" t="s">
        <v>83</v>
      </c>
      <c r="AY632" s="18" t="s">
        <v>166</v>
      </c>
      <c r="BE632" s="144">
        <f>IF(N632="základní",J632,0)</f>
        <v>0</v>
      </c>
      <c r="BF632" s="144">
        <f>IF(N632="snížená",J632,0)</f>
        <v>0</v>
      </c>
      <c r="BG632" s="144">
        <f>IF(N632="zákl. přenesená",J632,0)</f>
        <v>0</v>
      </c>
      <c r="BH632" s="144">
        <f>IF(N632="sníž. přenesená",J632,0)</f>
        <v>0</v>
      </c>
      <c r="BI632" s="144">
        <f>IF(N632="nulová",J632,0)</f>
        <v>0</v>
      </c>
      <c r="BJ632" s="18" t="s">
        <v>81</v>
      </c>
      <c r="BK632" s="144">
        <f>ROUND(I632*H632,2)</f>
        <v>0</v>
      </c>
      <c r="BL632" s="18" t="s">
        <v>290</v>
      </c>
      <c r="BM632" s="143" t="s">
        <v>3520</v>
      </c>
    </row>
    <row r="633" spans="2:65" s="1" customFormat="1" ht="10.199999999999999">
      <c r="B633" s="33"/>
      <c r="D633" s="145" t="s">
        <v>175</v>
      </c>
      <c r="F633" s="146" t="s">
        <v>3521</v>
      </c>
      <c r="I633" s="147"/>
      <c r="L633" s="33"/>
      <c r="M633" s="148"/>
      <c r="T633" s="54"/>
      <c r="AT633" s="18" t="s">
        <v>175</v>
      </c>
      <c r="AU633" s="18" t="s">
        <v>83</v>
      </c>
    </row>
    <row r="634" spans="2:65" s="12" customFormat="1" ht="10.199999999999999">
      <c r="B634" s="149"/>
      <c r="D634" s="150" t="s">
        <v>177</v>
      </c>
      <c r="E634" s="151" t="s">
        <v>19</v>
      </c>
      <c r="F634" s="152" t="s">
        <v>3343</v>
      </c>
      <c r="H634" s="151" t="s">
        <v>19</v>
      </c>
      <c r="I634" s="153"/>
      <c r="L634" s="149"/>
      <c r="M634" s="154"/>
      <c r="T634" s="155"/>
      <c r="AT634" s="151" t="s">
        <v>177</v>
      </c>
      <c r="AU634" s="151" t="s">
        <v>83</v>
      </c>
      <c r="AV634" s="12" t="s">
        <v>81</v>
      </c>
      <c r="AW634" s="12" t="s">
        <v>34</v>
      </c>
      <c r="AX634" s="12" t="s">
        <v>74</v>
      </c>
      <c r="AY634" s="151" t="s">
        <v>166</v>
      </c>
    </row>
    <row r="635" spans="2:65" s="13" customFormat="1" ht="10.199999999999999">
      <c r="B635" s="156"/>
      <c r="D635" s="150" t="s">
        <v>177</v>
      </c>
      <c r="E635" s="157" t="s">
        <v>19</v>
      </c>
      <c r="F635" s="158" t="s">
        <v>81</v>
      </c>
      <c r="H635" s="159">
        <v>1</v>
      </c>
      <c r="I635" s="160"/>
      <c r="L635" s="156"/>
      <c r="M635" s="161"/>
      <c r="T635" s="162"/>
      <c r="AT635" s="157" t="s">
        <v>177</v>
      </c>
      <c r="AU635" s="157" t="s">
        <v>83</v>
      </c>
      <c r="AV635" s="13" t="s">
        <v>83</v>
      </c>
      <c r="AW635" s="13" t="s">
        <v>34</v>
      </c>
      <c r="AX635" s="13" t="s">
        <v>74</v>
      </c>
      <c r="AY635" s="157" t="s">
        <v>166</v>
      </c>
    </row>
    <row r="636" spans="2:65" s="14" customFormat="1" ht="10.199999999999999">
      <c r="B636" s="163"/>
      <c r="D636" s="150" t="s">
        <v>177</v>
      </c>
      <c r="E636" s="164" t="s">
        <v>19</v>
      </c>
      <c r="F636" s="165" t="s">
        <v>181</v>
      </c>
      <c r="H636" s="166">
        <v>1</v>
      </c>
      <c r="I636" s="167"/>
      <c r="L636" s="163"/>
      <c r="M636" s="168"/>
      <c r="T636" s="169"/>
      <c r="AT636" s="164" t="s">
        <v>177</v>
      </c>
      <c r="AU636" s="164" t="s">
        <v>83</v>
      </c>
      <c r="AV636" s="14" t="s">
        <v>173</v>
      </c>
      <c r="AW636" s="14" t="s">
        <v>34</v>
      </c>
      <c r="AX636" s="14" t="s">
        <v>81</v>
      </c>
      <c r="AY636" s="164" t="s">
        <v>166</v>
      </c>
    </row>
    <row r="637" spans="2:65" s="1" customFormat="1" ht="16.5" customHeight="1">
      <c r="B637" s="33"/>
      <c r="C637" s="132" t="s">
        <v>1127</v>
      </c>
      <c r="D637" s="132" t="s">
        <v>168</v>
      </c>
      <c r="E637" s="133" t="s">
        <v>3522</v>
      </c>
      <c r="F637" s="134" t="s">
        <v>3523</v>
      </c>
      <c r="G637" s="135" t="s">
        <v>318</v>
      </c>
      <c r="H637" s="136">
        <v>4</v>
      </c>
      <c r="I637" s="137"/>
      <c r="J637" s="138">
        <f>ROUND(I637*H637,2)</f>
        <v>0</v>
      </c>
      <c r="K637" s="134" t="s">
        <v>766</v>
      </c>
      <c r="L637" s="33"/>
      <c r="M637" s="139" t="s">
        <v>19</v>
      </c>
      <c r="N637" s="140" t="s">
        <v>45</v>
      </c>
      <c r="P637" s="141">
        <f>O637*H637</f>
        <v>0</v>
      </c>
      <c r="Q637" s="141">
        <v>1.4898949999999999E-4</v>
      </c>
      <c r="R637" s="141">
        <f>Q637*H637</f>
        <v>5.9595799999999995E-4</v>
      </c>
      <c r="S637" s="141">
        <v>0</v>
      </c>
      <c r="T637" s="142">
        <f>S637*H637</f>
        <v>0</v>
      </c>
      <c r="AR637" s="143" t="s">
        <v>290</v>
      </c>
      <c r="AT637" s="143" t="s">
        <v>168</v>
      </c>
      <c r="AU637" s="143" t="s">
        <v>83</v>
      </c>
      <c r="AY637" s="18" t="s">
        <v>166</v>
      </c>
      <c r="BE637" s="144">
        <f>IF(N637="základní",J637,0)</f>
        <v>0</v>
      </c>
      <c r="BF637" s="144">
        <f>IF(N637="snížená",J637,0)</f>
        <v>0</v>
      </c>
      <c r="BG637" s="144">
        <f>IF(N637="zákl. přenesená",J637,0)</f>
        <v>0</v>
      </c>
      <c r="BH637" s="144">
        <f>IF(N637="sníž. přenesená",J637,0)</f>
        <v>0</v>
      </c>
      <c r="BI637" s="144">
        <f>IF(N637="nulová",J637,0)</f>
        <v>0</v>
      </c>
      <c r="BJ637" s="18" t="s">
        <v>81</v>
      </c>
      <c r="BK637" s="144">
        <f>ROUND(I637*H637,2)</f>
        <v>0</v>
      </c>
      <c r="BL637" s="18" t="s">
        <v>290</v>
      </c>
      <c r="BM637" s="143" t="s">
        <v>3524</v>
      </c>
    </row>
    <row r="638" spans="2:65" s="1" customFormat="1" ht="10.199999999999999">
      <c r="B638" s="33"/>
      <c r="D638" s="145" t="s">
        <v>175</v>
      </c>
      <c r="F638" s="146" t="s">
        <v>3525</v>
      </c>
      <c r="I638" s="147"/>
      <c r="L638" s="33"/>
      <c r="M638" s="148"/>
      <c r="T638" s="54"/>
      <c r="AT638" s="18" t="s">
        <v>175</v>
      </c>
      <c r="AU638" s="18" t="s">
        <v>83</v>
      </c>
    </row>
    <row r="639" spans="2:65" s="1" customFormat="1" ht="16.5" customHeight="1">
      <c r="B639" s="33"/>
      <c r="C639" s="175" t="s">
        <v>1131</v>
      </c>
      <c r="D639" s="175" t="s">
        <v>561</v>
      </c>
      <c r="E639" s="176" t="s">
        <v>3526</v>
      </c>
      <c r="F639" s="177" t="s">
        <v>3527</v>
      </c>
      <c r="G639" s="178" t="s">
        <v>318</v>
      </c>
      <c r="H639" s="179">
        <v>2</v>
      </c>
      <c r="I639" s="180"/>
      <c r="J639" s="181">
        <f>ROUND(I639*H639,2)</f>
        <v>0</v>
      </c>
      <c r="K639" s="177" t="s">
        <v>766</v>
      </c>
      <c r="L639" s="182"/>
      <c r="M639" s="183" t="s">
        <v>19</v>
      </c>
      <c r="N639" s="184" t="s">
        <v>45</v>
      </c>
      <c r="P639" s="141">
        <f>O639*H639</f>
        <v>0</v>
      </c>
      <c r="Q639" s="141">
        <v>9.0000000000000006E-5</v>
      </c>
      <c r="R639" s="141">
        <f>Q639*H639</f>
        <v>1.8000000000000001E-4</v>
      </c>
      <c r="S639" s="141">
        <v>0</v>
      </c>
      <c r="T639" s="142">
        <f>S639*H639</f>
        <v>0</v>
      </c>
      <c r="AR639" s="143" t="s">
        <v>414</v>
      </c>
      <c r="AT639" s="143" t="s">
        <v>561</v>
      </c>
      <c r="AU639" s="143" t="s">
        <v>83</v>
      </c>
      <c r="AY639" s="18" t="s">
        <v>166</v>
      </c>
      <c r="BE639" s="144">
        <f>IF(N639="základní",J639,0)</f>
        <v>0</v>
      </c>
      <c r="BF639" s="144">
        <f>IF(N639="snížená",J639,0)</f>
        <v>0</v>
      </c>
      <c r="BG639" s="144">
        <f>IF(N639="zákl. přenesená",J639,0)</f>
        <v>0</v>
      </c>
      <c r="BH639" s="144">
        <f>IF(N639="sníž. přenesená",J639,0)</f>
        <v>0</v>
      </c>
      <c r="BI639" s="144">
        <f>IF(N639="nulová",J639,0)</f>
        <v>0</v>
      </c>
      <c r="BJ639" s="18" t="s">
        <v>81</v>
      </c>
      <c r="BK639" s="144">
        <f>ROUND(I639*H639,2)</f>
        <v>0</v>
      </c>
      <c r="BL639" s="18" t="s">
        <v>290</v>
      </c>
      <c r="BM639" s="143" t="s">
        <v>3528</v>
      </c>
    </row>
    <row r="640" spans="2:65" s="12" customFormat="1" ht="10.199999999999999">
      <c r="B640" s="149"/>
      <c r="D640" s="150" t="s">
        <v>177</v>
      </c>
      <c r="E640" s="151" t="s">
        <v>19</v>
      </c>
      <c r="F640" s="152" t="s">
        <v>3529</v>
      </c>
      <c r="H640" s="151" t="s">
        <v>19</v>
      </c>
      <c r="I640" s="153"/>
      <c r="L640" s="149"/>
      <c r="M640" s="154"/>
      <c r="T640" s="155"/>
      <c r="AT640" s="151" t="s">
        <v>177</v>
      </c>
      <c r="AU640" s="151" t="s">
        <v>83</v>
      </c>
      <c r="AV640" s="12" t="s">
        <v>81</v>
      </c>
      <c r="AW640" s="12" t="s">
        <v>34</v>
      </c>
      <c r="AX640" s="12" t="s">
        <v>74</v>
      </c>
      <c r="AY640" s="151" t="s">
        <v>166</v>
      </c>
    </row>
    <row r="641" spans="2:65" s="13" customFormat="1" ht="10.199999999999999">
      <c r="B641" s="156"/>
      <c r="D641" s="150" t="s">
        <v>177</v>
      </c>
      <c r="E641" s="157" t="s">
        <v>19</v>
      </c>
      <c r="F641" s="158" t="s">
        <v>81</v>
      </c>
      <c r="H641" s="159">
        <v>1</v>
      </c>
      <c r="I641" s="160"/>
      <c r="L641" s="156"/>
      <c r="M641" s="161"/>
      <c r="T641" s="162"/>
      <c r="AT641" s="157" t="s">
        <v>177</v>
      </c>
      <c r="AU641" s="157" t="s">
        <v>83</v>
      </c>
      <c r="AV641" s="13" t="s">
        <v>83</v>
      </c>
      <c r="AW641" s="13" t="s">
        <v>34</v>
      </c>
      <c r="AX641" s="13" t="s">
        <v>74</v>
      </c>
      <c r="AY641" s="157" t="s">
        <v>166</v>
      </c>
    </row>
    <row r="642" spans="2:65" s="12" customFormat="1" ht="10.199999999999999">
      <c r="B642" s="149"/>
      <c r="D642" s="150" t="s">
        <v>177</v>
      </c>
      <c r="E642" s="151" t="s">
        <v>19</v>
      </c>
      <c r="F642" s="152" t="s">
        <v>3530</v>
      </c>
      <c r="H642" s="151" t="s">
        <v>19</v>
      </c>
      <c r="I642" s="153"/>
      <c r="L642" s="149"/>
      <c r="M642" s="154"/>
      <c r="T642" s="155"/>
      <c r="AT642" s="151" t="s">
        <v>177</v>
      </c>
      <c r="AU642" s="151" t="s">
        <v>83</v>
      </c>
      <c r="AV642" s="12" t="s">
        <v>81</v>
      </c>
      <c r="AW642" s="12" t="s">
        <v>34</v>
      </c>
      <c r="AX642" s="12" t="s">
        <v>74</v>
      </c>
      <c r="AY642" s="151" t="s">
        <v>166</v>
      </c>
    </row>
    <row r="643" spans="2:65" s="13" customFormat="1" ht="10.199999999999999">
      <c r="B643" s="156"/>
      <c r="D643" s="150" t="s">
        <v>177</v>
      </c>
      <c r="E643" s="157" t="s">
        <v>19</v>
      </c>
      <c r="F643" s="158" t="s">
        <v>81</v>
      </c>
      <c r="H643" s="159">
        <v>1</v>
      </c>
      <c r="I643" s="160"/>
      <c r="L643" s="156"/>
      <c r="M643" s="161"/>
      <c r="T643" s="162"/>
      <c r="AT643" s="157" t="s">
        <v>177</v>
      </c>
      <c r="AU643" s="157" t="s">
        <v>83</v>
      </c>
      <c r="AV643" s="13" t="s">
        <v>83</v>
      </c>
      <c r="AW643" s="13" t="s">
        <v>34</v>
      </c>
      <c r="AX643" s="13" t="s">
        <v>74</v>
      </c>
      <c r="AY643" s="157" t="s">
        <v>166</v>
      </c>
    </row>
    <row r="644" spans="2:65" s="14" customFormat="1" ht="10.199999999999999">
      <c r="B644" s="163"/>
      <c r="D644" s="150" t="s">
        <v>177</v>
      </c>
      <c r="E644" s="164" t="s">
        <v>19</v>
      </c>
      <c r="F644" s="165" t="s">
        <v>181</v>
      </c>
      <c r="H644" s="166">
        <v>2</v>
      </c>
      <c r="I644" s="167"/>
      <c r="L644" s="163"/>
      <c r="M644" s="168"/>
      <c r="T644" s="169"/>
      <c r="AT644" s="164" t="s">
        <v>177</v>
      </c>
      <c r="AU644" s="164" t="s">
        <v>83</v>
      </c>
      <c r="AV644" s="14" t="s">
        <v>173</v>
      </c>
      <c r="AW644" s="14" t="s">
        <v>34</v>
      </c>
      <c r="AX644" s="14" t="s">
        <v>81</v>
      </c>
      <c r="AY644" s="164" t="s">
        <v>166</v>
      </c>
    </row>
    <row r="645" spans="2:65" s="1" customFormat="1" ht="16.5" customHeight="1">
      <c r="B645" s="33"/>
      <c r="C645" s="175" t="s">
        <v>1135</v>
      </c>
      <c r="D645" s="175" t="s">
        <v>561</v>
      </c>
      <c r="E645" s="176" t="s">
        <v>3531</v>
      </c>
      <c r="F645" s="177" t="s">
        <v>3532</v>
      </c>
      <c r="G645" s="178" t="s">
        <v>318</v>
      </c>
      <c r="H645" s="179">
        <v>2</v>
      </c>
      <c r="I645" s="180"/>
      <c r="J645" s="181">
        <f>ROUND(I645*H645,2)</f>
        <v>0</v>
      </c>
      <c r="K645" s="177" t="s">
        <v>766</v>
      </c>
      <c r="L645" s="182"/>
      <c r="M645" s="183" t="s">
        <v>19</v>
      </c>
      <c r="N645" s="184" t="s">
        <v>45</v>
      </c>
      <c r="P645" s="141">
        <f>O645*H645</f>
        <v>0</v>
      </c>
      <c r="Q645" s="141">
        <v>3.1E-4</v>
      </c>
      <c r="R645" s="141">
        <f>Q645*H645</f>
        <v>6.2E-4</v>
      </c>
      <c r="S645" s="141">
        <v>0</v>
      </c>
      <c r="T645" s="142">
        <f>S645*H645</f>
        <v>0</v>
      </c>
      <c r="AR645" s="143" t="s">
        <v>414</v>
      </c>
      <c r="AT645" s="143" t="s">
        <v>561</v>
      </c>
      <c r="AU645" s="143" t="s">
        <v>83</v>
      </c>
      <c r="AY645" s="18" t="s">
        <v>166</v>
      </c>
      <c r="BE645" s="144">
        <f>IF(N645="základní",J645,0)</f>
        <v>0</v>
      </c>
      <c r="BF645" s="144">
        <f>IF(N645="snížená",J645,0)</f>
        <v>0</v>
      </c>
      <c r="BG645" s="144">
        <f>IF(N645="zákl. přenesená",J645,0)</f>
        <v>0</v>
      </c>
      <c r="BH645" s="144">
        <f>IF(N645="sníž. přenesená",J645,0)</f>
        <v>0</v>
      </c>
      <c r="BI645" s="144">
        <f>IF(N645="nulová",J645,0)</f>
        <v>0</v>
      </c>
      <c r="BJ645" s="18" t="s">
        <v>81</v>
      </c>
      <c r="BK645" s="144">
        <f>ROUND(I645*H645,2)</f>
        <v>0</v>
      </c>
      <c r="BL645" s="18" t="s">
        <v>290</v>
      </c>
      <c r="BM645" s="143" t="s">
        <v>3533</v>
      </c>
    </row>
    <row r="646" spans="2:65" s="12" customFormat="1" ht="10.199999999999999">
      <c r="B646" s="149"/>
      <c r="D646" s="150" t="s">
        <v>177</v>
      </c>
      <c r="E646" s="151" t="s">
        <v>19</v>
      </c>
      <c r="F646" s="152" t="s">
        <v>3412</v>
      </c>
      <c r="H646" s="151" t="s">
        <v>19</v>
      </c>
      <c r="I646" s="153"/>
      <c r="L646" s="149"/>
      <c r="M646" s="154"/>
      <c r="T646" s="155"/>
      <c r="AT646" s="151" t="s">
        <v>177</v>
      </c>
      <c r="AU646" s="151" t="s">
        <v>83</v>
      </c>
      <c r="AV646" s="12" t="s">
        <v>81</v>
      </c>
      <c r="AW646" s="12" t="s">
        <v>34</v>
      </c>
      <c r="AX646" s="12" t="s">
        <v>74</v>
      </c>
      <c r="AY646" s="151" t="s">
        <v>166</v>
      </c>
    </row>
    <row r="647" spans="2:65" s="13" customFormat="1" ht="10.199999999999999">
      <c r="B647" s="156"/>
      <c r="D647" s="150" t="s">
        <v>177</v>
      </c>
      <c r="E647" s="157" t="s">
        <v>19</v>
      </c>
      <c r="F647" s="158" t="s">
        <v>83</v>
      </c>
      <c r="H647" s="159">
        <v>2</v>
      </c>
      <c r="I647" s="160"/>
      <c r="L647" s="156"/>
      <c r="M647" s="161"/>
      <c r="T647" s="162"/>
      <c r="AT647" s="157" t="s">
        <v>177</v>
      </c>
      <c r="AU647" s="157" t="s">
        <v>83</v>
      </c>
      <c r="AV647" s="13" t="s">
        <v>83</v>
      </c>
      <c r="AW647" s="13" t="s">
        <v>34</v>
      </c>
      <c r="AX647" s="13" t="s">
        <v>74</v>
      </c>
      <c r="AY647" s="157" t="s">
        <v>166</v>
      </c>
    </row>
    <row r="648" spans="2:65" s="14" customFormat="1" ht="10.199999999999999">
      <c r="B648" s="163"/>
      <c r="D648" s="150" t="s">
        <v>177</v>
      </c>
      <c r="E648" s="164" t="s">
        <v>19</v>
      </c>
      <c r="F648" s="165" t="s">
        <v>181</v>
      </c>
      <c r="H648" s="166">
        <v>2</v>
      </c>
      <c r="I648" s="167"/>
      <c r="L648" s="163"/>
      <c r="M648" s="168"/>
      <c r="T648" s="169"/>
      <c r="AT648" s="164" t="s">
        <v>177</v>
      </c>
      <c r="AU648" s="164" t="s">
        <v>83</v>
      </c>
      <c r="AV648" s="14" t="s">
        <v>173</v>
      </c>
      <c r="AW648" s="14" t="s">
        <v>34</v>
      </c>
      <c r="AX648" s="14" t="s">
        <v>81</v>
      </c>
      <c r="AY648" s="164" t="s">
        <v>166</v>
      </c>
    </row>
    <row r="649" spans="2:65" s="1" customFormat="1" ht="16.5" customHeight="1">
      <c r="B649" s="33"/>
      <c r="C649" s="132" t="s">
        <v>1142</v>
      </c>
      <c r="D649" s="132" t="s">
        <v>168</v>
      </c>
      <c r="E649" s="133" t="s">
        <v>3534</v>
      </c>
      <c r="F649" s="134" t="s">
        <v>3535</v>
      </c>
      <c r="G649" s="135" t="s">
        <v>568</v>
      </c>
      <c r="H649" s="136">
        <v>1</v>
      </c>
      <c r="I649" s="137"/>
      <c r="J649" s="138">
        <f>ROUND(I649*H649,2)</f>
        <v>0</v>
      </c>
      <c r="K649" s="134" t="s">
        <v>766</v>
      </c>
      <c r="L649" s="33"/>
      <c r="M649" s="139" t="s">
        <v>19</v>
      </c>
      <c r="N649" s="140" t="s">
        <v>45</v>
      </c>
      <c r="P649" s="141">
        <f>O649*H649</f>
        <v>0</v>
      </c>
      <c r="Q649" s="141">
        <v>0</v>
      </c>
      <c r="R649" s="141">
        <f>Q649*H649</f>
        <v>0</v>
      </c>
      <c r="S649" s="141">
        <v>3.3800000000000002E-3</v>
      </c>
      <c r="T649" s="142">
        <f>S649*H649</f>
        <v>3.3800000000000002E-3</v>
      </c>
      <c r="AR649" s="143" t="s">
        <v>290</v>
      </c>
      <c r="AT649" s="143" t="s">
        <v>168</v>
      </c>
      <c r="AU649" s="143" t="s">
        <v>83</v>
      </c>
      <c r="AY649" s="18" t="s">
        <v>166</v>
      </c>
      <c r="BE649" s="144">
        <f>IF(N649="základní",J649,0)</f>
        <v>0</v>
      </c>
      <c r="BF649" s="144">
        <f>IF(N649="snížená",J649,0)</f>
        <v>0</v>
      </c>
      <c r="BG649" s="144">
        <f>IF(N649="zákl. přenesená",J649,0)</f>
        <v>0</v>
      </c>
      <c r="BH649" s="144">
        <f>IF(N649="sníž. přenesená",J649,0)</f>
        <v>0</v>
      </c>
      <c r="BI649" s="144">
        <f>IF(N649="nulová",J649,0)</f>
        <v>0</v>
      </c>
      <c r="BJ649" s="18" t="s">
        <v>81</v>
      </c>
      <c r="BK649" s="144">
        <f>ROUND(I649*H649,2)</f>
        <v>0</v>
      </c>
      <c r="BL649" s="18" t="s">
        <v>290</v>
      </c>
      <c r="BM649" s="143" t="s">
        <v>3536</v>
      </c>
    </row>
    <row r="650" spans="2:65" s="1" customFormat="1" ht="10.199999999999999">
      <c r="B650" s="33"/>
      <c r="D650" s="145" t="s">
        <v>175</v>
      </c>
      <c r="F650" s="146" t="s">
        <v>3537</v>
      </c>
      <c r="I650" s="147"/>
      <c r="L650" s="33"/>
      <c r="M650" s="148"/>
      <c r="T650" s="54"/>
      <c r="AT650" s="18" t="s">
        <v>175</v>
      </c>
      <c r="AU650" s="18" t="s">
        <v>83</v>
      </c>
    </row>
    <row r="651" spans="2:65" s="12" customFormat="1" ht="10.199999999999999">
      <c r="B651" s="149"/>
      <c r="D651" s="150" t="s">
        <v>177</v>
      </c>
      <c r="E651" s="151" t="s">
        <v>19</v>
      </c>
      <c r="F651" s="152" t="s">
        <v>3343</v>
      </c>
      <c r="H651" s="151" t="s">
        <v>19</v>
      </c>
      <c r="I651" s="153"/>
      <c r="L651" s="149"/>
      <c r="M651" s="154"/>
      <c r="T651" s="155"/>
      <c r="AT651" s="151" t="s">
        <v>177</v>
      </c>
      <c r="AU651" s="151" t="s">
        <v>83</v>
      </c>
      <c r="AV651" s="12" t="s">
        <v>81</v>
      </c>
      <c r="AW651" s="12" t="s">
        <v>34</v>
      </c>
      <c r="AX651" s="12" t="s">
        <v>74</v>
      </c>
      <c r="AY651" s="151" t="s">
        <v>166</v>
      </c>
    </row>
    <row r="652" spans="2:65" s="13" customFormat="1" ht="10.199999999999999">
      <c r="B652" s="156"/>
      <c r="D652" s="150" t="s">
        <v>177</v>
      </c>
      <c r="E652" s="157" t="s">
        <v>19</v>
      </c>
      <c r="F652" s="158" t="s">
        <v>81</v>
      </c>
      <c r="H652" s="159">
        <v>1</v>
      </c>
      <c r="I652" s="160"/>
      <c r="L652" s="156"/>
      <c r="M652" s="161"/>
      <c r="T652" s="162"/>
      <c r="AT652" s="157" t="s">
        <v>177</v>
      </c>
      <c r="AU652" s="157" t="s">
        <v>83</v>
      </c>
      <c r="AV652" s="13" t="s">
        <v>83</v>
      </c>
      <c r="AW652" s="13" t="s">
        <v>34</v>
      </c>
      <c r="AX652" s="13" t="s">
        <v>74</v>
      </c>
      <c r="AY652" s="157" t="s">
        <v>166</v>
      </c>
    </row>
    <row r="653" spans="2:65" s="14" customFormat="1" ht="10.199999999999999">
      <c r="B653" s="163"/>
      <c r="D653" s="150" t="s">
        <v>177</v>
      </c>
      <c r="E653" s="164" t="s">
        <v>19</v>
      </c>
      <c r="F653" s="165" t="s">
        <v>181</v>
      </c>
      <c r="H653" s="166">
        <v>1</v>
      </c>
      <c r="I653" s="167"/>
      <c r="L653" s="163"/>
      <c r="M653" s="168"/>
      <c r="T653" s="169"/>
      <c r="AT653" s="164" t="s">
        <v>177</v>
      </c>
      <c r="AU653" s="164" t="s">
        <v>83</v>
      </c>
      <c r="AV653" s="14" t="s">
        <v>173</v>
      </c>
      <c r="AW653" s="14" t="s">
        <v>34</v>
      </c>
      <c r="AX653" s="14" t="s">
        <v>81</v>
      </c>
      <c r="AY653" s="164" t="s">
        <v>166</v>
      </c>
    </row>
    <row r="654" spans="2:65" s="1" customFormat="1" ht="24.15" customHeight="1">
      <c r="B654" s="33"/>
      <c r="C654" s="132" t="s">
        <v>1149</v>
      </c>
      <c r="D654" s="132" t="s">
        <v>168</v>
      </c>
      <c r="E654" s="133" t="s">
        <v>3538</v>
      </c>
      <c r="F654" s="134" t="s">
        <v>3539</v>
      </c>
      <c r="G654" s="135" t="s">
        <v>293</v>
      </c>
      <c r="H654" s="136">
        <v>4.2000000000000003E-2</v>
      </c>
      <c r="I654" s="137"/>
      <c r="J654" s="138">
        <f>ROUND(I654*H654,2)</f>
        <v>0</v>
      </c>
      <c r="K654" s="134" t="s">
        <v>766</v>
      </c>
      <c r="L654" s="33"/>
      <c r="M654" s="139" t="s">
        <v>19</v>
      </c>
      <c r="N654" s="140" t="s">
        <v>45</v>
      </c>
      <c r="P654" s="141">
        <f>O654*H654</f>
        <v>0</v>
      </c>
      <c r="Q654" s="141">
        <v>0</v>
      </c>
      <c r="R654" s="141">
        <f>Q654*H654</f>
        <v>0</v>
      </c>
      <c r="S654" s="141">
        <v>0</v>
      </c>
      <c r="T654" s="142">
        <f>S654*H654</f>
        <v>0</v>
      </c>
      <c r="AR654" s="143" t="s">
        <v>290</v>
      </c>
      <c r="AT654" s="143" t="s">
        <v>168</v>
      </c>
      <c r="AU654" s="143" t="s">
        <v>83</v>
      </c>
      <c r="AY654" s="18" t="s">
        <v>166</v>
      </c>
      <c r="BE654" s="144">
        <f>IF(N654="základní",J654,0)</f>
        <v>0</v>
      </c>
      <c r="BF654" s="144">
        <f>IF(N654="snížená",J654,0)</f>
        <v>0</v>
      </c>
      <c r="BG654" s="144">
        <f>IF(N654="zákl. přenesená",J654,0)</f>
        <v>0</v>
      </c>
      <c r="BH654" s="144">
        <f>IF(N654="sníž. přenesená",J654,0)</f>
        <v>0</v>
      </c>
      <c r="BI654" s="144">
        <f>IF(N654="nulová",J654,0)</f>
        <v>0</v>
      </c>
      <c r="BJ654" s="18" t="s">
        <v>81</v>
      </c>
      <c r="BK654" s="144">
        <f>ROUND(I654*H654,2)</f>
        <v>0</v>
      </c>
      <c r="BL654" s="18" t="s">
        <v>290</v>
      </c>
      <c r="BM654" s="143" t="s">
        <v>3540</v>
      </c>
    </row>
    <row r="655" spans="2:65" s="1" customFormat="1" ht="10.199999999999999">
      <c r="B655" s="33"/>
      <c r="D655" s="145" t="s">
        <v>175</v>
      </c>
      <c r="F655" s="146" t="s">
        <v>3541</v>
      </c>
      <c r="I655" s="147"/>
      <c r="L655" s="33"/>
      <c r="M655" s="148"/>
      <c r="T655" s="54"/>
      <c r="AT655" s="18" t="s">
        <v>175</v>
      </c>
      <c r="AU655" s="18" t="s">
        <v>83</v>
      </c>
    </row>
    <row r="656" spans="2:65" s="11" customFormat="1" ht="22.8" customHeight="1">
      <c r="B656" s="120"/>
      <c r="D656" s="121" t="s">
        <v>73</v>
      </c>
      <c r="E656" s="130" t="s">
        <v>3542</v>
      </c>
      <c r="F656" s="130" t="s">
        <v>3543</v>
      </c>
      <c r="I656" s="123"/>
      <c r="J656" s="131">
        <f>BK656</f>
        <v>0</v>
      </c>
      <c r="L656" s="120"/>
      <c r="M656" s="125"/>
      <c r="P656" s="126">
        <f>SUM(P657:P658)</f>
        <v>0</v>
      </c>
      <c r="R656" s="126">
        <f>SUM(R657:R658)</f>
        <v>4.8489999999999998E-2</v>
      </c>
      <c r="T656" s="127">
        <f>SUM(T657:T658)</f>
        <v>0</v>
      </c>
      <c r="AR656" s="121" t="s">
        <v>83</v>
      </c>
      <c r="AT656" s="128" t="s">
        <v>73</v>
      </c>
      <c r="AU656" s="128" t="s">
        <v>81</v>
      </c>
      <c r="AY656" s="121" t="s">
        <v>166</v>
      </c>
      <c r="BK656" s="129">
        <f>SUM(BK657:BK658)</f>
        <v>0</v>
      </c>
    </row>
    <row r="657" spans="2:65" s="1" customFormat="1" ht="44.25" customHeight="1">
      <c r="B657" s="33"/>
      <c r="C657" s="132" t="s">
        <v>1154</v>
      </c>
      <c r="D657" s="132" t="s">
        <v>168</v>
      </c>
      <c r="E657" s="133" t="s">
        <v>3544</v>
      </c>
      <c r="F657" s="134" t="s">
        <v>3545</v>
      </c>
      <c r="G657" s="135" t="s">
        <v>568</v>
      </c>
      <c r="H657" s="136">
        <v>1</v>
      </c>
      <c r="I657" s="137"/>
      <c r="J657" s="138">
        <f>ROUND(I657*H657,2)</f>
        <v>0</v>
      </c>
      <c r="K657" s="134" t="s">
        <v>766</v>
      </c>
      <c r="L657" s="33"/>
      <c r="M657" s="139" t="s">
        <v>19</v>
      </c>
      <c r="N657" s="140" t="s">
        <v>45</v>
      </c>
      <c r="P657" s="141">
        <f>O657*H657</f>
        <v>0</v>
      </c>
      <c r="Q657" s="141">
        <v>4.8489999999999998E-2</v>
      </c>
      <c r="R657" s="141">
        <f>Q657*H657</f>
        <v>4.8489999999999998E-2</v>
      </c>
      <c r="S657" s="141">
        <v>0</v>
      </c>
      <c r="T657" s="142">
        <f>S657*H657</f>
        <v>0</v>
      </c>
      <c r="AR657" s="143" t="s">
        <v>290</v>
      </c>
      <c r="AT657" s="143" t="s">
        <v>168</v>
      </c>
      <c r="AU657" s="143" t="s">
        <v>83</v>
      </c>
      <c r="AY657" s="18" t="s">
        <v>166</v>
      </c>
      <c r="BE657" s="144">
        <f>IF(N657="základní",J657,0)</f>
        <v>0</v>
      </c>
      <c r="BF657" s="144">
        <f>IF(N657="snížená",J657,0)</f>
        <v>0</v>
      </c>
      <c r="BG657" s="144">
        <f>IF(N657="zákl. přenesená",J657,0)</f>
        <v>0</v>
      </c>
      <c r="BH657" s="144">
        <f>IF(N657="sníž. přenesená",J657,0)</f>
        <v>0</v>
      </c>
      <c r="BI657" s="144">
        <f>IF(N657="nulová",J657,0)</f>
        <v>0</v>
      </c>
      <c r="BJ657" s="18" t="s">
        <v>81</v>
      </c>
      <c r="BK657" s="144">
        <f>ROUND(I657*H657,2)</f>
        <v>0</v>
      </c>
      <c r="BL657" s="18" t="s">
        <v>290</v>
      </c>
      <c r="BM657" s="143" t="s">
        <v>3546</v>
      </c>
    </row>
    <row r="658" spans="2:65" s="1" customFormat="1" ht="10.199999999999999">
      <c r="B658" s="33"/>
      <c r="D658" s="145" t="s">
        <v>175</v>
      </c>
      <c r="F658" s="146" t="s">
        <v>3547</v>
      </c>
      <c r="I658" s="147"/>
      <c r="L658" s="33"/>
      <c r="M658" s="148"/>
      <c r="T658" s="54"/>
      <c r="AT658" s="18" t="s">
        <v>175</v>
      </c>
      <c r="AU658" s="18" t="s">
        <v>83</v>
      </c>
    </row>
    <row r="659" spans="2:65" s="11" customFormat="1" ht="22.8" customHeight="1">
      <c r="B659" s="120"/>
      <c r="D659" s="121" t="s">
        <v>73</v>
      </c>
      <c r="E659" s="130" t="s">
        <v>471</v>
      </c>
      <c r="F659" s="130" t="s">
        <v>472</v>
      </c>
      <c r="I659" s="123"/>
      <c r="J659" s="131">
        <f>BK659</f>
        <v>0</v>
      </c>
      <c r="L659" s="120"/>
      <c r="M659" s="125"/>
      <c r="P659" s="126">
        <f>SUM(P660:P671)</f>
        <v>0</v>
      </c>
      <c r="R659" s="126">
        <f>SUM(R660:R671)</f>
        <v>8.401839999999999E-3</v>
      </c>
      <c r="T659" s="127">
        <f>SUM(T660:T671)</f>
        <v>0</v>
      </c>
      <c r="AR659" s="121" t="s">
        <v>83</v>
      </c>
      <c r="AT659" s="128" t="s">
        <v>73</v>
      </c>
      <c r="AU659" s="128" t="s">
        <v>81</v>
      </c>
      <c r="AY659" s="121" t="s">
        <v>166</v>
      </c>
      <c r="BK659" s="129">
        <f>SUM(BK660:BK671)</f>
        <v>0</v>
      </c>
    </row>
    <row r="660" spans="2:65" s="1" customFormat="1" ht="24.15" customHeight="1">
      <c r="B660" s="33"/>
      <c r="C660" s="132" t="s">
        <v>1161</v>
      </c>
      <c r="D660" s="132" t="s">
        <v>168</v>
      </c>
      <c r="E660" s="133" t="s">
        <v>3548</v>
      </c>
      <c r="F660" s="134" t="s">
        <v>3549</v>
      </c>
      <c r="G660" s="135" t="s">
        <v>318</v>
      </c>
      <c r="H660" s="136">
        <v>2</v>
      </c>
      <c r="I660" s="137"/>
      <c r="J660" s="138">
        <f>ROUND(I660*H660,2)</f>
        <v>0</v>
      </c>
      <c r="K660" s="134" t="s">
        <v>766</v>
      </c>
      <c r="L660" s="33"/>
      <c r="M660" s="139" t="s">
        <v>19</v>
      </c>
      <c r="N660" s="140" t="s">
        <v>45</v>
      </c>
      <c r="P660" s="141">
        <f>O660*H660</f>
        <v>0</v>
      </c>
      <c r="Q660" s="141">
        <v>2.0000000000000001E-4</v>
      </c>
      <c r="R660" s="141">
        <f>Q660*H660</f>
        <v>4.0000000000000002E-4</v>
      </c>
      <c r="S660" s="141">
        <v>0</v>
      </c>
      <c r="T660" s="142">
        <f>S660*H660</f>
        <v>0</v>
      </c>
      <c r="AR660" s="143" t="s">
        <v>290</v>
      </c>
      <c r="AT660" s="143" t="s">
        <v>168</v>
      </c>
      <c r="AU660" s="143" t="s">
        <v>83</v>
      </c>
      <c r="AY660" s="18" t="s">
        <v>166</v>
      </c>
      <c r="BE660" s="144">
        <f>IF(N660="základní",J660,0)</f>
        <v>0</v>
      </c>
      <c r="BF660" s="144">
        <f>IF(N660="snížená",J660,0)</f>
        <v>0</v>
      </c>
      <c r="BG660" s="144">
        <f>IF(N660="zákl. přenesená",J660,0)</f>
        <v>0</v>
      </c>
      <c r="BH660" s="144">
        <f>IF(N660="sníž. přenesená",J660,0)</f>
        <v>0</v>
      </c>
      <c r="BI660" s="144">
        <f>IF(N660="nulová",J660,0)</f>
        <v>0</v>
      </c>
      <c r="BJ660" s="18" t="s">
        <v>81</v>
      </c>
      <c r="BK660" s="144">
        <f>ROUND(I660*H660,2)</f>
        <v>0</v>
      </c>
      <c r="BL660" s="18" t="s">
        <v>290</v>
      </c>
      <c r="BM660" s="143" t="s">
        <v>3550</v>
      </c>
    </row>
    <row r="661" spans="2:65" s="1" customFormat="1" ht="10.199999999999999">
      <c r="B661" s="33"/>
      <c r="D661" s="145" t="s">
        <v>175</v>
      </c>
      <c r="F661" s="146" t="s">
        <v>3551</v>
      </c>
      <c r="I661" s="147"/>
      <c r="L661" s="33"/>
      <c r="M661" s="148"/>
      <c r="T661" s="54"/>
      <c r="AT661" s="18" t="s">
        <v>175</v>
      </c>
      <c r="AU661" s="18" t="s">
        <v>83</v>
      </c>
    </row>
    <row r="662" spans="2:65" s="12" customFormat="1" ht="10.199999999999999">
      <c r="B662" s="149"/>
      <c r="D662" s="150" t="s">
        <v>177</v>
      </c>
      <c r="E662" s="151" t="s">
        <v>19</v>
      </c>
      <c r="F662" s="152" t="s">
        <v>3378</v>
      </c>
      <c r="H662" s="151" t="s">
        <v>19</v>
      </c>
      <c r="I662" s="153"/>
      <c r="L662" s="149"/>
      <c r="M662" s="154"/>
      <c r="T662" s="155"/>
      <c r="AT662" s="151" t="s">
        <v>177</v>
      </c>
      <c r="AU662" s="151" t="s">
        <v>83</v>
      </c>
      <c r="AV662" s="12" t="s">
        <v>81</v>
      </c>
      <c r="AW662" s="12" t="s">
        <v>34</v>
      </c>
      <c r="AX662" s="12" t="s">
        <v>74</v>
      </c>
      <c r="AY662" s="151" t="s">
        <v>166</v>
      </c>
    </row>
    <row r="663" spans="2:65" s="13" customFormat="1" ht="10.199999999999999">
      <c r="B663" s="156"/>
      <c r="D663" s="150" t="s">
        <v>177</v>
      </c>
      <c r="E663" s="157" t="s">
        <v>19</v>
      </c>
      <c r="F663" s="158" t="s">
        <v>83</v>
      </c>
      <c r="H663" s="159">
        <v>2</v>
      </c>
      <c r="I663" s="160"/>
      <c r="L663" s="156"/>
      <c r="M663" s="161"/>
      <c r="T663" s="162"/>
      <c r="AT663" s="157" t="s">
        <v>177</v>
      </c>
      <c r="AU663" s="157" t="s">
        <v>83</v>
      </c>
      <c r="AV663" s="13" t="s">
        <v>83</v>
      </c>
      <c r="AW663" s="13" t="s">
        <v>34</v>
      </c>
      <c r="AX663" s="13" t="s">
        <v>74</v>
      </c>
      <c r="AY663" s="157" t="s">
        <v>166</v>
      </c>
    </row>
    <row r="664" spans="2:65" s="14" customFormat="1" ht="10.199999999999999">
      <c r="B664" s="163"/>
      <c r="D664" s="150" t="s">
        <v>177</v>
      </c>
      <c r="E664" s="164" t="s">
        <v>19</v>
      </c>
      <c r="F664" s="165" t="s">
        <v>181</v>
      </c>
      <c r="H664" s="166">
        <v>2</v>
      </c>
      <c r="I664" s="167"/>
      <c r="L664" s="163"/>
      <c r="M664" s="168"/>
      <c r="T664" s="169"/>
      <c r="AT664" s="164" t="s">
        <v>177</v>
      </c>
      <c r="AU664" s="164" t="s">
        <v>83</v>
      </c>
      <c r="AV664" s="14" t="s">
        <v>173</v>
      </c>
      <c r="AW664" s="14" t="s">
        <v>34</v>
      </c>
      <c r="AX664" s="14" t="s">
        <v>81</v>
      </c>
      <c r="AY664" s="164" t="s">
        <v>166</v>
      </c>
    </row>
    <row r="665" spans="2:65" s="1" customFormat="1" ht="16.5" customHeight="1">
      <c r="B665" s="33"/>
      <c r="C665" s="132" t="s">
        <v>1168</v>
      </c>
      <c r="D665" s="132" t="s">
        <v>168</v>
      </c>
      <c r="E665" s="133" t="s">
        <v>3552</v>
      </c>
      <c r="F665" s="134" t="s">
        <v>3553</v>
      </c>
      <c r="G665" s="135" t="s">
        <v>276</v>
      </c>
      <c r="H665" s="136">
        <v>5.28</v>
      </c>
      <c r="I665" s="137"/>
      <c r="J665" s="138">
        <f>ROUND(I665*H665,2)</f>
        <v>0</v>
      </c>
      <c r="K665" s="134" t="s">
        <v>766</v>
      </c>
      <c r="L665" s="33"/>
      <c r="M665" s="139" t="s">
        <v>19</v>
      </c>
      <c r="N665" s="140" t="s">
        <v>45</v>
      </c>
      <c r="P665" s="141">
        <f>O665*H665</f>
        <v>0</v>
      </c>
      <c r="Q665" s="141">
        <v>1.5154999999999999E-3</v>
      </c>
      <c r="R665" s="141">
        <f>Q665*H665</f>
        <v>8.0018399999999996E-3</v>
      </c>
      <c r="S665" s="141">
        <v>0</v>
      </c>
      <c r="T665" s="142">
        <f>S665*H665</f>
        <v>0</v>
      </c>
      <c r="AR665" s="143" t="s">
        <v>290</v>
      </c>
      <c r="AT665" s="143" t="s">
        <v>168</v>
      </c>
      <c r="AU665" s="143" t="s">
        <v>83</v>
      </c>
      <c r="AY665" s="18" t="s">
        <v>166</v>
      </c>
      <c r="BE665" s="144">
        <f>IF(N665="základní",J665,0)</f>
        <v>0</v>
      </c>
      <c r="BF665" s="144">
        <f>IF(N665="snížená",J665,0)</f>
        <v>0</v>
      </c>
      <c r="BG665" s="144">
        <f>IF(N665="zákl. přenesená",J665,0)</f>
        <v>0</v>
      </c>
      <c r="BH665" s="144">
        <f>IF(N665="sníž. přenesená",J665,0)</f>
        <v>0</v>
      </c>
      <c r="BI665" s="144">
        <f>IF(N665="nulová",J665,0)</f>
        <v>0</v>
      </c>
      <c r="BJ665" s="18" t="s">
        <v>81</v>
      </c>
      <c r="BK665" s="144">
        <f>ROUND(I665*H665,2)</f>
        <v>0</v>
      </c>
      <c r="BL665" s="18" t="s">
        <v>290</v>
      </c>
      <c r="BM665" s="143" t="s">
        <v>3554</v>
      </c>
    </row>
    <row r="666" spans="2:65" s="1" customFormat="1" ht="10.199999999999999">
      <c r="B666" s="33"/>
      <c r="D666" s="145" t="s">
        <v>175</v>
      </c>
      <c r="F666" s="146" t="s">
        <v>3555</v>
      </c>
      <c r="I666" s="147"/>
      <c r="L666" s="33"/>
      <c r="M666" s="148"/>
      <c r="T666" s="54"/>
      <c r="AT666" s="18" t="s">
        <v>175</v>
      </c>
      <c r="AU666" s="18" t="s">
        <v>83</v>
      </c>
    </row>
    <row r="667" spans="2:65" s="12" customFormat="1" ht="10.199999999999999">
      <c r="B667" s="149"/>
      <c r="D667" s="150" t="s">
        <v>177</v>
      </c>
      <c r="E667" s="151" t="s">
        <v>19</v>
      </c>
      <c r="F667" s="152" t="s">
        <v>3378</v>
      </c>
      <c r="H667" s="151" t="s">
        <v>19</v>
      </c>
      <c r="I667" s="153"/>
      <c r="L667" s="149"/>
      <c r="M667" s="154"/>
      <c r="T667" s="155"/>
      <c r="AT667" s="151" t="s">
        <v>177</v>
      </c>
      <c r="AU667" s="151" t="s">
        <v>83</v>
      </c>
      <c r="AV667" s="12" t="s">
        <v>81</v>
      </c>
      <c r="AW667" s="12" t="s">
        <v>34</v>
      </c>
      <c r="AX667" s="12" t="s">
        <v>74</v>
      </c>
      <c r="AY667" s="151" t="s">
        <v>166</v>
      </c>
    </row>
    <row r="668" spans="2:65" s="13" customFormat="1" ht="10.199999999999999">
      <c r="B668" s="156"/>
      <c r="D668" s="150" t="s">
        <v>177</v>
      </c>
      <c r="E668" s="157" t="s">
        <v>19</v>
      </c>
      <c r="F668" s="158" t="s">
        <v>3556</v>
      </c>
      <c r="H668" s="159">
        <v>5.28</v>
      </c>
      <c r="I668" s="160"/>
      <c r="L668" s="156"/>
      <c r="M668" s="161"/>
      <c r="T668" s="162"/>
      <c r="AT668" s="157" t="s">
        <v>177</v>
      </c>
      <c r="AU668" s="157" t="s">
        <v>83</v>
      </c>
      <c r="AV668" s="13" t="s">
        <v>83</v>
      </c>
      <c r="AW668" s="13" t="s">
        <v>34</v>
      </c>
      <c r="AX668" s="13" t="s">
        <v>74</v>
      </c>
      <c r="AY668" s="157" t="s">
        <v>166</v>
      </c>
    </row>
    <row r="669" spans="2:65" s="14" customFormat="1" ht="10.199999999999999">
      <c r="B669" s="163"/>
      <c r="D669" s="150" t="s">
        <v>177</v>
      </c>
      <c r="E669" s="164" t="s">
        <v>19</v>
      </c>
      <c r="F669" s="165" t="s">
        <v>181</v>
      </c>
      <c r="H669" s="166">
        <v>5.28</v>
      </c>
      <c r="I669" s="167"/>
      <c r="L669" s="163"/>
      <c r="M669" s="168"/>
      <c r="T669" s="169"/>
      <c r="AT669" s="164" t="s">
        <v>177</v>
      </c>
      <c r="AU669" s="164" t="s">
        <v>83</v>
      </c>
      <c r="AV669" s="14" t="s">
        <v>173</v>
      </c>
      <c r="AW669" s="14" t="s">
        <v>34</v>
      </c>
      <c r="AX669" s="14" t="s">
        <v>81</v>
      </c>
      <c r="AY669" s="164" t="s">
        <v>166</v>
      </c>
    </row>
    <row r="670" spans="2:65" s="1" customFormat="1" ht="24.15" customHeight="1">
      <c r="B670" s="33"/>
      <c r="C670" s="132" t="s">
        <v>1175</v>
      </c>
      <c r="D670" s="132" t="s">
        <v>168</v>
      </c>
      <c r="E670" s="133" t="s">
        <v>3557</v>
      </c>
      <c r="F670" s="134" t="s">
        <v>3558</v>
      </c>
      <c r="G670" s="135" t="s">
        <v>3559</v>
      </c>
      <c r="H670" s="196"/>
      <c r="I670" s="137"/>
      <c r="J670" s="138">
        <f>ROUND(I670*H670,2)</f>
        <v>0</v>
      </c>
      <c r="K670" s="134" t="s">
        <v>766</v>
      </c>
      <c r="L670" s="33"/>
      <c r="M670" s="139" t="s">
        <v>19</v>
      </c>
      <c r="N670" s="140" t="s">
        <v>45</v>
      </c>
      <c r="P670" s="141">
        <f>O670*H670</f>
        <v>0</v>
      </c>
      <c r="Q670" s="141">
        <v>0</v>
      </c>
      <c r="R670" s="141">
        <f>Q670*H670</f>
        <v>0</v>
      </c>
      <c r="S670" s="141">
        <v>0</v>
      </c>
      <c r="T670" s="142">
        <f>S670*H670</f>
        <v>0</v>
      </c>
      <c r="AR670" s="143" t="s">
        <v>290</v>
      </c>
      <c r="AT670" s="143" t="s">
        <v>168</v>
      </c>
      <c r="AU670" s="143" t="s">
        <v>83</v>
      </c>
      <c r="AY670" s="18" t="s">
        <v>166</v>
      </c>
      <c r="BE670" s="144">
        <f>IF(N670="základní",J670,0)</f>
        <v>0</v>
      </c>
      <c r="BF670" s="144">
        <f>IF(N670="snížená",J670,0)</f>
        <v>0</v>
      </c>
      <c r="BG670" s="144">
        <f>IF(N670="zákl. přenesená",J670,0)</f>
        <v>0</v>
      </c>
      <c r="BH670" s="144">
        <f>IF(N670="sníž. přenesená",J670,0)</f>
        <v>0</v>
      </c>
      <c r="BI670" s="144">
        <f>IF(N670="nulová",J670,0)</f>
        <v>0</v>
      </c>
      <c r="BJ670" s="18" t="s">
        <v>81</v>
      </c>
      <c r="BK670" s="144">
        <f>ROUND(I670*H670,2)</f>
        <v>0</v>
      </c>
      <c r="BL670" s="18" t="s">
        <v>290</v>
      </c>
      <c r="BM670" s="143" t="s">
        <v>3560</v>
      </c>
    </row>
    <row r="671" spans="2:65" s="1" customFormat="1" ht="10.199999999999999">
      <c r="B671" s="33"/>
      <c r="D671" s="145" t="s">
        <v>175</v>
      </c>
      <c r="F671" s="146" t="s">
        <v>3561</v>
      </c>
      <c r="I671" s="147"/>
      <c r="L671" s="33"/>
      <c r="M671" s="148"/>
      <c r="T671" s="54"/>
      <c r="AT671" s="18" t="s">
        <v>175</v>
      </c>
      <c r="AU671" s="18" t="s">
        <v>83</v>
      </c>
    </row>
    <row r="672" spans="2:65" s="11" customFormat="1" ht="25.95" customHeight="1">
      <c r="B672" s="120"/>
      <c r="D672" s="121" t="s">
        <v>73</v>
      </c>
      <c r="E672" s="122" t="s">
        <v>3562</v>
      </c>
      <c r="F672" s="122" t="s">
        <v>3563</v>
      </c>
      <c r="I672" s="123"/>
      <c r="J672" s="124">
        <f>BK672</f>
        <v>0</v>
      </c>
      <c r="L672" s="120"/>
      <c r="M672" s="125"/>
      <c r="P672" s="126">
        <f>SUM(P673:P684)</f>
        <v>0</v>
      </c>
      <c r="R672" s="126">
        <f>SUM(R673:R684)</f>
        <v>0</v>
      </c>
      <c r="T672" s="127">
        <f>SUM(T673:T684)</f>
        <v>0</v>
      </c>
      <c r="AR672" s="121" t="s">
        <v>173</v>
      </c>
      <c r="AT672" s="128" t="s">
        <v>73</v>
      </c>
      <c r="AU672" s="128" t="s">
        <v>74</v>
      </c>
      <c r="AY672" s="121" t="s">
        <v>166</v>
      </c>
      <c r="BK672" s="129">
        <f>SUM(BK673:BK684)</f>
        <v>0</v>
      </c>
    </row>
    <row r="673" spans="2:65" s="1" customFormat="1" ht="16.5" customHeight="1">
      <c r="B673" s="33"/>
      <c r="C673" s="132" t="s">
        <v>1180</v>
      </c>
      <c r="D673" s="132" t="s">
        <v>168</v>
      </c>
      <c r="E673" s="133" t="s">
        <v>3564</v>
      </c>
      <c r="F673" s="134" t="s">
        <v>3565</v>
      </c>
      <c r="G673" s="135" t="s">
        <v>3566</v>
      </c>
      <c r="H673" s="136">
        <v>12</v>
      </c>
      <c r="I673" s="137"/>
      <c r="J673" s="138">
        <f>ROUND(I673*H673,2)</f>
        <v>0</v>
      </c>
      <c r="K673" s="134" t="s">
        <v>766</v>
      </c>
      <c r="L673" s="33"/>
      <c r="M673" s="139" t="s">
        <v>19</v>
      </c>
      <c r="N673" s="140" t="s">
        <v>45</v>
      </c>
      <c r="P673" s="141">
        <f>O673*H673</f>
        <v>0</v>
      </c>
      <c r="Q673" s="141">
        <v>0</v>
      </c>
      <c r="R673" s="141">
        <f>Q673*H673</f>
        <v>0</v>
      </c>
      <c r="S673" s="141">
        <v>0</v>
      </c>
      <c r="T673" s="142">
        <f>S673*H673</f>
        <v>0</v>
      </c>
      <c r="AR673" s="143" t="s">
        <v>3567</v>
      </c>
      <c r="AT673" s="143" t="s">
        <v>168</v>
      </c>
      <c r="AU673" s="143" t="s">
        <v>81</v>
      </c>
      <c r="AY673" s="18" t="s">
        <v>166</v>
      </c>
      <c r="BE673" s="144">
        <f>IF(N673="základní",J673,0)</f>
        <v>0</v>
      </c>
      <c r="BF673" s="144">
        <f>IF(N673="snížená",J673,0)</f>
        <v>0</v>
      </c>
      <c r="BG673" s="144">
        <f>IF(N673="zákl. přenesená",J673,0)</f>
        <v>0</v>
      </c>
      <c r="BH673" s="144">
        <f>IF(N673="sníž. přenesená",J673,0)</f>
        <v>0</v>
      </c>
      <c r="BI673" s="144">
        <f>IF(N673="nulová",J673,0)</f>
        <v>0</v>
      </c>
      <c r="BJ673" s="18" t="s">
        <v>81</v>
      </c>
      <c r="BK673" s="144">
        <f>ROUND(I673*H673,2)</f>
        <v>0</v>
      </c>
      <c r="BL673" s="18" t="s">
        <v>3567</v>
      </c>
      <c r="BM673" s="143" t="s">
        <v>3568</v>
      </c>
    </row>
    <row r="674" spans="2:65" s="1" customFormat="1" ht="10.199999999999999">
      <c r="B674" s="33"/>
      <c r="D674" s="145" t="s">
        <v>175</v>
      </c>
      <c r="F674" s="146" t="s">
        <v>3569</v>
      </c>
      <c r="I674" s="147"/>
      <c r="L674" s="33"/>
      <c r="M674" s="148"/>
      <c r="T674" s="54"/>
      <c r="AT674" s="18" t="s">
        <v>175</v>
      </c>
      <c r="AU674" s="18" t="s">
        <v>81</v>
      </c>
    </row>
    <row r="675" spans="2:65" s="12" customFormat="1" ht="10.199999999999999">
      <c r="B675" s="149"/>
      <c r="D675" s="150" t="s">
        <v>177</v>
      </c>
      <c r="E675" s="151" t="s">
        <v>19</v>
      </c>
      <c r="F675" s="152" t="s">
        <v>3570</v>
      </c>
      <c r="H675" s="151" t="s">
        <v>19</v>
      </c>
      <c r="I675" s="153"/>
      <c r="L675" s="149"/>
      <c r="M675" s="154"/>
      <c r="T675" s="155"/>
      <c r="AT675" s="151" t="s">
        <v>177</v>
      </c>
      <c r="AU675" s="151" t="s">
        <v>81</v>
      </c>
      <c r="AV675" s="12" t="s">
        <v>81</v>
      </c>
      <c r="AW675" s="12" t="s">
        <v>34</v>
      </c>
      <c r="AX675" s="12" t="s">
        <v>74</v>
      </c>
      <c r="AY675" s="151" t="s">
        <v>166</v>
      </c>
    </row>
    <row r="676" spans="2:65" s="12" customFormat="1" ht="10.199999999999999">
      <c r="B676" s="149"/>
      <c r="D676" s="150" t="s">
        <v>177</v>
      </c>
      <c r="E676" s="151" t="s">
        <v>19</v>
      </c>
      <c r="F676" s="152" t="s">
        <v>3571</v>
      </c>
      <c r="H676" s="151" t="s">
        <v>19</v>
      </c>
      <c r="I676" s="153"/>
      <c r="L676" s="149"/>
      <c r="M676" s="154"/>
      <c r="T676" s="155"/>
      <c r="AT676" s="151" t="s">
        <v>177</v>
      </c>
      <c r="AU676" s="151" t="s">
        <v>81</v>
      </c>
      <c r="AV676" s="12" t="s">
        <v>81</v>
      </c>
      <c r="AW676" s="12" t="s">
        <v>34</v>
      </c>
      <c r="AX676" s="12" t="s">
        <v>74</v>
      </c>
      <c r="AY676" s="151" t="s">
        <v>166</v>
      </c>
    </row>
    <row r="677" spans="2:65" s="13" customFormat="1" ht="10.199999999999999">
      <c r="B677" s="156"/>
      <c r="D677" s="150" t="s">
        <v>177</v>
      </c>
      <c r="E677" s="157" t="s">
        <v>19</v>
      </c>
      <c r="F677" s="158" t="s">
        <v>83</v>
      </c>
      <c r="H677" s="159">
        <v>2</v>
      </c>
      <c r="I677" s="160"/>
      <c r="L677" s="156"/>
      <c r="M677" s="161"/>
      <c r="T677" s="162"/>
      <c r="AT677" s="157" t="s">
        <v>177</v>
      </c>
      <c r="AU677" s="157" t="s">
        <v>81</v>
      </c>
      <c r="AV677" s="13" t="s">
        <v>83</v>
      </c>
      <c r="AW677" s="13" t="s">
        <v>34</v>
      </c>
      <c r="AX677" s="13" t="s">
        <v>74</v>
      </c>
      <c r="AY677" s="157" t="s">
        <v>166</v>
      </c>
    </row>
    <row r="678" spans="2:65" s="12" customFormat="1" ht="10.199999999999999">
      <c r="B678" s="149"/>
      <c r="D678" s="150" t="s">
        <v>177</v>
      </c>
      <c r="E678" s="151" t="s">
        <v>19</v>
      </c>
      <c r="F678" s="152" t="s">
        <v>3572</v>
      </c>
      <c r="H678" s="151" t="s">
        <v>19</v>
      </c>
      <c r="I678" s="153"/>
      <c r="L678" s="149"/>
      <c r="M678" s="154"/>
      <c r="T678" s="155"/>
      <c r="AT678" s="151" t="s">
        <v>177</v>
      </c>
      <c r="AU678" s="151" t="s">
        <v>81</v>
      </c>
      <c r="AV678" s="12" t="s">
        <v>81</v>
      </c>
      <c r="AW678" s="12" t="s">
        <v>34</v>
      </c>
      <c r="AX678" s="12" t="s">
        <v>74</v>
      </c>
      <c r="AY678" s="151" t="s">
        <v>166</v>
      </c>
    </row>
    <row r="679" spans="2:65" s="13" customFormat="1" ht="10.199999999999999">
      <c r="B679" s="156"/>
      <c r="D679" s="150" t="s">
        <v>177</v>
      </c>
      <c r="E679" s="157" t="s">
        <v>19</v>
      </c>
      <c r="F679" s="158" t="s">
        <v>229</v>
      </c>
      <c r="H679" s="159">
        <v>8</v>
      </c>
      <c r="I679" s="160"/>
      <c r="L679" s="156"/>
      <c r="M679" s="161"/>
      <c r="T679" s="162"/>
      <c r="AT679" s="157" t="s">
        <v>177</v>
      </c>
      <c r="AU679" s="157" t="s">
        <v>81</v>
      </c>
      <c r="AV679" s="13" t="s">
        <v>83</v>
      </c>
      <c r="AW679" s="13" t="s">
        <v>34</v>
      </c>
      <c r="AX679" s="13" t="s">
        <v>74</v>
      </c>
      <c r="AY679" s="157" t="s">
        <v>166</v>
      </c>
    </row>
    <row r="680" spans="2:65" s="12" customFormat="1" ht="10.199999999999999">
      <c r="B680" s="149"/>
      <c r="D680" s="150" t="s">
        <v>177</v>
      </c>
      <c r="E680" s="151" t="s">
        <v>19</v>
      </c>
      <c r="F680" s="152" t="s">
        <v>3573</v>
      </c>
      <c r="H680" s="151" t="s">
        <v>19</v>
      </c>
      <c r="I680" s="153"/>
      <c r="L680" s="149"/>
      <c r="M680" s="154"/>
      <c r="T680" s="155"/>
      <c r="AT680" s="151" t="s">
        <v>177</v>
      </c>
      <c r="AU680" s="151" t="s">
        <v>81</v>
      </c>
      <c r="AV680" s="12" t="s">
        <v>81</v>
      </c>
      <c r="AW680" s="12" t="s">
        <v>34</v>
      </c>
      <c r="AX680" s="12" t="s">
        <v>74</v>
      </c>
      <c r="AY680" s="151" t="s">
        <v>166</v>
      </c>
    </row>
    <row r="681" spans="2:65" s="13" customFormat="1" ht="10.199999999999999">
      <c r="B681" s="156"/>
      <c r="D681" s="150" t="s">
        <v>177</v>
      </c>
      <c r="E681" s="157" t="s">
        <v>19</v>
      </c>
      <c r="F681" s="158" t="s">
        <v>81</v>
      </c>
      <c r="H681" s="159">
        <v>1</v>
      </c>
      <c r="I681" s="160"/>
      <c r="L681" s="156"/>
      <c r="M681" s="161"/>
      <c r="T681" s="162"/>
      <c r="AT681" s="157" t="s">
        <v>177</v>
      </c>
      <c r="AU681" s="157" t="s">
        <v>81</v>
      </c>
      <c r="AV681" s="13" t="s">
        <v>83</v>
      </c>
      <c r="AW681" s="13" t="s">
        <v>34</v>
      </c>
      <c r="AX681" s="13" t="s">
        <v>74</v>
      </c>
      <c r="AY681" s="157" t="s">
        <v>166</v>
      </c>
    </row>
    <row r="682" spans="2:65" s="12" customFormat="1" ht="10.199999999999999">
      <c r="B682" s="149"/>
      <c r="D682" s="150" t="s">
        <v>177</v>
      </c>
      <c r="E682" s="151" t="s">
        <v>19</v>
      </c>
      <c r="F682" s="152" t="s">
        <v>3574</v>
      </c>
      <c r="H682" s="151" t="s">
        <v>19</v>
      </c>
      <c r="I682" s="153"/>
      <c r="L682" s="149"/>
      <c r="M682" s="154"/>
      <c r="T682" s="155"/>
      <c r="AT682" s="151" t="s">
        <v>177</v>
      </c>
      <c r="AU682" s="151" t="s">
        <v>81</v>
      </c>
      <c r="AV682" s="12" t="s">
        <v>81</v>
      </c>
      <c r="AW682" s="12" t="s">
        <v>34</v>
      </c>
      <c r="AX682" s="12" t="s">
        <v>74</v>
      </c>
      <c r="AY682" s="151" t="s">
        <v>166</v>
      </c>
    </row>
    <row r="683" spans="2:65" s="13" customFormat="1" ht="10.199999999999999">
      <c r="B683" s="156"/>
      <c r="D683" s="150" t="s">
        <v>177</v>
      </c>
      <c r="E683" s="157" t="s">
        <v>19</v>
      </c>
      <c r="F683" s="158" t="s">
        <v>81</v>
      </c>
      <c r="H683" s="159">
        <v>1</v>
      </c>
      <c r="I683" s="160"/>
      <c r="L683" s="156"/>
      <c r="M683" s="161"/>
      <c r="T683" s="162"/>
      <c r="AT683" s="157" t="s">
        <v>177</v>
      </c>
      <c r="AU683" s="157" t="s">
        <v>81</v>
      </c>
      <c r="AV683" s="13" t="s">
        <v>83</v>
      </c>
      <c r="AW683" s="13" t="s">
        <v>34</v>
      </c>
      <c r="AX683" s="13" t="s">
        <v>74</v>
      </c>
      <c r="AY683" s="157" t="s">
        <v>166</v>
      </c>
    </row>
    <row r="684" spans="2:65" s="14" customFormat="1" ht="10.199999999999999">
      <c r="B684" s="163"/>
      <c r="D684" s="150" t="s">
        <v>177</v>
      </c>
      <c r="E684" s="164" t="s">
        <v>19</v>
      </c>
      <c r="F684" s="165" t="s">
        <v>181</v>
      </c>
      <c r="H684" s="166">
        <v>12</v>
      </c>
      <c r="I684" s="167"/>
      <c r="L684" s="163"/>
      <c r="M684" s="186"/>
      <c r="N684" s="187"/>
      <c r="O684" s="187"/>
      <c r="P684" s="187"/>
      <c r="Q684" s="187"/>
      <c r="R684" s="187"/>
      <c r="S684" s="187"/>
      <c r="T684" s="188"/>
      <c r="AT684" s="164" t="s">
        <v>177</v>
      </c>
      <c r="AU684" s="164" t="s">
        <v>81</v>
      </c>
      <c r="AV684" s="14" t="s">
        <v>173</v>
      </c>
      <c r="AW684" s="14" t="s">
        <v>34</v>
      </c>
      <c r="AX684" s="14" t="s">
        <v>81</v>
      </c>
      <c r="AY684" s="164" t="s">
        <v>166</v>
      </c>
    </row>
    <row r="685" spans="2:65" s="1" customFormat="1" ht="6.9" customHeight="1">
      <c r="B685" s="42"/>
      <c r="C685" s="43"/>
      <c r="D685" s="43"/>
      <c r="E685" s="43"/>
      <c r="F685" s="43"/>
      <c r="G685" s="43"/>
      <c r="H685" s="43"/>
      <c r="I685" s="43"/>
      <c r="J685" s="43"/>
      <c r="K685" s="43"/>
      <c r="L685" s="33"/>
    </row>
  </sheetData>
  <sheetProtection algorithmName="SHA-512" hashValue="1FHXhT0rZNP6M/tkitcJ6phpoXs8ttbjh9hAXZI20F2h6ygxy7q720PRKEBYpA/eAZxg+lVpIi/iUQB5IjlgQQ==" saltValue="aUQs/7qgdRcMQvqazOPC18Y4rH/i/DskmmuoLcoYXM+PrM83qK3K05xPTQmaiONsQp8TS2DIQ4LfVCa8wAvKBg==" spinCount="100000" sheet="1" objects="1" scenarios="1" formatColumns="0" formatRows="0" autoFilter="0"/>
  <autoFilter ref="C99:K684" xr:uid="{00000000-0009-0000-0000-000006000000}"/>
  <mergeCells count="12">
    <mergeCell ref="E92:H92"/>
    <mergeCell ref="L2:V2"/>
    <mergeCell ref="E50:H50"/>
    <mergeCell ref="E52:H52"/>
    <mergeCell ref="E54:H54"/>
    <mergeCell ref="E88:H88"/>
    <mergeCell ref="E90:H90"/>
    <mergeCell ref="E7:H7"/>
    <mergeCell ref="E9:H9"/>
    <mergeCell ref="E11:H11"/>
    <mergeCell ref="E20:H20"/>
    <mergeCell ref="E29:H29"/>
  </mergeCells>
  <hyperlinks>
    <hyperlink ref="F104" r:id="rId1" xr:uid="{00000000-0004-0000-0600-000000000000}"/>
    <hyperlink ref="F114" r:id="rId2" xr:uid="{00000000-0004-0000-0600-000001000000}"/>
    <hyperlink ref="F125" r:id="rId3" xr:uid="{00000000-0004-0000-0600-000002000000}"/>
    <hyperlink ref="F138" r:id="rId4" xr:uid="{00000000-0004-0000-0600-000003000000}"/>
    <hyperlink ref="F148" r:id="rId5" xr:uid="{00000000-0004-0000-0600-000004000000}"/>
    <hyperlink ref="F159" r:id="rId6" xr:uid="{00000000-0004-0000-0600-000005000000}"/>
    <hyperlink ref="F170" r:id="rId7" xr:uid="{00000000-0004-0000-0600-000006000000}"/>
    <hyperlink ref="F181" r:id="rId8" xr:uid="{00000000-0004-0000-0600-000007000000}"/>
    <hyperlink ref="F196" r:id="rId9" xr:uid="{00000000-0004-0000-0600-000008000000}"/>
    <hyperlink ref="F203" r:id="rId10" xr:uid="{00000000-0004-0000-0600-000009000000}"/>
    <hyperlink ref="F210" r:id="rId11" xr:uid="{00000000-0004-0000-0600-00000A000000}"/>
    <hyperlink ref="F215" r:id="rId12" xr:uid="{00000000-0004-0000-0600-00000B000000}"/>
    <hyperlink ref="F224" r:id="rId13" xr:uid="{00000000-0004-0000-0600-00000C000000}"/>
    <hyperlink ref="F255" r:id="rId14" xr:uid="{00000000-0004-0000-0600-00000D000000}"/>
    <hyperlink ref="F260" r:id="rId15" xr:uid="{00000000-0004-0000-0600-00000E000000}"/>
    <hyperlink ref="F267" r:id="rId16" xr:uid="{00000000-0004-0000-0600-00000F000000}"/>
    <hyperlink ref="F273" r:id="rId17" xr:uid="{00000000-0004-0000-0600-000010000000}"/>
    <hyperlink ref="F279" r:id="rId18" xr:uid="{00000000-0004-0000-0600-000011000000}"/>
    <hyperlink ref="F283" r:id="rId19" xr:uid="{00000000-0004-0000-0600-000012000000}"/>
    <hyperlink ref="F287" r:id="rId20" xr:uid="{00000000-0004-0000-0600-000013000000}"/>
    <hyperlink ref="F291" r:id="rId21" xr:uid="{00000000-0004-0000-0600-000014000000}"/>
    <hyperlink ref="F296" r:id="rId22" xr:uid="{00000000-0004-0000-0600-000015000000}"/>
    <hyperlink ref="F301" r:id="rId23" xr:uid="{00000000-0004-0000-0600-000016000000}"/>
    <hyperlink ref="F307" r:id="rId24" xr:uid="{00000000-0004-0000-0600-000017000000}"/>
    <hyperlink ref="F310" r:id="rId25" xr:uid="{00000000-0004-0000-0600-000018000000}"/>
    <hyperlink ref="F315" r:id="rId26" xr:uid="{00000000-0004-0000-0600-000019000000}"/>
    <hyperlink ref="F322" r:id="rId27" xr:uid="{00000000-0004-0000-0600-00001A000000}"/>
    <hyperlink ref="F327" r:id="rId28" xr:uid="{00000000-0004-0000-0600-00001B000000}"/>
    <hyperlink ref="F342" r:id="rId29" xr:uid="{00000000-0004-0000-0600-00001C000000}"/>
    <hyperlink ref="F348" r:id="rId30" xr:uid="{00000000-0004-0000-0600-00001D000000}"/>
    <hyperlink ref="F355" r:id="rId31" xr:uid="{00000000-0004-0000-0600-00001E000000}"/>
    <hyperlink ref="F363" r:id="rId32" xr:uid="{00000000-0004-0000-0600-00001F000000}"/>
    <hyperlink ref="F371" r:id="rId33" xr:uid="{00000000-0004-0000-0600-000020000000}"/>
    <hyperlink ref="F379" r:id="rId34" xr:uid="{00000000-0004-0000-0600-000021000000}"/>
    <hyperlink ref="F387" r:id="rId35" xr:uid="{00000000-0004-0000-0600-000022000000}"/>
    <hyperlink ref="F392" r:id="rId36" xr:uid="{00000000-0004-0000-0600-000023000000}"/>
    <hyperlink ref="F403" r:id="rId37" xr:uid="{00000000-0004-0000-0600-000024000000}"/>
    <hyperlink ref="F406" r:id="rId38" xr:uid="{00000000-0004-0000-0600-000025000000}"/>
    <hyperlink ref="F416" r:id="rId39" xr:uid="{00000000-0004-0000-0600-000026000000}"/>
    <hyperlink ref="F431" r:id="rId40" xr:uid="{00000000-0004-0000-0600-000027000000}"/>
    <hyperlink ref="F444" r:id="rId41" xr:uid="{00000000-0004-0000-0600-000028000000}"/>
    <hyperlink ref="F446" r:id="rId42" xr:uid="{00000000-0004-0000-0600-000029000000}"/>
    <hyperlink ref="F448" r:id="rId43" xr:uid="{00000000-0004-0000-0600-00002A000000}"/>
    <hyperlink ref="F450" r:id="rId44" xr:uid="{00000000-0004-0000-0600-00002B000000}"/>
    <hyperlink ref="F453" r:id="rId45" xr:uid="{00000000-0004-0000-0600-00002C000000}"/>
    <hyperlink ref="F456" r:id="rId46" xr:uid="{00000000-0004-0000-0600-00002D000000}"/>
    <hyperlink ref="F460" r:id="rId47" xr:uid="{00000000-0004-0000-0600-00002E000000}"/>
    <hyperlink ref="F466" r:id="rId48" xr:uid="{00000000-0004-0000-0600-00002F000000}"/>
    <hyperlink ref="F468" r:id="rId49" xr:uid="{00000000-0004-0000-0600-000030000000}"/>
    <hyperlink ref="F473" r:id="rId50" xr:uid="{00000000-0004-0000-0600-000031000000}"/>
    <hyperlink ref="F478" r:id="rId51" xr:uid="{00000000-0004-0000-0600-000032000000}"/>
    <hyperlink ref="F485" r:id="rId52" xr:uid="{00000000-0004-0000-0600-000033000000}"/>
    <hyperlink ref="F490" r:id="rId53" xr:uid="{00000000-0004-0000-0600-000034000000}"/>
    <hyperlink ref="F495" r:id="rId54" xr:uid="{00000000-0004-0000-0600-000035000000}"/>
    <hyperlink ref="F501" r:id="rId55" xr:uid="{00000000-0004-0000-0600-000036000000}"/>
    <hyperlink ref="F506" r:id="rId56" xr:uid="{00000000-0004-0000-0600-000037000000}"/>
    <hyperlink ref="F515" r:id="rId57" xr:uid="{00000000-0004-0000-0600-000038000000}"/>
    <hyperlink ref="F520" r:id="rId58" xr:uid="{00000000-0004-0000-0600-000039000000}"/>
    <hyperlink ref="F522" r:id="rId59" xr:uid="{00000000-0004-0000-0600-00003A000000}"/>
    <hyperlink ref="F528" r:id="rId60" xr:uid="{00000000-0004-0000-0600-00003B000000}"/>
    <hyperlink ref="F530" r:id="rId61" xr:uid="{00000000-0004-0000-0600-00003C000000}"/>
    <hyperlink ref="F535" r:id="rId62" xr:uid="{00000000-0004-0000-0600-00003D000000}"/>
    <hyperlink ref="F542" r:id="rId63" xr:uid="{00000000-0004-0000-0600-00003E000000}"/>
    <hyperlink ref="F547" r:id="rId64" xr:uid="{00000000-0004-0000-0600-00003F000000}"/>
    <hyperlink ref="F552" r:id="rId65" xr:uid="{00000000-0004-0000-0600-000040000000}"/>
    <hyperlink ref="F557" r:id="rId66" xr:uid="{00000000-0004-0000-0600-000041000000}"/>
    <hyperlink ref="F559" r:id="rId67" xr:uid="{00000000-0004-0000-0600-000042000000}"/>
    <hyperlink ref="F564" r:id="rId68" xr:uid="{00000000-0004-0000-0600-000043000000}"/>
    <hyperlink ref="F573" r:id="rId69" xr:uid="{00000000-0004-0000-0600-000044000000}"/>
    <hyperlink ref="F578" r:id="rId70" xr:uid="{00000000-0004-0000-0600-000045000000}"/>
    <hyperlink ref="F583" r:id="rId71" xr:uid="{00000000-0004-0000-0600-000046000000}"/>
    <hyperlink ref="F588" r:id="rId72" xr:uid="{00000000-0004-0000-0600-000047000000}"/>
    <hyperlink ref="F593" r:id="rId73" xr:uid="{00000000-0004-0000-0600-000048000000}"/>
    <hyperlink ref="F598" r:id="rId74" xr:uid="{00000000-0004-0000-0600-000049000000}"/>
    <hyperlink ref="F600" r:id="rId75" xr:uid="{00000000-0004-0000-0600-00004A000000}"/>
    <hyperlink ref="F611" r:id="rId76" xr:uid="{00000000-0004-0000-0600-00004B000000}"/>
    <hyperlink ref="F613" r:id="rId77" xr:uid="{00000000-0004-0000-0600-00004C000000}"/>
    <hyperlink ref="F618" r:id="rId78" xr:uid="{00000000-0004-0000-0600-00004D000000}"/>
    <hyperlink ref="F625" r:id="rId79" xr:uid="{00000000-0004-0000-0600-00004E000000}"/>
    <hyperlink ref="F627" r:id="rId80" xr:uid="{00000000-0004-0000-0600-00004F000000}"/>
    <hyperlink ref="F633" r:id="rId81" xr:uid="{00000000-0004-0000-0600-000050000000}"/>
    <hyperlink ref="F638" r:id="rId82" xr:uid="{00000000-0004-0000-0600-000051000000}"/>
    <hyperlink ref="F650" r:id="rId83" xr:uid="{00000000-0004-0000-0600-000052000000}"/>
    <hyperlink ref="F655" r:id="rId84" xr:uid="{00000000-0004-0000-0600-000053000000}"/>
    <hyperlink ref="F658" r:id="rId85" xr:uid="{00000000-0004-0000-0600-000054000000}"/>
    <hyperlink ref="F661" r:id="rId86" xr:uid="{00000000-0004-0000-0600-000055000000}"/>
    <hyperlink ref="F666" r:id="rId87" xr:uid="{00000000-0004-0000-0600-000056000000}"/>
    <hyperlink ref="F671" r:id="rId88" xr:uid="{00000000-0004-0000-0600-000057000000}"/>
    <hyperlink ref="F674" r:id="rId89" xr:uid="{00000000-0004-0000-0600-000058000000}"/>
  </hyperlink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9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2:BM174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105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3575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tr">
        <f>IF('Rekapitulace stavby'!AN16="","",'Rekapitulace stavby'!AN16)</f>
        <v/>
      </c>
      <c r="L22" s="33"/>
    </row>
    <row r="23" spans="2:12" s="1" customFormat="1" ht="18" customHeight="1">
      <c r="B23" s="33"/>
      <c r="E23" s="26" t="str">
        <f>IF('Rekapitulace stavby'!E17="","",'Rekapitulace stavby'!E17)</f>
        <v xml:space="preserve"> </v>
      </c>
      <c r="I23" s="28" t="s">
        <v>29</v>
      </c>
      <c r="J23" s="26" t="str">
        <f>IF('Rekapitulace stavby'!AN17="","",'Rekapitulace stavby'!AN17)</f>
        <v/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ROUND(J91,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ROUND((SUM(BE91:BE173)),  2)</f>
        <v>0</v>
      </c>
      <c r="I35" s="94">
        <v>0.21</v>
      </c>
      <c r="J35" s="84">
        <f>ROUND(((SUM(BE91:BE173))*I35),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ROUND((SUM(BF91:BF173)),  2)</f>
        <v>0</v>
      </c>
      <c r="I36" s="94">
        <v>0.12</v>
      </c>
      <c r="J36" s="84">
        <f>ROUND(((SUM(BF91:BF173))*I36),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ROUND((SUM(BG91:BG173)),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ROUND((SUM(BH91:BH173)),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ROUND((SUM(BI91:BI173)),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D.1.4.3 - Vzduchotechnika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 xml:space="preserve"> 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J91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3576</v>
      </c>
      <c r="E64" s="106"/>
      <c r="F64" s="106"/>
      <c r="G64" s="106"/>
      <c r="H64" s="106"/>
      <c r="I64" s="106"/>
      <c r="J64" s="107">
        <f>J92</f>
        <v>0</v>
      </c>
      <c r="L64" s="104"/>
    </row>
    <row r="65" spans="2:12" s="8" customFormat="1" ht="24.9" customHeight="1">
      <c r="B65" s="104"/>
      <c r="D65" s="105" t="s">
        <v>3577</v>
      </c>
      <c r="E65" s="106"/>
      <c r="F65" s="106"/>
      <c r="G65" s="106"/>
      <c r="H65" s="106"/>
      <c r="I65" s="106"/>
      <c r="J65" s="107">
        <f>J117</f>
        <v>0</v>
      </c>
      <c r="L65" s="104"/>
    </row>
    <row r="66" spans="2:12" s="8" customFormat="1" ht="24.9" customHeight="1">
      <c r="B66" s="104"/>
      <c r="D66" s="105" t="s">
        <v>3578</v>
      </c>
      <c r="E66" s="106"/>
      <c r="F66" s="106"/>
      <c r="G66" s="106"/>
      <c r="H66" s="106"/>
      <c r="I66" s="106"/>
      <c r="J66" s="107">
        <f>J134</f>
        <v>0</v>
      </c>
      <c r="L66" s="104"/>
    </row>
    <row r="67" spans="2:12" s="8" customFormat="1" ht="24.9" customHeight="1">
      <c r="B67" s="104"/>
      <c r="D67" s="105" t="s">
        <v>3579</v>
      </c>
      <c r="E67" s="106"/>
      <c r="F67" s="106"/>
      <c r="G67" s="106"/>
      <c r="H67" s="106"/>
      <c r="I67" s="106"/>
      <c r="J67" s="107">
        <f>J153</f>
        <v>0</v>
      </c>
      <c r="L67" s="104"/>
    </row>
    <row r="68" spans="2:12" s="8" customFormat="1" ht="24.9" customHeight="1">
      <c r="B68" s="104"/>
      <c r="D68" s="105" t="s">
        <v>3580</v>
      </c>
      <c r="E68" s="106"/>
      <c r="F68" s="106"/>
      <c r="G68" s="106"/>
      <c r="H68" s="106"/>
      <c r="I68" s="106"/>
      <c r="J68" s="107">
        <f>J162</f>
        <v>0</v>
      </c>
      <c r="L68" s="104"/>
    </row>
    <row r="69" spans="2:12" s="8" customFormat="1" ht="24.9" customHeight="1">
      <c r="B69" s="104"/>
      <c r="D69" s="105" t="s">
        <v>3581</v>
      </c>
      <c r="E69" s="106"/>
      <c r="F69" s="106"/>
      <c r="G69" s="106"/>
      <c r="H69" s="106"/>
      <c r="I69" s="106"/>
      <c r="J69" s="107">
        <f>J165</f>
        <v>0</v>
      </c>
      <c r="L69" s="104"/>
    </row>
    <row r="70" spans="2:12" s="1" customFormat="1" ht="21.75" customHeight="1">
      <c r="B70" s="33"/>
      <c r="L70" s="33"/>
    </row>
    <row r="71" spans="2:12" s="1" customFormat="1" ht="6.9" customHeight="1"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33"/>
    </row>
    <row r="75" spans="2:12" s="1" customFormat="1" ht="6.9" customHeight="1">
      <c r="B75" s="44"/>
      <c r="C75" s="45"/>
      <c r="D75" s="45"/>
      <c r="E75" s="45"/>
      <c r="F75" s="45"/>
      <c r="G75" s="45"/>
      <c r="H75" s="45"/>
      <c r="I75" s="45"/>
      <c r="J75" s="45"/>
      <c r="K75" s="45"/>
      <c r="L75" s="33"/>
    </row>
    <row r="76" spans="2:12" s="1" customFormat="1" ht="24.9" customHeight="1">
      <c r="B76" s="33"/>
      <c r="C76" s="22" t="s">
        <v>151</v>
      </c>
      <c r="L76" s="33"/>
    </row>
    <row r="77" spans="2:12" s="1" customFormat="1" ht="6.9" customHeight="1">
      <c r="B77" s="33"/>
      <c r="L77" s="33"/>
    </row>
    <row r="78" spans="2:12" s="1" customFormat="1" ht="12" customHeight="1">
      <c r="B78" s="33"/>
      <c r="C78" s="28" t="s">
        <v>16</v>
      </c>
      <c r="L78" s="33"/>
    </row>
    <row r="79" spans="2:12" s="1" customFormat="1" ht="16.5" customHeight="1">
      <c r="B79" s="33"/>
      <c r="E79" s="327" t="str">
        <f>E7</f>
        <v>ÚPRAVY STÁVAJÍCÍHO VODOJEMU KOZINEC I a II</v>
      </c>
      <c r="F79" s="328"/>
      <c r="G79" s="328"/>
      <c r="H79" s="328"/>
      <c r="L79" s="33"/>
    </row>
    <row r="80" spans="2:12" ht="12" customHeight="1">
      <c r="B80" s="21"/>
      <c r="C80" s="28" t="s">
        <v>132</v>
      </c>
      <c r="L80" s="21"/>
    </row>
    <row r="81" spans="2:65" s="1" customFormat="1" ht="16.5" customHeight="1">
      <c r="B81" s="33"/>
      <c r="E81" s="327" t="s">
        <v>1448</v>
      </c>
      <c r="F81" s="329"/>
      <c r="G81" s="329"/>
      <c r="H81" s="329"/>
      <c r="L81" s="33"/>
    </row>
    <row r="82" spans="2:65" s="1" customFormat="1" ht="12" customHeight="1">
      <c r="B82" s="33"/>
      <c r="C82" s="28" t="s">
        <v>134</v>
      </c>
      <c r="L82" s="33"/>
    </row>
    <row r="83" spans="2:65" s="1" customFormat="1" ht="16.5" customHeight="1">
      <c r="B83" s="33"/>
      <c r="E83" s="291" t="str">
        <f>E11</f>
        <v>D.1.4.3 - Vzduchotechnika</v>
      </c>
      <c r="F83" s="329"/>
      <c r="G83" s="329"/>
      <c r="H83" s="329"/>
      <c r="L83" s="33"/>
    </row>
    <row r="84" spans="2:65" s="1" customFormat="1" ht="6.9" customHeight="1">
      <c r="B84" s="33"/>
      <c r="L84" s="33"/>
    </row>
    <row r="85" spans="2:65" s="1" customFormat="1" ht="12" customHeight="1">
      <c r="B85" s="33"/>
      <c r="C85" s="28" t="s">
        <v>21</v>
      </c>
      <c r="F85" s="26" t="str">
        <f>F14</f>
        <v>Jilemnice</v>
      </c>
      <c r="I85" s="28" t="s">
        <v>23</v>
      </c>
      <c r="J85" s="50" t="str">
        <f>IF(J14="","",J14)</f>
        <v>5. 11. 2024</v>
      </c>
      <c r="L85" s="33"/>
    </row>
    <row r="86" spans="2:65" s="1" customFormat="1" ht="6.9" customHeight="1">
      <c r="B86" s="33"/>
      <c r="L86" s="33"/>
    </row>
    <row r="87" spans="2:65" s="1" customFormat="1" ht="15.15" customHeight="1">
      <c r="B87" s="33"/>
      <c r="C87" s="28" t="s">
        <v>25</v>
      </c>
      <c r="F87" s="26" t="str">
        <f>E17</f>
        <v>Vodohospodářské sdružení Turnov</v>
      </c>
      <c r="I87" s="28" t="s">
        <v>32</v>
      </c>
      <c r="J87" s="31" t="str">
        <f>E23</f>
        <v xml:space="preserve"> </v>
      </c>
      <c r="L87" s="33"/>
    </row>
    <row r="88" spans="2:65" s="1" customFormat="1" ht="15.15" customHeight="1">
      <c r="B88" s="33"/>
      <c r="C88" s="28" t="s">
        <v>30</v>
      </c>
      <c r="F88" s="26" t="str">
        <f>IF(E20="","",E20)</f>
        <v>Vyplň údaj</v>
      </c>
      <c r="I88" s="28" t="s">
        <v>35</v>
      </c>
      <c r="J88" s="31" t="str">
        <f>E26</f>
        <v>Michael Štěpán</v>
      </c>
      <c r="L88" s="33"/>
    </row>
    <row r="89" spans="2:65" s="1" customFormat="1" ht="10.35" customHeight="1">
      <c r="B89" s="33"/>
      <c r="L89" s="33"/>
    </row>
    <row r="90" spans="2:65" s="10" customFormat="1" ht="29.25" customHeight="1">
      <c r="B90" s="112"/>
      <c r="C90" s="113" t="s">
        <v>152</v>
      </c>
      <c r="D90" s="114" t="s">
        <v>59</v>
      </c>
      <c r="E90" s="114" t="s">
        <v>55</v>
      </c>
      <c r="F90" s="114" t="s">
        <v>56</v>
      </c>
      <c r="G90" s="114" t="s">
        <v>153</v>
      </c>
      <c r="H90" s="114" t="s">
        <v>154</v>
      </c>
      <c r="I90" s="114" t="s">
        <v>155</v>
      </c>
      <c r="J90" s="114" t="s">
        <v>138</v>
      </c>
      <c r="K90" s="115" t="s">
        <v>156</v>
      </c>
      <c r="L90" s="112"/>
      <c r="M90" s="57" t="s">
        <v>19</v>
      </c>
      <c r="N90" s="58" t="s">
        <v>44</v>
      </c>
      <c r="O90" s="58" t="s">
        <v>157</v>
      </c>
      <c r="P90" s="58" t="s">
        <v>158</v>
      </c>
      <c r="Q90" s="58" t="s">
        <v>159</v>
      </c>
      <c r="R90" s="58" t="s">
        <v>160</v>
      </c>
      <c r="S90" s="58" t="s">
        <v>161</v>
      </c>
      <c r="T90" s="59" t="s">
        <v>162</v>
      </c>
    </row>
    <row r="91" spans="2:65" s="1" customFormat="1" ht="22.8" customHeight="1">
      <c r="B91" s="33"/>
      <c r="C91" s="62" t="s">
        <v>163</v>
      </c>
      <c r="J91" s="116">
        <f>BK91</f>
        <v>0</v>
      </c>
      <c r="L91" s="33"/>
      <c r="M91" s="60"/>
      <c r="N91" s="51"/>
      <c r="O91" s="51"/>
      <c r="P91" s="117">
        <f>P92+P117+P134+P153+P162+P165</f>
        <v>0</v>
      </c>
      <c r="Q91" s="51"/>
      <c r="R91" s="117">
        <f>R92+R117+R134+R153+R162+R165</f>
        <v>0</v>
      </c>
      <c r="S91" s="51"/>
      <c r="T91" s="118">
        <f>T92+T117+T134+T153+T162+T165</f>
        <v>0</v>
      </c>
      <c r="AT91" s="18" t="s">
        <v>73</v>
      </c>
      <c r="AU91" s="18" t="s">
        <v>139</v>
      </c>
      <c r="BK91" s="119">
        <f>BK92+BK117+BK134+BK153+BK162+BK165</f>
        <v>0</v>
      </c>
    </row>
    <row r="92" spans="2:65" s="11" customFormat="1" ht="25.95" customHeight="1">
      <c r="B92" s="120"/>
      <c r="D92" s="121" t="s">
        <v>73</v>
      </c>
      <c r="E92" s="122" t="s">
        <v>81</v>
      </c>
      <c r="F92" s="122" t="s">
        <v>3582</v>
      </c>
      <c r="I92" s="123"/>
      <c r="J92" s="124">
        <f>BK92</f>
        <v>0</v>
      </c>
      <c r="L92" s="120"/>
      <c r="M92" s="125"/>
      <c r="P92" s="126">
        <f>SUM(P93:P116)</f>
        <v>0</v>
      </c>
      <c r="R92" s="126">
        <f>SUM(R93:R116)</f>
        <v>0</v>
      </c>
      <c r="T92" s="127">
        <f>SUM(T93:T116)</f>
        <v>0</v>
      </c>
      <c r="AR92" s="121" t="s">
        <v>81</v>
      </c>
      <c r="AT92" s="128" t="s">
        <v>73</v>
      </c>
      <c r="AU92" s="128" t="s">
        <v>74</v>
      </c>
      <c r="AY92" s="121" t="s">
        <v>166</v>
      </c>
      <c r="BK92" s="129">
        <f>SUM(BK93:BK116)</f>
        <v>0</v>
      </c>
    </row>
    <row r="93" spans="2:65" s="1" customFormat="1" ht="49.05" customHeight="1">
      <c r="B93" s="33"/>
      <c r="C93" s="175" t="s">
        <v>81</v>
      </c>
      <c r="D93" s="175" t="s">
        <v>561</v>
      </c>
      <c r="E93" s="176" t="s">
        <v>3583</v>
      </c>
      <c r="F93" s="177" t="s">
        <v>3584</v>
      </c>
      <c r="G93" s="178" t="s">
        <v>1407</v>
      </c>
      <c r="H93" s="179">
        <v>1</v>
      </c>
      <c r="I93" s="180"/>
      <c r="J93" s="181">
        <f t="shared" ref="J93:J116" si="0">ROUND(I93*H93,2)</f>
        <v>0</v>
      </c>
      <c r="K93" s="177" t="s">
        <v>19</v>
      </c>
      <c r="L93" s="182"/>
      <c r="M93" s="183" t="s">
        <v>19</v>
      </c>
      <c r="N93" s="184" t="s">
        <v>45</v>
      </c>
      <c r="P93" s="141">
        <f t="shared" ref="P93:P116" si="1">O93*H93</f>
        <v>0</v>
      </c>
      <c r="Q93" s="141">
        <v>0</v>
      </c>
      <c r="R93" s="141">
        <f t="shared" ref="R93:R116" si="2">Q93*H93</f>
        <v>0</v>
      </c>
      <c r="S93" s="141">
        <v>0</v>
      </c>
      <c r="T93" s="142">
        <f t="shared" ref="T93:T116" si="3">S93*H93</f>
        <v>0</v>
      </c>
      <c r="AR93" s="143" t="s">
        <v>229</v>
      </c>
      <c r="AT93" s="143" t="s">
        <v>561</v>
      </c>
      <c r="AU93" s="143" t="s">
        <v>81</v>
      </c>
      <c r="AY93" s="18" t="s">
        <v>166</v>
      </c>
      <c r="BE93" s="144">
        <f t="shared" ref="BE93:BE116" si="4">IF(N93="základní",J93,0)</f>
        <v>0</v>
      </c>
      <c r="BF93" s="144">
        <f t="shared" ref="BF93:BF116" si="5">IF(N93="snížená",J93,0)</f>
        <v>0</v>
      </c>
      <c r="BG93" s="144">
        <f t="shared" ref="BG93:BG116" si="6">IF(N93="zákl. přenesená",J93,0)</f>
        <v>0</v>
      </c>
      <c r="BH93" s="144">
        <f t="shared" ref="BH93:BH116" si="7">IF(N93="sníž. přenesená",J93,0)</f>
        <v>0</v>
      </c>
      <c r="BI93" s="144">
        <f t="shared" ref="BI93:BI116" si="8">IF(N93="nulová",J93,0)</f>
        <v>0</v>
      </c>
      <c r="BJ93" s="18" t="s">
        <v>81</v>
      </c>
      <c r="BK93" s="144">
        <f t="shared" ref="BK93:BK116" si="9">ROUND(I93*H93,2)</f>
        <v>0</v>
      </c>
      <c r="BL93" s="18" t="s">
        <v>173</v>
      </c>
      <c r="BM93" s="143" t="s">
        <v>3585</v>
      </c>
    </row>
    <row r="94" spans="2:65" s="1" customFormat="1" ht="16.5" customHeight="1">
      <c r="B94" s="33"/>
      <c r="C94" s="132" t="s">
        <v>83</v>
      </c>
      <c r="D94" s="132" t="s">
        <v>168</v>
      </c>
      <c r="E94" s="133" t="s">
        <v>3586</v>
      </c>
      <c r="F94" s="134" t="s">
        <v>3587</v>
      </c>
      <c r="G94" s="135" t="s">
        <v>1407</v>
      </c>
      <c r="H94" s="136">
        <v>1</v>
      </c>
      <c r="I94" s="137"/>
      <c r="J94" s="138">
        <f t="shared" si="0"/>
        <v>0</v>
      </c>
      <c r="K94" s="134" t="s">
        <v>19</v>
      </c>
      <c r="L94" s="33"/>
      <c r="M94" s="139" t="s">
        <v>19</v>
      </c>
      <c r="N94" s="140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173</v>
      </c>
      <c r="AT94" s="143" t="s">
        <v>168</v>
      </c>
      <c r="AU94" s="143" t="s">
        <v>81</v>
      </c>
      <c r="AY94" s="18" t="s">
        <v>166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81</v>
      </c>
      <c r="BK94" s="144">
        <f t="shared" si="9"/>
        <v>0</v>
      </c>
      <c r="BL94" s="18" t="s">
        <v>173</v>
      </c>
      <c r="BM94" s="143" t="s">
        <v>3588</v>
      </c>
    </row>
    <row r="95" spans="2:65" s="1" customFormat="1" ht="49.05" customHeight="1">
      <c r="B95" s="33"/>
      <c r="C95" s="175" t="s">
        <v>190</v>
      </c>
      <c r="D95" s="175" t="s">
        <v>561</v>
      </c>
      <c r="E95" s="176" t="s">
        <v>3589</v>
      </c>
      <c r="F95" s="177" t="s">
        <v>3584</v>
      </c>
      <c r="G95" s="178" t="s">
        <v>1407</v>
      </c>
      <c r="H95" s="179">
        <v>1</v>
      </c>
      <c r="I95" s="180"/>
      <c r="J95" s="181">
        <f t="shared" si="0"/>
        <v>0</v>
      </c>
      <c r="K95" s="177" t="s">
        <v>19</v>
      </c>
      <c r="L95" s="182"/>
      <c r="M95" s="183" t="s">
        <v>19</v>
      </c>
      <c r="N95" s="184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229</v>
      </c>
      <c r="AT95" s="143" t="s">
        <v>561</v>
      </c>
      <c r="AU95" s="143" t="s">
        <v>81</v>
      </c>
      <c r="AY95" s="18" t="s">
        <v>166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81</v>
      </c>
      <c r="BK95" s="144">
        <f t="shared" si="9"/>
        <v>0</v>
      </c>
      <c r="BL95" s="18" t="s">
        <v>173</v>
      </c>
      <c r="BM95" s="143" t="s">
        <v>3590</v>
      </c>
    </row>
    <row r="96" spans="2:65" s="1" customFormat="1" ht="16.5" customHeight="1">
      <c r="B96" s="33"/>
      <c r="C96" s="132" t="s">
        <v>173</v>
      </c>
      <c r="D96" s="132" t="s">
        <v>168</v>
      </c>
      <c r="E96" s="133" t="s">
        <v>3586</v>
      </c>
      <c r="F96" s="134" t="s">
        <v>3587</v>
      </c>
      <c r="G96" s="135" t="s">
        <v>1407</v>
      </c>
      <c r="H96" s="136">
        <v>1</v>
      </c>
      <c r="I96" s="137"/>
      <c r="J96" s="138">
        <f t="shared" si="0"/>
        <v>0</v>
      </c>
      <c r="K96" s="134" t="s">
        <v>19</v>
      </c>
      <c r="L96" s="33"/>
      <c r="M96" s="139" t="s">
        <v>19</v>
      </c>
      <c r="N96" s="140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173</v>
      </c>
      <c r="AT96" s="143" t="s">
        <v>168</v>
      </c>
      <c r="AU96" s="143" t="s">
        <v>81</v>
      </c>
      <c r="AY96" s="18" t="s">
        <v>166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81</v>
      </c>
      <c r="BK96" s="144">
        <f t="shared" si="9"/>
        <v>0</v>
      </c>
      <c r="BL96" s="18" t="s">
        <v>173</v>
      </c>
      <c r="BM96" s="143" t="s">
        <v>3591</v>
      </c>
    </row>
    <row r="97" spans="2:65" s="1" customFormat="1" ht="37.799999999999997" customHeight="1">
      <c r="B97" s="33"/>
      <c r="C97" s="175" t="s">
        <v>206</v>
      </c>
      <c r="D97" s="175" t="s">
        <v>561</v>
      </c>
      <c r="E97" s="176" t="s">
        <v>3592</v>
      </c>
      <c r="F97" s="177" t="s">
        <v>3593</v>
      </c>
      <c r="G97" s="178" t="s">
        <v>1407</v>
      </c>
      <c r="H97" s="179">
        <v>1</v>
      </c>
      <c r="I97" s="180"/>
      <c r="J97" s="181">
        <f t="shared" si="0"/>
        <v>0</v>
      </c>
      <c r="K97" s="177" t="s">
        <v>19</v>
      </c>
      <c r="L97" s="182"/>
      <c r="M97" s="183" t="s">
        <v>19</v>
      </c>
      <c r="N97" s="184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229</v>
      </c>
      <c r="AT97" s="143" t="s">
        <v>561</v>
      </c>
      <c r="AU97" s="143" t="s">
        <v>81</v>
      </c>
      <c r="AY97" s="18" t="s">
        <v>166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81</v>
      </c>
      <c r="BK97" s="144">
        <f t="shared" si="9"/>
        <v>0</v>
      </c>
      <c r="BL97" s="18" t="s">
        <v>173</v>
      </c>
      <c r="BM97" s="143" t="s">
        <v>3594</v>
      </c>
    </row>
    <row r="98" spans="2:65" s="1" customFormat="1" ht="16.5" customHeight="1">
      <c r="B98" s="33"/>
      <c r="C98" s="132" t="s">
        <v>215</v>
      </c>
      <c r="D98" s="132" t="s">
        <v>168</v>
      </c>
      <c r="E98" s="133" t="s">
        <v>3595</v>
      </c>
      <c r="F98" s="134" t="s">
        <v>3596</v>
      </c>
      <c r="G98" s="135" t="s">
        <v>1407</v>
      </c>
      <c r="H98" s="136">
        <v>1</v>
      </c>
      <c r="I98" s="137"/>
      <c r="J98" s="138">
        <f t="shared" si="0"/>
        <v>0</v>
      </c>
      <c r="K98" s="134" t="s">
        <v>19</v>
      </c>
      <c r="L98" s="33"/>
      <c r="M98" s="139" t="s">
        <v>19</v>
      </c>
      <c r="N98" s="140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173</v>
      </c>
      <c r="AT98" s="143" t="s">
        <v>168</v>
      </c>
      <c r="AU98" s="143" t="s">
        <v>81</v>
      </c>
      <c r="AY98" s="18" t="s">
        <v>166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81</v>
      </c>
      <c r="BK98" s="144">
        <f t="shared" si="9"/>
        <v>0</v>
      </c>
      <c r="BL98" s="18" t="s">
        <v>173</v>
      </c>
      <c r="BM98" s="143" t="s">
        <v>3597</v>
      </c>
    </row>
    <row r="99" spans="2:65" s="1" customFormat="1" ht="16.5" customHeight="1">
      <c r="B99" s="33"/>
      <c r="C99" s="175" t="s">
        <v>223</v>
      </c>
      <c r="D99" s="175" t="s">
        <v>561</v>
      </c>
      <c r="E99" s="176" t="s">
        <v>3598</v>
      </c>
      <c r="F99" s="177" t="s">
        <v>3599</v>
      </c>
      <c r="G99" s="178" t="s">
        <v>1407</v>
      </c>
      <c r="H99" s="179">
        <v>2</v>
      </c>
      <c r="I99" s="180"/>
      <c r="J99" s="181">
        <f t="shared" si="0"/>
        <v>0</v>
      </c>
      <c r="K99" s="177" t="s">
        <v>19</v>
      </c>
      <c r="L99" s="182"/>
      <c r="M99" s="183" t="s">
        <v>19</v>
      </c>
      <c r="N99" s="184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229</v>
      </c>
      <c r="AT99" s="143" t="s">
        <v>561</v>
      </c>
      <c r="AU99" s="143" t="s">
        <v>81</v>
      </c>
      <c r="AY99" s="18" t="s">
        <v>166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81</v>
      </c>
      <c r="BK99" s="144">
        <f t="shared" si="9"/>
        <v>0</v>
      </c>
      <c r="BL99" s="18" t="s">
        <v>173</v>
      </c>
      <c r="BM99" s="143" t="s">
        <v>3600</v>
      </c>
    </row>
    <row r="100" spans="2:65" s="1" customFormat="1" ht="16.5" customHeight="1">
      <c r="B100" s="33"/>
      <c r="C100" s="132" t="s">
        <v>229</v>
      </c>
      <c r="D100" s="132" t="s">
        <v>168</v>
      </c>
      <c r="E100" s="133" t="s">
        <v>3601</v>
      </c>
      <c r="F100" s="134" t="s">
        <v>3602</v>
      </c>
      <c r="G100" s="135" t="s">
        <v>1407</v>
      </c>
      <c r="H100" s="136">
        <v>2</v>
      </c>
      <c r="I100" s="137"/>
      <c r="J100" s="138">
        <f t="shared" si="0"/>
        <v>0</v>
      </c>
      <c r="K100" s="134" t="s">
        <v>19</v>
      </c>
      <c r="L100" s="33"/>
      <c r="M100" s="139" t="s">
        <v>19</v>
      </c>
      <c r="N100" s="140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173</v>
      </c>
      <c r="AT100" s="143" t="s">
        <v>168</v>
      </c>
      <c r="AU100" s="143" t="s">
        <v>81</v>
      </c>
      <c r="AY100" s="18" t="s">
        <v>166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81</v>
      </c>
      <c r="BK100" s="144">
        <f t="shared" si="9"/>
        <v>0</v>
      </c>
      <c r="BL100" s="18" t="s">
        <v>173</v>
      </c>
      <c r="BM100" s="143" t="s">
        <v>3603</v>
      </c>
    </row>
    <row r="101" spans="2:65" s="1" customFormat="1" ht="24.15" customHeight="1">
      <c r="B101" s="33"/>
      <c r="C101" s="175" t="s">
        <v>234</v>
      </c>
      <c r="D101" s="175" t="s">
        <v>561</v>
      </c>
      <c r="E101" s="176" t="s">
        <v>3604</v>
      </c>
      <c r="F101" s="177" t="s">
        <v>3605</v>
      </c>
      <c r="G101" s="178" t="s">
        <v>1407</v>
      </c>
      <c r="H101" s="179">
        <v>1</v>
      </c>
      <c r="I101" s="180"/>
      <c r="J101" s="181">
        <f t="shared" si="0"/>
        <v>0</v>
      </c>
      <c r="K101" s="177" t="s">
        <v>19</v>
      </c>
      <c r="L101" s="182"/>
      <c r="M101" s="183" t="s">
        <v>19</v>
      </c>
      <c r="N101" s="184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229</v>
      </c>
      <c r="AT101" s="143" t="s">
        <v>561</v>
      </c>
      <c r="AU101" s="143" t="s">
        <v>81</v>
      </c>
      <c r="AY101" s="18" t="s">
        <v>166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81</v>
      </c>
      <c r="BK101" s="144">
        <f t="shared" si="9"/>
        <v>0</v>
      </c>
      <c r="BL101" s="18" t="s">
        <v>173</v>
      </c>
      <c r="BM101" s="143" t="s">
        <v>3606</v>
      </c>
    </row>
    <row r="102" spans="2:65" s="1" customFormat="1" ht="16.5" customHeight="1">
      <c r="B102" s="33"/>
      <c r="C102" s="132" t="s">
        <v>241</v>
      </c>
      <c r="D102" s="132" t="s">
        <v>168</v>
      </c>
      <c r="E102" s="133" t="s">
        <v>3607</v>
      </c>
      <c r="F102" s="134" t="s">
        <v>3602</v>
      </c>
      <c r="G102" s="135" t="s">
        <v>1407</v>
      </c>
      <c r="H102" s="136">
        <v>1</v>
      </c>
      <c r="I102" s="137"/>
      <c r="J102" s="138">
        <f t="shared" si="0"/>
        <v>0</v>
      </c>
      <c r="K102" s="134" t="s">
        <v>19</v>
      </c>
      <c r="L102" s="33"/>
      <c r="M102" s="139" t="s">
        <v>19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173</v>
      </c>
      <c r="AT102" s="143" t="s">
        <v>168</v>
      </c>
      <c r="AU102" s="143" t="s">
        <v>81</v>
      </c>
      <c r="AY102" s="18" t="s">
        <v>166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81</v>
      </c>
      <c r="BK102" s="144">
        <f t="shared" si="9"/>
        <v>0</v>
      </c>
      <c r="BL102" s="18" t="s">
        <v>173</v>
      </c>
      <c r="BM102" s="143" t="s">
        <v>3608</v>
      </c>
    </row>
    <row r="103" spans="2:65" s="1" customFormat="1" ht="21.75" customHeight="1">
      <c r="B103" s="33"/>
      <c r="C103" s="175" t="s">
        <v>251</v>
      </c>
      <c r="D103" s="175" t="s">
        <v>561</v>
      </c>
      <c r="E103" s="176" t="s">
        <v>3609</v>
      </c>
      <c r="F103" s="177" t="s">
        <v>3610</v>
      </c>
      <c r="G103" s="178" t="s">
        <v>1407</v>
      </c>
      <c r="H103" s="179">
        <v>2</v>
      </c>
      <c r="I103" s="180"/>
      <c r="J103" s="181">
        <f t="shared" si="0"/>
        <v>0</v>
      </c>
      <c r="K103" s="177" t="s">
        <v>19</v>
      </c>
      <c r="L103" s="182"/>
      <c r="M103" s="183" t="s">
        <v>19</v>
      </c>
      <c r="N103" s="184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229</v>
      </c>
      <c r="AT103" s="143" t="s">
        <v>561</v>
      </c>
      <c r="AU103" s="143" t="s">
        <v>81</v>
      </c>
      <c r="AY103" s="18" t="s">
        <v>166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81</v>
      </c>
      <c r="BK103" s="144">
        <f t="shared" si="9"/>
        <v>0</v>
      </c>
      <c r="BL103" s="18" t="s">
        <v>173</v>
      </c>
      <c r="BM103" s="143" t="s">
        <v>3611</v>
      </c>
    </row>
    <row r="104" spans="2:65" s="1" customFormat="1" ht="16.5" customHeight="1">
      <c r="B104" s="33"/>
      <c r="C104" s="132" t="s">
        <v>8</v>
      </c>
      <c r="D104" s="132" t="s">
        <v>168</v>
      </c>
      <c r="E104" s="133" t="s">
        <v>3612</v>
      </c>
      <c r="F104" s="134" t="s">
        <v>3602</v>
      </c>
      <c r="G104" s="135" t="s">
        <v>1407</v>
      </c>
      <c r="H104" s="136">
        <v>2</v>
      </c>
      <c r="I104" s="137"/>
      <c r="J104" s="138">
        <f t="shared" si="0"/>
        <v>0</v>
      </c>
      <c r="K104" s="134" t="s">
        <v>19</v>
      </c>
      <c r="L104" s="33"/>
      <c r="M104" s="139" t="s">
        <v>19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173</v>
      </c>
      <c r="AT104" s="143" t="s">
        <v>168</v>
      </c>
      <c r="AU104" s="143" t="s">
        <v>81</v>
      </c>
      <c r="AY104" s="18" t="s">
        <v>166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81</v>
      </c>
      <c r="BK104" s="144">
        <f t="shared" si="9"/>
        <v>0</v>
      </c>
      <c r="BL104" s="18" t="s">
        <v>173</v>
      </c>
      <c r="BM104" s="143" t="s">
        <v>3613</v>
      </c>
    </row>
    <row r="105" spans="2:65" s="1" customFormat="1" ht="24.15" customHeight="1">
      <c r="B105" s="33"/>
      <c r="C105" s="175" t="s">
        <v>266</v>
      </c>
      <c r="D105" s="175" t="s">
        <v>561</v>
      </c>
      <c r="E105" s="176" t="s">
        <v>3614</v>
      </c>
      <c r="F105" s="177" t="s">
        <v>3615</v>
      </c>
      <c r="G105" s="178" t="s">
        <v>1407</v>
      </c>
      <c r="H105" s="179">
        <v>2</v>
      </c>
      <c r="I105" s="180"/>
      <c r="J105" s="181">
        <f t="shared" si="0"/>
        <v>0</v>
      </c>
      <c r="K105" s="177" t="s">
        <v>19</v>
      </c>
      <c r="L105" s="182"/>
      <c r="M105" s="183" t="s">
        <v>19</v>
      </c>
      <c r="N105" s="184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229</v>
      </c>
      <c r="AT105" s="143" t="s">
        <v>561</v>
      </c>
      <c r="AU105" s="143" t="s">
        <v>81</v>
      </c>
      <c r="AY105" s="18" t="s">
        <v>166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81</v>
      </c>
      <c r="BK105" s="144">
        <f t="shared" si="9"/>
        <v>0</v>
      </c>
      <c r="BL105" s="18" t="s">
        <v>173</v>
      </c>
      <c r="BM105" s="143" t="s">
        <v>3616</v>
      </c>
    </row>
    <row r="106" spans="2:65" s="1" customFormat="1" ht="16.5" customHeight="1">
      <c r="B106" s="33"/>
      <c r="C106" s="132" t="s">
        <v>273</v>
      </c>
      <c r="D106" s="132" t="s">
        <v>168</v>
      </c>
      <c r="E106" s="133" t="s">
        <v>3617</v>
      </c>
      <c r="F106" s="134" t="s">
        <v>3602</v>
      </c>
      <c r="G106" s="135" t="s">
        <v>1407</v>
      </c>
      <c r="H106" s="136">
        <v>1</v>
      </c>
      <c r="I106" s="137"/>
      <c r="J106" s="138">
        <f t="shared" si="0"/>
        <v>0</v>
      </c>
      <c r="K106" s="134" t="s">
        <v>19</v>
      </c>
      <c r="L106" s="33"/>
      <c r="M106" s="139" t="s">
        <v>19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173</v>
      </c>
      <c r="AT106" s="143" t="s">
        <v>168</v>
      </c>
      <c r="AU106" s="143" t="s">
        <v>81</v>
      </c>
      <c r="AY106" s="18" t="s">
        <v>166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81</v>
      </c>
      <c r="BK106" s="144">
        <f t="shared" si="9"/>
        <v>0</v>
      </c>
      <c r="BL106" s="18" t="s">
        <v>173</v>
      </c>
      <c r="BM106" s="143" t="s">
        <v>3618</v>
      </c>
    </row>
    <row r="107" spans="2:65" s="1" customFormat="1" ht="33" customHeight="1">
      <c r="B107" s="33"/>
      <c r="C107" s="175" t="s">
        <v>282</v>
      </c>
      <c r="D107" s="175" t="s">
        <v>561</v>
      </c>
      <c r="E107" s="176" t="s">
        <v>3586</v>
      </c>
      <c r="F107" s="177" t="s">
        <v>3619</v>
      </c>
      <c r="G107" s="178" t="s">
        <v>244</v>
      </c>
      <c r="H107" s="179">
        <v>1</v>
      </c>
      <c r="I107" s="180"/>
      <c r="J107" s="181">
        <f t="shared" si="0"/>
        <v>0</v>
      </c>
      <c r="K107" s="177" t="s">
        <v>19</v>
      </c>
      <c r="L107" s="182"/>
      <c r="M107" s="183" t="s">
        <v>19</v>
      </c>
      <c r="N107" s="184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229</v>
      </c>
      <c r="AT107" s="143" t="s">
        <v>561</v>
      </c>
      <c r="AU107" s="143" t="s">
        <v>81</v>
      </c>
      <c r="AY107" s="18" t="s">
        <v>166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81</v>
      </c>
      <c r="BK107" s="144">
        <f t="shared" si="9"/>
        <v>0</v>
      </c>
      <c r="BL107" s="18" t="s">
        <v>173</v>
      </c>
      <c r="BM107" s="143" t="s">
        <v>3620</v>
      </c>
    </row>
    <row r="108" spans="2:65" s="1" customFormat="1" ht="16.5" customHeight="1">
      <c r="B108" s="33"/>
      <c r="C108" s="132" t="s">
        <v>290</v>
      </c>
      <c r="D108" s="132" t="s">
        <v>168</v>
      </c>
      <c r="E108" s="133" t="s">
        <v>3621</v>
      </c>
      <c r="F108" s="134" t="s">
        <v>3622</v>
      </c>
      <c r="G108" s="135" t="s">
        <v>1407</v>
      </c>
      <c r="H108" s="136">
        <v>2</v>
      </c>
      <c r="I108" s="137"/>
      <c r="J108" s="138">
        <f t="shared" si="0"/>
        <v>0</v>
      </c>
      <c r="K108" s="134" t="s">
        <v>19</v>
      </c>
      <c r="L108" s="33"/>
      <c r="M108" s="139" t="s">
        <v>19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173</v>
      </c>
      <c r="AT108" s="143" t="s">
        <v>168</v>
      </c>
      <c r="AU108" s="143" t="s">
        <v>81</v>
      </c>
      <c r="AY108" s="18" t="s">
        <v>166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81</v>
      </c>
      <c r="BK108" s="144">
        <f t="shared" si="9"/>
        <v>0</v>
      </c>
      <c r="BL108" s="18" t="s">
        <v>173</v>
      </c>
      <c r="BM108" s="143" t="s">
        <v>3623</v>
      </c>
    </row>
    <row r="109" spans="2:65" s="1" customFormat="1" ht="24.15" customHeight="1">
      <c r="B109" s="33"/>
      <c r="C109" s="175" t="s">
        <v>299</v>
      </c>
      <c r="D109" s="175" t="s">
        <v>561</v>
      </c>
      <c r="E109" s="176" t="s">
        <v>3624</v>
      </c>
      <c r="F109" s="177" t="s">
        <v>3625</v>
      </c>
      <c r="G109" s="178" t="s">
        <v>1407</v>
      </c>
      <c r="H109" s="179">
        <v>1</v>
      </c>
      <c r="I109" s="180"/>
      <c r="J109" s="181">
        <f t="shared" si="0"/>
        <v>0</v>
      </c>
      <c r="K109" s="177" t="s">
        <v>19</v>
      </c>
      <c r="L109" s="182"/>
      <c r="M109" s="183" t="s">
        <v>19</v>
      </c>
      <c r="N109" s="184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229</v>
      </c>
      <c r="AT109" s="143" t="s">
        <v>561</v>
      </c>
      <c r="AU109" s="143" t="s">
        <v>81</v>
      </c>
      <c r="AY109" s="18" t="s">
        <v>166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81</v>
      </c>
      <c r="BK109" s="144">
        <f t="shared" si="9"/>
        <v>0</v>
      </c>
      <c r="BL109" s="18" t="s">
        <v>173</v>
      </c>
      <c r="BM109" s="143" t="s">
        <v>3626</v>
      </c>
    </row>
    <row r="110" spans="2:65" s="1" customFormat="1" ht="16.5" customHeight="1">
      <c r="B110" s="33"/>
      <c r="C110" s="132" t="s">
        <v>307</v>
      </c>
      <c r="D110" s="132" t="s">
        <v>168</v>
      </c>
      <c r="E110" s="133" t="s">
        <v>3627</v>
      </c>
      <c r="F110" s="134" t="s">
        <v>3628</v>
      </c>
      <c r="G110" s="135" t="s">
        <v>244</v>
      </c>
      <c r="H110" s="136">
        <v>1</v>
      </c>
      <c r="I110" s="137"/>
      <c r="J110" s="138">
        <f t="shared" si="0"/>
        <v>0</v>
      </c>
      <c r="K110" s="134" t="s">
        <v>19</v>
      </c>
      <c r="L110" s="33"/>
      <c r="M110" s="139" t="s">
        <v>19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173</v>
      </c>
      <c r="AT110" s="143" t="s">
        <v>168</v>
      </c>
      <c r="AU110" s="143" t="s">
        <v>81</v>
      </c>
      <c r="AY110" s="18" t="s">
        <v>166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81</v>
      </c>
      <c r="BK110" s="144">
        <f t="shared" si="9"/>
        <v>0</v>
      </c>
      <c r="BL110" s="18" t="s">
        <v>173</v>
      </c>
      <c r="BM110" s="143" t="s">
        <v>3629</v>
      </c>
    </row>
    <row r="111" spans="2:65" s="1" customFormat="1" ht="37.799999999999997" customHeight="1">
      <c r="B111" s="33"/>
      <c r="C111" s="175" t="s">
        <v>315</v>
      </c>
      <c r="D111" s="175" t="s">
        <v>561</v>
      </c>
      <c r="E111" s="176" t="s">
        <v>3595</v>
      </c>
      <c r="F111" s="177" t="s">
        <v>3630</v>
      </c>
      <c r="G111" s="178" t="s">
        <v>276</v>
      </c>
      <c r="H111" s="179">
        <v>4</v>
      </c>
      <c r="I111" s="180"/>
      <c r="J111" s="181">
        <f t="shared" si="0"/>
        <v>0</v>
      </c>
      <c r="K111" s="177" t="s">
        <v>19</v>
      </c>
      <c r="L111" s="182"/>
      <c r="M111" s="183" t="s">
        <v>19</v>
      </c>
      <c r="N111" s="184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229</v>
      </c>
      <c r="AT111" s="143" t="s">
        <v>561</v>
      </c>
      <c r="AU111" s="143" t="s">
        <v>81</v>
      </c>
      <c r="AY111" s="18" t="s">
        <v>166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81</v>
      </c>
      <c r="BK111" s="144">
        <f t="shared" si="9"/>
        <v>0</v>
      </c>
      <c r="BL111" s="18" t="s">
        <v>173</v>
      </c>
      <c r="BM111" s="143" t="s">
        <v>3631</v>
      </c>
    </row>
    <row r="112" spans="2:65" s="1" customFormat="1" ht="16.5" customHeight="1">
      <c r="B112" s="33"/>
      <c r="C112" s="132" t="s">
        <v>324</v>
      </c>
      <c r="D112" s="132" t="s">
        <v>168</v>
      </c>
      <c r="E112" s="133" t="s">
        <v>3632</v>
      </c>
      <c r="F112" s="134" t="s">
        <v>3628</v>
      </c>
      <c r="G112" s="135" t="s">
        <v>276</v>
      </c>
      <c r="H112" s="136">
        <v>4</v>
      </c>
      <c r="I112" s="137"/>
      <c r="J112" s="138">
        <f t="shared" si="0"/>
        <v>0</v>
      </c>
      <c r="K112" s="134" t="s">
        <v>19</v>
      </c>
      <c r="L112" s="33"/>
      <c r="M112" s="139" t="s">
        <v>19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173</v>
      </c>
      <c r="AT112" s="143" t="s">
        <v>168</v>
      </c>
      <c r="AU112" s="143" t="s">
        <v>81</v>
      </c>
      <c r="AY112" s="18" t="s">
        <v>166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81</v>
      </c>
      <c r="BK112" s="144">
        <f t="shared" si="9"/>
        <v>0</v>
      </c>
      <c r="BL112" s="18" t="s">
        <v>173</v>
      </c>
      <c r="BM112" s="143" t="s">
        <v>3633</v>
      </c>
    </row>
    <row r="113" spans="2:65" s="1" customFormat="1" ht="37.799999999999997" customHeight="1">
      <c r="B113" s="33"/>
      <c r="C113" s="175" t="s">
        <v>7</v>
      </c>
      <c r="D113" s="175" t="s">
        <v>561</v>
      </c>
      <c r="E113" s="176" t="s">
        <v>3601</v>
      </c>
      <c r="F113" s="177" t="s">
        <v>3634</v>
      </c>
      <c r="G113" s="178" t="s">
        <v>276</v>
      </c>
      <c r="H113" s="179">
        <v>20</v>
      </c>
      <c r="I113" s="180"/>
      <c r="J113" s="181">
        <f t="shared" si="0"/>
        <v>0</v>
      </c>
      <c r="K113" s="177" t="s">
        <v>19</v>
      </c>
      <c r="L113" s="182"/>
      <c r="M113" s="183" t="s">
        <v>19</v>
      </c>
      <c r="N113" s="184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229</v>
      </c>
      <c r="AT113" s="143" t="s">
        <v>561</v>
      </c>
      <c r="AU113" s="143" t="s">
        <v>81</v>
      </c>
      <c r="AY113" s="18" t="s">
        <v>166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81</v>
      </c>
      <c r="BK113" s="144">
        <f t="shared" si="9"/>
        <v>0</v>
      </c>
      <c r="BL113" s="18" t="s">
        <v>173</v>
      </c>
      <c r="BM113" s="143" t="s">
        <v>3635</v>
      </c>
    </row>
    <row r="114" spans="2:65" s="1" customFormat="1" ht="16.5" customHeight="1">
      <c r="B114" s="33"/>
      <c r="C114" s="132" t="s">
        <v>334</v>
      </c>
      <c r="D114" s="132" t="s">
        <v>168</v>
      </c>
      <c r="E114" s="133" t="s">
        <v>3636</v>
      </c>
      <c r="F114" s="134" t="s">
        <v>3628</v>
      </c>
      <c r="G114" s="135" t="s">
        <v>276</v>
      </c>
      <c r="H114" s="136">
        <v>20</v>
      </c>
      <c r="I114" s="137"/>
      <c r="J114" s="138">
        <f t="shared" si="0"/>
        <v>0</v>
      </c>
      <c r="K114" s="134" t="s">
        <v>19</v>
      </c>
      <c r="L114" s="33"/>
      <c r="M114" s="139" t="s">
        <v>19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173</v>
      </c>
      <c r="AT114" s="143" t="s">
        <v>168</v>
      </c>
      <c r="AU114" s="143" t="s">
        <v>81</v>
      </c>
      <c r="AY114" s="18" t="s">
        <v>166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81</v>
      </c>
      <c r="BK114" s="144">
        <f t="shared" si="9"/>
        <v>0</v>
      </c>
      <c r="BL114" s="18" t="s">
        <v>173</v>
      </c>
      <c r="BM114" s="143" t="s">
        <v>3637</v>
      </c>
    </row>
    <row r="115" spans="2:65" s="1" customFormat="1" ht="33" customHeight="1">
      <c r="B115" s="33"/>
      <c r="C115" s="175" t="s">
        <v>342</v>
      </c>
      <c r="D115" s="175" t="s">
        <v>561</v>
      </c>
      <c r="E115" s="176" t="s">
        <v>3621</v>
      </c>
      <c r="F115" s="177" t="s">
        <v>3638</v>
      </c>
      <c r="G115" s="178" t="s">
        <v>244</v>
      </c>
      <c r="H115" s="179">
        <v>20</v>
      </c>
      <c r="I115" s="180"/>
      <c r="J115" s="181">
        <f t="shared" si="0"/>
        <v>0</v>
      </c>
      <c r="K115" s="177" t="s">
        <v>19</v>
      </c>
      <c r="L115" s="182"/>
      <c r="M115" s="183" t="s">
        <v>19</v>
      </c>
      <c r="N115" s="184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229</v>
      </c>
      <c r="AT115" s="143" t="s">
        <v>561</v>
      </c>
      <c r="AU115" s="143" t="s">
        <v>81</v>
      </c>
      <c r="AY115" s="18" t="s">
        <v>166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81</v>
      </c>
      <c r="BK115" s="144">
        <f t="shared" si="9"/>
        <v>0</v>
      </c>
      <c r="BL115" s="18" t="s">
        <v>173</v>
      </c>
      <c r="BM115" s="143" t="s">
        <v>3639</v>
      </c>
    </row>
    <row r="116" spans="2:65" s="1" customFormat="1" ht="16.5" customHeight="1">
      <c r="B116" s="33"/>
      <c r="C116" s="132" t="s">
        <v>349</v>
      </c>
      <c r="D116" s="132" t="s">
        <v>168</v>
      </c>
      <c r="E116" s="133" t="s">
        <v>3640</v>
      </c>
      <c r="F116" s="134" t="s">
        <v>3641</v>
      </c>
      <c r="G116" s="135" t="s">
        <v>244</v>
      </c>
      <c r="H116" s="136">
        <v>20</v>
      </c>
      <c r="I116" s="137"/>
      <c r="J116" s="138">
        <f t="shared" si="0"/>
        <v>0</v>
      </c>
      <c r="K116" s="134" t="s">
        <v>19</v>
      </c>
      <c r="L116" s="33"/>
      <c r="M116" s="139" t="s">
        <v>19</v>
      </c>
      <c r="N116" s="140" t="s">
        <v>45</v>
      </c>
      <c r="P116" s="141">
        <f t="shared" si="1"/>
        <v>0</v>
      </c>
      <c r="Q116" s="141">
        <v>0</v>
      </c>
      <c r="R116" s="141">
        <f t="shared" si="2"/>
        <v>0</v>
      </c>
      <c r="S116" s="141">
        <v>0</v>
      </c>
      <c r="T116" s="142">
        <f t="shared" si="3"/>
        <v>0</v>
      </c>
      <c r="AR116" s="143" t="s">
        <v>173</v>
      </c>
      <c r="AT116" s="143" t="s">
        <v>168</v>
      </c>
      <c r="AU116" s="143" t="s">
        <v>81</v>
      </c>
      <c r="AY116" s="18" t="s">
        <v>166</v>
      </c>
      <c r="BE116" s="144">
        <f t="shared" si="4"/>
        <v>0</v>
      </c>
      <c r="BF116" s="144">
        <f t="shared" si="5"/>
        <v>0</v>
      </c>
      <c r="BG116" s="144">
        <f t="shared" si="6"/>
        <v>0</v>
      </c>
      <c r="BH116" s="144">
        <f t="shared" si="7"/>
        <v>0</v>
      </c>
      <c r="BI116" s="144">
        <f t="shared" si="8"/>
        <v>0</v>
      </c>
      <c r="BJ116" s="18" t="s">
        <v>81</v>
      </c>
      <c r="BK116" s="144">
        <f t="shared" si="9"/>
        <v>0</v>
      </c>
      <c r="BL116" s="18" t="s">
        <v>173</v>
      </c>
      <c r="BM116" s="143" t="s">
        <v>3642</v>
      </c>
    </row>
    <row r="117" spans="2:65" s="11" customFormat="1" ht="25.95" customHeight="1">
      <c r="B117" s="120"/>
      <c r="D117" s="121" t="s">
        <v>73</v>
      </c>
      <c r="E117" s="122" t="s">
        <v>83</v>
      </c>
      <c r="F117" s="122" t="s">
        <v>3643</v>
      </c>
      <c r="I117" s="123"/>
      <c r="J117" s="124">
        <f>BK117</f>
        <v>0</v>
      </c>
      <c r="L117" s="120"/>
      <c r="M117" s="125"/>
      <c r="P117" s="126">
        <f>SUM(P118:P133)</f>
        <v>0</v>
      </c>
      <c r="R117" s="126">
        <f>SUM(R118:R133)</f>
        <v>0</v>
      </c>
      <c r="T117" s="127">
        <f>SUM(T118:T133)</f>
        <v>0</v>
      </c>
      <c r="AR117" s="121" t="s">
        <v>81</v>
      </c>
      <c r="AT117" s="128" t="s">
        <v>73</v>
      </c>
      <c r="AU117" s="128" t="s">
        <v>74</v>
      </c>
      <c r="AY117" s="121" t="s">
        <v>166</v>
      </c>
      <c r="BK117" s="129">
        <f>SUM(BK118:BK133)</f>
        <v>0</v>
      </c>
    </row>
    <row r="118" spans="2:65" s="1" customFormat="1" ht="78" customHeight="1">
      <c r="B118" s="33"/>
      <c r="C118" s="175" t="s">
        <v>361</v>
      </c>
      <c r="D118" s="175" t="s">
        <v>561</v>
      </c>
      <c r="E118" s="176" t="s">
        <v>3644</v>
      </c>
      <c r="F118" s="177" t="s">
        <v>3645</v>
      </c>
      <c r="G118" s="178" t="s">
        <v>1407</v>
      </c>
      <c r="H118" s="179">
        <v>1</v>
      </c>
      <c r="I118" s="180"/>
      <c r="J118" s="181">
        <f t="shared" ref="J118:J133" si="10">ROUND(I118*H118,2)</f>
        <v>0</v>
      </c>
      <c r="K118" s="177" t="s">
        <v>19</v>
      </c>
      <c r="L118" s="182"/>
      <c r="M118" s="183" t="s">
        <v>19</v>
      </c>
      <c r="N118" s="184" t="s">
        <v>45</v>
      </c>
      <c r="P118" s="141">
        <f t="shared" ref="P118:P133" si="11">O118*H118</f>
        <v>0</v>
      </c>
      <c r="Q118" s="141">
        <v>0</v>
      </c>
      <c r="R118" s="141">
        <f t="shared" ref="R118:R133" si="12">Q118*H118</f>
        <v>0</v>
      </c>
      <c r="S118" s="141">
        <v>0</v>
      </c>
      <c r="T118" s="142">
        <f t="shared" ref="T118:T133" si="13">S118*H118</f>
        <v>0</v>
      </c>
      <c r="AR118" s="143" t="s">
        <v>229</v>
      </c>
      <c r="AT118" s="143" t="s">
        <v>561</v>
      </c>
      <c r="AU118" s="143" t="s">
        <v>81</v>
      </c>
      <c r="AY118" s="18" t="s">
        <v>166</v>
      </c>
      <c r="BE118" s="144">
        <f t="shared" ref="BE118:BE133" si="14">IF(N118="základní",J118,0)</f>
        <v>0</v>
      </c>
      <c r="BF118" s="144">
        <f t="shared" ref="BF118:BF133" si="15">IF(N118="snížená",J118,0)</f>
        <v>0</v>
      </c>
      <c r="BG118" s="144">
        <f t="shared" ref="BG118:BG133" si="16">IF(N118="zákl. přenesená",J118,0)</f>
        <v>0</v>
      </c>
      <c r="BH118" s="144">
        <f t="shared" ref="BH118:BH133" si="17">IF(N118="sníž. přenesená",J118,0)</f>
        <v>0</v>
      </c>
      <c r="BI118" s="144">
        <f t="shared" ref="BI118:BI133" si="18">IF(N118="nulová",J118,0)</f>
        <v>0</v>
      </c>
      <c r="BJ118" s="18" t="s">
        <v>81</v>
      </c>
      <c r="BK118" s="144">
        <f t="shared" ref="BK118:BK133" si="19">ROUND(I118*H118,2)</f>
        <v>0</v>
      </c>
      <c r="BL118" s="18" t="s">
        <v>173</v>
      </c>
      <c r="BM118" s="143" t="s">
        <v>3646</v>
      </c>
    </row>
    <row r="119" spans="2:65" s="1" customFormat="1" ht="16.5" customHeight="1">
      <c r="B119" s="33"/>
      <c r="C119" s="132" t="s">
        <v>371</v>
      </c>
      <c r="D119" s="132" t="s">
        <v>168</v>
      </c>
      <c r="E119" s="133" t="s">
        <v>3601</v>
      </c>
      <c r="F119" s="134" t="s">
        <v>3602</v>
      </c>
      <c r="G119" s="135" t="s">
        <v>1407</v>
      </c>
      <c r="H119" s="136">
        <v>2</v>
      </c>
      <c r="I119" s="137"/>
      <c r="J119" s="138">
        <f t="shared" si="10"/>
        <v>0</v>
      </c>
      <c r="K119" s="134" t="s">
        <v>19</v>
      </c>
      <c r="L119" s="33"/>
      <c r="M119" s="139" t="s">
        <v>19</v>
      </c>
      <c r="N119" s="140" t="s">
        <v>45</v>
      </c>
      <c r="P119" s="141">
        <f t="shared" si="11"/>
        <v>0</v>
      </c>
      <c r="Q119" s="141">
        <v>0</v>
      </c>
      <c r="R119" s="141">
        <f t="shared" si="12"/>
        <v>0</v>
      </c>
      <c r="S119" s="141">
        <v>0</v>
      </c>
      <c r="T119" s="142">
        <f t="shared" si="13"/>
        <v>0</v>
      </c>
      <c r="AR119" s="143" t="s">
        <v>173</v>
      </c>
      <c r="AT119" s="143" t="s">
        <v>168</v>
      </c>
      <c r="AU119" s="143" t="s">
        <v>81</v>
      </c>
      <c r="AY119" s="18" t="s">
        <v>166</v>
      </c>
      <c r="BE119" s="144">
        <f t="shared" si="14"/>
        <v>0</v>
      </c>
      <c r="BF119" s="144">
        <f t="shared" si="15"/>
        <v>0</v>
      </c>
      <c r="BG119" s="144">
        <f t="shared" si="16"/>
        <v>0</v>
      </c>
      <c r="BH119" s="144">
        <f t="shared" si="17"/>
        <v>0</v>
      </c>
      <c r="BI119" s="144">
        <f t="shared" si="18"/>
        <v>0</v>
      </c>
      <c r="BJ119" s="18" t="s">
        <v>81</v>
      </c>
      <c r="BK119" s="144">
        <f t="shared" si="19"/>
        <v>0</v>
      </c>
      <c r="BL119" s="18" t="s">
        <v>173</v>
      </c>
      <c r="BM119" s="143" t="s">
        <v>3647</v>
      </c>
    </row>
    <row r="120" spans="2:65" s="1" customFormat="1" ht="44.25" customHeight="1">
      <c r="B120" s="33"/>
      <c r="C120" s="175" t="s">
        <v>384</v>
      </c>
      <c r="D120" s="175" t="s">
        <v>561</v>
      </c>
      <c r="E120" s="176" t="s">
        <v>3627</v>
      </c>
      <c r="F120" s="177" t="s">
        <v>3648</v>
      </c>
      <c r="G120" s="178" t="s">
        <v>276</v>
      </c>
      <c r="H120" s="179">
        <v>16</v>
      </c>
      <c r="I120" s="180"/>
      <c r="J120" s="181">
        <f t="shared" si="10"/>
        <v>0</v>
      </c>
      <c r="K120" s="177" t="s">
        <v>19</v>
      </c>
      <c r="L120" s="182"/>
      <c r="M120" s="183" t="s">
        <v>19</v>
      </c>
      <c r="N120" s="184" t="s">
        <v>45</v>
      </c>
      <c r="P120" s="141">
        <f t="shared" si="11"/>
        <v>0</v>
      </c>
      <c r="Q120" s="141">
        <v>0</v>
      </c>
      <c r="R120" s="141">
        <f t="shared" si="12"/>
        <v>0</v>
      </c>
      <c r="S120" s="141">
        <v>0</v>
      </c>
      <c r="T120" s="142">
        <f t="shared" si="13"/>
        <v>0</v>
      </c>
      <c r="AR120" s="143" t="s">
        <v>229</v>
      </c>
      <c r="AT120" s="143" t="s">
        <v>561</v>
      </c>
      <c r="AU120" s="143" t="s">
        <v>81</v>
      </c>
      <c r="AY120" s="18" t="s">
        <v>166</v>
      </c>
      <c r="BE120" s="144">
        <f t="shared" si="14"/>
        <v>0</v>
      </c>
      <c r="BF120" s="144">
        <f t="shared" si="15"/>
        <v>0</v>
      </c>
      <c r="BG120" s="144">
        <f t="shared" si="16"/>
        <v>0</v>
      </c>
      <c r="BH120" s="144">
        <f t="shared" si="17"/>
        <v>0</v>
      </c>
      <c r="BI120" s="144">
        <f t="shared" si="18"/>
        <v>0</v>
      </c>
      <c r="BJ120" s="18" t="s">
        <v>81</v>
      </c>
      <c r="BK120" s="144">
        <f t="shared" si="19"/>
        <v>0</v>
      </c>
      <c r="BL120" s="18" t="s">
        <v>173</v>
      </c>
      <c r="BM120" s="143" t="s">
        <v>3649</v>
      </c>
    </row>
    <row r="121" spans="2:65" s="1" customFormat="1" ht="16.5" customHeight="1">
      <c r="B121" s="33"/>
      <c r="C121" s="132" t="s">
        <v>390</v>
      </c>
      <c r="D121" s="132" t="s">
        <v>168</v>
      </c>
      <c r="E121" s="133" t="s">
        <v>3632</v>
      </c>
      <c r="F121" s="134" t="s">
        <v>3628</v>
      </c>
      <c r="G121" s="135" t="s">
        <v>276</v>
      </c>
      <c r="H121" s="136">
        <v>16</v>
      </c>
      <c r="I121" s="137"/>
      <c r="J121" s="138">
        <f t="shared" si="10"/>
        <v>0</v>
      </c>
      <c r="K121" s="134" t="s">
        <v>19</v>
      </c>
      <c r="L121" s="33"/>
      <c r="M121" s="139" t="s">
        <v>19</v>
      </c>
      <c r="N121" s="140" t="s">
        <v>45</v>
      </c>
      <c r="P121" s="141">
        <f t="shared" si="11"/>
        <v>0</v>
      </c>
      <c r="Q121" s="141">
        <v>0</v>
      </c>
      <c r="R121" s="141">
        <f t="shared" si="12"/>
        <v>0</v>
      </c>
      <c r="S121" s="141">
        <v>0</v>
      </c>
      <c r="T121" s="142">
        <f t="shared" si="13"/>
        <v>0</v>
      </c>
      <c r="AR121" s="143" t="s">
        <v>173</v>
      </c>
      <c r="AT121" s="143" t="s">
        <v>168</v>
      </c>
      <c r="AU121" s="143" t="s">
        <v>81</v>
      </c>
      <c r="AY121" s="18" t="s">
        <v>166</v>
      </c>
      <c r="BE121" s="144">
        <f t="shared" si="14"/>
        <v>0</v>
      </c>
      <c r="BF121" s="144">
        <f t="shared" si="15"/>
        <v>0</v>
      </c>
      <c r="BG121" s="144">
        <f t="shared" si="16"/>
        <v>0</v>
      </c>
      <c r="BH121" s="144">
        <f t="shared" si="17"/>
        <v>0</v>
      </c>
      <c r="BI121" s="144">
        <f t="shared" si="18"/>
        <v>0</v>
      </c>
      <c r="BJ121" s="18" t="s">
        <v>81</v>
      </c>
      <c r="BK121" s="144">
        <f t="shared" si="19"/>
        <v>0</v>
      </c>
      <c r="BL121" s="18" t="s">
        <v>173</v>
      </c>
      <c r="BM121" s="143" t="s">
        <v>3650</v>
      </c>
    </row>
    <row r="122" spans="2:65" s="1" customFormat="1" ht="33" customHeight="1">
      <c r="B122" s="33"/>
      <c r="C122" s="175" t="s">
        <v>397</v>
      </c>
      <c r="D122" s="175" t="s">
        <v>561</v>
      </c>
      <c r="E122" s="176" t="s">
        <v>3621</v>
      </c>
      <c r="F122" s="177" t="s">
        <v>3638</v>
      </c>
      <c r="G122" s="178" t="s">
        <v>244</v>
      </c>
      <c r="H122" s="179">
        <v>4</v>
      </c>
      <c r="I122" s="180"/>
      <c r="J122" s="181">
        <f t="shared" si="10"/>
        <v>0</v>
      </c>
      <c r="K122" s="177" t="s">
        <v>19</v>
      </c>
      <c r="L122" s="182"/>
      <c r="M122" s="183" t="s">
        <v>19</v>
      </c>
      <c r="N122" s="184" t="s">
        <v>45</v>
      </c>
      <c r="P122" s="141">
        <f t="shared" si="11"/>
        <v>0</v>
      </c>
      <c r="Q122" s="141">
        <v>0</v>
      </c>
      <c r="R122" s="141">
        <f t="shared" si="12"/>
        <v>0</v>
      </c>
      <c r="S122" s="141">
        <v>0</v>
      </c>
      <c r="T122" s="142">
        <f t="shared" si="13"/>
        <v>0</v>
      </c>
      <c r="AR122" s="143" t="s">
        <v>229</v>
      </c>
      <c r="AT122" s="143" t="s">
        <v>561</v>
      </c>
      <c r="AU122" s="143" t="s">
        <v>81</v>
      </c>
      <c r="AY122" s="18" t="s">
        <v>166</v>
      </c>
      <c r="BE122" s="144">
        <f t="shared" si="14"/>
        <v>0</v>
      </c>
      <c r="BF122" s="144">
        <f t="shared" si="15"/>
        <v>0</v>
      </c>
      <c r="BG122" s="144">
        <f t="shared" si="16"/>
        <v>0</v>
      </c>
      <c r="BH122" s="144">
        <f t="shared" si="17"/>
        <v>0</v>
      </c>
      <c r="BI122" s="144">
        <f t="shared" si="18"/>
        <v>0</v>
      </c>
      <c r="BJ122" s="18" t="s">
        <v>81</v>
      </c>
      <c r="BK122" s="144">
        <f t="shared" si="19"/>
        <v>0</v>
      </c>
      <c r="BL122" s="18" t="s">
        <v>173</v>
      </c>
      <c r="BM122" s="143" t="s">
        <v>3651</v>
      </c>
    </row>
    <row r="123" spans="2:65" s="1" customFormat="1" ht="16.5" customHeight="1">
      <c r="B123" s="33"/>
      <c r="C123" s="132" t="s">
        <v>404</v>
      </c>
      <c r="D123" s="132" t="s">
        <v>168</v>
      </c>
      <c r="E123" s="133" t="s">
        <v>3652</v>
      </c>
      <c r="F123" s="134" t="s">
        <v>3628</v>
      </c>
      <c r="G123" s="135" t="s">
        <v>276</v>
      </c>
      <c r="H123" s="136">
        <v>16</v>
      </c>
      <c r="I123" s="137"/>
      <c r="J123" s="138">
        <f t="shared" si="10"/>
        <v>0</v>
      </c>
      <c r="K123" s="134" t="s">
        <v>19</v>
      </c>
      <c r="L123" s="33"/>
      <c r="M123" s="139" t="s">
        <v>19</v>
      </c>
      <c r="N123" s="140" t="s">
        <v>45</v>
      </c>
      <c r="P123" s="141">
        <f t="shared" si="11"/>
        <v>0</v>
      </c>
      <c r="Q123" s="141">
        <v>0</v>
      </c>
      <c r="R123" s="141">
        <f t="shared" si="12"/>
        <v>0</v>
      </c>
      <c r="S123" s="141">
        <v>0</v>
      </c>
      <c r="T123" s="142">
        <f t="shared" si="13"/>
        <v>0</v>
      </c>
      <c r="AR123" s="143" t="s">
        <v>173</v>
      </c>
      <c r="AT123" s="143" t="s">
        <v>168</v>
      </c>
      <c r="AU123" s="143" t="s">
        <v>81</v>
      </c>
      <c r="AY123" s="18" t="s">
        <v>166</v>
      </c>
      <c r="BE123" s="144">
        <f t="shared" si="14"/>
        <v>0</v>
      </c>
      <c r="BF123" s="144">
        <f t="shared" si="15"/>
        <v>0</v>
      </c>
      <c r="BG123" s="144">
        <f t="shared" si="16"/>
        <v>0</v>
      </c>
      <c r="BH123" s="144">
        <f t="shared" si="17"/>
        <v>0</v>
      </c>
      <c r="BI123" s="144">
        <f t="shared" si="18"/>
        <v>0</v>
      </c>
      <c r="BJ123" s="18" t="s">
        <v>81</v>
      </c>
      <c r="BK123" s="144">
        <f t="shared" si="19"/>
        <v>0</v>
      </c>
      <c r="BL123" s="18" t="s">
        <v>173</v>
      </c>
      <c r="BM123" s="143" t="s">
        <v>3653</v>
      </c>
    </row>
    <row r="124" spans="2:65" s="1" customFormat="1" ht="24.15" customHeight="1">
      <c r="B124" s="33"/>
      <c r="C124" s="175" t="s">
        <v>409</v>
      </c>
      <c r="D124" s="175" t="s">
        <v>561</v>
      </c>
      <c r="E124" s="176" t="s">
        <v>3640</v>
      </c>
      <c r="F124" s="177" t="s">
        <v>3654</v>
      </c>
      <c r="G124" s="178" t="s">
        <v>244</v>
      </c>
      <c r="H124" s="179">
        <v>4</v>
      </c>
      <c r="I124" s="180"/>
      <c r="J124" s="181">
        <f t="shared" si="10"/>
        <v>0</v>
      </c>
      <c r="K124" s="177" t="s">
        <v>19</v>
      </c>
      <c r="L124" s="182"/>
      <c r="M124" s="183" t="s">
        <v>19</v>
      </c>
      <c r="N124" s="184" t="s">
        <v>45</v>
      </c>
      <c r="P124" s="141">
        <f t="shared" si="11"/>
        <v>0</v>
      </c>
      <c r="Q124" s="141">
        <v>0</v>
      </c>
      <c r="R124" s="141">
        <f t="shared" si="12"/>
        <v>0</v>
      </c>
      <c r="S124" s="141">
        <v>0</v>
      </c>
      <c r="T124" s="142">
        <f t="shared" si="13"/>
        <v>0</v>
      </c>
      <c r="AR124" s="143" t="s">
        <v>229</v>
      </c>
      <c r="AT124" s="143" t="s">
        <v>561</v>
      </c>
      <c r="AU124" s="143" t="s">
        <v>81</v>
      </c>
      <c r="AY124" s="18" t="s">
        <v>166</v>
      </c>
      <c r="BE124" s="144">
        <f t="shared" si="14"/>
        <v>0</v>
      </c>
      <c r="BF124" s="144">
        <f t="shared" si="15"/>
        <v>0</v>
      </c>
      <c r="BG124" s="144">
        <f t="shared" si="16"/>
        <v>0</v>
      </c>
      <c r="BH124" s="144">
        <f t="shared" si="17"/>
        <v>0</v>
      </c>
      <c r="BI124" s="144">
        <f t="shared" si="18"/>
        <v>0</v>
      </c>
      <c r="BJ124" s="18" t="s">
        <v>81</v>
      </c>
      <c r="BK124" s="144">
        <f t="shared" si="19"/>
        <v>0</v>
      </c>
      <c r="BL124" s="18" t="s">
        <v>173</v>
      </c>
      <c r="BM124" s="143" t="s">
        <v>3655</v>
      </c>
    </row>
    <row r="125" spans="2:65" s="1" customFormat="1" ht="16.5" customHeight="1">
      <c r="B125" s="33"/>
      <c r="C125" s="132" t="s">
        <v>414</v>
      </c>
      <c r="D125" s="132" t="s">
        <v>168</v>
      </c>
      <c r="E125" s="133" t="s">
        <v>3640</v>
      </c>
      <c r="F125" s="134" t="s">
        <v>3641</v>
      </c>
      <c r="G125" s="135" t="s">
        <v>244</v>
      </c>
      <c r="H125" s="136">
        <v>4</v>
      </c>
      <c r="I125" s="137"/>
      <c r="J125" s="138">
        <f t="shared" si="10"/>
        <v>0</v>
      </c>
      <c r="K125" s="134" t="s">
        <v>19</v>
      </c>
      <c r="L125" s="33"/>
      <c r="M125" s="139" t="s">
        <v>19</v>
      </c>
      <c r="N125" s="140" t="s">
        <v>45</v>
      </c>
      <c r="P125" s="141">
        <f t="shared" si="11"/>
        <v>0</v>
      </c>
      <c r="Q125" s="141">
        <v>0</v>
      </c>
      <c r="R125" s="141">
        <f t="shared" si="12"/>
        <v>0</v>
      </c>
      <c r="S125" s="141">
        <v>0</v>
      </c>
      <c r="T125" s="142">
        <f t="shared" si="13"/>
        <v>0</v>
      </c>
      <c r="AR125" s="143" t="s">
        <v>173</v>
      </c>
      <c r="AT125" s="143" t="s">
        <v>168</v>
      </c>
      <c r="AU125" s="143" t="s">
        <v>81</v>
      </c>
      <c r="AY125" s="18" t="s">
        <v>166</v>
      </c>
      <c r="BE125" s="144">
        <f t="shared" si="14"/>
        <v>0</v>
      </c>
      <c r="BF125" s="144">
        <f t="shared" si="15"/>
        <v>0</v>
      </c>
      <c r="BG125" s="144">
        <f t="shared" si="16"/>
        <v>0</v>
      </c>
      <c r="BH125" s="144">
        <f t="shared" si="17"/>
        <v>0</v>
      </c>
      <c r="BI125" s="144">
        <f t="shared" si="18"/>
        <v>0</v>
      </c>
      <c r="BJ125" s="18" t="s">
        <v>81</v>
      </c>
      <c r="BK125" s="144">
        <f t="shared" si="19"/>
        <v>0</v>
      </c>
      <c r="BL125" s="18" t="s">
        <v>173</v>
      </c>
      <c r="BM125" s="143" t="s">
        <v>3656</v>
      </c>
    </row>
    <row r="126" spans="2:65" s="1" customFormat="1" ht="33" customHeight="1">
      <c r="B126" s="33"/>
      <c r="C126" s="175" t="s">
        <v>420</v>
      </c>
      <c r="D126" s="175" t="s">
        <v>561</v>
      </c>
      <c r="E126" s="176" t="s">
        <v>3632</v>
      </c>
      <c r="F126" s="177" t="s">
        <v>3657</v>
      </c>
      <c r="G126" s="178" t="s">
        <v>276</v>
      </c>
      <c r="H126" s="179">
        <v>16</v>
      </c>
      <c r="I126" s="180"/>
      <c r="J126" s="181">
        <f t="shared" si="10"/>
        <v>0</v>
      </c>
      <c r="K126" s="177" t="s">
        <v>19</v>
      </c>
      <c r="L126" s="182"/>
      <c r="M126" s="183" t="s">
        <v>19</v>
      </c>
      <c r="N126" s="184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229</v>
      </c>
      <c r="AT126" s="143" t="s">
        <v>561</v>
      </c>
      <c r="AU126" s="143" t="s">
        <v>81</v>
      </c>
      <c r="AY126" s="18" t="s">
        <v>166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81</v>
      </c>
      <c r="BK126" s="144">
        <f t="shared" si="19"/>
        <v>0</v>
      </c>
      <c r="BL126" s="18" t="s">
        <v>173</v>
      </c>
      <c r="BM126" s="143" t="s">
        <v>3658</v>
      </c>
    </row>
    <row r="127" spans="2:65" s="1" customFormat="1" ht="16.5" customHeight="1">
      <c r="B127" s="33"/>
      <c r="C127" s="132" t="s">
        <v>426</v>
      </c>
      <c r="D127" s="132" t="s">
        <v>168</v>
      </c>
      <c r="E127" s="133" t="s">
        <v>3659</v>
      </c>
      <c r="F127" s="134" t="s">
        <v>3641</v>
      </c>
      <c r="G127" s="135" t="s">
        <v>244</v>
      </c>
      <c r="H127" s="136">
        <v>4</v>
      </c>
      <c r="I127" s="137"/>
      <c r="J127" s="138">
        <f t="shared" si="10"/>
        <v>0</v>
      </c>
      <c r="K127" s="134" t="s">
        <v>19</v>
      </c>
      <c r="L127" s="33"/>
      <c r="M127" s="139" t="s">
        <v>19</v>
      </c>
      <c r="N127" s="140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173</v>
      </c>
      <c r="AT127" s="143" t="s">
        <v>168</v>
      </c>
      <c r="AU127" s="143" t="s">
        <v>81</v>
      </c>
      <c r="AY127" s="18" t="s">
        <v>166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81</v>
      </c>
      <c r="BK127" s="144">
        <f t="shared" si="19"/>
        <v>0</v>
      </c>
      <c r="BL127" s="18" t="s">
        <v>173</v>
      </c>
      <c r="BM127" s="143" t="s">
        <v>3660</v>
      </c>
    </row>
    <row r="128" spans="2:65" s="1" customFormat="1" ht="37.799999999999997" customHeight="1">
      <c r="B128" s="33"/>
      <c r="C128" s="175" t="s">
        <v>340</v>
      </c>
      <c r="D128" s="175" t="s">
        <v>561</v>
      </c>
      <c r="E128" s="176" t="s">
        <v>3661</v>
      </c>
      <c r="F128" s="177" t="s">
        <v>3662</v>
      </c>
      <c r="G128" s="178" t="s">
        <v>1407</v>
      </c>
      <c r="H128" s="179">
        <v>1</v>
      </c>
      <c r="I128" s="180"/>
      <c r="J128" s="181">
        <f t="shared" si="10"/>
        <v>0</v>
      </c>
      <c r="K128" s="177" t="s">
        <v>19</v>
      </c>
      <c r="L128" s="182"/>
      <c r="M128" s="183" t="s">
        <v>19</v>
      </c>
      <c r="N128" s="184" t="s">
        <v>45</v>
      </c>
      <c r="P128" s="141">
        <f t="shared" si="11"/>
        <v>0</v>
      </c>
      <c r="Q128" s="141">
        <v>0</v>
      </c>
      <c r="R128" s="141">
        <f t="shared" si="12"/>
        <v>0</v>
      </c>
      <c r="S128" s="141">
        <v>0</v>
      </c>
      <c r="T128" s="142">
        <f t="shared" si="13"/>
        <v>0</v>
      </c>
      <c r="AR128" s="143" t="s">
        <v>229</v>
      </c>
      <c r="AT128" s="143" t="s">
        <v>561</v>
      </c>
      <c r="AU128" s="143" t="s">
        <v>81</v>
      </c>
      <c r="AY128" s="18" t="s">
        <v>166</v>
      </c>
      <c r="BE128" s="144">
        <f t="shared" si="14"/>
        <v>0</v>
      </c>
      <c r="BF128" s="144">
        <f t="shared" si="15"/>
        <v>0</v>
      </c>
      <c r="BG128" s="144">
        <f t="shared" si="16"/>
        <v>0</v>
      </c>
      <c r="BH128" s="144">
        <f t="shared" si="17"/>
        <v>0</v>
      </c>
      <c r="BI128" s="144">
        <f t="shared" si="18"/>
        <v>0</v>
      </c>
      <c r="BJ128" s="18" t="s">
        <v>81</v>
      </c>
      <c r="BK128" s="144">
        <f t="shared" si="19"/>
        <v>0</v>
      </c>
      <c r="BL128" s="18" t="s">
        <v>173</v>
      </c>
      <c r="BM128" s="143" t="s">
        <v>3663</v>
      </c>
    </row>
    <row r="129" spans="2:65" s="1" customFormat="1" ht="16.5" customHeight="1">
      <c r="B129" s="33"/>
      <c r="C129" s="132" t="s">
        <v>437</v>
      </c>
      <c r="D129" s="132" t="s">
        <v>168</v>
      </c>
      <c r="E129" s="133" t="s">
        <v>3661</v>
      </c>
      <c r="F129" s="134" t="s">
        <v>3664</v>
      </c>
      <c r="G129" s="135" t="s">
        <v>1407</v>
      </c>
      <c r="H129" s="136">
        <v>1</v>
      </c>
      <c r="I129" s="137"/>
      <c r="J129" s="138">
        <f t="shared" si="10"/>
        <v>0</v>
      </c>
      <c r="K129" s="134" t="s">
        <v>19</v>
      </c>
      <c r="L129" s="33"/>
      <c r="M129" s="139" t="s">
        <v>19</v>
      </c>
      <c r="N129" s="140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173</v>
      </c>
      <c r="AT129" s="143" t="s">
        <v>168</v>
      </c>
      <c r="AU129" s="143" t="s">
        <v>81</v>
      </c>
      <c r="AY129" s="18" t="s">
        <v>166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81</v>
      </c>
      <c r="BK129" s="144">
        <f t="shared" si="19"/>
        <v>0</v>
      </c>
      <c r="BL129" s="18" t="s">
        <v>173</v>
      </c>
      <c r="BM129" s="143" t="s">
        <v>3665</v>
      </c>
    </row>
    <row r="130" spans="2:65" s="1" customFormat="1" ht="24.15" customHeight="1">
      <c r="B130" s="33"/>
      <c r="C130" s="175" t="s">
        <v>444</v>
      </c>
      <c r="D130" s="175" t="s">
        <v>561</v>
      </c>
      <c r="E130" s="176" t="s">
        <v>1400</v>
      </c>
      <c r="F130" s="177" t="s">
        <v>3666</v>
      </c>
      <c r="G130" s="178" t="s">
        <v>1407</v>
      </c>
      <c r="H130" s="179">
        <v>2</v>
      </c>
      <c r="I130" s="180"/>
      <c r="J130" s="181">
        <f t="shared" si="10"/>
        <v>0</v>
      </c>
      <c r="K130" s="177" t="s">
        <v>19</v>
      </c>
      <c r="L130" s="182"/>
      <c r="M130" s="183" t="s">
        <v>19</v>
      </c>
      <c r="N130" s="184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229</v>
      </c>
      <c r="AT130" s="143" t="s">
        <v>561</v>
      </c>
      <c r="AU130" s="143" t="s">
        <v>81</v>
      </c>
      <c r="AY130" s="18" t="s">
        <v>166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81</v>
      </c>
      <c r="BK130" s="144">
        <f t="shared" si="19"/>
        <v>0</v>
      </c>
      <c r="BL130" s="18" t="s">
        <v>173</v>
      </c>
      <c r="BM130" s="143" t="s">
        <v>3667</v>
      </c>
    </row>
    <row r="131" spans="2:65" s="1" customFormat="1" ht="16.5" customHeight="1">
      <c r="B131" s="33"/>
      <c r="C131" s="132" t="s">
        <v>454</v>
      </c>
      <c r="D131" s="132" t="s">
        <v>168</v>
      </c>
      <c r="E131" s="133" t="s">
        <v>3668</v>
      </c>
      <c r="F131" s="134" t="s">
        <v>3669</v>
      </c>
      <c r="G131" s="135" t="s">
        <v>1407</v>
      </c>
      <c r="H131" s="136">
        <v>1</v>
      </c>
      <c r="I131" s="137"/>
      <c r="J131" s="138">
        <f t="shared" si="10"/>
        <v>0</v>
      </c>
      <c r="K131" s="134" t="s">
        <v>19</v>
      </c>
      <c r="L131" s="33"/>
      <c r="M131" s="139" t="s">
        <v>19</v>
      </c>
      <c r="N131" s="140" t="s">
        <v>45</v>
      </c>
      <c r="P131" s="141">
        <f t="shared" si="11"/>
        <v>0</v>
      </c>
      <c r="Q131" s="141">
        <v>0</v>
      </c>
      <c r="R131" s="141">
        <f t="shared" si="12"/>
        <v>0</v>
      </c>
      <c r="S131" s="141">
        <v>0</v>
      </c>
      <c r="T131" s="142">
        <f t="shared" si="13"/>
        <v>0</v>
      </c>
      <c r="AR131" s="143" t="s">
        <v>173</v>
      </c>
      <c r="AT131" s="143" t="s">
        <v>168</v>
      </c>
      <c r="AU131" s="143" t="s">
        <v>81</v>
      </c>
      <c r="AY131" s="18" t="s">
        <v>166</v>
      </c>
      <c r="BE131" s="144">
        <f t="shared" si="14"/>
        <v>0</v>
      </c>
      <c r="BF131" s="144">
        <f t="shared" si="15"/>
        <v>0</v>
      </c>
      <c r="BG131" s="144">
        <f t="shared" si="16"/>
        <v>0</v>
      </c>
      <c r="BH131" s="144">
        <f t="shared" si="17"/>
        <v>0</v>
      </c>
      <c r="BI131" s="144">
        <f t="shared" si="18"/>
        <v>0</v>
      </c>
      <c r="BJ131" s="18" t="s">
        <v>81</v>
      </c>
      <c r="BK131" s="144">
        <f t="shared" si="19"/>
        <v>0</v>
      </c>
      <c r="BL131" s="18" t="s">
        <v>173</v>
      </c>
      <c r="BM131" s="143" t="s">
        <v>3670</v>
      </c>
    </row>
    <row r="132" spans="2:65" s="1" customFormat="1" ht="24.15" customHeight="1">
      <c r="B132" s="33"/>
      <c r="C132" s="175" t="s">
        <v>464</v>
      </c>
      <c r="D132" s="175" t="s">
        <v>561</v>
      </c>
      <c r="E132" s="176" t="s">
        <v>3668</v>
      </c>
      <c r="F132" s="177" t="s">
        <v>3671</v>
      </c>
      <c r="G132" s="178" t="s">
        <v>276</v>
      </c>
      <c r="H132" s="179">
        <v>10</v>
      </c>
      <c r="I132" s="180"/>
      <c r="J132" s="181">
        <f t="shared" si="10"/>
        <v>0</v>
      </c>
      <c r="K132" s="177" t="s">
        <v>19</v>
      </c>
      <c r="L132" s="182"/>
      <c r="M132" s="183" t="s">
        <v>19</v>
      </c>
      <c r="N132" s="184" t="s">
        <v>45</v>
      </c>
      <c r="P132" s="141">
        <f t="shared" si="11"/>
        <v>0</v>
      </c>
      <c r="Q132" s="141">
        <v>0</v>
      </c>
      <c r="R132" s="141">
        <f t="shared" si="12"/>
        <v>0</v>
      </c>
      <c r="S132" s="141">
        <v>0</v>
      </c>
      <c r="T132" s="142">
        <f t="shared" si="13"/>
        <v>0</v>
      </c>
      <c r="AR132" s="143" t="s">
        <v>229</v>
      </c>
      <c r="AT132" s="143" t="s">
        <v>561</v>
      </c>
      <c r="AU132" s="143" t="s">
        <v>81</v>
      </c>
      <c r="AY132" s="18" t="s">
        <v>166</v>
      </c>
      <c r="BE132" s="144">
        <f t="shared" si="14"/>
        <v>0</v>
      </c>
      <c r="BF132" s="144">
        <f t="shared" si="15"/>
        <v>0</v>
      </c>
      <c r="BG132" s="144">
        <f t="shared" si="16"/>
        <v>0</v>
      </c>
      <c r="BH132" s="144">
        <f t="shared" si="17"/>
        <v>0</v>
      </c>
      <c r="BI132" s="144">
        <f t="shared" si="18"/>
        <v>0</v>
      </c>
      <c r="BJ132" s="18" t="s">
        <v>81</v>
      </c>
      <c r="BK132" s="144">
        <f t="shared" si="19"/>
        <v>0</v>
      </c>
      <c r="BL132" s="18" t="s">
        <v>173</v>
      </c>
      <c r="BM132" s="143" t="s">
        <v>3672</v>
      </c>
    </row>
    <row r="133" spans="2:65" s="1" customFormat="1" ht="16.5" customHeight="1">
      <c r="B133" s="33"/>
      <c r="C133" s="175" t="s">
        <v>473</v>
      </c>
      <c r="D133" s="175" t="s">
        <v>561</v>
      </c>
      <c r="E133" s="176" t="s">
        <v>3673</v>
      </c>
      <c r="F133" s="177" t="s">
        <v>3674</v>
      </c>
      <c r="G133" s="178" t="s">
        <v>276</v>
      </c>
      <c r="H133" s="179">
        <v>10</v>
      </c>
      <c r="I133" s="180"/>
      <c r="J133" s="181">
        <f t="shared" si="10"/>
        <v>0</v>
      </c>
      <c r="K133" s="177" t="s">
        <v>19</v>
      </c>
      <c r="L133" s="182"/>
      <c r="M133" s="183" t="s">
        <v>19</v>
      </c>
      <c r="N133" s="184" t="s">
        <v>45</v>
      </c>
      <c r="P133" s="141">
        <f t="shared" si="11"/>
        <v>0</v>
      </c>
      <c r="Q133" s="141">
        <v>0</v>
      </c>
      <c r="R133" s="141">
        <f t="shared" si="12"/>
        <v>0</v>
      </c>
      <c r="S133" s="141">
        <v>0</v>
      </c>
      <c r="T133" s="142">
        <f t="shared" si="13"/>
        <v>0</v>
      </c>
      <c r="AR133" s="143" t="s">
        <v>229</v>
      </c>
      <c r="AT133" s="143" t="s">
        <v>561</v>
      </c>
      <c r="AU133" s="143" t="s">
        <v>81</v>
      </c>
      <c r="AY133" s="18" t="s">
        <v>166</v>
      </c>
      <c r="BE133" s="144">
        <f t="shared" si="14"/>
        <v>0</v>
      </c>
      <c r="BF133" s="144">
        <f t="shared" si="15"/>
        <v>0</v>
      </c>
      <c r="BG133" s="144">
        <f t="shared" si="16"/>
        <v>0</v>
      </c>
      <c r="BH133" s="144">
        <f t="shared" si="17"/>
        <v>0</v>
      </c>
      <c r="BI133" s="144">
        <f t="shared" si="18"/>
        <v>0</v>
      </c>
      <c r="BJ133" s="18" t="s">
        <v>81</v>
      </c>
      <c r="BK133" s="144">
        <f t="shared" si="19"/>
        <v>0</v>
      </c>
      <c r="BL133" s="18" t="s">
        <v>173</v>
      </c>
      <c r="BM133" s="143" t="s">
        <v>3675</v>
      </c>
    </row>
    <row r="134" spans="2:65" s="11" customFormat="1" ht="25.95" customHeight="1">
      <c r="B134" s="120"/>
      <c r="D134" s="121" t="s">
        <v>73</v>
      </c>
      <c r="E134" s="122" t="s">
        <v>190</v>
      </c>
      <c r="F134" s="122" t="s">
        <v>3676</v>
      </c>
      <c r="I134" s="123"/>
      <c r="J134" s="124">
        <f>BK134</f>
        <v>0</v>
      </c>
      <c r="L134" s="120"/>
      <c r="M134" s="125"/>
      <c r="P134" s="126">
        <f>SUM(P135:P152)</f>
        <v>0</v>
      </c>
      <c r="R134" s="126">
        <f>SUM(R135:R152)</f>
        <v>0</v>
      </c>
      <c r="T134" s="127">
        <f>SUM(T135:T152)</f>
        <v>0</v>
      </c>
      <c r="AR134" s="121" t="s">
        <v>81</v>
      </c>
      <c r="AT134" s="128" t="s">
        <v>73</v>
      </c>
      <c r="AU134" s="128" t="s">
        <v>74</v>
      </c>
      <c r="AY134" s="121" t="s">
        <v>166</v>
      </c>
      <c r="BK134" s="129">
        <f>SUM(BK135:BK152)</f>
        <v>0</v>
      </c>
    </row>
    <row r="135" spans="2:65" s="1" customFormat="1" ht="33" customHeight="1">
      <c r="B135" s="33"/>
      <c r="C135" s="175" t="s">
        <v>481</v>
      </c>
      <c r="D135" s="175" t="s">
        <v>561</v>
      </c>
      <c r="E135" s="176" t="s">
        <v>3677</v>
      </c>
      <c r="F135" s="177" t="s">
        <v>3678</v>
      </c>
      <c r="G135" s="178" t="s">
        <v>1407</v>
      </c>
      <c r="H135" s="179">
        <v>1</v>
      </c>
      <c r="I135" s="180"/>
      <c r="J135" s="181">
        <f t="shared" ref="J135:J152" si="20">ROUND(I135*H135,2)</f>
        <v>0</v>
      </c>
      <c r="K135" s="177" t="s">
        <v>19</v>
      </c>
      <c r="L135" s="182"/>
      <c r="M135" s="183" t="s">
        <v>19</v>
      </c>
      <c r="N135" s="184" t="s">
        <v>45</v>
      </c>
      <c r="P135" s="141">
        <f t="shared" ref="P135:P152" si="21">O135*H135</f>
        <v>0</v>
      </c>
      <c r="Q135" s="141">
        <v>0</v>
      </c>
      <c r="R135" s="141">
        <f t="shared" ref="R135:R152" si="22">Q135*H135</f>
        <v>0</v>
      </c>
      <c r="S135" s="141">
        <v>0</v>
      </c>
      <c r="T135" s="142">
        <f t="shared" ref="T135:T152" si="23">S135*H135</f>
        <v>0</v>
      </c>
      <c r="AR135" s="143" t="s">
        <v>229</v>
      </c>
      <c r="AT135" s="143" t="s">
        <v>561</v>
      </c>
      <c r="AU135" s="143" t="s">
        <v>81</v>
      </c>
      <c r="AY135" s="18" t="s">
        <v>166</v>
      </c>
      <c r="BE135" s="144">
        <f t="shared" ref="BE135:BE152" si="24">IF(N135="základní",J135,0)</f>
        <v>0</v>
      </c>
      <c r="BF135" s="144">
        <f t="shared" ref="BF135:BF152" si="25">IF(N135="snížená",J135,0)</f>
        <v>0</v>
      </c>
      <c r="BG135" s="144">
        <f t="shared" ref="BG135:BG152" si="26">IF(N135="zákl. přenesená",J135,0)</f>
        <v>0</v>
      </c>
      <c r="BH135" s="144">
        <f t="shared" ref="BH135:BH152" si="27">IF(N135="sníž. přenesená",J135,0)</f>
        <v>0</v>
      </c>
      <c r="BI135" s="144">
        <f t="shared" ref="BI135:BI152" si="28">IF(N135="nulová",J135,0)</f>
        <v>0</v>
      </c>
      <c r="BJ135" s="18" t="s">
        <v>81</v>
      </c>
      <c r="BK135" s="144">
        <f t="shared" ref="BK135:BK152" si="29">ROUND(I135*H135,2)</f>
        <v>0</v>
      </c>
      <c r="BL135" s="18" t="s">
        <v>173</v>
      </c>
      <c r="BM135" s="143" t="s">
        <v>3679</v>
      </c>
    </row>
    <row r="136" spans="2:65" s="1" customFormat="1" ht="16.5" customHeight="1">
      <c r="B136" s="33"/>
      <c r="C136" s="175" t="s">
        <v>489</v>
      </c>
      <c r="D136" s="175" t="s">
        <v>561</v>
      </c>
      <c r="E136" s="176" t="s">
        <v>3680</v>
      </c>
      <c r="F136" s="177" t="s">
        <v>3587</v>
      </c>
      <c r="G136" s="178" t="s">
        <v>1407</v>
      </c>
      <c r="H136" s="179">
        <v>1</v>
      </c>
      <c r="I136" s="180"/>
      <c r="J136" s="181">
        <f t="shared" si="20"/>
        <v>0</v>
      </c>
      <c r="K136" s="177" t="s">
        <v>19</v>
      </c>
      <c r="L136" s="182"/>
      <c r="M136" s="183" t="s">
        <v>19</v>
      </c>
      <c r="N136" s="184" t="s">
        <v>45</v>
      </c>
      <c r="P136" s="141">
        <f t="shared" si="21"/>
        <v>0</v>
      </c>
      <c r="Q136" s="141">
        <v>0</v>
      </c>
      <c r="R136" s="141">
        <f t="shared" si="22"/>
        <v>0</v>
      </c>
      <c r="S136" s="141">
        <v>0</v>
      </c>
      <c r="T136" s="142">
        <f t="shared" si="23"/>
        <v>0</v>
      </c>
      <c r="AR136" s="143" t="s">
        <v>229</v>
      </c>
      <c r="AT136" s="143" t="s">
        <v>561</v>
      </c>
      <c r="AU136" s="143" t="s">
        <v>81</v>
      </c>
      <c r="AY136" s="18" t="s">
        <v>166</v>
      </c>
      <c r="BE136" s="144">
        <f t="shared" si="24"/>
        <v>0</v>
      </c>
      <c r="BF136" s="144">
        <f t="shared" si="25"/>
        <v>0</v>
      </c>
      <c r="BG136" s="144">
        <f t="shared" si="26"/>
        <v>0</v>
      </c>
      <c r="BH136" s="144">
        <f t="shared" si="27"/>
        <v>0</v>
      </c>
      <c r="BI136" s="144">
        <f t="shared" si="28"/>
        <v>0</v>
      </c>
      <c r="BJ136" s="18" t="s">
        <v>81</v>
      </c>
      <c r="BK136" s="144">
        <f t="shared" si="29"/>
        <v>0</v>
      </c>
      <c r="BL136" s="18" t="s">
        <v>173</v>
      </c>
      <c r="BM136" s="143" t="s">
        <v>3681</v>
      </c>
    </row>
    <row r="137" spans="2:65" s="1" customFormat="1" ht="16.5" customHeight="1">
      <c r="B137" s="33"/>
      <c r="C137" s="132" t="s">
        <v>496</v>
      </c>
      <c r="D137" s="132" t="s">
        <v>168</v>
      </c>
      <c r="E137" s="133" t="s">
        <v>3680</v>
      </c>
      <c r="F137" s="134" t="s">
        <v>3682</v>
      </c>
      <c r="G137" s="135" t="s">
        <v>276</v>
      </c>
      <c r="H137" s="136">
        <v>1</v>
      </c>
      <c r="I137" s="137"/>
      <c r="J137" s="138">
        <f t="shared" si="20"/>
        <v>0</v>
      </c>
      <c r="K137" s="134" t="s">
        <v>19</v>
      </c>
      <c r="L137" s="33"/>
      <c r="M137" s="139" t="s">
        <v>19</v>
      </c>
      <c r="N137" s="140" t="s">
        <v>45</v>
      </c>
      <c r="P137" s="141">
        <f t="shared" si="21"/>
        <v>0</v>
      </c>
      <c r="Q137" s="141">
        <v>0</v>
      </c>
      <c r="R137" s="141">
        <f t="shared" si="22"/>
        <v>0</v>
      </c>
      <c r="S137" s="141">
        <v>0</v>
      </c>
      <c r="T137" s="142">
        <f t="shared" si="23"/>
        <v>0</v>
      </c>
      <c r="AR137" s="143" t="s">
        <v>173</v>
      </c>
      <c r="AT137" s="143" t="s">
        <v>168</v>
      </c>
      <c r="AU137" s="143" t="s">
        <v>81</v>
      </c>
      <c r="AY137" s="18" t="s">
        <v>166</v>
      </c>
      <c r="BE137" s="144">
        <f t="shared" si="24"/>
        <v>0</v>
      </c>
      <c r="BF137" s="144">
        <f t="shared" si="25"/>
        <v>0</v>
      </c>
      <c r="BG137" s="144">
        <f t="shared" si="26"/>
        <v>0</v>
      </c>
      <c r="BH137" s="144">
        <f t="shared" si="27"/>
        <v>0</v>
      </c>
      <c r="BI137" s="144">
        <f t="shared" si="28"/>
        <v>0</v>
      </c>
      <c r="BJ137" s="18" t="s">
        <v>81</v>
      </c>
      <c r="BK137" s="144">
        <f t="shared" si="29"/>
        <v>0</v>
      </c>
      <c r="BL137" s="18" t="s">
        <v>173</v>
      </c>
      <c r="BM137" s="143" t="s">
        <v>3683</v>
      </c>
    </row>
    <row r="138" spans="2:65" s="1" customFormat="1" ht="21.75" customHeight="1">
      <c r="B138" s="33"/>
      <c r="C138" s="175" t="s">
        <v>502</v>
      </c>
      <c r="D138" s="175" t="s">
        <v>561</v>
      </c>
      <c r="E138" s="176" t="s">
        <v>3684</v>
      </c>
      <c r="F138" s="177" t="s">
        <v>3685</v>
      </c>
      <c r="G138" s="178" t="s">
        <v>1407</v>
      </c>
      <c r="H138" s="179">
        <v>1</v>
      </c>
      <c r="I138" s="180"/>
      <c r="J138" s="181">
        <f t="shared" si="20"/>
        <v>0</v>
      </c>
      <c r="K138" s="177" t="s">
        <v>19</v>
      </c>
      <c r="L138" s="182"/>
      <c r="M138" s="183" t="s">
        <v>19</v>
      </c>
      <c r="N138" s="184" t="s">
        <v>45</v>
      </c>
      <c r="P138" s="141">
        <f t="shared" si="21"/>
        <v>0</v>
      </c>
      <c r="Q138" s="141">
        <v>0</v>
      </c>
      <c r="R138" s="141">
        <f t="shared" si="22"/>
        <v>0</v>
      </c>
      <c r="S138" s="141">
        <v>0</v>
      </c>
      <c r="T138" s="142">
        <f t="shared" si="23"/>
        <v>0</v>
      </c>
      <c r="AR138" s="143" t="s">
        <v>229</v>
      </c>
      <c r="AT138" s="143" t="s">
        <v>561</v>
      </c>
      <c r="AU138" s="143" t="s">
        <v>81</v>
      </c>
      <c r="AY138" s="18" t="s">
        <v>166</v>
      </c>
      <c r="BE138" s="144">
        <f t="shared" si="24"/>
        <v>0</v>
      </c>
      <c r="BF138" s="144">
        <f t="shared" si="25"/>
        <v>0</v>
      </c>
      <c r="BG138" s="144">
        <f t="shared" si="26"/>
        <v>0</v>
      </c>
      <c r="BH138" s="144">
        <f t="shared" si="27"/>
        <v>0</v>
      </c>
      <c r="BI138" s="144">
        <f t="shared" si="28"/>
        <v>0</v>
      </c>
      <c r="BJ138" s="18" t="s">
        <v>81</v>
      </c>
      <c r="BK138" s="144">
        <f t="shared" si="29"/>
        <v>0</v>
      </c>
      <c r="BL138" s="18" t="s">
        <v>173</v>
      </c>
      <c r="BM138" s="143" t="s">
        <v>3686</v>
      </c>
    </row>
    <row r="139" spans="2:65" s="1" customFormat="1" ht="16.5" customHeight="1">
      <c r="B139" s="33"/>
      <c r="C139" s="132" t="s">
        <v>511</v>
      </c>
      <c r="D139" s="132" t="s">
        <v>168</v>
      </c>
      <c r="E139" s="133" t="s">
        <v>3601</v>
      </c>
      <c r="F139" s="134" t="s">
        <v>3602</v>
      </c>
      <c r="G139" s="135" t="s">
        <v>1407</v>
      </c>
      <c r="H139" s="136">
        <v>1</v>
      </c>
      <c r="I139" s="137"/>
      <c r="J139" s="138">
        <f t="shared" si="20"/>
        <v>0</v>
      </c>
      <c r="K139" s="134" t="s">
        <v>19</v>
      </c>
      <c r="L139" s="33"/>
      <c r="M139" s="139" t="s">
        <v>19</v>
      </c>
      <c r="N139" s="140" t="s">
        <v>45</v>
      </c>
      <c r="P139" s="141">
        <f t="shared" si="21"/>
        <v>0</v>
      </c>
      <c r="Q139" s="141">
        <v>0</v>
      </c>
      <c r="R139" s="141">
        <f t="shared" si="22"/>
        <v>0</v>
      </c>
      <c r="S139" s="141">
        <v>0</v>
      </c>
      <c r="T139" s="142">
        <f t="shared" si="23"/>
        <v>0</v>
      </c>
      <c r="AR139" s="143" t="s">
        <v>173</v>
      </c>
      <c r="AT139" s="143" t="s">
        <v>168</v>
      </c>
      <c r="AU139" s="143" t="s">
        <v>81</v>
      </c>
      <c r="AY139" s="18" t="s">
        <v>166</v>
      </c>
      <c r="BE139" s="144">
        <f t="shared" si="24"/>
        <v>0</v>
      </c>
      <c r="BF139" s="144">
        <f t="shared" si="25"/>
        <v>0</v>
      </c>
      <c r="BG139" s="144">
        <f t="shared" si="26"/>
        <v>0</v>
      </c>
      <c r="BH139" s="144">
        <f t="shared" si="27"/>
        <v>0</v>
      </c>
      <c r="BI139" s="144">
        <f t="shared" si="28"/>
        <v>0</v>
      </c>
      <c r="BJ139" s="18" t="s">
        <v>81</v>
      </c>
      <c r="BK139" s="144">
        <f t="shared" si="29"/>
        <v>0</v>
      </c>
      <c r="BL139" s="18" t="s">
        <v>173</v>
      </c>
      <c r="BM139" s="143" t="s">
        <v>3687</v>
      </c>
    </row>
    <row r="140" spans="2:65" s="1" customFormat="1" ht="24.15" customHeight="1">
      <c r="B140" s="33"/>
      <c r="C140" s="175" t="s">
        <v>518</v>
      </c>
      <c r="D140" s="175" t="s">
        <v>561</v>
      </c>
      <c r="E140" s="176" t="s">
        <v>3688</v>
      </c>
      <c r="F140" s="177" t="s">
        <v>3689</v>
      </c>
      <c r="G140" s="178" t="s">
        <v>1407</v>
      </c>
      <c r="H140" s="179">
        <v>2</v>
      </c>
      <c r="I140" s="180"/>
      <c r="J140" s="181">
        <f t="shared" si="20"/>
        <v>0</v>
      </c>
      <c r="K140" s="177" t="s">
        <v>19</v>
      </c>
      <c r="L140" s="182"/>
      <c r="M140" s="183" t="s">
        <v>19</v>
      </c>
      <c r="N140" s="184" t="s">
        <v>45</v>
      </c>
      <c r="P140" s="141">
        <f t="shared" si="21"/>
        <v>0</v>
      </c>
      <c r="Q140" s="141">
        <v>0</v>
      </c>
      <c r="R140" s="141">
        <f t="shared" si="22"/>
        <v>0</v>
      </c>
      <c r="S140" s="141">
        <v>0</v>
      </c>
      <c r="T140" s="142">
        <f t="shared" si="23"/>
        <v>0</v>
      </c>
      <c r="AR140" s="143" t="s">
        <v>229</v>
      </c>
      <c r="AT140" s="143" t="s">
        <v>561</v>
      </c>
      <c r="AU140" s="143" t="s">
        <v>81</v>
      </c>
      <c r="AY140" s="18" t="s">
        <v>166</v>
      </c>
      <c r="BE140" s="144">
        <f t="shared" si="24"/>
        <v>0</v>
      </c>
      <c r="BF140" s="144">
        <f t="shared" si="25"/>
        <v>0</v>
      </c>
      <c r="BG140" s="144">
        <f t="shared" si="26"/>
        <v>0</v>
      </c>
      <c r="BH140" s="144">
        <f t="shared" si="27"/>
        <v>0</v>
      </c>
      <c r="BI140" s="144">
        <f t="shared" si="28"/>
        <v>0</v>
      </c>
      <c r="BJ140" s="18" t="s">
        <v>81</v>
      </c>
      <c r="BK140" s="144">
        <f t="shared" si="29"/>
        <v>0</v>
      </c>
      <c r="BL140" s="18" t="s">
        <v>173</v>
      </c>
      <c r="BM140" s="143" t="s">
        <v>3690</v>
      </c>
    </row>
    <row r="141" spans="2:65" s="1" customFormat="1" ht="16.5" customHeight="1">
      <c r="B141" s="33"/>
      <c r="C141" s="132" t="s">
        <v>526</v>
      </c>
      <c r="D141" s="132" t="s">
        <v>168</v>
      </c>
      <c r="E141" s="133" t="s">
        <v>3601</v>
      </c>
      <c r="F141" s="134" t="s">
        <v>3602</v>
      </c>
      <c r="G141" s="135" t="s">
        <v>1407</v>
      </c>
      <c r="H141" s="136">
        <v>2</v>
      </c>
      <c r="I141" s="137"/>
      <c r="J141" s="138">
        <f t="shared" si="20"/>
        <v>0</v>
      </c>
      <c r="K141" s="134" t="s">
        <v>19</v>
      </c>
      <c r="L141" s="33"/>
      <c r="M141" s="139" t="s">
        <v>19</v>
      </c>
      <c r="N141" s="140" t="s">
        <v>45</v>
      </c>
      <c r="P141" s="141">
        <f t="shared" si="21"/>
        <v>0</v>
      </c>
      <c r="Q141" s="141">
        <v>0</v>
      </c>
      <c r="R141" s="141">
        <f t="shared" si="22"/>
        <v>0</v>
      </c>
      <c r="S141" s="141">
        <v>0</v>
      </c>
      <c r="T141" s="142">
        <f t="shared" si="23"/>
        <v>0</v>
      </c>
      <c r="AR141" s="143" t="s">
        <v>173</v>
      </c>
      <c r="AT141" s="143" t="s">
        <v>168</v>
      </c>
      <c r="AU141" s="143" t="s">
        <v>81</v>
      </c>
      <c r="AY141" s="18" t="s">
        <v>166</v>
      </c>
      <c r="BE141" s="144">
        <f t="shared" si="24"/>
        <v>0</v>
      </c>
      <c r="BF141" s="144">
        <f t="shared" si="25"/>
        <v>0</v>
      </c>
      <c r="BG141" s="144">
        <f t="shared" si="26"/>
        <v>0</v>
      </c>
      <c r="BH141" s="144">
        <f t="shared" si="27"/>
        <v>0</v>
      </c>
      <c r="BI141" s="144">
        <f t="shared" si="28"/>
        <v>0</v>
      </c>
      <c r="BJ141" s="18" t="s">
        <v>81</v>
      </c>
      <c r="BK141" s="144">
        <f t="shared" si="29"/>
        <v>0</v>
      </c>
      <c r="BL141" s="18" t="s">
        <v>173</v>
      </c>
      <c r="BM141" s="143" t="s">
        <v>3691</v>
      </c>
    </row>
    <row r="142" spans="2:65" s="1" customFormat="1" ht="33" customHeight="1">
      <c r="B142" s="33"/>
      <c r="C142" s="175" t="s">
        <v>530</v>
      </c>
      <c r="D142" s="175" t="s">
        <v>561</v>
      </c>
      <c r="E142" s="176" t="s">
        <v>3692</v>
      </c>
      <c r="F142" s="177" t="s">
        <v>3693</v>
      </c>
      <c r="G142" s="178" t="s">
        <v>1407</v>
      </c>
      <c r="H142" s="179">
        <v>2</v>
      </c>
      <c r="I142" s="180"/>
      <c r="J142" s="181">
        <f t="shared" si="20"/>
        <v>0</v>
      </c>
      <c r="K142" s="177" t="s">
        <v>19</v>
      </c>
      <c r="L142" s="182"/>
      <c r="M142" s="183" t="s">
        <v>19</v>
      </c>
      <c r="N142" s="184" t="s">
        <v>45</v>
      </c>
      <c r="P142" s="141">
        <f t="shared" si="21"/>
        <v>0</v>
      </c>
      <c r="Q142" s="141">
        <v>0</v>
      </c>
      <c r="R142" s="141">
        <f t="shared" si="22"/>
        <v>0</v>
      </c>
      <c r="S142" s="141">
        <v>0</v>
      </c>
      <c r="T142" s="142">
        <f t="shared" si="23"/>
        <v>0</v>
      </c>
      <c r="AR142" s="143" t="s">
        <v>229</v>
      </c>
      <c r="AT142" s="143" t="s">
        <v>561</v>
      </c>
      <c r="AU142" s="143" t="s">
        <v>81</v>
      </c>
      <c r="AY142" s="18" t="s">
        <v>166</v>
      </c>
      <c r="BE142" s="144">
        <f t="shared" si="24"/>
        <v>0</v>
      </c>
      <c r="BF142" s="144">
        <f t="shared" si="25"/>
        <v>0</v>
      </c>
      <c r="BG142" s="144">
        <f t="shared" si="26"/>
        <v>0</v>
      </c>
      <c r="BH142" s="144">
        <f t="shared" si="27"/>
        <v>0</v>
      </c>
      <c r="BI142" s="144">
        <f t="shared" si="28"/>
        <v>0</v>
      </c>
      <c r="BJ142" s="18" t="s">
        <v>81</v>
      </c>
      <c r="BK142" s="144">
        <f t="shared" si="29"/>
        <v>0</v>
      </c>
      <c r="BL142" s="18" t="s">
        <v>173</v>
      </c>
      <c r="BM142" s="143" t="s">
        <v>3694</v>
      </c>
    </row>
    <row r="143" spans="2:65" s="1" customFormat="1" ht="16.5" customHeight="1">
      <c r="B143" s="33"/>
      <c r="C143" s="175" t="s">
        <v>539</v>
      </c>
      <c r="D143" s="175" t="s">
        <v>561</v>
      </c>
      <c r="E143" s="176" t="s">
        <v>3695</v>
      </c>
      <c r="F143" s="177" t="s">
        <v>3696</v>
      </c>
      <c r="G143" s="178" t="s">
        <v>1407</v>
      </c>
      <c r="H143" s="179">
        <v>2</v>
      </c>
      <c r="I143" s="180"/>
      <c r="J143" s="181">
        <f t="shared" si="20"/>
        <v>0</v>
      </c>
      <c r="K143" s="177" t="s">
        <v>19</v>
      </c>
      <c r="L143" s="182"/>
      <c r="M143" s="183" t="s">
        <v>19</v>
      </c>
      <c r="N143" s="184" t="s">
        <v>45</v>
      </c>
      <c r="P143" s="141">
        <f t="shared" si="21"/>
        <v>0</v>
      </c>
      <c r="Q143" s="141">
        <v>0</v>
      </c>
      <c r="R143" s="141">
        <f t="shared" si="22"/>
        <v>0</v>
      </c>
      <c r="S143" s="141">
        <v>0</v>
      </c>
      <c r="T143" s="142">
        <f t="shared" si="23"/>
        <v>0</v>
      </c>
      <c r="AR143" s="143" t="s">
        <v>229</v>
      </c>
      <c r="AT143" s="143" t="s">
        <v>561</v>
      </c>
      <c r="AU143" s="143" t="s">
        <v>81</v>
      </c>
      <c r="AY143" s="18" t="s">
        <v>166</v>
      </c>
      <c r="BE143" s="144">
        <f t="shared" si="24"/>
        <v>0</v>
      </c>
      <c r="BF143" s="144">
        <f t="shared" si="25"/>
        <v>0</v>
      </c>
      <c r="BG143" s="144">
        <f t="shared" si="26"/>
        <v>0</v>
      </c>
      <c r="BH143" s="144">
        <f t="shared" si="27"/>
        <v>0</v>
      </c>
      <c r="BI143" s="144">
        <f t="shared" si="28"/>
        <v>0</v>
      </c>
      <c r="BJ143" s="18" t="s">
        <v>81</v>
      </c>
      <c r="BK143" s="144">
        <f t="shared" si="29"/>
        <v>0</v>
      </c>
      <c r="BL143" s="18" t="s">
        <v>173</v>
      </c>
      <c r="BM143" s="143" t="s">
        <v>3697</v>
      </c>
    </row>
    <row r="144" spans="2:65" s="1" customFormat="1" ht="33" customHeight="1">
      <c r="B144" s="33"/>
      <c r="C144" s="175" t="s">
        <v>544</v>
      </c>
      <c r="D144" s="175" t="s">
        <v>561</v>
      </c>
      <c r="E144" s="176" t="s">
        <v>3698</v>
      </c>
      <c r="F144" s="177" t="s">
        <v>3619</v>
      </c>
      <c r="G144" s="178" t="s">
        <v>244</v>
      </c>
      <c r="H144" s="179">
        <v>1</v>
      </c>
      <c r="I144" s="180"/>
      <c r="J144" s="181">
        <f t="shared" si="20"/>
        <v>0</v>
      </c>
      <c r="K144" s="177" t="s">
        <v>19</v>
      </c>
      <c r="L144" s="182"/>
      <c r="M144" s="183" t="s">
        <v>19</v>
      </c>
      <c r="N144" s="184" t="s">
        <v>45</v>
      </c>
      <c r="P144" s="141">
        <f t="shared" si="21"/>
        <v>0</v>
      </c>
      <c r="Q144" s="141">
        <v>0</v>
      </c>
      <c r="R144" s="141">
        <f t="shared" si="22"/>
        <v>0</v>
      </c>
      <c r="S144" s="141">
        <v>0</v>
      </c>
      <c r="T144" s="142">
        <f t="shared" si="23"/>
        <v>0</v>
      </c>
      <c r="AR144" s="143" t="s">
        <v>229</v>
      </c>
      <c r="AT144" s="143" t="s">
        <v>561</v>
      </c>
      <c r="AU144" s="143" t="s">
        <v>81</v>
      </c>
      <c r="AY144" s="18" t="s">
        <v>166</v>
      </c>
      <c r="BE144" s="144">
        <f t="shared" si="24"/>
        <v>0</v>
      </c>
      <c r="BF144" s="144">
        <f t="shared" si="25"/>
        <v>0</v>
      </c>
      <c r="BG144" s="144">
        <f t="shared" si="26"/>
        <v>0</v>
      </c>
      <c r="BH144" s="144">
        <f t="shared" si="27"/>
        <v>0</v>
      </c>
      <c r="BI144" s="144">
        <f t="shared" si="28"/>
        <v>0</v>
      </c>
      <c r="BJ144" s="18" t="s">
        <v>81</v>
      </c>
      <c r="BK144" s="144">
        <f t="shared" si="29"/>
        <v>0</v>
      </c>
      <c r="BL144" s="18" t="s">
        <v>173</v>
      </c>
      <c r="BM144" s="143" t="s">
        <v>3699</v>
      </c>
    </row>
    <row r="145" spans="2:65" s="1" customFormat="1" ht="16.5" customHeight="1">
      <c r="B145" s="33"/>
      <c r="C145" s="132" t="s">
        <v>553</v>
      </c>
      <c r="D145" s="132" t="s">
        <v>168</v>
      </c>
      <c r="E145" s="133" t="s">
        <v>3627</v>
      </c>
      <c r="F145" s="134" t="s">
        <v>3628</v>
      </c>
      <c r="G145" s="135" t="s">
        <v>244</v>
      </c>
      <c r="H145" s="136">
        <v>1</v>
      </c>
      <c r="I145" s="137"/>
      <c r="J145" s="138">
        <f t="shared" si="20"/>
        <v>0</v>
      </c>
      <c r="K145" s="134" t="s">
        <v>19</v>
      </c>
      <c r="L145" s="33"/>
      <c r="M145" s="139" t="s">
        <v>19</v>
      </c>
      <c r="N145" s="140" t="s">
        <v>45</v>
      </c>
      <c r="P145" s="141">
        <f t="shared" si="21"/>
        <v>0</v>
      </c>
      <c r="Q145" s="141">
        <v>0</v>
      </c>
      <c r="R145" s="141">
        <f t="shared" si="22"/>
        <v>0</v>
      </c>
      <c r="S145" s="141">
        <v>0</v>
      </c>
      <c r="T145" s="142">
        <f t="shared" si="23"/>
        <v>0</v>
      </c>
      <c r="AR145" s="143" t="s">
        <v>173</v>
      </c>
      <c r="AT145" s="143" t="s">
        <v>168</v>
      </c>
      <c r="AU145" s="143" t="s">
        <v>81</v>
      </c>
      <c r="AY145" s="18" t="s">
        <v>166</v>
      </c>
      <c r="BE145" s="144">
        <f t="shared" si="24"/>
        <v>0</v>
      </c>
      <c r="BF145" s="144">
        <f t="shared" si="25"/>
        <v>0</v>
      </c>
      <c r="BG145" s="144">
        <f t="shared" si="26"/>
        <v>0</v>
      </c>
      <c r="BH145" s="144">
        <f t="shared" si="27"/>
        <v>0</v>
      </c>
      <c r="BI145" s="144">
        <f t="shared" si="28"/>
        <v>0</v>
      </c>
      <c r="BJ145" s="18" t="s">
        <v>81</v>
      </c>
      <c r="BK145" s="144">
        <f t="shared" si="29"/>
        <v>0</v>
      </c>
      <c r="BL145" s="18" t="s">
        <v>173</v>
      </c>
      <c r="BM145" s="143" t="s">
        <v>3700</v>
      </c>
    </row>
    <row r="146" spans="2:65" s="1" customFormat="1" ht="37.799999999999997" customHeight="1">
      <c r="B146" s="33"/>
      <c r="C146" s="175" t="s">
        <v>565</v>
      </c>
      <c r="D146" s="175" t="s">
        <v>561</v>
      </c>
      <c r="E146" s="176" t="s">
        <v>3701</v>
      </c>
      <c r="F146" s="177" t="s">
        <v>3702</v>
      </c>
      <c r="G146" s="178" t="s">
        <v>276</v>
      </c>
      <c r="H146" s="179">
        <v>12</v>
      </c>
      <c r="I146" s="180"/>
      <c r="J146" s="181">
        <f t="shared" si="20"/>
        <v>0</v>
      </c>
      <c r="K146" s="177" t="s">
        <v>19</v>
      </c>
      <c r="L146" s="182"/>
      <c r="M146" s="183" t="s">
        <v>19</v>
      </c>
      <c r="N146" s="184" t="s">
        <v>45</v>
      </c>
      <c r="P146" s="141">
        <f t="shared" si="21"/>
        <v>0</v>
      </c>
      <c r="Q146" s="141">
        <v>0</v>
      </c>
      <c r="R146" s="141">
        <f t="shared" si="22"/>
        <v>0</v>
      </c>
      <c r="S146" s="141">
        <v>0</v>
      </c>
      <c r="T146" s="142">
        <f t="shared" si="23"/>
        <v>0</v>
      </c>
      <c r="AR146" s="143" t="s">
        <v>229</v>
      </c>
      <c r="AT146" s="143" t="s">
        <v>561</v>
      </c>
      <c r="AU146" s="143" t="s">
        <v>81</v>
      </c>
      <c r="AY146" s="18" t="s">
        <v>166</v>
      </c>
      <c r="BE146" s="144">
        <f t="shared" si="24"/>
        <v>0</v>
      </c>
      <c r="BF146" s="144">
        <f t="shared" si="25"/>
        <v>0</v>
      </c>
      <c r="BG146" s="144">
        <f t="shared" si="26"/>
        <v>0</v>
      </c>
      <c r="BH146" s="144">
        <f t="shared" si="27"/>
        <v>0</v>
      </c>
      <c r="BI146" s="144">
        <f t="shared" si="28"/>
        <v>0</v>
      </c>
      <c r="BJ146" s="18" t="s">
        <v>81</v>
      </c>
      <c r="BK146" s="144">
        <f t="shared" si="29"/>
        <v>0</v>
      </c>
      <c r="BL146" s="18" t="s">
        <v>173</v>
      </c>
      <c r="BM146" s="143" t="s">
        <v>3703</v>
      </c>
    </row>
    <row r="147" spans="2:65" s="1" customFormat="1" ht="16.5" customHeight="1">
      <c r="B147" s="33"/>
      <c r="C147" s="132" t="s">
        <v>860</v>
      </c>
      <c r="D147" s="132" t="s">
        <v>168</v>
      </c>
      <c r="E147" s="133" t="s">
        <v>3632</v>
      </c>
      <c r="F147" s="134" t="s">
        <v>3628</v>
      </c>
      <c r="G147" s="135" t="s">
        <v>276</v>
      </c>
      <c r="H147" s="136">
        <v>12</v>
      </c>
      <c r="I147" s="137"/>
      <c r="J147" s="138">
        <f t="shared" si="20"/>
        <v>0</v>
      </c>
      <c r="K147" s="134" t="s">
        <v>19</v>
      </c>
      <c r="L147" s="33"/>
      <c r="M147" s="139" t="s">
        <v>19</v>
      </c>
      <c r="N147" s="140" t="s">
        <v>45</v>
      </c>
      <c r="P147" s="141">
        <f t="shared" si="21"/>
        <v>0</v>
      </c>
      <c r="Q147" s="141">
        <v>0</v>
      </c>
      <c r="R147" s="141">
        <f t="shared" si="22"/>
        <v>0</v>
      </c>
      <c r="S147" s="141">
        <v>0</v>
      </c>
      <c r="T147" s="142">
        <f t="shared" si="23"/>
        <v>0</v>
      </c>
      <c r="AR147" s="143" t="s">
        <v>173</v>
      </c>
      <c r="AT147" s="143" t="s">
        <v>168</v>
      </c>
      <c r="AU147" s="143" t="s">
        <v>81</v>
      </c>
      <c r="AY147" s="18" t="s">
        <v>166</v>
      </c>
      <c r="BE147" s="144">
        <f t="shared" si="24"/>
        <v>0</v>
      </c>
      <c r="BF147" s="144">
        <f t="shared" si="25"/>
        <v>0</v>
      </c>
      <c r="BG147" s="144">
        <f t="shared" si="26"/>
        <v>0</v>
      </c>
      <c r="BH147" s="144">
        <f t="shared" si="27"/>
        <v>0</v>
      </c>
      <c r="BI147" s="144">
        <f t="shared" si="28"/>
        <v>0</v>
      </c>
      <c r="BJ147" s="18" t="s">
        <v>81</v>
      </c>
      <c r="BK147" s="144">
        <f t="shared" si="29"/>
        <v>0</v>
      </c>
      <c r="BL147" s="18" t="s">
        <v>173</v>
      </c>
      <c r="BM147" s="143" t="s">
        <v>3704</v>
      </c>
    </row>
    <row r="148" spans="2:65" s="1" customFormat="1" ht="33" customHeight="1">
      <c r="B148" s="33"/>
      <c r="C148" s="175" t="s">
        <v>867</v>
      </c>
      <c r="D148" s="175" t="s">
        <v>561</v>
      </c>
      <c r="E148" s="176" t="s">
        <v>3621</v>
      </c>
      <c r="F148" s="177" t="s">
        <v>3638</v>
      </c>
      <c r="G148" s="178" t="s">
        <v>244</v>
      </c>
      <c r="H148" s="179">
        <v>3</v>
      </c>
      <c r="I148" s="180"/>
      <c r="J148" s="181">
        <f t="shared" si="20"/>
        <v>0</v>
      </c>
      <c r="K148" s="177" t="s">
        <v>19</v>
      </c>
      <c r="L148" s="182"/>
      <c r="M148" s="183" t="s">
        <v>19</v>
      </c>
      <c r="N148" s="184" t="s">
        <v>45</v>
      </c>
      <c r="P148" s="141">
        <f t="shared" si="21"/>
        <v>0</v>
      </c>
      <c r="Q148" s="141">
        <v>0</v>
      </c>
      <c r="R148" s="141">
        <f t="shared" si="22"/>
        <v>0</v>
      </c>
      <c r="S148" s="141">
        <v>0</v>
      </c>
      <c r="T148" s="142">
        <f t="shared" si="23"/>
        <v>0</v>
      </c>
      <c r="AR148" s="143" t="s">
        <v>229</v>
      </c>
      <c r="AT148" s="143" t="s">
        <v>561</v>
      </c>
      <c r="AU148" s="143" t="s">
        <v>81</v>
      </c>
      <c r="AY148" s="18" t="s">
        <v>166</v>
      </c>
      <c r="BE148" s="144">
        <f t="shared" si="24"/>
        <v>0</v>
      </c>
      <c r="BF148" s="144">
        <f t="shared" si="25"/>
        <v>0</v>
      </c>
      <c r="BG148" s="144">
        <f t="shared" si="26"/>
        <v>0</v>
      </c>
      <c r="BH148" s="144">
        <f t="shared" si="27"/>
        <v>0</v>
      </c>
      <c r="BI148" s="144">
        <f t="shared" si="28"/>
        <v>0</v>
      </c>
      <c r="BJ148" s="18" t="s">
        <v>81</v>
      </c>
      <c r="BK148" s="144">
        <f t="shared" si="29"/>
        <v>0</v>
      </c>
      <c r="BL148" s="18" t="s">
        <v>173</v>
      </c>
      <c r="BM148" s="143" t="s">
        <v>3705</v>
      </c>
    </row>
    <row r="149" spans="2:65" s="1" customFormat="1" ht="16.5" customHeight="1">
      <c r="B149" s="33"/>
      <c r="C149" s="132" t="s">
        <v>874</v>
      </c>
      <c r="D149" s="132" t="s">
        <v>168</v>
      </c>
      <c r="E149" s="133" t="s">
        <v>3640</v>
      </c>
      <c r="F149" s="134" t="s">
        <v>3641</v>
      </c>
      <c r="G149" s="135" t="s">
        <v>244</v>
      </c>
      <c r="H149" s="136">
        <v>3</v>
      </c>
      <c r="I149" s="137"/>
      <c r="J149" s="138">
        <f t="shared" si="20"/>
        <v>0</v>
      </c>
      <c r="K149" s="134" t="s">
        <v>19</v>
      </c>
      <c r="L149" s="33"/>
      <c r="M149" s="139" t="s">
        <v>19</v>
      </c>
      <c r="N149" s="140" t="s">
        <v>45</v>
      </c>
      <c r="P149" s="141">
        <f t="shared" si="21"/>
        <v>0</v>
      </c>
      <c r="Q149" s="141">
        <v>0</v>
      </c>
      <c r="R149" s="141">
        <f t="shared" si="22"/>
        <v>0</v>
      </c>
      <c r="S149" s="141">
        <v>0</v>
      </c>
      <c r="T149" s="142">
        <f t="shared" si="23"/>
        <v>0</v>
      </c>
      <c r="AR149" s="143" t="s">
        <v>173</v>
      </c>
      <c r="AT149" s="143" t="s">
        <v>168</v>
      </c>
      <c r="AU149" s="143" t="s">
        <v>81</v>
      </c>
      <c r="AY149" s="18" t="s">
        <v>166</v>
      </c>
      <c r="BE149" s="144">
        <f t="shared" si="24"/>
        <v>0</v>
      </c>
      <c r="BF149" s="144">
        <f t="shared" si="25"/>
        <v>0</v>
      </c>
      <c r="BG149" s="144">
        <f t="shared" si="26"/>
        <v>0</v>
      </c>
      <c r="BH149" s="144">
        <f t="shared" si="27"/>
        <v>0</v>
      </c>
      <c r="BI149" s="144">
        <f t="shared" si="28"/>
        <v>0</v>
      </c>
      <c r="BJ149" s="18" t="s">
        <v>81</v>
      </c>
      <c r="BK149" s="144">
        <f t="shared" si="29"/>
        <v>0</v>
      </c>
      <c r="BL149" s="18" t="s">
        <v>173</v>
      </c>
      <c r="BM149" s="143" t="s">
        <v>3706</v>
      </c>
    </row>
    <row r="150" spans="2:65" s="1" customFormat="1" ht="16.5" customHeight="1">
      <c r="B150" s="33"/>
      <c r="C150" s="132" t="s">
        <v>880</v>
      </c>
      <c r="D150" s="132" t="s">
        <v>168</v>
      </c>
      <c r="E150" s="133" t="s">
        <v>3673</v>
      </c>
      <c r="F150" s="134" t="s">
        <v>3682</v>
      </c>
      <c r="G150" s="135" t="s">
        <v>1407</v>
      </c>
      <c r="H150" s="136">
        <v>1</v>
      </c>
      <c r="I150" s="137"/>
      <c r="J150" s="138">
        <f t="shared" si="20"/>
        <v>0</v>
      </c>
      <c r="K150" s="134" t="s">
        <v>19</v>
      </c>
      <c r="L150" s="33"/>
      <c r="M150" s="139" t="s">
        <v>19</v>
      </c>
      <c r="N150" s="140" t="s">
        <v>45</v>
      </c>
      <c r="P150" s="141">
        <f t="shared" si="21"/>
        <v>0</v>
      </c>
      <c r="Q150" s="141">
        <v>0</v>
      </c>
      <c r="R150" s="141">
        <f t="shared" si="22"/>
        <v>0</v>
      </c>
      <c r="S150" s="141">
        <v>0</v>
      </c>
      <c r="T150" s="142">
        <f t="shared" si="23"/>
        <v>0</v>
      </c>
      <c r="AR150" s="143" t="s">
        <v>173</v>
      </c>
      <c r="AT150" s="143" t="s">
        <v>168</v>
      </c>
      <c r="AU150" s="143" t="s">
        <v>81</v>
      </c>
      <c r="AY150" s="18" t="s">
        <v>166</v>
      </c>
      <c r="BE150" s="144">
        <f t="shared" si="24"/>
        <v>0</v>
      </c>
      <c r="BF150" s="144">
        <f t="shared" si="25"/>
        <v>0</v>
      </c>
      <c r="BG150" s="144">
        <f t="shared" si="26"/>
        <v>0</v>
      </c>
      <c r="BH150" s="144">
        <f t="shared" si="27"/>
        <v>0</v>
      </c>
      <c r="BI150" s="144">
        <f t="shared" si="28"/>
        <v>0</v>
      </c>
      <c r="BJ150" s="18" t="s">
        <v>81</v>
      </c>
      <c r="BK150" s="144">
        <f t="shared" si="29"/>
        <v>0</v>
      </c>
      <c r="BL150" s="18" t="s">
        <v>173</v>
      </c>
      <c r="BM150" s="143" t="s">
        <v>3707</v>
      </c>
    </row>
    <row r="151" spans="2:65" s="1" customFormat="1" ht="24.15" customHeight="1">
      <c r="B151" s="33"/>
      <c r="C151" s="175" t="s">
        <v>885</v>
      </c>
      <c r="D151" s="175" t="s">
        <v>561</v>
      </c>
      <c r="E151" s="176" t="s">
        <v>3708</v>
      </c>
      <c r="F151" s="177" t="s">
        <v>3709</v>
      </c>
      <c r="G151" s="178" t="s">
        <v>276</v>
      </c>
      <c r="H151" s="179">
        <v>1</v>
      </c>
      <c r="I151" s="180"/>
      <c r="J151" s="181">
        <f t="shared" si="20"/>
        <v>0</v>
      </c>
      <c r="K151" s="177" t="s">
        <v>19</v>
      </c>
      <c r="L151" s="182"/>
      <c r="M151" s="183" t="s">
        <v>19</v>
      </c>
      <c r="N151" s="184" t="s">
        <v>45</v>
      </c>
      <c r="P151" s="141">
        <f t="shared" si="21"/>
        <v>0</v>
      </c>
      <c r="Q151" s="141">
        <v>0</v>
      </c>
      <c r="R151" s="141">
        <f t="shared" si="22"/>
        <v>0</v>
      </c>
      <c r="S151" s="141">
        <v>0</v>
      </c>
      <c r="T151" s="142">
        <f t="shared" si="23"/>
        <v>0</v>
      </c>
      <c r="AR151" s="143" t="s">
        <v>229</v>
      </c>
      <c r="AT151" s="143" t="s">
        <v>561</v>
      </c>
      <c r="AU151" s="143" t="s">
        <v>81</v>
      </c>
      <c r="AY151" s="18" t="s">
        <v>166</v>
      </c>
      <c r="BE151" s="144">
        <f t="shared" si="24"/>
        <v>0</v>
      </c>
      <c r="BF151" s="144">
        <f t="shared" si="25"/>
        <v>0</v>
      </c>
      <c r="BG151" s="144">
        <f t="shared" si="26"/>
        <v>0</v>
      </c>
      <c r="BH151" s="144">
        <f t="shared" si="27"/>
        <v>0</v>
      </c>
      <c r="BI151" s="144">
        <f t="shared" si="28"/>
        <v>0</v>
      </c>
      <c r="BJ151" s="18" t="s">
        <v>81</v>
      </c>
      <c r="BK151" s="144">
        <f t="shared" si="29"/>
        <v>0</v>
      </c>
      <c r="BL151" s="18" t="s">
        <v>173</v>
      </c>
      <c r="BM151" s="143" t="s">
        <v>3710</v>
      </c>
    </row>
    <row r="152" spans="2:65" s="1" customFormat="1" ht="24.15" customHeight="1">
      <c r="B152" s="33"/>
      <c r="C152" s="132" t="s">
        <v>892</v>
      </c>
      <c r="D152" s="132" t="s">
        <v>168</v>
      </c>
      <c r="E152" s="133" t="s">
        <v>3711</v>
      </c>
      <c r="F152" s="134" t="s">
        <v>3712</v>
      </c>
      <c r="G152" s="135" t="s">
        <v>1407</v>
      </c>
      <c r="H152" s="136">
        <v>1</v>
      </c>
      <c r="I152" s="137"/>
      <c r="J152" s="138">
        <f t="shared" si="20"/>
        <v>0</v>
      </c>
      <c r="K152" s="134" t="s">
        <v>19</v>
      </c>
      <c r="L152" s="33"/>
      <c r="M152" s="139" t="s">
        <v>19</v>
      </c>
      <c r="N152" s="140" t="s">
        <v>45</v>
      </c>
      <c r="P152" s="141">
        <f t="shared" si="21"/>
        <v>0</v>
      </c>
      <c r="Q152" s="141">
        <v>0</v>
      </c>
      <c r="R152" s="141">
        <f t="shared" si="22"/>
        <v>0</v>
      </c>
      <c r="S152" s="141">
        <v>0</v>
      </c>
      <c r="T152" s="142">
        <f t="shared" si="23"/>
        <v>0</v>
      </c>
      <c r="AR152" s="143" t="s">
        <v>173</v>
      </c>
      <c r="AT152" s="143" t="s">
        <v>168</v>
      </c>
      <c r="AU152" s="143" t="s">
        <v>81</v>
      </c>
      <c r="AY152" s="18" t="s">
        <v>166</v>
      </c>
      <c r="BE152" s="144">
        <f t="shared" si="24"/>
        <v>0</v>
      </c>
      <c r="BF152" s="144">
        <f t="shared" si="25"/>
        <v>0</v>
      </c>
      <c r="BG152" s="144">
        <f t="shared" si="26"/>
        <v>0</v>
      </c>
      <c r="BH152" s="144">
        <f t="shared" si="27"/>
        <v>0</v>
      </c>
      <c r="BI152" s="144">
        <f t="shared" si="28"/>
        <v>0</v>
      </c>
      <c r="BJ152" s="18" t="s">
        <v>81</v>
      </c>
      <c r="BK152" s="144">
        <f t="shared" si="29"/>
        <v>0</v>
      </c>
      <c r="BL152" s="18" t="s">
        <v>173</v>
      </c>
      <c r="BM152" s="143" t="s">
        <v>3713</v>
      </c>
    </row>
    <row r="153" spans="2:65" s="11" customFormat="1" ht="25.95" customHeight="1">
      <c r="B153" s="120"/>
      <c r="D153" s="121" t="s">
        <v>73</v>
      </c>
      <c r="E153" s="122" t="s">
        <v>173</v>
      </c>
      <c r="F153" s="122" t="s">
        <v>3714</v>
      </c>
      <c r="I153" s="123"/>
      <c r="J153" s="124">
        <f>BK153</f>
        <v>0</v>
      </c>
      <c r="L153" s="120"/>
      <c r="M153" s="125"/>
      <c r="P153" s="126">
        <f>SUM(P154:P161)</f>
        <v>0</v>
      </c>
      <c r="R153" s="126">
        <f>SUM(R154:R161)</f>
        <v>0</v>
      </c>
      <c r="T153" s="127">
        <f>SUM(T154:T161)</f>
        <v>0</v>
      </c>
      <c r="AR153" s="121" t="s">
        <v>81</v>
      </c>
      <c r="AT153" s="128" t="s">
        <v>73</v>
      </c>
      <c r="AU153" s="128" t="s">
        <v>74</v>
      </c>
      <c r="AY153" s="121" t="s">
        <v>166</v>
      </c>
      <c r="BK153" s="129">
        <f>SUM(BK154:BK161)</f>
        <v>0</v>
      </c>
    </row>
    <row r="154" spans="2:65" s="1" customFormat="1" ht="37.799999999999997" customHeight="1">
      <c r="B154" s="33"/>
      <c r="C154" s="175" t="s">
        <v>897</v>
      </c>
      <c r="D154" s="175" t="s">
        <v>561</v>
      </c>
      <c r="E154" s="176" t="s">
        <v>3715</v>
      </c>
      <c r="F154" s="177" t="s">
        <v>3716</v>
      </c>
      <c r="G154" s="178" t="s">
        <v>1407</v>
      </c>
      <c r="H154" s="179">
        <v>1</v>
      </c>
      <c r="I154" s="180"/>
      <c r="J154" s="181">
        <f t="shared" ref="J154:J161" si="30">ROUND(I154*H154,2)</f>
        <v>0</v>
      </c>
      <c r="K154" s="177" t="s">
        <v>19</v>
      </c>
      <c r="L154" s="182"/>
      <c r="M154" s="183" t="s">
        <v>19</v>
      </c>
      <c r="N154" s="184" t="s">
        <v>45</v>
      </c>
      <c r="P154" s="141">
        <f t="shared" ref="P154:P161" si="31">O154*H154</f>
        <v>0</v>
      </c>
      <c r="Q154" s="141">
        <v>0</v>
      </c>
      <c r="R154" s="141">
        <f t="shared" ref="R154:R161" si="32">Q154*H154</f>
        <v>0</v>
      </c>
      <c r="S154" s="141">
        <v>0</v>
      </c>
      <c r="T154" s="142">
        <f t="shared" ref="T154:T161" si="33">S154*H154</f>
        <v>0</v>
      </c>
      <c r="AR154" s="143" t="s">
        <v>229</v>
      </c>
      <c r="AT154" s="143" t="s">
        <v>561</v>
      </c>
      <c r="AU154" s="143" t="s">
        <v>81</v>
      </c>
      <c r="AY154" s="18" t="s">
        <v>166</v>
      </c>
      <c r="BE154" s="144">
        <f t="shared" ref="BE154:BE161" si="34">IF(N154="základní",J154,0)</f>
        <v>0</v>
      </c>
      <c r="BF154" s="144">
        <f t="shared" ref="BF154:BF161" si="35">IF(N154="snížená",J154,0)</f>
        <v>0</v>
      </c>
      <c r="BG154" s="144">
        <f t="shared" ref="BG154:BG161" si="36">IF(N154="zákl. přenesená",J154,0)</f>
        <v>0</v>
      </c>
      <c r="BH154" s="144">
        <f t="shared" ref="BH154:BH161" si="37">IF(N154="sníž. přenesená",J154,0)</f>
        <v>0</v>
      </c>
      <c r="BI154" s="144">
        <f t="shared" ref="BI154:BI161" si="38">IF(N154="nulová",J154,0)</f>
        <v>0</v>
      </c>
      <c r="BJ154" s="18" t="s">
        <v>81</v>
      </c>
      <c r="BK154" s="144">
        <f t="shared" ref="BK154:BK161" si="39">ROUND(I154*H154,2)</f>
        <v>0</v>
      </c>
      <c r="BL154" s="18" t="s">
        <v>173</v>
      </c>
      <c r="BM154" s="143" t="s">
        <v>3717</v>
      </c>
    </row>
    <row r="155" spans="2:65" s="1" customFormat="1" ht="16.5" customHeight="1">
      <c r="B155" s="33"/>
      <c r="C155" s="132" t="s">
        <v>904</v>
      </c>
      <c r="D155" s="132" t="s">
        <v>168</v>
      </c>
      <c r="E155" s="133" t="s">
        <v>3595</v>
      </c>
      <c r="F155" s="134" t="s">
        <v>3596</v>
      </c>
      <c r="G155" s="135" t="s">
        <v>1407</v>
      </c>
      <c r="H155" s="136">
        <v>1</v>
      </c>
      <c r="I155" s="137"/>
      <c r="J155" s="138">
        <f t="shared" si="30"/>
        <v>0</v>
      </c>
      <c r="K155" s="134" t="s">
        <v>19</v>
      </c>
      <c r="L155" s="33"/>
      <c r="M155" s="139" t="s">
        <v>19</v>
      </c>
      <c r="N155" s="140" t="s">
        <v>45</v>
      </c>
      <c r="P155" s="141">
        <f t="shared" si="31"/>
        <v>0</v>
      </c>
      <c r="Q155" s="141">
        <v>0</v>
      </c>
      <c r="R155" s="141">
        <f t="shared" si="32"/>
        <v>0</v>
      </c>
      <c r="S155" s="141">
        <v>0</v>
      </c>
      <c r="T155" s="142">
        <f t="shared" si="33"/>
        <v>0</v>
      </c>
      <c r="AR155" s="143" t="s">
        <v>173</v>
      </c>
      <c r="AT155" s="143" t="s">
        <v>168</v>
      </c>
      <c r="AU155" s="143" t="s">
        <v>81</v>
      </c>
      <c r="AY155" s="18" t="s">
        <v>166</v>
      </c>
      <c r="BE155" s="144">
        <f t="shared" si="34"/>
        <v>0</v>
      </c>
      <c r="BF155" s="144">
        <f t="shared" si="35"/>
        <v>0</v>
      </c>
      <c r="BG155" s="144">
        <f t="shared" si="36"/>
        <v>0</v>
      </c>
      <c r="BH155" s="144">
        <f t="shared" si="37"/>
        <v>0</v>
      </c>
      <c r="BI155" s="144">
        <f t="shared" si="38"/>
        <v>0</v>
      </c>
      <c r="BJ155" s="18" t="s">
        <v>81</v>
      </c>
      <c r="BK155" s="144">
        <f t="shared" si="39"/>
        <v>0</v>
      </c>
      <c r="BL155" s="18" t="s">
        <v>173</v>
      </c>
      <c r="BM155" s="143" t="s">
        <v>3718</v>
      </c>
    </row>
    <row r="156" spans="2:65" s="1" customFormat="1" ht="21.75" customHeight="1">
      <c r="B156" s="33"/>
      <c r="C156" s="175" t="s">
        <v>912</v>
      </c>
      <c r="D156" s="175" t="s">
        <v>561</v>
      </c>
      <c r="E156" s="176" t="s">
        <v>3719</v>
      </c>
      <c r="F156" s="177" t="s">
        <v>3720</v>
      </c>
      <c r="G156" s="178" t="s">
        <v>1407</v>
      </c>
      <c r="H156" s="179">
        <v>2</v>
      </c>
      <c r="I156" s="180"/>
      <c r="J156" s="181">
        <f t="shared" si="30"/>
        <v>0</v>
      </c>
      <c r="K156" s="177" t="s">
        <v>19</v>
      </c>
      <c r="L156" s="182"/>
      <c r="M156" s="183" t="s">
        <v>19</v>
      </c>
      <c r="N156" s="184" t="s">
        <v>45</v>
      </c>
      <c r="P156" s="141">
        <f t="shared" si="31"/>
        <v>0</v>
      </c>
      <c r="Q156" s="141">
        <v>0</v>
      </c>
      <c r="R156" s="141">
        <f t="shared" si="32"/>
        <v>0</v>
      </c>
      <c r="S156" s="141">
        <v>0</v>
      </c>
      <c r="T156" s="142">
        <f t="shared" si="33"/>
        <v>0</v>
      </c>
      <c r="AR156" s="143" t="s">
        <v>229</v>
      </c>
      <c r="AT156" s="143" t="s">
        <v>561</v>
      </c>
      <c r="AU156" s="143" t="s">
        <v>81</v>
      </c>
      <c r="AY156" s="18" t="s">
        <v>166</v>
      </c>
      <c r="BE156" s="144">
        <f t="shared" si="34"/>
        <v>0</v>
      </c>
      <c r="BF156" s="144">
        <f t="shared" si="35"/>
        <v>0</v>
      </c>
      <c r="BG156" s="144">
        <f t="shared" si="36"/>
        <v>0</v>
      </c>
      <c r="BH156" s="144">
        <f t="shared" si="37"/>
        <v>0</v>
      </c>
      <c r="BI156" s="144">
        <f t="shared" si="38"/>
        <v>0</v>
      </c>
      <c r="BJ156" s="18" t="s">
        <v>81</v>
      </c>
      <c r="BK156" s="144">
        <f t="shared" si="39"/>
        <v>0</v>
      </c>
      <c r="BL156" s="18" t="s">
        <v>173</v>
      </c>
      <c r="BM156" s="143" t="s">
        <v>3721</v>
      </c>
    </row>
    <row r="157" spans="2:65" s="1" customFormat="1" ht="16.5" customHeight="1">
      <c r="B157" s="33"/>
      <c r="C157" s="132" t="s">
        <v>918</v>
      </c>
      <c r="D157" s="132" t="s">
        <v>168</v>
      </c>
      <c r="E157" s="133" t="s">
        <v>3722</v>
      </c>
      <c r="F157" s="134" t="s">
        <v>3602</v>
      </c>
      <c r="G157" s="135" t="s">
        <v>1407</v>
      </c>
      <c r="H157" s="136">
        <v>2</v>
      </c>
      <c r="I157" s="137"/>
      <c r="J157" s="138">
        <f t="shared" si="30"/>
        <v>0</v>
      </c>
      <c r="K157" s="134" t="s">
        <v>19</v>
      </c>
      <c r="L157" s="33"/>
      <c r="M157" s="139" t="s">
        <v>19</v>
      </c>
      <c r="N157" s="140" t="s">
        <v>45</v>
      </c>
      <c r="P157" s="141">
        <f t="shared" si="31"/>
        <v>0</v>
      </c>
      <c r="Q157" s="141">
        <v>0</v>
      </c>
      <c r="R157" s="141">
        <f t="shared" si="32"/>
        <v>0</v>
      </c>
      <c r="S157" s="141">
        <v>0</v>
      </c>
      <c r="T157" s="142">
        <f t="shared" si="33"/>
        <v>0</v>
      </c>
      <c r="AR157" s="143" t="s">
        <v>173</v>
      </c>
      <c r="AT157" s="143" t="s">
        <v>168</v>
      </c>
      <c r="AU157" s="143" t="s">
        <v>81</v>
      </c>
      <c r="AY157" s="18" t="s">
        <v>166</v>
      </c>
      <c r="BE157" s="144">
        <f t="shared" si="34"/>
        <v>0</v>
      </c>
      <c r="BF157" s="144">
        <f t="shared" si="35"/>
        <v>0</v>
      </c>
      <c r="BG157" s="144">
        <f t="shared" si="36"/>
        <v>0</v>
      </c>
      <c r="BH157" s="144">
        <f t="shared" si="37"/>
        <v>0</v>
      </c>
      <c r="BI157" s="144">
        <f t="shared" si="38"/>
        <v>0</v>
      </c>
      <c r="BJ157" s="18" t="s">
        <v>81</v>
      </c>
      <c r="BK157" s="144">
        <f t="shared" si="39"/>
        <v>0</v>
      </c>
      <c r="BL157" s="18" t="s">
        <v>173</v>
      </c>
      <c r="BM157" s="143" t="s">
        <v>3723</v>
      </c>
    </row>
    <row r="158" spans="2:65" s="1" customFormat="1" ht="37.799999999999997" customHeight="1">
      <c r="B158" s="33"/>
      <c r="C158" s="175" t="s">
        <v>925</v>
      </c>
      <c r="D158" s="175" t="s">
        <v>561</v>
      </c>
      <c r="E158" s="176" t="s">
        <v>3595</v>
      </c>
      <c r="F158" s="177" t="s">
        <v>3630</v>
      </c>
      <c r="G158" s="178" t="s">
        <v>276</v>
      </c>
      <c r="H158" s="179">
        <v>6</v>
      </c>
      <c r="I158" s="180"/>
      <c r="J158" s="181">
        <f t="shared" si="30"/>
        <v>0</v>
      </c>
      <c r="K158" s="177" t="s">
        <v>19</v>
      </c>
      <c r="L158" s="182"/>
      <c r="M158" s="183" t="s">
        <v>19</v>
      </c>
      <c r="N158" s="184" t="s">
        <v>45</v>
      </c>
      <c r="P158" s="141">
        <f t="shared" si="31"/>
        <v>0</v>
      </c>
      <c r="Q158" s="141">
        <v>0</v>
      </c>
      <c r="R158" s="141">
        <f t="shared" si="32"/>
        <v>0</v>
      </c>
      <c r="S158" s="141">
        <v>0</v>
      </c>
      <c r="T158" s="142">
        <f t="shared" si="33"/>
        <v>0</v>
      </c>
      <c r="AR158" s="143" t="s">
        <v>229</v>
      </c>
      <c r="AT158" s="143" t="s">
        <v>561</v>
      </c>
      <c r="AU158" s="143" t="s">
        <v>81</v>
      </c>
      <c r="AY158" s="18" t="s">
        <v>166</v>
      </c>
      <c r="BE158" s="144">
        <f t="shared" si="34"/>
        <v>0</v>
      </c>
      <c r="BF158" s="144">
        <f t="shared" si="35"/>
        <v>0</v>
      </c>
      <c r="BG158" s="144">
        <f t="shared" si="36"/>
        <v>0</v>
      </c>
      <c r="BH158" s="144">
        <f t="shared" si="37"/>
        <v>0</v>
      </c>
      <c r="BI158" s="144">
        <f t="shared" si="38"/>
        <v>0</v>
      </c>
      <c r="BJ158" s="18" t="s">
        <v>81</v>
      </c>
      <c r="BK158" s="144">
        <f t="shared" si="39"/>
        <v>0</v>
      </c>
      <c r="BL158" s="18" t="s">
        <v>173</v>
      </c>
      <c r="BM158" s="143" t="s">
        <v>3724</v>
      </c>
    </row>
    <row r="159" spans="2:65" s="1" customFormat="1" ht="16.5" customHeight="1">
      <c r="B159" s="33"/>
      <c r="C159" s="132" t="s">
        <v>569</v>
      </c>
      <c r="D159" s="132" t="s">
        <v>168</v>
      </c>
      <c r="E159" s="133" t="s">
        <v>3632</v>
      </c>
      <c r="F159" s="134" t="s">
        <v>3628</v>
      </c>
      <c r="G159" s="135" t="s">
        <v>276</v>
      </c>
      <c r="H159" s="136">
        <v>6</v>
      </c>
      <c r="I159" s="137"/>
      <c r="J159" s="138">
        <f t="shared" si="30"/>
        <v>0</v>
      </c>
      <c r="K159" s="134" t="s">
        <v>19</v>
      </c>
      <c r="L159" s="33"/>
      <c r="M159" s="139" t="s">
        <v>19</v>
      </c>
      <c r="N159" s="140" t="s">
        <v>45</v>
      </c>
      <c r="P159" s="141">
        <f t="shared" si="31"/>
        <v>0</v>
      </c>
      <c r="Q159" s="141">
        <v>0</v>
      </c>
      <c r="R159" s="141">
        <f t="shared" si="32"/>
        <v>0</v>
      </c>
      <c r="S159" s="141">
        <v>0</v>
      </c>
      <c r="T159" s="142">
        <f t="shared" si="33"/>
        <v>0</v>
      </c>
      <c r="AR159" s="143" t="s">
        <v>173</v>
      </c>
      <c r="AT159" s="143" t="s">
        <v>168</v>
      </c>
      <c r="AU159" s="143" t="s">
        <v>81</v>
      </c>
      <c r="AY159" s="18" t="s">
        <v>166</v>
      </c>
      <c r="BE159" s="144">
        <f t="shared" si="34"/>
        <v>0</v>
      </c>
      <c r="BF159" s="144">
        <f t="shared" si="35"/>
        <v>0</v>
      </c>
      <c r="BG159" s="144">
        <f t="shared" si="36"/>
        <v>0</v>
      </c>
      <c r="BH159" s="144">
        <f t="shared" si="37"/>
        <v>0</v>
      </c>
      <c r="BI159" s="144">
        <f t="shared" si="38"/>
        <v>0</v>
      </c>
      <c r="BJ159" s="18" t="s">
        <v>81</v>
      </c>
      <c r="BK159" s="144">
        <f t="shared" si="39"/>
        <v>0</v>
      </c>
      <c r="BL159" s="18" t="s">
        <v>173</v>
      </c>
      <c r="BM159" s="143" t="s">
        <v>3725</v>
      </c>
    </row>
    <row r="160" spans="2:65" s="1" customFormat="1" ht="33" customHeight="1">
      <c r="B160" s="33"/>
      <c r="C160" s="175" t="s">
        <v>347</v>
      </c>
      <c r="D160" s="175" t="s">
        <v>561</v>
      </c>
      <c r="E160" s="176" t="s">
        <v>3621</v>
      </c>
      <c r="F160" s="177" t="s">
        <v>3638</v>
      </c>
      <c r="G160" s="178" t="s">
        <v>244</v>
      </c>
      <c r="H160" s="179">
        <v>3</v>
      </c>
      <c r="I160" s="180"/>
      <c r="J160" s="181">
        <f t="shared" si="30"/>
        <v>0</v>
      </c>
      <c r="K160" s="177" t="s">
        <v>19</v>
      </c>
      <c r="L160" s="182"/>
      <c r="M160" s="183" t="s">
        <v>19</v>
      </c>
      <c r="N160" s="184" t="s">
        <v>45</v>
      </c>
      <c r="P160" s="141">
        <f t="shared" si="31"/>
        <v>0</v>
      </c>
      <c r="Q160" s="141">
        <v>0</v>
      </c>
      <c r="R160" s="141">
        <f t="shared" si="32"/>
        <v>0</v>
      </c>
      <c r="S160" s="141">
        <v>0</v>
      </c>
      <c r="T160" s="142">
        <f t="shared" si="33"/>
        <v>0</v>
      </c>
      <c r="AR160" s="143" t="s">
        <v>229</v>
      </c>
      <c r="AT160" s="143" t="s">
        <v>561</v>
      </c>
      <c r="AU160" s="143" t="s">
        <v>81</v>
      </c>
      <c r="AY160" s="18" t="s">
        <v>166</v>
      </c>
      <c r="BE160" s="144">
        <f t="shared" si="34"/>
        <v>0</v>
      </c>
      <c r="BF160" s="144">
        <f t="shared" si="35"/>
        <v>0</v>
      </c>
      <c r="BG160" s="144">
        <f t="shared" si="36"/>
        <v>0</v>
      </c>
      <c r="BH160" s="144">
        <f t="shared" si="37"/>
        <v>0</v>
      </c>
      <c r="BI160" s="144">
        <f t="shared" si="38"/>
        <v>0</v>
      </c>
      <c r="BJ160" s="18" t="s">
        <v>81</v>
      </c>
      <c r="BK160" s="144">
        <f t="shared" si="39"/>
        <v>0</v>
      </c>
      <c r="BL160" s="18" t="s">
        <v>173</v>
      </c>
      <c r="BM160" s="143" t="s">
        <v>3726</v>
      </c>
    </row>
    <row r="161" spans="2:65" s="1" customFormat="1" ht="16.5" customHeight="1">
      <c r="B161" s="33"/>
      <c r="C161" s="132" t="s">
        <v>939</v>
      </c>
      <c r="D161" s="132" t="s">
        <v>168</v>
      </c>
      <c r="E161" s="133" t="s">
        <v>3640</v>
      </c>
      <c r="F161" s="134" t="s">
        <v>3641</v>
      </c>
      <c r="G161" s="135" t="s">
        <v>244</v>
      </c>
      <c r="H161" s="136">
        <v>3</v>
      </c>
      <c r="I161" s="137"/>
      <c r="J161" s="138">
        <f t="shared" si="30"/>
        <v>0</v>
      </c>
      <c r="K161" s="134" t="s">
        <v>19</v>
      </c>
      <c r="L161" s="33"/>
      <c r="M161" s="139" t="s">
        <v>19</v>
      </c>
      <c r="N161" s="140" t="s">
        <v>45</v>
      </c>
      <c r="P161" s="141">
        <f t="shared" si="31"/>
        <v>0</v>
      </c>
      <c r="Q161" s="141">
        <v>0</v>
      </c>
      <c r="R161" s="141">
        <f t="shared" si="32"/>
        <v>0</v>
      </c>
      <c r="S161" s="141">
        <v>0</v>
      </c>
      <c r="T161" s="142">
        <f t="shared" si="33"/>
        <v>0</v>
      </c>
      <c r="AR161" s="143" t="s">
        <v>173</v>
      </c>
      <c r="AT161" s="143" t="s">
        <v>168</v>
      </c>
      <c r="AU161" s="143" t="s">
        <v>81</v>
      </c>
      <c r="AY161" s="18" t="s">
        <v>166</v>
      </c>
      <c r="BE161" s="144">
        <f t="shared" si="34"/>
        <v>0</v>
      </c>
      <c r="BF161" s="144">
        <f t="shared" si="35"/>
        <v>0</v>
      </c>
      <c r="BG161" s="144">
        <f t="shared" si="36"/>
        <v>0</v>
      </c>
      <c r="BH161" s="144">
        <f t="shared" si="37"/>
        <v>0</v>
      </c>
      <c r="BI161" s="144">
        <f t="shared" si="38"/>
        <v>0</v>
      </c>
      <c r="BJ161" s="18" t="s">
        <v>81</v>
      </c>
      <c r="BK161" s="144">
        <f t="shared" si="39"/>
        <v>0</v>
      </c>
      <c r="BL161" s="18" t="s">
        <v>173</v>
      </c>
      <c r="BM161" s="143" t="s">
        <v>3727</v>
      </c>
    </row>
    <row r="162" spans="2:65" s="11" customFormat="1" ht="25.95" customHeight="1">
      <c r="B162" s="120"/>
      <c r="D162" s="121" t="s">
        <v>73</v>
      </c>
      <c r="E162" s="122" t="s">
        <v>206</v>
      </c>
      <c r="F162" s="122" t="s">
        <v>3728</v>
      </c>
      <c r="I162" s="123"/>
      <c r="J162" s="124">
        <f>BK162</f>
        <v>0</v>
      </c>
      <c r="L162" s="120"/>
      <c r="M162" s="125"/>
      <c r="P162" s="126">
        <f>SUM(P163:P164)</f>
        <v>0</v>
      </c>
      <c r="R162" s="126">
        <f>SUM(R163:R164)</f>
        <v>0</v>
      </c>
      <c r="T162" s="127">
        <f>SUM(T163:T164)</f>
        <v>0</v>
      </c>
      <c r="AR162" s="121" t="s">
        <v>81</v>
      </c>
      <c r="AT162" s="128" t="s">
        <v>73</v>
      </c>
      <c r="AU162" s="128" t="s">
        <v>74</v>
      </c>
      <c r="AY162" s="121" t="s">
        <v>166</v>
      </c>
      <c r="BK162" s="129">
        <f>SUM(BK163:BK164)</f>
        <v>0</v>
      </c>
    </row>
    <row r="163" spans="2:65" s="1" customFormat="1" ht="49.05" customHeight="1">
      <c r="B163" s="33"/>
      <c r="C163" s="175" t="s">
        <v>944</v>
      </c>
      <c r="D163" s="175" t="s">
        <v>561</v>
      </c>
      <c r="E163" s="176" t="s">
        <v>3729</v>
      </c>
      <c r="F163" s="177" t="s">
        <v>3730</v>
      </c>
      <c r="G163" s="178" t="s">
        <v>244</v>
      </c>
      <c r="H163" s="179">
        <v>20</v>
      </c>
      <c r="I163" s="180"/>
      <c r="J163" s="181">
        <f>ROUND(I163*H163,2)</f>
        <v>0</v>
      </c>
      <c r="K163" s="177" t="s">
        <v>19</v>
      </c>
      <c r="L163" s="182"/>
      <c r="M163" s="183" t="s">
        <v>19</v>
      </c>
      <c r="N163" s="184" t="s">
        <v>45</v>
      </c>
      <c r="P163" s="141">
        <f>O163*H163</f>
        <v>0</v>
      </c>
      <c r="Q163" s="141">
        <v>0</v>
      </c>
      <c r="R163" s="141">
        <f>Q163*H163</f>
        <v>0</v>
      </c>
      <c r="S163" s="141">
        <v>0</v>
      </c>
      <c r="T163" s="142">
        <f>S163*H163</f>
        <v>0</v>
      </c>
      <c r="AR163" s="143" t="s">
        <v>229</v>
      </c>
      <c r="AT163" s="143" t="s">
        <v>561</v>
      </c>
      <c r="AU163" s="143" t="s">
        <v>81</v>
      </c>
      <c r="AY163" s="18" t="s">
        <v>166</v>
      </c>
      <c r="BE163" s="144">
        <f>IF(N163="základní",J163,0)</f>
        <v>0</v>
      </c>
      <c r="BF163" s="144">
        <f>IF(N163="snížená",J163,0)</f>
        <v>0</v>
      </c>
      <c r="BG163" s="144">
        <f>IF(N163="zákl. přenesená",J163,0)</f>
        <v>0</v>
      </c>
      <c r="BH163" s="144">
        <f>IF(N163="sníž. přenesená",J163,0)</f>
        <v>0</v>
      </c>
      <c r="BI163" s="144">
        <f>IF(N163="nulová",J163,0)</f>
        <v>0</v>
      </c>
      <c r="BJ163" s="18" t="s">
        <v>81</v>
      </c>
      <c r="BK163" s="144">
        <f>ROUND(I163*H163,2)</f>
        <v>0</v>
      </c>
      <c r="BL163" s="18" t="s">
        <v>173</v>
      </c>
      <c r="BM163" s="143" t="s">
        <v>3731</v>
      </c>
    </row>
    <row r="164" spans="2:65" s="1" customFormat="1" ht="16.5" customHeight="1">
      <c r="B164" s="33"/>
      <c r="C164" s="132" t="s">
        <v>949</v>
      </c>
      <c r="D164" s="132" t="s">
        <v>168</v>
      </c>
      <c r="E164" s="133" t="s">
        <v>3695</v>
      </c>
      <c r="F164" s="134" t="s">
        <v>3732</v>
      </c>
      <c r="G164" s="135" t="s">
        <v>244</v>
      </c>
      <c r="H164" s="136">
        <v>20</v>
      </c>
      <c r="I164" s="137"/>
      <c r="J164" s="138">
        <f>ROUND(I164*H164,2)</f>
        <v>0</v>
      </c>
      <c r="K164" s="134" t="s">
        <v>19</v>
      </c>
      <c r="L164" s="33"/>
      <c r="M164" s="139" t="s">
        <v>19</v>
      </c>
      <c r="N164" s="140" t="s">
        <v>45</v>
      </c>
      <c r="P164" s="141">
        <f>O164*H164</f>
        <v>0</v>
      </c>
      <c r="Q164" s="141">
        <v>0</v>
      </c>
      <c r="R164" s="141">
        <f>Q164*H164</f>
        <v>0</v>
      </c>
      <c r="S164" s="141">
        <v>0</v>
      </c>
      <c r="T164" s="142">
        <f>S164*H164</f>
        <v>0</v>
      </c>
      <c r="AR164" s="143" t="s">
        <v>173</v>
      </c>
      <c r="AT164" s="143" t="s">
        <v>168</v>
      </c>
      <c r="AU164" s="143" t="s">
        <v>81</v>
      </c>
      <c r="AY164" s="18" t="s">
        <v>166</v>
      </c>
      <c r="BE164" s="144">
        <f>IF(N164="základní",J164,0)</f>
        <v>0</v>
      </c>
      <c r="BF164" s="144">
        <f>IF(N164="snížená",J164,0)</f>
        <v>0</v>
      </c>
      <c r="BG164" s="144">
        <f>IF(N164="zákl. přenesená",J164,0)</f>
        <v>0</v>
      </c>
      <c r="BH164" s="144">
        <f>IF(N164="sníž. přenesená",J164,0)</f>
        <v>0</v>
      </c>
      <c r="BI164" s="144">
        <f>IF(N164="nulová",J164,0)</f>
        <v>0</v>
      </c>
      <c r="BJ164" s="18" t="s">
        <v>81</v>
      </c>
      <c r="BK164" s="144">
        <f>ROUND(I164*H164,2)</f>
        <v>0</v>
      </c>
      <c r="BL164" s="18" t="s">
        <v>173</v>
      </c>
      <c r="BM164" s="143" t="s">
        <v>3733</v>
      </c>
    </row>
    <row r="165" spans="2:65" s="11" customFormat="1" ht="25.95" customHeight="1">
      <c r="B165" s="120"/>
      <c r="D165" s="121" t="s">
        <v>73</v>
      </c>
      <c r="E165" s="122" t="s">
        <v>215</v>
      </c>
      <c r="F165" s="122" t="s">
        <v>3734</v>
      </c>
      <c r="I165" s="123"/>
      <c r="J165" s="124">
        <f>BK165</f>
        <v>0</v>
      </c>
      <c r="L165" s="120"/>
      <c r="M165" s="125"/>
      <c r="P165" s="126">
        <f>SUM(P166:P173)</f>
        <v>0</v>
      </c>
      <c r="R165" s="126">
        <f>SUM(R166:R173)</f>
        <v>0</v>
      </c>
      <c r="T165" s="127">
        <f>SUM(T166:T173)</f>
        <v>0</v>
      </c>
      <c r="AR165" s="121" t="s">
        <v>81</v>
      </c>
      <c r="AT165" s="128" t="s">
        <v>73</v>
      </c>
      <c r="AU165" s="128" t="s">
        <v>74</v>
      </c>
      <c r="AY165" s="121" t="s">
        <v>166</v>
      </c>
      <c r="BK165" s="129">
        <f>SUM(BK166:BK173)</f>
        <v>0</v>
      </c>
    </row>
    <row r="166" spans="2:65" s="1" customFormat="1" ht="24.15" customHeight="1">
      <c r="B166" s="33"/>
      <c r="C166" s="132" t="s">
        <v>954</v>
      </c>
      <c r="D166" s="132" t="s">
        <v>168</v>
      </c>
      <c r="E166" s="133" t="s">
        <v>3735</v>
      </c>
      <c r="F166" s="134" t="s">
        <v>3736</v>
      </c>
      <c r="G166" s="135" t="s">
        <v>1407</v>
      </c>
      <c r="H166" s="136">
        <v>1</v>
      </c>
      <c r="I166" s="137"/>
      <c r="J166" s="138">
        <f t="shared" ref="J166:J173" si="40">ROUND(I166*H166,2)</f>
        <v>0</v>
      </c>
      <c r="K166" s="134" t="s">
        <v>19</v>
      </c>
      <c r="L166" s="33"/>
      <c r="M166" s="139" t="s">
        <v>19</v>
      </c>
      <c r="N166" s="140" t="s">
        <v>45</v>
      </c>
      <c r="P166" s="141">
        <f t="shared" ref="P166:P173" si="41">O166*H166</f>
        <v>0</v>
      </c>
      <c r="Q166" s="141">
        <v>0</v>
      </c>
      <c r="R166" s="141">
        <f t="shared" ref="R166:R173" si="42">Q166*H166</f>
        <v>0</v>
      </c>
      <c r="S166" s="141">
        <v>0</v>
      </c>
      <c r="T166" s="142">
        <f t="shared" ref="T166:T173" si="43">S166*H166</f>
        <v>0</v>
      </c>
      <c r="AR166" s="143" t="s">
        <v>173</v>
      </c>
      <c r="AT166" s="143" t="s">
        <v>168</v>
      </c>
      <c r="AU166" s="143" t="s">
        <v>81</v>
      </c>
      <c r="AY166" s="18" t="s">
        <v>166</v>
      </c>
      <c r="BE166" s="144">
        <f t="shared" ref="BE166:BE173" si="44">IF(N166="základní",J166,0)</f>
        <v>0</v>
      </c>
      <c r="BF166" s="144">
        <f t="shared" ref="BF166:BF173" si="45">IF(N166="snížená",J166,0)</f>
        <v>0</v>
      </c>
      <c r="BG166" s="144">
        <f t="shared" ref="BG166:BG173" si="46">IF(N166="zákl. přenesená",J166,0)</f>
        <v>0</v>
      </c>
      <c r="BH166" s="144">
        <f t="shared" ref="BH166:BH173" si="47">IF(N166="sníž. přenesená",J166,0)</f>
        <v>0</v>
      </c>
      <c r="BI166" s="144">
        <f t="shared" ref="BI166:BI173" si="48">IF(N166="nulová",J166,0)</f>
        <v>0</v>
      </c>
      <c r="BJ166" s="18" t="s">
        <v>81</v>
      </c>
      <c r="BK166" s="144">
        <f t="shared" ref="BK166:BK173" si="49">ROUND(I166*H166,2)</f>
        <v>0</v>
      </c>
      <c r="BL166" s="18" t="s">
        <v>173</v>
      </c>
      <c r="BM166" s="143" t="s">
        <v>3737</v>
      </c>
    </row>
    <row r="167" spans="2:65" s="1" customFormat="1" ht="16.5" customHeight="1">
      <c r="B167" s="33"/>
      <c r="C167" s="132" t="s">
        <v>959</v>
      </c>
      <c r="D167" s="132" t="s">
        <v>168</v>
      </c>
      <c r="E167" s="133" t="s">
        <v>3738</v>
      </c>
      <c r="F167" s="134" t="s">
        <v>3739</v>
      </c>
      <c r="G167" s="135" t="s">
        <v>1407</v>
      </c>
      <c r="H167" s="136">
        <v>1</v>
      </c>
      <c r="I167" s="137"/>
      <c r="J167" s="138">
        <f t="shared" si="40"/>
        <v>0</v>
      </c>
      <c r="K167" s="134" t="s">
        <v>19</v>
      </c>
      <c r="L167" s="33"/>
      <c r="M167" s="139" t="s">
        <v>19</v>
      </c>
      <c r="N167" s="140" t="s">
        <v>45</v>
      </c>
      <c r="P167" s="141">
        <f t="shared" si="41"/>
        <v>0</v>
      </c>
      <c r="Q167" s="141">
        <v>0</v>
      </c>
      <c r="R167" s="141">
        <f t="shared" si="42"/>
        <v>0</v>
      </c>
      <c r="S167" s="141">
        <v>0</v>
      </c>
      <c r="T167" s="142">
        <f t="shared" si="43"/>
        <v>0</v>
      </c>
      <c r="AR167" s="143" t="s">
        <v>173</v>
      </c>
      <c r="AT167" s="143" t="s">
        <v>168</v>
      </c>
      <c r="AU167" s="143" t="s">
        <v>81</v>
      </c>
      <c r="AY167" s="18" t="s">
        <v>166</v>
      </c>
      <c r="BE167" s="144">
        <f t="shared" si="44"/>
        <v>0</v>
      </c>
      <c r="BF167" s="144">
        <f t="shared" si="45"/>
        <v>0</v>
      </c>
      <c r="BG167" s="144">
        <f t="shared" si="46"/>
        <v>0</v>
      </c>
      <c r="BH167" s="144">
        <f t="shared" si="47"/>
        <v>0</v>
      </c>
      <c r="BI167" s="144">
        <f t="shared" si="48"/>
        <v>0</v>
      </c>
      <c r="BJ167" s="18" t="s">
        <v>81</v>
      </c>
      <c r="BK167" s="144">
        <f t="shared" si="49"/>
        <v>0</v>
      </c>
      <c r="BL167" s="18" t="s">
        <v>173</v>
      </c>
      <c r="BM167" s="143" t="s">
        <v>3740</v>
      </c>
    </row>
    <row r="168" spans="2:65" s="1" customFormat="1" ht="16.5" customHeight="1">
      <c r="B168" s="33"/>
      <c r="C168" s="132" t="s">
        <v>968</v>
      </c>
      <c r="D168" s="132" t="s">
        <v>168</v>
      </c>
      <c r="E168" s="133" t="s">
        <v>3741</v>
      </c>
      <c r="F168" s="134" t="s">
        <v>3742</v>
      </c>
      <c r="G168" s="135" t="s">
        <v>1407</v>
      </c>
      <c r="H168" s="136">
        <v>1</v>
      </c>
      <c r="I168" s="137"/>
      <c r="J168" s="138">
        <f t="shared" si="40"/>
        <v>0</v>
      </c>
      <c r="K168" s="134" t="s">
        <v>19</v>
      </c>
      <c r="L168" s="33"/>
      <c r="M168" s="139" t="s">
        <v>19</v>
      </c>
      <c r="N168" s="140" t="s">
        <v>45</v>
      </c>
      <c r="P168" s="141">
        <f t="shared" si="41"/>
        <v>0</v>
      </c>
      <c r="Q168" s="141">
        <v>0</v>
      </c>
      <c r="R168" s="141">
        <f t="shared" si="42"/>
        <v>0</v>
      </c>
      <c r="S168" s="141">
        <v>0</v>
      </c>
      <c r="T168" s="142">
        <f t="shared" si="43"/>
        <v>0</v>
      </c>
      <c r="AR168" s="143" t="s">
        <v>173</v>
      </c>
      <c r="AT168" s="143" t="s">
        <v>168</v>
      </c>
      <c r="AU168" s="143" t="s">
        <v>81</v>
      </c>
      <c r="AY168" s="18" t="s">
        <v>166</v>
      </c>
      <c r="BE168" s="144">
        <f t="shared" si="44"/>
        <v>0</v>
      </c>
      <c r="BF168" s="144">
        <f t="shared" si="45"/>
        <v>0</v>
      </c>
      <c r="BG168" s="144">
        <f t="shared" si="46"/>
        <v>0</v>
      </c>
      <c r="BH168" s="144">
        <f t="shared" si="47"/>
        <v>0</v>
      </c>
      <c r="BI168" s="144">
        <f t="shared" si="48"/>
        <v>0</v>
      </c>
      <c r="BJ168" s="18" t="s">
        <v>81</v>
      </c>
      <c r="BK168" s="144">
        <f t="shared" si="49"/>
        <v>0</v>
      </c>
      <c r="BL168" s="18" t="s">
        <v>173</v>
      </c>
      <c r="BM168" s="143" t="s">
        <v>3743</v>
      </c>
    </row>
    <row r="169" spans="2:65" s="1" customFormat="1" ht="16.5" customHeight="1">
      <c r="B169" s="33"/>
      <c r="C169" s="132" t="s">
        <v>971</v>
      </c>
      <c r="D169" s="132" t="s">
        <v>168</v>
      </c>
      <c r="E169" s="133" t="s">
        <v>3744</v>
      </c>
      <c r="F169" s="134" t="s">
        <v>3745</v>
      </c>
      <c r="G169" s="135" t="s">
        <v>1407</v>
      </c>
      <c r="H169" s="136">
        <v>1</v>
      </c>
      <c r="I169" s="137"/>
      <c r="J169" s="138">
        <f t="shared" si="40"/>
        <v>0</v>
      </c>
      <c r="K169" s="134" t="s">
        <v>19</v>
      </c>
      <c r="L169" s="33"/>
      <c r="M169" s="139" t="s">
        <v>19</v>
      </c>
      <c r="N169" s="140" t="s">
        <v>45</v>
      </c>
      <c r="P169" s="141">
        <f t="shared" si="41"/>
        <v>0</v>
      </c>
      <c r="Q169" s="141">
        <v>0</v>
      </c>
      <c r="R169" s="141">
        <f t="shared" si="42"/>
        <v>0</v>
      </c>
      <c r="S169" s="141">
        <v>0</v>
      </c>
      <c r="T169" s="142">
        <f t="shared" si="43"/>
        <v>0</v>
      </c>
      <c r="AR169" s="143" t="s">
        <v>173</v>
      </c>
      <c r="AT169" s="143" t="s">
        <v>168</v>
      </c>
      <c r="AU169" s="143" t="s">
        <v>81</v>
      </c>
      <c r="AY169" s="18" t="s">
        <v>166</v>
      </c>
      <c r="BE169" s="144">
        <f t="shared" si="44"/>
        <v>0</v>
      </c>
      <c r="BF169" s="144">
        <f t="shared" si="45"/>
        <v>0</v>
      </c>
      <c r="BG169" s="144">
        <f t="shared" si="46"/>
        <v>0</v>
      </c>
      <c r="BH169" s="144">
        <f t="shared" si="47"/>
        <v>0</v>
      </c>
      <c r="BI169" s="144">
        <f t="shared" si="48"/>
        <v>0</v>
      </c>
      <c r="BJ169" s="18" t="s">
        <v>81</v>
      </c>
      <c r="BK169" s="144">
        <f t="shared" si="49"/>
        <v>0</v>
      </c>
      <c r="BL169" s="18" t="s">
        <v>173</v>
      </c>
      <c r="BM169" s="143" t="s">
        <v>3746</v>
      </c>
    </row>
    <row r="170" spans="2:65" s="1" customFormat="1" ht="16.5" customHeight="1">
      <c r="B170" s="33"/>
      <c r="C170" s="132" t="s">
        <v>977</v>
      </c>
      <c r="D170" s="132" t="s">
        <v>168</v>
      </c>
      <c r="E170" s="133" t="s">
        <v>3747</v>
      </c>
      <c r="F170" s="134" t="s">
        <v>3748</v>
      </c>
      <c r="G170" s="135" t="s">
        <v>1407</v>
      </c>
      <c r="H170" s="136">
        <v>1</v>
      </c>
      <c r="I170" s="137"/>
      <c r="J170" s="138">
        <f t="shared" si="40"/>
        <v>0</v>
      </c>
      <c r="K170" s="134" t="s">
        <v>19</v>
      </c>
      <c r="L170" s="33"/>
      <c r="M170" s="139" t="s">
        <v>19</v>
      </c>
      <c r="N170" s="140" t="s">
        <v>45</v>
      </c>
      <c r="P170" s="141">
        <f t="shared" si="41"/>
        <v>0</v>
      </c>
      <c r="Q170" s="141">
        <v>0</v>
      </c>
      <c r="R170" s="141">
        <f t="shared" si="42"/>
        <v>0</v>
      </c>
      <c r="S170" s="141">
        <v>0</v>
      </c>
      <c r="T170" s="142">
        <f t="shared" si="43"/>
        <v>0</v>
      </c>
      <c r="AR170" s="143" t="s">
        <v>173</v>
      </c>
      <c r="AT170" s="143" t="s">
        <v>168</v>
      </c>
      <c r="AU170" s="143" t="s">
        <v>81</v>
      </c>
      <c r="AY170" s="18" t="s">
        <v>166</v>
      </c>
      <c r="BE170" s="144">
        <f t="shared" si="44"/>
        <v>0</v>
      </c>
      <c r="BF170" s="144">
        <f t="shared" si="45"/>
        <v>0</v>
      </c>
      <c r="BG170" s="144">
        <f t="shared" si="46"/>
        <v>0</v>
      </c>
      <c r="BH170" s="144">
        <f t="shared" si="47"/>
        <v>0</v>
      </c>
      <c r="BI170" s="144">
        <f t="shared" si="48"/>
        <v>0</v>
      </c>
      <c r="BJ170" s="18" t="s">
        <v>81</v>
      </c>
      <c r="BK170" s="144">
        <f t="shared" si="49"/>
        <v>0</v>
      </c>
      <c r="BL170" s="18" t="s">
        <v>173</v>
      </c>
      <c r="BM170" s="143" t="s">
        <v>3749</v>
      </c>
    </row>
    <row r="171" spans="2:65" s="1" customFormat="1" ht="16.5" customHeight="1">
      <c r="B171" s="33"/>
      <c r="C171" s="132" t="s">
        <v>979</v>
      </c>
      <c r="D171" s="132" t="s">
        <v>168</v>
      </c>
      <c r="E171" s="133" t="s">
        <v>3750</v>
      </c>
      <c r="F171" s="134" t="s">
        <v>3751</v>
      </c>
      <c r="G171" s="135" t="s">
        <v>1407</v>
      </c>
      <c r="H171" s="136">
        <v>1</v>
      </c>
      <c r="I171" s="137"/>
      <c r="J171" s="138">
        <f t="shared" si="40"/>
        <v>0</v>
      </c>
      <c r="K171" s="134" t="s">
        <v>19</v>
      </c>
      <c r="L171" s="33"/>
      <c r="M171" s="139" t="s">
        <v>19</v>
      </c>
      <c r="N171" s="140" t="s">
        <v>45</v>
      </c>
      <c r="P171" s="141">
        <f t="shared" si="41"/>
        <v>0</v>
      </c>
      <c r="Q171" s="141">
        <v>0</v>
      </c>
      <c r="R171" s="141">
        <f t="shared" si="42"/>
        <v>0</v>
      </c>
      <c r="S171" s="141">
        <v>0</v>
      </c>
      <c r="T171" s="142">
        <f t="shared" si="43"/>
        <v>0</v>
      </c>
      <c r="AR171" s="143" t="s">
        <v>173</v>
      </c>
      <c r="AT171" s="143" t="s">
        <v>168</v>
      </c>
      <c r="AU171" s="143" t="s">
        <v>81</v>
      </c>
      <c r="AY171" s="18" t="s">
        <v>166</v>
      </c>
      <c r="BE171" s="144">
        <f t="shared" si="44"/>
        <v>0</v>
      </c>
      <c r="BF171" s="144">
        <f t="shared" si="45"/>
        <v>0</v>
      </c>
      <c r="BG171" s="144">
        <f t="shared" si="46"/>
        <v>0</v>
      </c>
      <c r="BH171" s="144">
        <f t="shared" si="47"/>
        <v>0</v>
      </c>
      <c r="BI171" s="144">
        <f t="shared" si="48"/>
        <v>0</v>
      </c>
      <c r="BJ171" s="18" t="s">
        <v>81</v>
      </c>
      <c r="BK171" s="144">
        <f t="shared" si="49"/>
        <v>0</v>
      </c>
      <c r="BL171" s="18" t="s">
        <v>173</v>
      </c>
      <c r="BM171" s="143" t="s">
        <v>3752</v>
      </c>
    </row>
    <row r="172" spans="2:65" s="1" customFormat="1" ht="16.5" customHeight="1">
      <c r="B172" s="33"/>
      <c r="C172" s="132" t="s">
        <v>985</v>
      </c>
      <c r="D172" s="132" t="s">
        <v>168</v>
      </c>
      <c r="E172" s="133" t="s">
        <v>3753</v>
      </c>
      <c r="F172" s="134" t="s">
        <v>3754</v>
      </c>
      <c r="G172" s="135" t="s">
        <v>1407</v>
      </c>
      <c r="H172" s="136">
        <v>1</v>
      </c>
      <c r="I172" s="137"/>
      <c r="J172" s="138">
        <f t="shared" si="40"/>
        <v>0</v>
      </c>
      <c r="K172" s="134" t="s">
        <v>19</v>
      </c>
      <c r="L172" s="33"/>
      <c r="M172" s="139" t="s">
        <v>19</v>
      </c>
      <c r="N172" s="140" t="s">
        <v>45</v>
      </c>
      <c r="P172" s="141">
        <f t="shared" si="41"/>
        <v>0</v>
      </c>
      <c r="Q172" s="141">
        <v>0</v>
      </c>
      <c r="R172" s="141">
        <f t="shared" si="42"/>
        <v>0</v>
      </c>
      <c r="S172" s="141">
        <v>0</v>
      </c>
      <c r="T172" s="142">
        <f t="shared" si="43"/>
        <v>0</v>
      </c>
      <c r="AR172" s="143" t="s">
        <v>173</v>
      </c>
      <c r="AT172" s="143" t="s">
        <v>168</v>
      </c>
      <c r="AU172" s="143" t="s">
        <v>81</v>
      </c>
      <c r="AY172" s="18" t="s">
        <v>166</v>
      </c>
      <c r="BE172" s="144">
        <f t="shared" si="44"/>
        <v>0</v>
      </c>
      <c r="BF172" s="144">
        <f t="shared" si="45"/>
        <v>0</v>
      </c>
      <c r="BG172" s="144">
        <f t="shared" si="46"/>
        <v>0</v>
      </c>
      <c r="BH172" s="144">
        <f t="shared" si="47"/>
        <v>0</v>
      </c>
      <c r="BI172" s="144">
        <f t="shared" si="48"/>
        <v>0</v>
      </c>
      <c r="BJ172" s="18" t="s">
        <v>81</v>
      </c>
      <c r="BK172" s="144">
        <f t="shared" si="49"/>
        <v>0</v>
      </c>
      <c r="BL172" s="18" t="s">
        <v>173</v>
      </c>
      <c r="BM172" s="143" t="s">
        <v>3755</v>
      </c>
    </row>
    <row r="173" spans="2:65" s="1" customFormat="1" ht="16.5" customHeight="1">
      <c r="B173" s="33"/>
      <c r="C173" s="132" t="s">
        <v>988</v>
      </c>
      <c r="D173" s="132" t="s">
        <v>168</v>
      </c>
      <c r="E173" s="133" t="s">
        <v>3756</v>
      </c>
      <c r="F173" s="134" t="s">
        <v>3757</v>
      </c>
      <c r="G173" s="135" t="s">
        <v>1407</v>
      </c>
      <c r="H173" s="136">
        <v>1</v>
      </c>
      <c r="I173" s="137"/>
      <c r="J173" s="138">
        <f t="shared" si="40"/>
        <v>0</v>
      </c>
      <c r="K173" s="134" t="s">
        <v>19</v>
      </c>
      <c r="L173" s="33"/>
      <c r="M173" s="170" t="s">
        <v>19</v>
      </c>
      <c r="N173" s="171" t="s">
        <v>45</v>
      </c>
      <c r="O173" s="172"/>
      <c r="P173" s="173">
        <f t="shared" si="41"/>
        <v>0</v>
      </c>
      <c r="Q173" s="173">
        <v>0</v>
      </c>
      <c r="R173" s="173">
        <f t="shared" si="42"/>
        <v>0</v>
      </c>
      <c r="S173" s="173">
        <v>0</v>
      </c>
      <c r="T173" s="174">
        <f t="shared" si="43"/>
        <v>0</v>
      </c>
      <c r="AR173" s="143" t="s">
        <v>173</v>
      </c>
      <c r="AT173" s="143" t="s">
        <v>168</v>
      </c>
      <c r="AU173" s="143" t="s">
        <v>81</v>
      </c>
      <c r="AY173" s="18" t="s">
        <v>166</v>
      </c>
      <c r="BE173" s="144">
        <f t="shared" si="44"/>
        <v>0</v>
      </c>
      <c r="BF173" s="144">
        <f t="shared" si="45"/>
        <v>0</v>
      </c>
      <c r="BG173" s="144">
        <f t="shared" si="46"/>
        <v>0</v>
      </c>
      <c r="BH173" s="144">
        <f t="shared" si="47"/>
        <v>0</v>
      </c>
      <c r="BI173" s="144">
        <f t="shared" si="48"/>
        <v>0</v>
      </c>
      <c r="BJ173" s="18" t="s">
        <v>81</v>
      </c>
      <c r="BK173" s="144">
        <f t="shared" si="49"/>
        <v>0</v>
      </c>
      <c r="BL173" s="18" t="s">
        <v>173</v>
      </c>
      <c r="BM173" s="143" t="s">
        <v>3758</v>
      </c>
    </row>
    <row r="174" spans="2:65" s="1" customFormat="1" ht="6.9" customHeight="1">
      <c r="B174" s="42"/>
      <c r="C174" s="43"/>
      <c r="D174" s="43"/>
      <c r="E174" s="43"/>
      <c r="F174" s="43"/>
      <c r="G174" s="43"/>
      <c r="H174" s="43"/>
      <c r="I174" s="43"/>
      <c r="J174" s="43"/>
      <c r="K174" s="43"/>
      <c r="L174" s="33"/>
    </row>
  </sheetData>
  <sheetProtection algorithmName="SHA-512" hashValue="dfysJDfTBR+wf/vOXYZ7lNLJBa6nxGH5Bfe2UjJ1zNKKBHZn051wEeXs//CsCHU6+SURGNG+eHkVhlwGE96x+w==" saltValue="mza9VeUciwfPWW30/u+KmTBRPpDeOSfFzw+RgFGMPnsn9F0Va4PQQJWwDQT2MfNIpzQWv4q7tZYCJYBsGIKS3A==" spinCount="100000" sheet="1" objects="1" scenarios="1" formatColumns="0" formatRows="0" autoFilter="0"/>
  <autoFilter ref="C90:K173" xr:uid="{00000000-0009-0000-0000-000007000000}"/>
  <mergeCells count="12">
    <mergeCell ref="E83:H83"/>
    <mergeCell ref="L2:V2"/>
    <mergeCell ref="E50:H50"/>
    <mergeCell ref="E52:H52"/>
    <mergeCell ref="E54:H54"/>
    <mergeCell ref="E79:H79"/>
    <mergeCell ref="E81:H81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2:BM235"/>
  <sheetViews>
    <sheetView showGridLines="0" workbookViewId="0"/>
  </sheetViews>
  <sheetFormatPr defaultRowHeight="14.4"/>
  <cols>
    <col min="1" max="1" width="8.28515625" customWidth="1"/>
    <col min="2" max="2" width="1.140625" customWidth="1"/>
    <col min="3" max="3" width="4.140625" customWidth="1"/>
    <col min="4" max="4" width="4.28515625" customWidth="1"/>
    <col min="5" max="5" width="17.140625" customWidth="1"/>
    <col min="6" max="6" width="100.85546875" customWidth="1"/>
    <col min="7" max="7" width="7.42578125" customWidth="1"/>
    <col min="8" max="8" width="14" customWidth="1"/>
    <col min="9" max="9" width="15.85546875" customWidth="1"/>
    <col min="10" max="11" width="22.28515625" customWidth="1"/>
    <col min="12" max="12" width="9.28515625" customWidth="1"/>
    <col min="13" max="13" width="10.85546875" hidden="1" customWidth="1"/>
    <col min="14" max="14" width="9.28515625" hidden="1"/>
    <col min="15" max="20" width="14.140625" hidden="1" customWidth="1"/>
    <col min="21" max="21" width="16.28515625" hidden="1" customWidth="1"/>
    <col min="22" max="22" width="12.28515625" customWidth="1"/>
    <col min="23" max="23" width="16.28515625" customWidth="1"/>
    <col min="24" max="24" width="12.28515625" customWidth="1"/>
    <col min="25" max="25" width="15" customWidth="1"/>
    <col min="26" max="26" width="11" customWidth="1"/>
    <col min="27" max="27" width="15" customWidth="1"/>
    <col min="28" max="28" width="16.28515625" customWidth="1"/>
    <col min="29" max="29" width="11" customWidth="1"/>
    <col min="30" max="30" width="15" customWidth="1"/>
    <col min="31" max="31" width="16.28515625" customWidth="1"/>
    <col min="44" max="65" width="9.28515625" hidden="1"/>
  </cols>
  <sheetData>
    <row r="2" spans="2:46" ht="36.9" customHeight="1"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8"/>
      <c r="AT2" s="18" t="s">
        <v>108</v>
      </c>
    </row>
    <row r="3" spans="2:46" ht="6.9" customHeight="1">
      <c r="B3" s="19"/>
      <c r="C3" s="20"/>
      <c r="D3" s="20"/>
      <c r="E3" s="20"/>
      <c r="F3" s="20"/>
      <c r="G3" s="20"/>
      <c r="H3" s="20"/>
      <c r="I3" s="20"/>
      <c r="J3" s="20"/>
      <c r="K3" s="20"/>
      <c r="L3" s="21"/>
      <c r="AT3" s="18" t="s">
        <v>83</v>
      </c>
    </row>
    <row r="4" spans="2:46" ht="24.9" customHeight="1">
      <c r="B4" s="21"/>
      <c r="D4" s="22" t="s">
        <v>131</v>
      </c>
      <c r="L4" s="21"/>
      <c r="M4" s="91" t="s">
        <v>10</v>
      </c>
      <c r="AT4" s="18" t="s">
        <v>4</v>
      </c>
    </row>
    <row r="5" spans="2:46" ht="6.9" customHeight="1">
      <c r="B5" s="21"/>
      <c r="L5" s="21"/>
    </row>
    <row r="6" spans="2:46" ht="12" customHeight="1">
      <c r="B6" s="21"/>
      <c r="D6" s="28" t="s">
        <v>16</v>
      </c>
      <c r="L6" s="21"/>
    </row>
    <row r="7" spans="2:46" ht="16.5" customHeight="1">
      <c r="B7" s="21"/>
      <c r="E7" s="327" t="str">
        <f>'Rekapitulace stavby'!K6</f>
        <v>ÚPRAVY STÁVAJÍCÍHO VODOJEMU KOZINEC I a II</v>
      </c>
      <c r="F7" s="328"/>
      <c r="G7" s="328"/>
      <c r="H7" s="328"/>
      <c r="L7" s="21"/>
    </row>
    <row r="8" spans="2:46" ht="12" customHeight="1">
      <c r="B8" s="21"/>
      <c r="D8" s="28" t="s">
        <v>132</v>
      </c>
      <c r="L8" s="21"/>
    </row>
    <row r="9" spans="2:46" s="1" customFormat="1" ht="16.5" customHeight="1">
      <c r="B9" s="33"/>
      <c r="E9" s="327" t="s">
        <v>1448</v>
      </c>
      <c r="F9" s="329"/>
      <c r="G9" s="329"/>
      <c r="H9" s="329"/>
      <c r="L9" s="33"/>
    </row>
    <row r="10" spans="2:46" s="1" customFormat="1" ht="12" customHeight="1">
      <c r="B10" s="33"/>
      <c r="D10" s="28" t="s">
        <v>134</v>
      </c>
      <c r="L10" s="33"/>
    </row>
    <row r="11" spans="2:46" s="1" customFormat="1" ht="16.5" customHeight="1">
      <c r="B11" s="33"/>
      <c r="E11" s="291" t="s">
        <v>3759</v>
      </c>
      <c r="F11" s="329"/>
      <c r="G11" s="329"/>
      <c r="H11" s="329"/>
      <c r="L11" s="33"/>
    </row>
    <row r="12" spans="2:46" s="1" customFormat="1" ht="10.199999999999999">
      <c r="B12" s="33"/>
      <c r="L12" s="33"/>
    </row>
    <row r="13" spans="2:46" s="1" customFormat="1" ht="12" customHeight="1">
      <c r="B13" s="33"/>
      <c r="D13" s="28" t="s">
        <v>18</v>
      </c>
      <c r="F13" s="26" t="s">
        <v>19</v>
      </c>
      <c r="I13" s="28" t="s">
        <v>20</v>
      </c>
      <c r="J13" s="26" t="s">
        <v>19</v>
      </c>
      <c r="L13" s="33"/>
    </row>
    <row r="14" spans="2:46" s="1" customFormat="1" ht="12" customHeight="1">
      <c r="B14" s="33"/>
      <c r="D14" s="28" t="s">
        <v>21</v>
      </c>
      <c r="F14" s="26" t="s">
        <v>22</v>
      </c>
      <c r="I14" s="28" t="s">
        <v>23</v>
      </c>
      <c r="J14" s="50" t="str">
        <f>'Rekapitulace stavby'!AN8</f>
        <v>5. 11. 2024</v>
      </c>
      <c r="L14" s="33"/>
    </row>
    <row r="15" spans="2:46" s="1" customFormat="1" ht="10.8" customHeight="1">
      <c r="B15" s="33"/>
      <c r="L15" s="33"/>
    </row>
    <row r="16" spans="2:46" s="1" customFormat="1" ht="12" customHeight="1">
      <c r="B16" s="33"/>
      <c r="D16" s="28" t="s">
        <v>25</v>
      </c>
      <c r="I16" s="28" t="s">
        <v>26</v>
      </c>
      <c r="J16" s="26" t="s">
        <v>27</v>
      </c>
      <c r="L16" s="33"/>
    </row>
    <row r="17" spans="2:12" s="1" customFormat="1" ht="18" customHeight="1">
      <c r="B17" s="33"/>
      <c r="E17" s="26" t="s">
        <v>28</v>
      </c>
      <c r="I17" s="28" t="s">
        <v>29</v>
      </c>
      <c r="J17" s="26" t="s">
        <v>19</v>
      </c>
      <c r="L17" s="33"/>
    </row>
    <row r="18" spans="2:12" s="1" customFormat="1" ht="6.9" customHeight="1">
      <c r="B18" s="33"/>
      <c r="L18" s="33"/>
    </row>
    <row r="19" spans="2:12" s="1" customFormat="1" ht="12" customHeight="1">
      <c r="B19" s="33"/>
      <c r="D19" s="28" t="s">
        <v>30</v>
      </c>
      <c r="I19" s="28" t="s">
        <v>26</v>
      </c>
      <c r="J19" s="29" t="str">
        <f>'Rekapitulace stavby'!AN13</f>
        <v>Vyplň údaj</v>
      </c>
      <c r="L19" s="33"/>
    </row>
    <row r="20" spans="2:12" s="1" customFormat="1" ht="18" customHeight="1">
      <c r="B20" s="33"/>
      <c r="E20" s="330" t="str">
        <f>'Rekapitulace stavby'!E14</f>
        <v>Vyplň údaj</v>
      </c>
      <c r="F20" s="297"/>
      <c r="G20" s="297"/>
      <c r="H20" s="297"/>
      <c r="I20" s="28" t="s">
        <v>29</v>
      </c>
      <c r="J20" s="29" t="str">
        <f>'Rekapitulace stavby'!AN14</f>
        <v>Vyplň údaj</v>
      </c>
      <c r="L20" s="33"/>
    </row>
    <row r="21" spans="2:12" s="1" customFormat="1" ht="6.9" customHeight="1">
      <c r="B21" s="33"/>
      <c r="L21" s="33"/>
    </row>
    <row r="22" spans="2:12" s="1" customFormat="1" ht="12" customHeight="1">
      <c r="B22" s="33"/>
      <c r="D22" s="28" t="s">
        <v>32</v>
      </c>
      <c r="I22" s="28" t="s">
        <v>26</v>
      </c>
      <c r="J22" s="26" t="str">
        <f>IF('Rekapitulace stavby'!AN16="","",'Rekapitulace stavby'!AN16)</f>
        <v/>
      </c>
      <c r="L22" s="33"/>
    </row>
    <row r="23" spans="2:12" s="1" customFormat="1" ht="18" customHeight="1">
      <c r="B23" s="33"/>
      <c r="E23" s="26" t="str">
        <f>IF('Rekapitulace stavby'!E17="","",'Rekapitulace stavby'!E17)</f>
        <v xml:space="preserve"> </v>
      </c>
      <c r="I23" s="28" t="s">
        <v>29</v>
      </c>
      <c r="J23" s="26" t="str">
        <f>IF('Rekapitulace stavby'!AN17="","",'Rekapitulace stavby'!AN17)</f>
        <v/>
      </c>
      <c r="L23" s="33"/>
    </row>
    <row r="24" spans="2:12" s="1" customFormat="1" ht="6.9" customHeight="1">
      <c r="B24" s="33"/>
      <c r="L24" s="33"/>
    </row>
    <row r="25" spans="2:12" s="1" customFormat="1" ht="12" customHeight="1">
      <c r="B25" s="33"/>
      <c r="D25" s="28" t="s">
        <v>35</v>
      </c>
      <c r="I25" s="28" t="s">
        <v>26</v>
      </c>
      <c r="J25" s="26" t="s">
        <v>36</v>
      </c>
      <c r="L25" s="33"/>
    </row>
    <row r="26" spans="2:12" s="1" customFormat="1" ht="18" customHeight="1">
      <c r="B26" s="33"/>
      <c r="E26" s="26" t="s">
        <v>37</v>
      </c>
      <c r="I26" s="28" t="s">
        <v>29</v>
      </c>
      <c r="J26" s="26" t="s">
        <v>19</v>
      </c>
      <c r="L26" s="33"/>
    </row>
    <row r="27" spans="2:12" s="1" customFormat="1" ht="6.9" customHeight="1">
      <c r="B27" s="33"/>
      <c r="L27" s="33"/>
    </row>
    <row r="28" spans="2:12" s="1" customFormat="1" ht="12" customHeight="1">
      <c r="B28" s="33"/>
      <c r="D28" s="28" t="s">
        <v>38</v>
      </c>
      <c r="L28" s="33"/>
    </row>
    <row r="29" spans="2:12" s="7" customFormat="1" ht="16.5" customHeight="1">
      <c r="B29" s="92"/>
      <c r="E29" s="302" t="s">
        <v>19</v>
      </c>
      <c r="F29" s="302"/>
      <c r="G29" s="302"/>
      <c r="H29" s="302"/>
      <c r="L29" s="92"/>
    </row>
    <row r="30" spans="2:12" s="1" customFormat="1" ht="6.9" customHeight="1">
      <c r="B30" s="33"/>
      <c r="L30" s="33"/>
    </row>
    <row r="31" spans="2:12" s="1" customFormat="1" ht="6.9" customHeight="1">
      <c r="B31" s="33"/>
      <c r="D31" s="51"/>
      <c r="E31" s="51"/>
      <c r="F31" s="51"/>
      <c r="G31" s="51"/>
      <c r="H31" s="51"/>
      <c r="I31" s="51"/>
      <c r="J31" s="51"/>
      <c r="K31" s="51"/>
      <c r="L31" s="33"/>
    </row>
    <row r="32" spans="2:12" s="1" customFormat="1" ht="25.35" customHeight="1">
      <c r="B32" s="33"/>
      <c r="D32" s="93" t="s">
        <v>40</v>
      </c>
      <c r="J32" s="64">
        <f>ROUND(J88, 2)</f>
        <v>0</v>
      </c>
      <c r="L32" s="33"/>
    </row>
    <row r="33" spans="2:12" s="1" customFormat="1" ht="6.9" customHeight="1">
      <c r="B33" s="33"/>
      <c r="D33" s="51"/>
      <c r="E33" s="51"/>
      <c r="F33" s="51"/>
      <c r="G33" s="51"/>
      <c r="H33" s="51"/>
      <c r="I33" s="51"/>
      <c r="J33" s="51"/>
      <c r="K33" s="51"/>
      <c r="L33" s="33"/>
    </row>
    <row r="34" spans="2:12" s="1" customFormat="1" ht="14.4" customHeight="1">
      <c r="B34" s="33"/>
      <c r="F34" s="36" t="s">
        <v>42</v>
      </c>
      <c r="I34" s="36" t="s">
        <v>41</v>
      </c>
      <c r="J34" s="36" t="s">
        <v>43</v>
      </c>
      <c r="L34" s="33"/>
    </row>
    <row r="35" spans="2:12" s="1" customFormat="1" ht="14.4" customHeight="1">
      <c r="B35" s="33"/>
      <c r="D35" s="53" t="s">
        <v>44</v>
      </c>
      <c r="E35" s="28" t="s">
        <v>45</v>
      </c>
      <c r="F35" s="84">
        <f>ROUND((SUM(BE88:BE234)),  2)</f>
        <v>0</v>
      </c>
      <c r="I35" s="94">
        <v>0.21</v>
      </c>
      <c r="J35" s="84">
        <f>ROUND(((SUM(BE88:BE234))*I35),  2)</f>
        <v>0</v>
      </c>
      <c r="L35" s="33"/>
    </row>
    <row r="36" spans="2:12" s="1" customFormat="1" ht="14.4" customHeight="1">
      <c r="B36" s="33"/>
      <c r="E36" s="28" t="s">
        <v>46</v>
      </c>
      <c r="F36" s="84">
        <f>ROUND((SUM(BF88:BF234)),  2)</f>
        <v>0</v>
      </c>
      <c r="I36" s="94">
        <v>0.12</v>
      </c>
      <c r="J36" s="84">
        <f>ROUND(((SUM(BF88:BF234))*I36),  2)</f>
        <v>0</v>
      </c>
      <c r="L36" s="33"/>
    </row>
    <row r="37" spans="2:12" s="1" customFormat="1" ht="14.4" hidden="1" customHeight="1">
      <c r="B37" s="33"/>
      <c r="E37" s="28" t="s">
        <v>47</v>
      </c>
      <c r="F37" s="84">
        <f>ROUND((SUM(BG88:BG234)),  2)</f>
        <v>0</v>
      </c>
      <c r="I37" s="94">
        <v>0.21</v>
      </c>
      <c r="J37" s="84">
        <f>0</f>
        <v>0</v>
      </c>
      <c r="L37" s="33"/>
    </row>
    <row r="38" spans="2:12" s="1" customFormat="1" ht="14.4" hidden="1" customHeight="1">
      <c r="B38" s="33"/>
      <c r="E38" s="28" t="s">
        <v>48</v>
      </c>
      <c r="F38" s="84">
        <f>ROUND((SUM(BH88:BH234)),  2)</f>
        <v>0</v>
      </c>
      <c r="I38" s="94">
        <v>0.12</v>
      </c>
      <c r="J38" s="84">
        <f>0</f>
        <v>0</v>
      </c>
      <c r="L38" s="33"/>
    </row>
    <row r="39" spans="2:12" s="1" customFormat="1" ht="14.4" hidden="1" customHeight="1">
      <c r="B39" s="33"/>
      <c r="E39" s="28" t="s">
        <v>49</v>
      </c>
      <c r="F39" s="84">
        <f>ROUND((SUM(BI88:BI234)),  2)</f>
        <v>0</v>
      </c>
      <c r="I39" s="94">
        <v>0</v>
      </c>
      <c r="J39" s="84">
        <f>0</f>
        <v>0</v>
      </c>
      <c r="L39" s="33"/>
    </row>
    <row r="40" spans="2:12" s="1" customFormat="1" ht="6.9" customHeight="1">
      <c r="B40" s="33"/>
      <c r="L40" s="33"/>
    </row>
    <row r="41" spans="2:12" s="1" customFormat="1" ht="25.35" customHeight="1">
      <c r="B41" s="33"/>
      <c r="C41" s="95"/>
      <c r="D41" s="96" t="s">
        <v>50</v>
      </c>
      <c r="E41" s="55"/>
      <c r="F41" s="55"/>
      <c r="G41" s="97" t="s">
        <v>51</v>
      </c>
      <c r="H41" s="98" t="s">
        <v>52</v>
      </c>
      <c r="I41" s="55"/>
      <c r="J41" s="99">
        <f>SUM(J32:J39)</f>
        <v>0</v>
      </c>
      <c r="K41" s="100"/>
      <c r="L41" s="33"/>
    </row>
    <row r="42" spans="2:12" s="1" customFormat="1" ht="14.4" customHeight="1">
      <c r="B42" s="42"/>
      <c r="C42" s="43"/>
      <c r="D42" s="43"/>
      <c r="E42" s="43"/>
      <c r="F42" s="43"/>
      <c r="G42" s="43"/>
      <c r="H42" s="43"/>
      <c r="I42" s="43"/>
      <c r="J42" s="43"/>
      <c r="K42" s="43"/>
      <c r="L42" s="33"/>
    </row>
    <row r="46" spans="2:12" s="1" customFormat="1" ht="6.9" customHeight="1">
      <c r="B46" s="44"/>
      <c r="C46" s="45"/>
      <c r="D46" s="45"/>
      <c r="E46" s="45"/>
      <c r="F46" s="45"/>
      <c r="G46" s="45"/>
      <c r="H46" s="45"/>
      <c r="I46" s="45"/>
      <c r="J46" s="45"/>
      <c r="K46" s="45"/>
      <c r="L46" s="33"/>
    </row>
    <row r="47" spans="2:12" s="1" customFormat="1" ht="24.9" customHeight="1">
      <c r="B47" s="33"/>
      <c r="C47" s="22" t="s">
        <v>136</v>
      </c>
      <c r="L47" s="33"/>
    </row>
    <row r="48" spans="2:12" s="1" customFormat="1" ht="6.9" customHeight="1">
      <c r="B48" s="33"/>
      <c r="L48" s="33"/>
    </row>
    <row r="49" spans="2:47" s="1" customFormat="1" ht="12" customHeight="1">
      <c r="B49" s="33"/>
      <c r="C49" s="28" t="s">
        <v>16</v>
      </c>
      <c r="L49" s="33"/>
    </row>
    <row r="50" spans="2:47" s="1" customFormat="1" ht="16.5" customHeight="1">
      <c r="B50" s="33"/>
      <c r="E50" s="327" t="str">
        <f>E7</f>
        <v>ÚPRAVY STÁVAJÍCÍHO VODOJEMU KOZINEC I a II</v>
      </c>
      <c r="F50" s="328"/>
      <c r="G50" s="328"/>
      <c r="H50" s="328"/>
      <c r="L50" s="33"/>
    </row>
    <row r="51" spans="2:47" ht="12" customHeight="1">
      <c r="B51" s="21"/>
      <c r="C51" s="28" t="s">
        <v>132</v>
      </c>
      <c r="L51" s="21"/>
    </row>
    <row r="52" spans="2:47" s="1" customFormat="1" ht="16.5" customHeight="1">
      <c r="B52" s="33"/>
      <c r="E52" s="327" t="s">
        <v>1448</v>
      </c>
      <c r="F52" s="329"/>
      <c r="G52" s="329"/>
      <c r="H52" s="329"/>
      <c r="L52" s="33"/>
    </row>
    <row r="53" spans="2:47" s="1" customFormat="1" ht="12" customHeight="1">
      <c r="B53" s="33"/>
      <c r="C53" s="28" t="s">
        <v>134</v>
      </c>
      <c r="L53" s="33"/>
    </row>
    <row r="54" spans="2:47" s="1" customFormat="1" ht="16.5" customHeight="1">
      <c r="B54" s="33"/>
      <c r="E54" s="291" t="str">
        <f>E11</f>
        <v>D.1.4.4.a - Elektroinstalace - osvětlení fasády</v>
      </c>
      <c r="F54" s="329"/>
      <c r="G54" s="329"/>
      <c r="H54" s="329"/>
      <c r="L54" s="33"/>
    </row>
    <row r="55" spans="2:47" s="1" customFormat="1" ht="6.9" customHeight="1">
      <c r="B55" s="33"/>
      <c r="L55" s="33"/>
    </row>
    <row r="56" spans="2:47" s="1" customFormat="1" ht="12" customHeight="1">
      <c r="B56" s="33"/>
      <c r="C56" s="28" t="s">
        <v>21</v>
      </c>
      <c r="F56" s="26" t="str">
        <f>F14</f>
        <v>Jilemnice</v>
      </c>
      <c r="I56" s="28" t="s">
        <v>23</v>
      </c>
      <c r="J56" s="50" t="str">
        <f>IF(J14="","",J14)</f>
        <v>5. 11. 2024</v>
      </c>
      <c r="L56" s="33"/>
    </row>
    <row r="57" spans="2:47" s="1" customFormat="1" ht="6.9" customHeight="1">
      <c r="B57" s="33"/>
      <c r="L57" s="33"/>
    </row>
    <row r="58" spans="2:47" s="1" customFormat="1" ht="15.15" customHeight="1">
      <c r="B58" s="33"/>
      <c r="C58" s="28" t="s">
        <v>25</v>
      </c>
      <c r="F58" s="26" t="str">
        <f>E17</f>
        <v>Vodohospodářské sdružení Turnov</v>
      </c>
      <c r="I58" s="28" t="s">
        <v>32</v>
      </c>
      <c r="J58" s="31" t="str">
        <f>E23</f>
        <v xml:space="preserve"> </v>
      </c>
      <c r="L58" s="33"/>
    </row>
    <row r="59" spans="2:47" s="1" customFormat="1" ht="15.15" customHeight="1">
      <c r="B59" s="33"/>
      <c r="C59" s="28" t="s">
        <v>30</v>
      </c>
      <c r="F59" s="26" t="str">
        <f>IF(E20="","",E20)</f>
        <v>Vyplň údaj</v>
      </c>
      <c r="I59" s="28" t="s">
        <v>35</v>
      </c>
      <c r="J59" s="31" t="str">
        <f>E26</f>
        <v>Michael Štěpán</v>
      </c>
      <c r="L59" s="33"/>
    </row>
    <row r="60" spans="2:47" s="1" customFormat="1" ht="10.35" customHeight="1">
      <c r="B60" s="33"/>
      <c r="L60" s="33"/>
    </row>
    <row r="61" spans="2:47" s="1" customFormat="1" ht="29.25" customHeight="1">
      <c r="B61" s="33"/>
      <c r="C61" s="101" t="s">
        <v>137</v>
      </c>
      <c r="D61" s="95"/>
      <c r="E61" s="95"/>
      <c r="F61" s="95"/>
      <c r="G61" s="95"/>
      <c r="H61" s="95"/>
      <c r="I61" s="95"/>
      <c r="J61" s="102" t="s">
        <v>138</v>
      </c>
      <c r="K61" s="95"/>
      <c r="L61" s="33"/>
    </row>
    <row r="62" spans="2:47" s="1" customFormat="1" ht="10.35" customHeight="1">
      <c r="B62" s="33"/>
      <c r="L62" s="33"/>
    </row>
    <row r="63" spans="2:47" s="1" customFormat="1" ht="22.8" customHeight="1">
      <c r="B63" s="33"/>
      <c r="C63" s="103" t="s">
        <v>72</v>
      </c>
      <c r="J63" s="64">
        <f>J88</f>
        <v>0</v>
      </c>
      <c r="L63" s="33"/>
      <c r="AU63" s="18" t="s">
        <v>139</v>
      </c>
    </row>
    <row r="64" spans="2:47" s="8" customFormat="1" ht="24.9" customHeight="1">
      <c r="B64" s="104"/>
      <c r="D64" s="105" t="s">
        <v>3760</v>
      </c>
      <c r="E64" s="106"/>
      <c r="F64" s="106"/>
      <c r="G64" s="106"/>
      <c r="H64" s="106"/>
      <c r="I64" s="106"/>
      <c r="J64" s="107">
        <f>J89</f>
        <v>0</v>
      </c>
      <c r="L64" s="104"/>
    </row>
    <row r="65" spans="2:12" s="8" customFormat="1" ht="24.9" customHeight="1">
      <c r="B65" s="104"/>
      <c r="D65" s="105" t="s">
        <v>3761</v>
      </c>
      <c r="E65" s="106"/>
      <c r="F65" s="106"/>
      <c r="G65" s="106"/>
      <c r="H65" s="106"/>
      <c r="I65" s="106"/>
      <c r="J65" s="107">
        <f>J166</f>
        <v>0</v>
      </c>
      <c r="L65" s="104"/>
    </row>
    <row r="66" spans="2:12" s="8" customFormat="1" ht="24.9" customHeight="1">
      <c r="B66" s="104"/>
      <c r="D66" s="105" t="s">
        <v>3762</v>
      </c>
      <c r="E66" s="106"/>
      <c r="F66" s="106"/>
      <c r="G66" s="106"/>
      <c r="H66" s="106"/>
      <c r="I66" s="106"/>
      <c r="J66" s="107">
        <f>J193</f>
        <v>0</v>
      </c>
      <c r="L66" s="104"/>
    </row>
    <row r="67" spans="2:12" s="1" customFormat="1" ht="21.75" customHeight="1">
      <c r="B67" s="33"/>
      <c r="L67" s="33"/>
    </row>
    <row r="68" spans="2:12" s="1" customFormat="1" ht="6.9" customHeight="1"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33"/>
    </row>
    <row r="72" spans="2:12" s="1" customFormat="1" ht="6.9" customHeight="1">
      <c r="B72" s="44"/>
      <c r="C72" s="45"/>
      <c r="D72" s="45"/>
      <c r="E72" s="45"/>
      <c r="F72" s="45"/>
      <c r="G72" s="45"/>
      <c r="H72" s="45"/>
      <c r="I72" s="45"/>
      <c r="J72" s="45"/>
      <c r="K72" s="45"/>
      <c r="L72" s="33"/>
    </row>
    <row r="73" spans="2:12" s="1" customFormat="1" ht="24.9" customHeight="1">
      <c r="B73" s="33"/>
      <c r="C73" s="22" t="s">
        <v>151</v>
      </c>
      <c r="L73" s="33"/>
    </row>
    <row r="74" spans="2:12" s="1" customFormat="1" ht="6.9" customHeight="1">
      <c r="B74" s="33"/>
      <c r="L74" s="33"/>
    </row>
    <row r="75" spans="2:12" s="1" customFormat="1" ht="12" customHeight="1">
      <c r="B75" s="33"/>
      <c r="C75" s="28" t="s">
        <v>16</v>
      </c>
      <c r="L75" s="33"/>
    </row>
    <row r="76" spans="2:12" s="1" customFormat="1" ht="16.5" customHeight="1">
      <c r="B76" s="33"/>
      <c r="E76" s="327" t="str">
        <f>E7</f>
        <v>ÚPRAVY STÁVAJÍCÍHO VODOJEMU KOZINEC I a II</v>
      </c>
      <c r="F76" s="328"/>
      <c r="G76" s="328"/>
      <c r="H76" s="328"/>
      <c r="L76" s="33"/>
    </row>
    <row r="77" spans="2:12" ht="12" customHeight="1">
      <c r="B77" s="21"/>
      <c r="C77" s="28" t="s">
        <v>132</v>
      </c>
      <c r="L77" s="21"/>
    </row>
    <row r="78" spans="2:12" s="1" customFormat="1" ht="16.5" customHeight="1">
      <c r="B78" s="33"/>
      <c r="E78" s="327" t="s">
        <v>1448</v>
      </c>
      <c r="F78" s="329"/>
      <c r="G78" s="329"/>
      <c r="H78" s="329"/>
      <c r="L78" s="33"/>
    </row>
    <row r="79" spans="2:12" s="1" customFormat="1" ht="12" customHeight="1">
      <c r="B79" s="33"/>
      <c r="C79" s="28" t="s">
        <v>134</v>
      </c>
      <c r="L79" s="33"/>
    </row>
    <row r="80" spans="2:12" s="1" customFormat="1" ht="16.5" customHeight="1">
      <c r="B80" s="33"/>
      <c r="E80" s="291" t="str">
        <f>E11</f>
        <v>D.1.4.4.a - Elektroinstalace - osvětlení fasády</v>
      </c>
      <c r="F80" s="329"/>
      <c r="G80" s="329"/>
      <c r="H80" s="329"/>
      <c r="L80" s="33"/>
    </row>
    <row r="81" spans="2:65" s="1" customFormat="1" ht="6.9" customHeight="1">
      <c r="B81" s="33"/>
      <c r="L81" s="33"/>
    </row>
    <row r="82" spans="2:65" s="1" customFormat="1" ht="12" customHeight="1">
      <c r="B82" s="33"/>
      <c r="C82" s="28" t="s">
        <v>21</v>
      </c>
      <c r="F82" s="26" t="str">
        <f>F14</f>
        <v>Jilemnice</v>
      </c>
      <c r="I82" s="28" t="s">
        <v>23</v>
      </c>
      <c r="J82" s="50" t="str">
        <f>IF(J14="","",J14)</f>
        <v>5. 11. 2024</v>
      </c>
      <c r="L82" s="33"/>
    </row>
    <row r="83" spans="2:65" s="1" customFormat="1" ht="6.9" customHeight="1">
      <c r="B83" s="33"/>
      <c r="L83" s="33"/>
    </row>
    <row r="84" spans="2:65" s="1" customFormat="1" ht="15.15" customHeight="1">
      <c r="B84" s="33"/>
      <c r="C84" s="28" t="s">
        <v>25</v>
      </c>
      <c r="F84" s="26" t="str">
        <f>E17</f>
        <v>Vodohospodářské sdružení Turnov</v>
      </c>
      <c r="I84" s="28" t="s">
        <v>32</v>
      </c>
      <c r="J84" s="31" t="str">
        <f>E23</f>
        <v xml:space="preserve"> </v>
      </c>
      <c r="L84" s="33"/>
    </row>
    <row r="85" spans="2:65" s="1" customFormat="1" ht="15.15" customHeight="1">
      <c r="B85" s="33"/>
      <c r="C85" s="28" t="s">
        <v>30</v>
      </c>
      <c r="F85" s="26" t="str">
        <f>IF(E20="","",E20)</f>
        <v>Vyplň údaj</v>
      </c>
      <c r="I85" s="28" t="s">
        <v>35</v>
      </c>
      <c r="J85" s="31" t="str">
        <f>E26</f>
        <v>Michael Štěpán</v>
      </c>
      <c r="L85" s="33"/>
    </row>
    <row r="86" spans="2:65" s="1" customFormat="1" ht="10.35" customHeight="1">
      <c r="B86" s="33"/>
      <c r="L86" s="33"/>
    </row>
    <row r="87" spans="2:65" s="10" customFormat="1" ht="29.25" customHeight="1">
      <c r="B87" s="112"/>
      <c r="C87" s="113" t="s">
        <v>152</v>
      </c>
      <c r="D87" s="114" t="s">
        <v>59</v>
      </c>
      <c r="E87" s="114" t="s">
        <v>55</v>
      </c>
      <c r="F87" s="114" t="s">
        <v>56</v>
      </c>
      <c r="G87" s="114" t="s">
        <v>153</v>
      </c>
      <c r="H87" s="114" t="s">
        <v>154</v>
      </c>
      <c r="I87" s="114" t="s">
        <v>155</v>
      </c>
      <c r="J87" s="114" t="s">
        <v>138</v>
      </c>
      <c r="K87" s="115" t="s">
        <v>156</v>
      </c>
      <c r="L87" s="112"/>
      <c r="M87" s="57" t="s">
        <v>19</v>
      </c>
      <c r="N87" s="58" t="s">
        <v>44</v>
      </c>
      <c r="O87" s="58" t="s">
        <v>157</v>
      </c>
      <c r="P87" s="58" t="s">
        <v>158</v>
      </c>
      <c r="Q87" s="58" t="s">
        <v>159</v>
      </c>
      <c r="R87" s="58" t="s">
        <v>160</v>
      </c>
      <c r="S87" s="58" t="s">
        <v>161</v>
      </c>
      <c r="T87" s="59" t="s">
        <v>162</v>
      </c>
    </row>
    <row r="88" spans="2:65" s="1" customFormat="1" ht="22.8" customHeight="1">
      <c r="B88" s="33"/>
      <c r="C88" s="62" t="s">
        <v>163</v>
      </c>
      <c r="J88" s="116">
        <f>BK88</f>
        <v>0</v>
      </c>
      <c r="L88" s="33"/>
      <c r="M88" s="60"/>
      <c r="N88" s="51"/>
      <c r="O88" s="51"/>
      <c r="P88" s="117">
        <f>P89+P166+P193</f>
        <v>0</v>
      </c>
      <c r="Q88" s="51"/>
      <c r="R88" s="117">
        <f>R89+R166+R193</f>
        <v>0</v>
      </c>
      <c r="S88" s="51"/>
      <c r="T88" s="118">
        <f>T89+T166+T193</f>
        <v>0</v>
      </c>
      <c r="AT88" s="18" t="s">
        <v>73</v>
      </c>
      <c r="AU88" s="18" t="s">
        <v>139</v>
      </c>
      <c r="BK88" s="119">
        <f>BK89+BK166+BK193</f>
        <v>0</v>
      </c>
    </row>
    <row r="89" spans="2:65" s="11" customFormat="1" ht="25.95" customHeight="1">
      <c r="B89" s="120"/>
      <c r="D89" s="121" t="s">
        <v>73</v>
      </c>
      <c r="E89" s="122" t="s">
        <v>3763</v>
      </c>
      <c r="F89" s="122" t="s">
        <v>3764</v>
      </c>
      <c r="I89" s="123"/>
      <c r="J89" s="124">
        <f>BK89</f>
        <v>0</v>
      </c>
      <c r="L89" s="120"/>
      <c r="M89" s="125"/>
      <c r="P89" s="126">
        <f>SUM(P90:P165)</f>
        <v>0</v>
      </c>
      <c r="R89" s="126">
        <f>SUM(R90:R165)</f>
        <v>0</v>
      </c>
      <c r="T89" s="127">
        <f>SUM(T90:T165)</f>
        <v>0</v>
      </c>
      <c r="AR89" s="121" t="s">
        <v>81</v>
      </c>
      <c r="AT89" s="128" t="s">
        <v>73</v>
      </c>
      <c r="AU89" s="128" t="s">
        <v>74</v>
      </c>
      <c r="AY89" s="121" t="s">
        <v>166</v>
      </c>
      <c r="BK89" s="129">
        <f>SUM(BK90:BK165)</f>
        <v>0</v>
      </c>
    </row>
    <row r="90" spans="2:65" s="1" customFormat="1" ht="55.5" customHeight="1">
      <c r="B90" s="33"/>
      <c r="C90" s="175" t="s">
        <v>81</v>
      </c>
      <c r="D90" s="175" t="s">
        <v>561</v>
      </c>
      <c r="E90" s="176" t="s">
        <v>3765</v>
      </c>
      <c r="F90" s="177" t="s">
        <v>3766</v>
      </c>
      <c r="G90" s="178" t="s">
        <v>1407</v>
      </c>
      <c r="H90" s="179">
        <v>1</v>
      </c>
      <c r="I90" s="180"/>
      <c r="J90" s="181">
        <f t="shared" ref="J90:J121" si="0">ROUND(I90*H90,2)</f>
        <v>0</v>
      </c>
      <c r="K90" s="177" t="s">
        <v>19</v>
      </c>
      <c r="L90" s="182"/>
      <c r="M90" s="183" t="s">
        <v>19</v>
      </c>
      <c r="N90" s="184" t="s">
        <v>45</v>
      </c>
      <c r="P90" s="141">
        <f t="shared" ref="P90:P121" si="1">O90*H90</f>
        <v>0</v>
      </c>
      <c r="Q90" s="141">
        <v>0</v>
      </c>
      <c r="R90" s="141">
        <f t="shared" ref="R90:R121" si="2">Q90*H90</f>
        <v>0</v>
      </c>
      <c r="S90" s="141">
        <v>0</v>
      </c>
      <c r="T90" s="142">
        <f t="shared" ref="T90:T121" si="3">S90*H90</f>
        <v>0</v>
      </c>
      <c r="AR90" s="143" t="s">
        <v>229</v>
      </c>
      <c r="AT90" s="143" t="s">
        <v>561</v>
      </c>
      <c r="AU90" s="143" t="s">
        <v>81</v>
      </c>
      <c r="AY90" s="18" t="s">
        <v>166</v>
      </c>
      <c r="BE90" s="144">
        <f t="shared" ref="BE90:BE121" si="4">IF(N90="základní",J90,0)</f>
        <v>0</v>
      </c>
      <c r="BF90" s="144">
        <f t="shared" ref="BF90:BF121" si="5">IF(N90="snížená",J90,0)</f>
        <v>0</v>
      </c>
      <c r="BG90" s="144">
        <f t="shared" ref="BG90:BG121" si="6">IF(N90="zákl. přenesená",J90,0)</f>
        <v>0</v>
      </c>
      <c r="BH90" s="144">
        <f t="shared" ref="BH90:BH121" si="7">IF(N90="sníž. přenesená",J90,0)</f>
        <v>0</v>
      </c>
      <c r="BI90" s="144">
        <f t="shared" ref="BI90:BI121" si="8">IF(N90="nulová",J90,0)</f>
        <v>0</v>
      </c>
      <c r="BJ90" s="18" t="s">
        <v>81</v>
      </c>
      <c r="BK90" s="144">
        <f t="shared" ref="BK90:BK121" si="9">ROUND(I90*H90,2)</f>
        <v>0</v>
      </c>
      <c r="BL90" s="18" t="s">
        <v>173</v>
      </c>
      <c r="BM90" s="143" t="s">
        <v>3767</v>
      </c>
    </row>
    <row r="91" spans="2:65" s="1" customFormat="1" ht="16.5" customHeight="1">
      <c r="B91" s="33"/>
      <c r="C91" s="132" t="s">
        <v>83</v>
      </c>
      <c r="D91" s="132" t="s">
        <v>168</v>
      </c>
      <c r="E91" s="133" t="s">
        <v>3768</v>
      </c>
      <c r="F91" s="134" t="s">
        <v>3769</v>
      </c>
      <c r="G91" s="135" t="s">
        <v>19</v>
      </c>
      <c r="H91" s="136">
        <v>1</v>
      </c>
      <c r="I91" s="137"/>
      <c r="J91" s="138">
        <f t="shared" si="0"/>
        <v>0</v>
      </c>
      <c r="K91" s="134" t="s">
        <v>19</v>
      </c>
      <c r="L91" s="33"/>
      <c r="M91" s="139" t="s">
        <v>19</v>
      </c>
      <c r="N91" s="140" t="s">
        <v>45</v>
      </c>
      <c r="P91" s="141">
        <f t="shared" si="1"/>
        <v>0</v>
      </c>
      <c r="Q91" s="141">
        <v>0</v>
      </c>
      <c r="R91" s="141">
        <f t="shared" si="2"/>
        <v>0</v>
      </c>
      <c r="S91" s="141">
        <v>0</v>
      </c>
      <c r="T91" s="142">
        <f t="shared" si="3"/>
        <v>0</v>
      </c>
      <c r="AR91" s="143" t="s">
        <v>173</v>
      </c>
      <c r="AT91" s="143" t="s">
        <v>168</v>
      </c>
      <c r="AU91" s="143" t="s">
        <v>81</v>
      </c>
      <c r="AY91" s="18" t="s">
        <v>166</v>
      </c>
      <c r="BE91" s="144">
        <f t="shared" si="4"/>
        <v>0</v>
      </c>
      <c r="BF91" s="144">
        <f t="shared" si="5"/>
        <v>0</v>
      </c>
      <c r="BG91" s="144">
        <f t="shared" si="6"/>
        <v>0</v>
      </c>
      <c r="BH91" s="144">
        <f t="shared" si="7"/>
        <v>0</v>
      </c>
      <c r="BI91" s="144">
        <f t="shared" si="8"/>
        <v>0</v>
      </c>
      <c r="BJ91" s="18" t="s">
        <v>81</v>
      </c>
      <c r="BK91" s="144">
        <f t="shared" si="9"/>
        <v>0</v>
      </c>
      <c r="BL91" s="18" t="s">
        <v>173</v>
      </c>
      <c r="BM91" s="143" t="s">
        <v>3770</v>
      </c>
    </row>
    <row r="92" spans="2:65" s="1" customFormat="1" ht="16.5" customHeight="1">
      <c r="B92" s="33"/>
      <c r="C92" s="175" t="s">
        <v>190</v>
      </c>
      <c r="D92" s="175" t="s">
        <v>561</v>
      </c>
      <c r="E92" s="176" t="s">
        <v>3771</v>
      </c>
      <c r="F92" s="177" t="s">
        <v>3772</v>
      </c>
      <c r="G92" s="178" t="s">
        <v>1407</v>
      </c>
      <c r="H92" s="179">
        <v>1</v>
      </c>
      <c r="I92" s="180"/>
      <c r="J92" s="181">
        <f t="shared" si="0"/>
        <v>0</v>
      </c>
      <c r="K92" s="177" t="s">
        <v>19</v>
      </c>
      <c r="L92" s="182"/>
      <c r="M92" s="183" t="s">
        <v>19</v>
      </c>
      <c r="N92" s="184" t="s">
        <v>45</v>
      </c>
      <c r="P92" s="141">
        <f t="shared" si="1"/>
        <v>0</v>
      </c>
      <c r="Q92" s="141">
        <v>0</v>
      </c>
      <c r="R92" s="141">
        <f t="shared" si="2"/>
        <v>0</v>
      </c>
      <c r="S92" s="141">
        <v>0</v>
      </c>
      <c r="T92" s="142">
        <f t="shared" si="3"/>
        <v>0</v>
      </c>
      <c r="AR92" s="143" t="s">
        <v>229</v>
      </c>
      <c r="AT92" s="143" t="s">
        <v>561</v>
      </c>
      <c r="AU92" s="143" t="s">
        <v>81</v>
      </c>
      <c r="AY92" s="18" t="s">
        <v>166</v>
      </c>
      <c r="BE92" s="144">
        <f t="shared" si="4"/>
        <v>0</v>
      </c>
      <c r="BF92" s="144">
        <f t="shared" si="5"/>
        <v>0</v>
      </c>
      <c r="BG92" s="144">
        <f t="shared" si="6"/>
        <v>0</v>
      </c>
      <c r="BH92" s="144">
        <f t="shared" si="7"/>
        <v>0</v>
      </c>
      <c r="BI92" s="144">
        <f t="shared" si="8"/>
        <v>0</v>
      </c>
      <c r="BJ92" s="18" t="s">
        <v>81</v>
      </c>
      <c r="BK92" s="144">
        <f t="shared" si="9"/>
        <v>0</v>
      </c>
      <c r="BL92" s="18" t="s">
        <v>173</v>
      </c>
      <c r="BM92" s="143" t="s">
        <v>3773</v>
      </c>
    </row>
    <row r="93" spans="2:65" s="1" customFormat="1" ht="16.5" customHeight="1">
      <c r="B93" s="33"/>
      <c r="C93" s="132" t="s">
        <v>173</v>
      </c>
      <c r="D93" s="132" t="s">
        <v>168</v>
      </c>
      <c r="E93" s="133" t="s">
        <v>3774</v>
      </c>
      <c r="F93" s="134" t="s">
        <v>3769</v>
      </c>
      <c r="G93" s="135" t="s">
        <v>1407</v>
      </c>
      <c r="H93" s="136">
        <v>3</v>
      </c>
      <c r="I93" s="137"/>
      <c r="J93" s="138">
        <f t="shared" si="0"/>
        <v>0</v>
      </c>
      <c r="K93" s="134" t="s">
        <v>19</v>
      </c>
      <c r="L93" s="33"/>
      <c r="M93" s="139" t="s">
        <v>19</v>
      </c>
      <c r="N93" s="140" t="s">
        <v>45</v>
      </c>
      <c r="P93" s="141">
        <f t="shared" si="1"/>
        <v>0</v>
      </c>
      <c r="Q93" s="141">
        <v>0</v>
      </c>
      <c r="R93" s="141">
        <f t="shared" si="2"/>
        <v>0</v>
      </c>
      <c r="S93" s="141">
        <v>0</v>
      </c>
      <c r="T93" s="142">
        <f t="shared" si="3"/>
        <v>0</v>
      </c>
      <c r="AR93" s="143" t="s">
        <v>173</v>
      </c>
      <c r="AT93" s="143" t="s">
        <v>168</v>
      </c>
      <c r="AU93" s="143" t="s">
        <v>81</v>
      </c>
      <c r="AY93" s="18" t="s">
        <v>166</v>
      </c>
      <c r="BE93" s="144">
        <f t="shared" si="4"/>
        <v>0</v>
      </c>
      <c r="BF93" s="144">
        <f t="shared" si="5"/>
        <v>0</v>
      </c>
      <c r="BG93" s="144">
        <f t="shared" si="6"/>
        <v>0</v>
      </c>
      <c r="BH93" s="144">
        <f t="shared" si="7"/>
        <v>0</v>
      </c>
      <c r="BI93" s="144">
        <f t="shared" si="8"/>
        <v>0</v>
      </c>
      <c r="BJ93" s="18" t="s">
        <v>81</v>
      </c>
      <c r="BK93" s="144">
        <f t="shared" si="9"/>
        <v>0</v>
      </c>
      <c r="BL93" s="18" t="s">
        <v>173</v>
      </c>
      <c r="BM93" s="143" t="s">
        <v>3775</v>
      </c>
    </row>
    <row r="94" spans="2:65" s="1" customFormat="1" ht="16.5" customHeight="1">
      <c r="B94" s="33"/>
      <c r="C94" s="175" t="s">
        <v>206</v>
      </c>
      <c r="D94" s="175" t="s">
        <v>561</v>
      </c>
      <c r="E94" s="176" t="s">
        <v>3776</v>
      </c>
      <c r="F94" s="177" t="s">
        <v>3777</v>
      </c>
      <c r="G94" s="178" t="s">
        <v>1407</v>
      </c>
      <c r="H94" s="179">
        <v>2</v>
      </c>
      <c r="I94" s="180"/>
      <c r="J94" s="181">
        <f t="shared" si="0"/>
        <v>0</v>
      </c>
      <c r="K94" s="177" t="s">
        <v>19</v>
      </c>
      <c r="L94" s="182"/>
      <c r="M94" s="183" t="s">
        <v>19</v>
      </c>
      <c r="N94" s="184" t="s">
        <v>45</v>
      </c>
      <c r="P94" s="141">
        <f t="shared" si="1"/>
        <v>0</v>
      </c>
      <c r="Q94" s="141">
        <v>0</v>
      </c>
      <c r="R94" s="141">
        <f t="shared" si="2"/>
        <v>0</v>
      </c>
      <c r="S94" s="141">
        <v>0</v>
      </c>
      <c r="T94" s="142">
        <f t="shared" si="3"/>
        <v>0</v>
      </c>
      <c r="AR94" s="143" t="s">
        <v>229</v>
      </c>
      <c r="AT94" s="143" t="s">
        <v>561</v>
      </c>
      <c r="AU94" s="143" t="s">
        <v>81</v>
      </c>
      <c r="AY94" s="18" t="s">
        <v>166</v>
      </c>
      <c r="BE94" s="144">
        <f t="shared" si="4"/>
        <v>0</v>
      </c>
      <c r="BF94" s="144">
        <f t="shared" si="5"/>
        <v>0</v>
      </c>
      <c r="BG94" s="144">
        <f t="shared" si="6"/>
        <v>0</v>
      </c>
      <c r="BH94" s="144">
        <f t="shared" si="7"/>
        <v>0</v>
      </c>
      <c r="BI94" s="144">
        <f t="shared" si="8"/>
        <v>0</v>
      </c>
      <c r="BJ94" s="18" t="s">
        <v>81</v>
      </c>
      <c r="BK94" s="144">
        <f t="shared" si="9"/>
        <v>0</v>
      </c>
      <c r="BL94" s="18" t="s">
        <v>173</v>
      </c>
      <c r="BM94" s="143" t="s">
        <v>3778</v>
      </c>
    </row>
    <row r="95" spans="2:65" s="1" customFormat="1" ht="16.5" customHeight="1">
      <c r="B95" s="33"/>
      <c r="C95" s="132" t="s">
        <v>215</v>
      </c>
      <c r="D95" s="132" t="s">
        <v>168</v>
      </c>
      <c r="E95" s="133" t="s">
        <v>3779</v>
      </c>
      <c r="F95" s="134" t="s">
        <v>3769</v>
      </c>
      <c r="G95" s="135" t="s">
        <v>1407</v>
      </c>
      <c r="H95" s="136">
        <v>1</v>
      </c>
      <c r="I95" s="137"/>
      <c r="J95" s="138">
        <f t="shared" si="0"/>
        <v>0</v>
      </c>
      <c r="K95" s="134" t="s">
        <v>19</v>
      </c>
      <c r="L95" s="33"/>
      <c r="M95" s="139" t="s">
        <v>19</v>
      </c>
      <c r="N95" s="140" t="s">
        <v>45</v>
      </c>
      <c r="P95" s="141">
        <f t="shared" si="1"/>
        <v>0</v>
      </c>
      <c r="Q95" s="141">
        <v>0</v>
      </c>
      <c r="R95" s="141">
        <f t="shared" si="2"/>
        <v>0</v>
      </c>
      <c r="S95" s="141">
        <v>0</v>
      </c>
      <c r="T95" s="142">
        <f t="shared" si="3"/>
        <v>0</v>
      </c>
      <c r="AR95" s="143" t="s">
        <v>173</v>
      </c>
      <c r="AT95" s="143" t="s">
        <v>168</v>
      </c>
      <c r="AU95" s="143" t="s">
        <v>81</v>
      </c>
      <c r="AY95" s="18" t="s">
        <v>166</v>
      </c>
      <c r="BE95" s="144">
        <f t="shared" si="4"/>
        <v>0</v>
      </c>
      <c r="BF95" s="144">
        <f t="shared" si="5"/>
        <v>0</v>
      </c>
      <c r="BG95" s="144">
        <f t="shared" si="6"/>
        <v>0</v>
      </c>
      <c r="BH95" s="144">
        <f t="shared" si="7"/>
        <v>0</v>
      </c>
      <c r="BI95" s="144">
        <f t="shared" si="8"/>
        <v>0</v>
      </c>
      <c r="BJ95" s="18" t="s">
        <v>81</v>
      </c>
      <c r="BK95" s="144">
        <f t="shared" si="9"/>
        <v>0</v>
      </c>
      <c r="BL95" s="18" t="s">
        <v>173</v>
      </c>
      <c r="BM95" s="143" t="s">
        <v>3780</v>
      </c>
    </row>
    <row r="96" spans="2:65" s="1" customFormat="1" ht="21.75" customHeight="1">
      <c r="B96" s="33"/>
      <c r="C96" s="175" t="s">
        <v>223</v>
      </c>
      <c r="D96" s="175" t="s">
        <v>561</v>
      </c>
      <c r="E96" s="176" t="s">
        <v>3781</v>
      </c>
      <c r="F96" s="177" t="s">
        <v>3782</v>
      </c>
      <c r="G96" s="178" t="s">
        <v>1407</v>
      </c>
      <c r="H96" s="179">
        <v>1</v>
      </c>
      <c r="I96" s="180"/>
      <c r="J96" s="181">
        <f t="shared" si="0"/>
        <v>0</v>
      </c>
      <c r="K96" s="177" t="s">
        <v>19</v>
      </c>
      <c r="L96" s="182"/>
      <c r="M96" s="183" t="s">
        <v>19</v>
      </c>
      <c r="N96" s="184" t="s">
        <v>45</v>
      </c>
      <c r="P96" s="141">
        <f t="shared" si="1"/>
        <v>0</v>
      </c>
      <c r="Q96" s="141">
        <v>0</v>
      </c>
      <c r="R96" s="141">
        <f t="shared" si="2"/>
        <v>0</v>
      </c>
      <c r="S96" s="141">
        <v>0</v>
      </c>
      <c r="T96" s="142">
        <f t="shared" si="3"/>
        <v>0</v>
      </c>
      <c r="AR96" s="143" t="s">
        <v>229</v>
      </c>
      <c r="AT96" s="143" t="s">
        <v>561</v>
      </c>
      <c r="AU96" s="143" t="s">
        <v>81</v>
      </c>
      <c r="AY96" s="18" t="s">
        <v>166</v>
      </c>
      <c r="BE96" s="144">
        <f t="shared" si="4"/>
        <v>0</v>
      </c>
      <c r="BF96" s="144">
        <f t="shared" si="5"/>
        <v>0</v>
      </c>
      <c r="BG96" s="144">
        <f t="shared" si="6"/>
        <v>0</v>
      </c>
      <c r="BH96" s="144">
        <f t="shared" si="7"/>
        <v>0</v>
      </c>
      <c r="BI96" s="144">
        <f t="shared" si="8"/>
        <v>0</v>
      </c>
      <c r="BJ96" s="18" t="s">
        <v>81</v>
      </c>
      <c r="BK96" s="144">
        <f t="shared" si="9"/>
        <v>0</v>
      </c>
      <c r="BL96" s="18" t="s">
        <v>173</v>
      </c>
      <c r="BM96" s="143" t="s">
        <v>3783</v>
      </c>
    </row>
    <row r="97" spans="2:65" s="1" customFormat="1" ht="16.5" customHeight="1">
      <c r="B97" s="33"/>
      <c r="C97" s="132" t="s">
        <v>229</v>
      </c>
      <c r="D97" s="132" t="s">
        <v>168</v>
      </c>
      <c r="E97" s="133" t="s">
        <v>3784</v>
      </c>
      <c r="F97" s="134" t="s">
        <v>3769</v>
      </c>
      <c r="G97" s="135" t="s">
        <v>1407</v>
      </c>
      <c r="H97" s="136">
        <v>1</v>
      </c>
      <c r="I97" s="137"/>
      <c r="J97" s="138">
        <f t="shared" si="0"/>
        <v>0</v>
      </c>
      <c r="K97" s="134" t="s">
        <v>19</v>
      </c>
      <c r="L97" s="33"/>
      <c r="M97" s="139" t="s">
        <v>19</v>
      </c>
      <c r="N97" s="140" t="s">
        <v>45</v>
      </c>
      <c r="P97" s="141">
        <f t="shared" si="1"/>
        <v>0</v>
      </c>
      <c r="Q97" s="141">
        <v>0</v>
      </c>
      <c r="R97" s="141">
        <f t="shared" si="2"/>
        <v>0</v>
      </c>
      <c r="S97" s="141">
        <v>0</v>
      </c>
      <c r="T97" s="142">
        <f t="shared" si="3"/>
        <v>0</v>
      </c>
      <c r="AR97" s="143" t="s">
        <v>173</v>
      </c>
      <c r="AT97" s="143" t="s">
        <v>168</v>
      </c>
      <c r="AU97" s="143" t="s">
        <v>81</v>
      </c>
      <c r="AY97" s="18" t="s">
        <v>166</v>
      </c>
      <c r="BE97" s="144">
        <f t="shared" si="4"/>
        <v>0</v>
      </c>
      <c r="BF97" s="144">
        <f t="shared" si="5"/>
        <v>0</v>
      </c>
      <c r="BG97" s="144">
        <f t="shared" si="6"/>
        <v>0</v>
      </c>
      <c r="BH97" s="144">
        <f t="shared" si="7"/>
        <v>0</v>
      </c>
      <c r="BI97" s="144">
        <f t="shared" si="8"/>
        <v>0</v>
      </c>
      <c r="BJ97" s="18" t="s">
        <v>81</v>
      </c>
      <c r="BK97" s="144">
        <f t="shared" si="9"/>
        <v>0</v>
      </c>
      <c r="BL97" s="18" t="s">
        <v>173</v>
      </c>
      <c r="BM97" s="143" t="s">
        <v>3785</v>
      </c>
    </row>
    <row r="98" spans="2:65" s="1" customFormat="1" ht="16.5" customHeight="1">
      <c r="B98" s="33"/>
      <c r="C98" s="175" t="s">
        <v>234</v>
      </c>
      <c r="D98" s="175" t="s">
        <v>561</v>
      </c>
      <c r="E98" s="176" t="s">
        <v>3786</v>
      </c>
      <c r="F98" s="177" t="s">
        <v>3787</v>
      </c>
      <c r="G98" s="178" t="s">
        <v>1407</v>
      </c>
      <c r="H98" s="179">
        <v>1</v>
      </c>
      <c r="I98" s="180"/>
      <c r="J98" s="181">
        <f t="shared" si="0"/>
        <v>0</v>
      </c>
      <c r="K98" s="177" t="s">
        <v>19</v>
      </c>
      <c r="L98" s="182"/>
      <c r="M98" s="183" t="s">
        <v>19</v>
      </c>
      <c r="N98" s="184" t="s">
        <v>45</v>
      </c>
      <c r="P98" s="141">
        <f t="shared" si="1"/>
        <v>0</v>
      </c>
      <c r="Q98" s="141">
        <v>0</v>
      </c>
      <c r="R98" s="141">
        <f t="shared" si="2"/>
        <v>0</v>
      </c>
      <c r="S98" s="141">
        <v>0</v>
      </c>
      <c r="T98" s="142">
        <f t="shared" si="3"/>
        <v>0</v>
      </c>
      <c r="AR98" s="143" t="s">
        <v>229</v>
      </c>
      <c r="AT98" s="143" t="s">
        <v>561</v>
      </c>
      <c r="AU98" s="143" t="s">
        <v>81</v>
      </c>
      <c r="AY98" s="18" t="s">
        <v>166</v>
      </c>
      <c r="BE98" s="144">
        <f t="shared" si="4"/>
        <v>0</v>
      </c>
      <c r="BF98" s="144">
        <f t="shared" si="5"/>
        <v>0</v>
      </c>
      <c r="BG98" s="144">
        <f t="shared" si="6"/>
        <v>0</v>
      </c>
      <c r="BH98" s="144">
        <f t="shared" si="7"/>
        <v>0</v>
      </c>
      <c r="BI98" s="144">
        <f t="shared" si="8"/>
        <v>0</v>
      </c>
      <c r="BJ98" s="18" t="s">
        <v>81</v>
      </c>
      <c r="BK98" s="144">
        <f t="shared" si="9"/>
        <v>0</v>
      </c>
      <c r="BL98" s="18" t="s">
        <v>173</v>
      </c>
      <c r="BM98" s="143" t="s">
        <v>3788</v>
      </c>
    </row>
    <row r="99" spans="2:65" s="1" customFormat="1" ht="16.5" customHeight="1">
      <c r="B99" s="33"/>
      <c r="C99" s="132" t="s">
        <v>241</v>
      </c>
      <c r="D99" s="132" t="s">
        <v>168</v>
      </c>
      <c r="E99" s="133" t="s">
        <v>3789</v>
      </c>
      <c r="F99" s="134" t="s">
        <v>3769</v>
      </c>
      <c r="G99" s="135" t="s">
        <v>1407</v>
      </c>
      <c r="H99" s="136">
        <v>1</v>
      </c>
      <c r="I99" s="137"/>
      <c r="J99" s="138">
        <f t="shared" si="0"/>
        <v>0</v>
      </c>
      <c r="K99" s="134" t="s">
        <v>19</v>
      </c>
      <c r="L99" s="33"/>
      <c r="M99" s="139" t="s">
        <v>19</v>
      </c>
      <c r="N99" s="140" t="s">
        <v>45</v>
      </c>
      <c r="P99" s="141">
        <f t="shared" si="1"/>
        <v>0</v>
      </c>
      <c r="Q99" s="141">
        <v>0</v>
      </c>
      <c r="R99" s="141">
        <f t="shared" si="2"/>
        <v>0</v>
      </c>
      <c r="S99" s="141">
        <v>0</v>
      </c>
      <c r="T99" s="142">
        <f t="shared" si="3"/>
        <v>0</v>
      </c>
      <c r="AR99" s="143" t="s">
        <v>173</v>
      </c>
      <c r="AT99" s="143" t="s">
        <v>168</v>
      </c>
      <c r="AU99" s="143" t="s">
        <v>81</v>
      </c>
      <c r="AY99" s="18" t="s">
        <v>166</v>
      </c>
      <c r="BE99" s="144">
        <f t="shared" si="4"/>
        <v>0</v>
      </c>
      <c r="BF99" s="144">
        <f t="shared" si="5"/>
        <v>0</v>
      </c>
      <c r="BG99" s="144">
        <f t="shared" si="6"/>
        <v>0</v>
      </c>
      <c r="BH99" s="144">
        <f t="shared" si="7"/>
        <v>0</v>
      </c>
      <c r="BI99" s="144">
        <f t="shared" si="8"/>
        <v>0</v>
      </c>
      <c r="BJ99" s="18" t="s">
        <v>81</v>
      </c>
      <c r="BK99" s="144">
        <f t="shared" si="9"/>
        <v>0</v>
      </c>
      <c r="BL99" s="18" t="s">
        <v>173</v>
      </c>
      <c r="BM99" s="143" t="s">
        <v>3790</v>
      </c>
    </row>
    <row r="100" spans="2:65" s="1" customFormat="1" ht="16.5" customHeight="1">
      <c r="B100" s="33"/>
      <c r="C100" s="175" t="s">
        <v>251</v>
      </c>
      <c r="D100" s="175" t="s">
        <v>561</v>
      </c>
      <c r="E100" s="176" t="s">
        <v>3791</v>
      </c>
      <c r="F100" s="177" t="s">
        <v>3792</v>
      </c>
      <c r="G100" s="178" t="s">
        <v>1407</v>
      </c>
      <c r="H100" s="179">
        <v>1</v>
      </c>
      <c r="I100" s="180"/>
      <c r="J100" s="181">
        <f t="shared" si="0"/>
        <v>0</v>
      </c>
      <c r="K100" s="177" t="s">
        <v>19</v>
      </c>
      <c r="L100" s="182"/>
      <c r="M100" s="183" t="s">
        <v>19</v>
      </c>
      <c r="N100" s="184" t="s">
        <v>45</v>
      </c>
      <c r="P100" s="141">
        <f t="shared" si="1"/>
        <v>0</v>
      </c>
      <c r="Q100" s="141">
        <v>0</v>
      </c>
      <c r="R100" s="141">
        <f t="shared" si="2"/>
        <v>0</v>
      </c>
      <c r="S100" s="141">
        <v>0</v>
      </c>
      <c r="T100" s="142">
        <f t="shared" si="3"/>
        <v>0</v>
      </c>
      <c r="AR100" s="143" t="s">
        <v>229</v>
      </c>
      <c r="AT100" s="143" t="s">
        <v>561</v>
      </c>
      <c r="AU100" s="143" t="s">
        <v>81</v>
      </c>
      <c r="AY100" s="18" t="s">
        <v>166</v>
      </c>
      <c r="BE100" s="144">
        <f t="shared" si="4"/>
        <v>0</v>
      </c>
      <c r="BF100" s="144">
        <f t="shared" si="5"/>
        <v>0</v>
      </c>
      <c r="BG100" s="144">
        <f t="shared" si="6"/>
        <v>0</v>
      </c>
      <c r="BH100" s="144">
        <f t="shared" si="7"/>
        <v>0</v>
      </c>
      <c r="BI100" s="144">
        <f t="shared" si="8"/>
        <v>0</v>
      </c>
      <c r="BJ100" s="18" t="s">
        <v>81</v>
      </c>
      <c r="BK100" s="144">
        <f t="shared" si="9"/>
        <v>0</v>
      </c>
      <c r="BL100" s="18" t="s">
        <v>173</v>
      </c>
      <c r="BM100" s="143" t="s">
        <v>3793</v>
      </c>
    </row>
    <row r="101" spans="2:65" s="1" customFormat="1" ht="16.5" customHeight="1">
      <c r="B101" s="33"/>
      <c r="C101" s="132" t="s">
        <v>8</v>
      </c>
      <c r="D101" s="132" t="s">
        <v>168</v>
      </c>
      <c r="E101" s="133" t="s">
        <v>3794</v>
      </c>
      <c r="F101" s="134" t="s">
        <v>3769</v>
      </c>
      <c r="G101" s="135" t="s">
        <v>1407</v>
      </c>
      <c r="H101" s="136">
        <v>1</v>
      </c>
      <c r="I101" s="137"/>
      <c r="J101" s="138">
        <f t="shared" si="0"/>
        <v>0</v>
      </c>
      <c r="K101" s="134" t="s">
        <v>19</v>
      </c>
      <c r="L101" s="33"/>
      <c r="M101" s="139" t="s">
        <v>19</v>
      </c>
      <c r="N101" s="140" t="s">
        <v>45</v>
      </c>
      <c r="P101" s="141">
        <f t="shared" si="1"/>
        <v>0</v>
      </c>
      <c r="Q101" s="141">
        <v>0</v>
      </c>
      <c r="R101" s="141">
        <f t="shared" si="2"/>
        <v>0</v>
      </c>
      <c r="S101" s="141">
        <v>0</v>
      </c>
      <c r="T101" s="142">
        <f t="shared" si="3"/>
        <v>0</v>
      </c>
      <c r="AR101" s="143" t="s">
        <v>173</v>
      </c>
      <c r="AT101" s="143" t="s">
        <v>168</v>
      </c>
      <c r="AU101" s="143" t="s">
        <v>81</v>
      </c>
      <c r="AY101" s="18" t="s">
        <v>166</v>
      </c>
      <c r="BE101" s="144">
        <f t="shared" si="4"/>
        <v>0</v>
      </c>
      <c r="BF101" s="144">
        <f t="shared" si="5"/>
        <v>0</v>
      </c>
      <c r="BG101" s="144">
        <f t="shared" si="6"/>
        <v>0</v>
      </c>
      <c r="BH101" s="144">
        <f t="shared" si="7"/>
        <v>0</v>
      </c>
      <c r="BI101" s="144">
        <f t="shared" si="8"/>
        <v>0</v>
      </c>
      <c r="BJ101" s="18" t="s">
        <v>81</v>
      </c>
      <c r="BK101" s="144">
        <f t="shared" si="9"/>
        <v>0</v>
      </c>
      <c r="BL101" s="18" t="s">
        <v>173</v>
      </c>
      <c r="BM101" s="143" t="s">
        <v>3795</v>
      </c>
    </row>
    <row r="102" spans="2:65" s="1" customFormat="1" ht="16.5" customHeight="1">
      <c r="B102" s="33"/>
      <c r="C102" s="132" t="s">
        <v>266</v>
      </c>
      <c r="D102" s="132" t="s">
        <v>168</v>
      </c>
      <c r="E102" s="133" t="s">
        <v>3796</v>
      </c>
      <c r="F102" s="134" t="s">
        <v>3769</v>
      </c>
      <c r="G102" s="135" t="s">
        <v>1407</v>
      </c>
      <c r="H102" s="136">
        <v>1</v>
      </c>
      <c r="I102" s="137"/>
      <c r="J102" s="138">
        <f t="shared" si="0"/>
        <v>0</v>
      </c>
      <c r="K102" s="134" t="s">
        <v>19</v>
      </c>
      <c r="L102" s="33"/>
      <c r="M102" s="139" t="s">
        <v>19</v>
      </c>
      <c r="N102" s="140" t="s">
        <v>45</v>
      </c>
      <c r="P102" s="141">
        <f t="shared" si="1"/>
        <v>0</v>
      </c>
      <c r="Q102" s="141">
        <v>0</v>
      </c>
      <c r="R102" s="141">
        <f t="shared" si="2"/>
        <v>0</v>
      </c>
      <c r="S102" s="141">
        <v>0</v>
      </c>
      <c r="T102" s="142">
        <f t="shared" si="3"/>
        <v>0</v>
      </c>
      <c r="AR102" s="143" t="s">
        <v>173</v>
      </c>
      <c r="AT102" s="143" t="s">
        <v>168</v>
      </c>
      <c r="AU102" s="143" t="s">
        <v>81</v>
      </c>
      <c r="AY102" s="18" t="s">
        <v>166</v>
      </c>
      <c r="BE102" s="144">
        <f t="shared" si="4"/>
        <v>0</v>
      </c>
      <c r="BF102" s="144">
        <f t="shared" si="5"/>
        <v>0</v>
      </c>
      <c r="BG102" s="144">
        <f t="shared" si="6"/>
        <v>0</v>
      </c>
      <c r="BH102" s="144">
        <f t="shared" si="7"/>
        <v>0</v>
      </c>
      <c r="BI102" s="144">
        <f t="shared" si="8"/>
        <v>0</v>
      </c>
      <c r="BJ102" s="18" t="s">
        <v>81</v>
      </c>
      <c r="BK102" s="144">
        <f t="shared" si="9"/>
        <v>0</v>
      </c>
      <c r="BL102" s="18" t="s">
        <v>173</v>
      </c>
      <c r="BM102" s="143" t="s">
        <v>3797</v>
      </c>
    </row>
    <row r="103" spans="2:65" s="1" customFormat="1" ht="16.5" customHeight="1">
      <c r="B103" s="33"/>
      <c r="C103" s="175" t="s">
        <v>273</v>
      </c>
      <c r="D103" s="175" t="s">
        <v>561</v>
      </c>
      <c r="E103" s="176" t="s">
        <v>3798</v>
      </c>
      <c r="F103" s="177" t="s">
        <v>3799</v>
      </c>
      <c r="G103" s="178" t="s">
        <v>1407</v>
      </c>
      <c r="H103" s="179">
        <v>3</v>
      </c>
      <c r="I103" s="180"/>
      <c r="J103" s="181">
        <f t="shared" si="0"/>
        <v>0</v>
      </c>
      <c r="K103" s="177" t="s">
        <v>19</v>
      </c>
      <c r="L103" s="182"/>
      <c r="M103" s="183" t="s">
        <v>19</v>
      </c>
      <c r="N103" s="184" t="s">
        <v>45</v>
      </c>
      <c r="P103" s="141">
        <f t="shared" si="1"/>
        <v>0</v>
      </c>
      <c r="Q103" s="141">
        <v>0</v>
      </c>
      <c r="R103" s="141">
        <f t="shared" si="2"/>
        <v>0</v>
      </c>
      <c r="S103" s="141">
        <v>0</v>
      </c>
      <c r="T103" s="142">
        <f t="shared" si="3"/>
        <v>0</v>
      </c>
      <c r="AR103" s="143" t="s">
        <v>229</v>
      </c>
      <c r="AT103" s="143" t="s">
        <v>561</v>
      </c>
      <c r="AU103" s="143" t="s">
        <v>81</v>
      </c>
      <c r="AY103" s="18" t="s">
        <v>166</v>
      </c>
      <c r="BE103" s="144">
        <f t="shared" si="4"/>
        <v>0</v>
      </c>
      <c r="BF103" s="144">
        <f t="shared" si="5"/>
        <v>0</v>
      </c>
      <c r="BG103" s="144">
        <f t="shared" si="6"/>
        <v>0</v>
      </c>
      <c r="BH103" s="144">
        <f t="shared" si="7"/>
        <v>0</v>
      </c>
      <c r="BI103" s="144">
        <f t="shared" si="8"/>
        <v>0</v>
      </c>
      <c r="BJ103" s="18" t="s">
        <v>81</v>
      </c>
      <c r="BK103" s="144">
        <f t="shared" si="9"/>
        <v>0</v>
      </c>
      <c r="BL103" s="18" t="s">
        <v>173</v>
      </c>
      <c r="BM103" s="143" t="s">
        <v>3800</v>
      </c>
    </row>
    <row r="104" spans="2:65" s="1" customFormat="1" ht="16.5" customHeight="1">
      <c r="B104" s="33"/>
      <c r="C104" s="132" t="s">
        <v>282</v>
      </c>
      <c r="D104" s="132" t="s">
        <v>168</v>
      </c>
      <c r="E104" s="133" t="s">
        <v>3796</v>
      </c>
      <c r="F104" s="134" t="s">
        <v>3769</v>
      </c>
      <c r="G104" s="135" t="s">
        <v>1407</v>
      </c>
      <c r="H104" s="136">
        <v>3</v>
      </c>
      <c r="I104" s="137"/>
      <c r="J104" s="138">
        <f t="shared" si="0"/>
        <v>0</v>
      </c>
      <c r="K104" s="134" t="s">
        <v>19</v>
      </c>
      <c r="L104" s="33"/>
      <c r="M104" s="139" t="s">
        <v>19</v>
      </c>
      <c r="N104" s="140" t="s">
        <v>45</v>
      </c>
      <c r="P104" s="141">
        <f t="shared" si="1"/>
        <v>0</v>
      </c>
      <c r="Q104" s="141">
        <v>0</v>
      </c>
      <c r="R104" s="141">
        <f t="shared" si="2"/>
        <v>0</v>
      </c>
      <c r="S104" s="141">
        <v>0</v>
      </c>
      <c r="T104" s="142">
        <f t="shared" si="3"/>
        <v>0</v>
      </c>
      <c r="AR104" s="143" t="s">
        <v>173</v>
      </c>
      <c r="AT104" s="143" t="s">
        <v>168</v>
      </c>
      <c r="AU104" s="143" t="s">
        <v>81</v>
      </c>
      <c r="AY104" s="18" t="s">
        <v>166</v>
      </c>
      <c r="BE104" s="144">
        <f t="shared" si="4"/>
        <v>0</v>
      </c>
      <c r="BF104" s="144">
        <f t="shared" si="5"/>
        <v>0</v>
      </c>
      <c r="BG104" s="144">
        <f t="shared" si="6"/>
        <v>0</v>
      </c>
      <c r="BH104" s="144">
        <f t="shared" si="7"/>
        <v>0</v>
      </c>
      <c r="BI104" s="144">
        <f t="shared" si="8"/>
        <v>0</v>
      </c>
      <c r="BJ104" s="18" t="s">
        <v>81</v>
      </c>
      <c r="BK104" s="144">
        <f t="shared" si="9"/>
        <v>0</v>
      </c>
      <c r="BL104" s="18" t="s">
        <v>173</v>
      </c>
      <c r="BM104" s="143" t="s">
        <v>3801</v>
      </c>
    </row>
    <row r="105" spans="2:65" s="1" customFormat="1" ht="16.5" customHeight="1">
      <c r="B105" s="33"/>
      <c r="C105" s="175" t="s">
        <v>290</v>
      </c>
      <c r="D105" s="175" t="s">
        <v>561</v>
      </c>
      <c r="E105" s="176" t="s">
        <v>3802</v>
      </c>
      <c r="F105" s="177" t="s">
        <v>3803</v>
      </c>
      <c r="G105" s="178" t="s">
        <v>1407</v>
      </c>
      <c r="H105" s="179">
        <v>1</v>
      </c>
      <c r="I105" s="180"/>
      <c r="J105" s="181">
        <f t="shared" si="0"/>
        <v>0</v>
      </c>
      <c r="K105" s="177" t="s">
        <v>19</v>
      </c>
      <c r="L105" s="182"/>
      <c r="M105" s="183" t="s">
        <v>19</v>
      </c>
      <c r="N105" s="184" t="s">
        <v>45</v>
      </c>
      <c r="P105" s="141">
        <f t="shared" si="1"/>
        <v>0</v>
      </c>
      <c r="Q105" s="141">
        <v>0</v>
      </c>
      <c r="R105" s="141">
        <f t="shared" si="2"/>
        <v>0</v>
      </c>
      <c r="S105" s="141">
        <v>0</v>
      </c>
      <c r="T105" s="142">
        <f t="shared" si="3"/>
        <v>0</v>
      </c>
      <c r="AR105" s="143" t="s">
        <v>229</v>
      </c>
      <c r="AT105" s="143" t="s">
        <v>561</v>
      </c>
      <c r="AU105" s="143" t="s">
        <v>81</v>
      </c>
      <c r="AY105" s="18" t="s">
        <v>166</v>
      </c>
      <c r="BE105" s="144">
        <f t="shared" si="4"/>
        <v>0</v>
      </c>
      <c r="BF105" s="144">
        <f t="shared" si="5"/>
        <v>0</v>
      </c>
      <c r="BG105" s="144">
        <f t="shared" si="6"/>
        <v>0</v>
      </c>
      <c r="BH105" s="144">
        <f t="shared" si="7"/>
        <v>0</v>
      </c>
      <c r="BI105" s="144">
        <f t="shared" si="8"/>
        <v>0</v>
      </c>
      <c r="BJ105" s="18" t="s">
        <v>81</v>
      </c>
      <c r="BK105" s="144">
        <f t="shared" si="9"/>
        <v>0</v>
      </c>
      <c r="BL105" s="18" t="s">
        <v>173</v>
      </c>
      <c r="BM105" s="143" t="s">
        <v>3804</v>
      </c>
    </row>
    <row r="106" spans="2:65" s="1" customFormat="1" ht="16.5" customHeight="1">
      <c r="B106" s="33"/>
      <c r="C106" s="132" t="s">
        <v>299</v>
      </c>
      <c r="D106" s="132" t="s">
        <v>168</v>
      </c>
      <c r="E106" s="133" t="s">
        <v>3796</v>
      </c>
      <c r="F106" s="134" t="s">
        <v>3769</v>
      </c>
      <c r="G106" s="135" t="s">
        <v>1407</v>
      </c>
      <c r="H106" s="136">
        <v>1</v>
      </c>
      <c r="I106" s="137"/>
      <c r="J106" s="138">
        <f t="shared" si="0"/>
        <v>0</v>
      </c>
      <c r="K106" s="134" t="s">
        <v>19</v>
      </c>
      <c r="L106" s="33"/>
      <c r="M106" s="139" t="s">
        <v>19</v>
      </c>
      <c r="N106" s="140" t="s">
        <v>45</v>
      </c>
      <c r="P106" s="141">
        <f t="shared" si="1"/>
        <v>0</v>
      </c>
      <c r="Q106" s="141">
        <v>0</v>
      </c>
      <c r="R106" s="141">
        <f t="shared" si="2"/>
        <v>0</v>
      </c>
      <c r="S106" s="141">
        <v>0</v>
      </c>
      <c r="T106" s="142">
        <f t="shared" si="3"/>
        <v>0</v>
      </c>
      <c r="AR106" s="143" t="s">
        <v>173</v>
      </c>
      <c r="AT106" s="143" t="s">
        <v>168</v>
      </c>
      <c r="AU106" s="143" t="s">
        <v>81</v>
      </c>
      <c r="AY106" s="18" t="s">
        <v>166</v>
      </c>
      <c r="BE106" s="144">
        <f t="shared" si="4"/>
        <v>0</v>
      </c>
      <c r="BF106" s="144">
        <f t="shared" si="5"/>
        <v>0</v>
      </c>
      <c r="BG106" s="144">
        <f t="shared" si="6"/>
        <v>0</v>
      </c>
      <c r="BH106" s="144">
        <f t="shared" si="7"/>
        <v>0</v>
      </c>
      <c r="BI106" s="144">
        <f t="shared" si="8"/>
        <v>0</v>
      </c>
      <c r="BJ106" s="18" t="s">
        <v>81</v>
      </c>
      <c r="BK106" s="144">
        <f t="shared" si="9"/>
        <v>0</v>
      </c>
      <c r="BL106" s="18" t="s">
        <v>173</v>
      </c>
      <c r="BM106" s="143" t="s">
        <v>3805</v>
      </c>
    </row>
    <row r="107" spans="2:65" s="1" customFormat="1" ht="16.5" customHeight="1">
      <c r="B107" s="33"/>
      <c r="C107" s="175" t="s">
        <v>307</v>
      </c>
      <c r="D107" s="175" t="s">
        <v>561</v>
      </c>
      <c r="E107" s="176" t="s">
        <v>3806</v>
      </c>
      <c r="F107" s="177" t="s">
        <v>3807</v>
      </c>
      <c r="G107" s="178" t="s">
        <v>1407</v>
      </c>
      <c r="H107" s="179">
        <v>1</v>
      </c>
      <c r="I107" s="180"/>
      <c r="J107" s="181">
        <f t="shared" si="0"/>
        <v>0</v>
      </c>
      <c r="K107" s="177" t="s">
        <v>19</v>
      </c>
      <c r="L107" s="182"/>
      <c r="M107" s="183" t="s">
        <v>19</v>
      </c>
      <c r="N107" s="184" t="s">
        <v>45</v>
      </c>
      <c r="P107" s="141">
        <f t="shared" si="1"/>
        <v>0</v>
      </c>
      <c r="Q107" s="141">
        <v>0</v>
      </c>
      <c r="R107" s="141">
        <f t="shared" si="2"/>
        <v>0</v>
      </c>
      <c r="S107" s="141">
        <v>0</v>
      </c>
      <c r="T107" s="142">
        <f t="shared" si="3"/>
        <v>0</v>
      </c>
      <c r="AR107" s="143" t="s">
        <v>229</v>
      </c>
      <c r="AT107" s="143" t="s">
        <v>561</v>
      </c>
      <c r="AU107" s="143" t="s">
        <v>81</v>
      </c>
      <c r="AY107" s="18" t="s">
        <v>166</v>
      </c>
      <c r="BE107" s="144">
        <f t="shared" si="4"/>
        <v>0</v>
      </c>
      <c r="BF107" s="144">
        <f t="shared" si="5"/>
        <v>0</v>
      </c>
      <c r="BG107" s="144">
        <f t="shared" si="6"/>
        <v>0</v>
      </c>
      <c r="BH107" s="144">
        <f t="shared" si="7"/>
        <v>0</v>
      </c>
      <c r="BI107" s="144">
        <f t="shared" si="8"/>
        <v>0</v>
      </c>
      <c r="BJ107" s="18" t="s">
        <v>81</v>
      </c>
      <c r="BK107" s="144">
        <f t="shared" si="9"/>
        <v>0</v>
      </c>
      <c r="BL107" s="18" t="s">
        <v>173</v>
      </c>
      <c r="BM107" s="143" t="s">
        <v>3808</v>
      </c>
    </row>
    <row r="108" spans="2:65" s="1" customFormat="1" ht="16.5" customHeight="1">
      <c r="B108" s="33"/>
      <c r="C108" s="132" t="s">
        <v>315</v>
      </c>
      <c r="D108" s="132" t="s">
        <v>168</v>
      </c>
      <c r="E108" s="133" t="s">
        <v>3809</v>
      </c>
      <c r="F108" s="134" t="s">
        <v>3769</v>
      </c>
      <c r="G108" s="135" t="s">
        <v>1407</v>
      </c>
      <c r="H108" s="136">
        <v>1</v>
      </c>
      <c r="I108" s="137"/>
      <c r="J108" s="138">
        <f t="shared" si="0"/>
        <v>0</v>
      </c>
      <c r="K108" s="134" t="s">
        <v>19</v>
      </c>
      <c r="L108" s="33"/>
      <c r="M108" s="139" t="s">
        <v>19</v>
      </c>
      <c r="N108" s="140" t="s">
        <v>45</v>
      </c>
      <c r="P108" s="141">
        <f t="shared" si="1"/>
        <v>0</v>
      </c>
      <c r="Q108" s="141">
        <v>0</v>
      </c>
      <c r="R108" s="141">
        <f t="shared" si="2"/>
        <v>0</v>
      </c>
      <c r="S108" s="141">
        <v>0</v>
      </c>
      <c r="T108" s="142">
        <f t="shared" si="3"/>
        <v>0</v>
      </c>
      <c r="AR108" s="143" t="s">
        <v>173</v>
      </c>
      <c r="AT108" s="143" t="s">
        <v>168</v>
      </c>
      <c r="AU108" s="143" t="s">
        <v>81</v>
      </c>
      <c r="AY108" s="18" t="s">
        <v>166</v>
      </c>
      <c r="BE108" s="144">
        <f t="shared" si="4"/>
        <v>0</v>
      </c>
      <c r="BF108" s="144">
        <f t="shared" si="5"/>
        <v>0</v>
      </c>
      <c r="BG108" s="144">
        <f t="shared" si="6"/>
        <v>0</v>
      </c>
      <c r="BH108" s="144">
        <f t="shared" si="7"/>
        <v>0</v>
      </c>
      <c r="BI108" s="144">
        <f t="shared" si="8"/>
        <v>0</v>
      </c>
      <c r="BJ108" s="18" t="s">
        <v>81</v>
      </c>
      <c r="BK108" s="144">
        <f t="shared" si="9"/>
        <v>0</v>
      </c>
      <c r="BL108" s="18" t="s">
        <v>173</v>
      </c>
      <c r="BM108" s="143" t="s">
        <v>3810</v>
      </c>
    </row>
    <row r="109" spans="2:65" s="1" customFormat="1" ht="16.5" customHeight="1">
      <c r="B109" s="33"/>
      <c r="C109" s="175" t="s">
        <v>324</v>
      </c>
      <c r="D109" s="175" t="s">
        <v>561</v>
      </c>
      <c r="E109" s="176" t="s">
        <v>3811</v>
      </c>
      <c r="F109" s="177" t="s">
        <v>3812</v>
      </c>
      <c r="G109" s="178" t="s">
        <v>1407</v>
      </c>
      <c r="H109" s="179">
        <v>1</v>
      </c>
      <c r="I109" s="180"/>
      <c r="J109" s="181">
        <f t="shared" si="0"/>
        <v>0</v>
      </c>
      <c r="K109" s="177" t="s">
        <v>19</v>
      </c>
      <c r="L109" s="182"/>
      <c r="M109" s="183" t="s">
        <v>19</v>
      </c>
      <c r="N109" s="184" t="s">
        <v>45</v>
      </c>
      <c r="P109" s="141">
        <f t="shared" si="1"/>
        <v>0</v>
      </c>
      <c r="Q109" s="141">
        <v>0</v>
      </c>
      <c r="R109" s="141">
        <f t="shared" si="2"/>
        <v>0</v>
      </c>
      <c r="S109" s="141">
        <v>0</v>
      </c>
      <c r="T109" s="142">
        <f t="shared" si="3"/>
        <v>0</v>
      </c>
      <c r="AR109" s="143" t="s">
        <v>229</v>
      </c>
      <c r="AT109" s="143" t="s">
        <v>561</v>
      </c>
      <c r="AU109" s="143" t="s">
        <v>81</v>
      </c>
      <c r="AY109" s="18" t="s">
        <v>166</v>
      </c>
      <c r="BE109" s="144">
        <f t="shared" si="4"/>
        <v>0</v>
      </c>
      <c r="BF109" s="144">
        <f t="shared" si="5"/>
        <v>0</v>
      </c>
      <c r="BG109" s="144">
        <f t="shared" si="6"/>
        <v>0</v>
      </c>
      <c r="BH109" s="144">
        <f t="shared" si="7"/>
        <v>0</v>
      </c>
      <c r="BI109" s="144">
        <f t="shared" si="8"/>
        <v>0</v>
      </c>
      <c r="BJ109" s="18" t="s">
        <v>81</v>
      </c>
      <c r="BK109" s="144">
        <f t="shared" si="9"/>
        <v>0</v>
      </c>
      <c r="BL109" s="18" t="s">
        <v>173</v>
      </c>
      <c r="BM109" s="143" t="s">
        <v>3813</v>
      </c>
    </row>
    <row r="110" spans="2:65" s="1" customFormat="1" ht="16.5" customHeight="1">
      <c r="B110" s="33"/>
      <c r="C110" s="132" t="s">
        <v>7</v>
      </c>
      <c r="D110" s="132" t="s">
        <v>168</v>
      </c>
      <c r="E110" s="133" t="s">
        <v>3814</v>
      </c>
      <c r="F110" s="134" t="s">
        <v>3769</v>
      </c>
      <c r="G110" s="135" t="s">
        <v>1407</v>
      </c>
      <c r="H110" s="136">
        <v>1</v>
      </c>
      <c r="I110" s="137"/>
      <c r="J110" s="138">
        <f t="shared" si="0"/>
        <v>0</v>
      </c>
      <c r="K110" s="134" t="s">
        <v>19</v>
      </c>
      <c r="L110" s="33"/>
      <c r="M110" s="139" t="s">
        <v>19</v>
      </c>
      <c r="N110" s="140" t="s">
        <v>45</v>
      </c>
      <c r="P110" s="141">
        <f t="shared" si="1"/>
        <v>0</v>
      </c>
      <c r="Q110" s="141">
        <v>0</v>
      </c>
      <c r="R110" s="141">
        <f t="shared" si="2"/>
        <v>0</v>
      </c>
      <c r="S110" s="141">
        <v>0</v>
      </c>
      <c r="T110" s="142">
        <f t="shared" si="3"/>
        <v>0</v>
      </c>
      <c r="AR110" s="143" t="s">
        <v>173</v>
      </c>
      <c r="AT110" s="143" t="s">
        <v>168</v>
      </c>
      <c r="AU110" s="143" t="s">
        <v>81</v>
      </c>
      <c r="AY110" s="18" t="s">
        <v>166</v>
      </c>
      <c r="BE110" s="144">
        <f t="shared" si="4"/>
        <v>0</v>
      </c>
      <c r="BF110" s="144">
        <f t="shared" si="5"/>
        <v>0</v>
      </c>
      <c r="BG110" s="144">
        <f t="shared" si="6"/>
        <v>0</v>
      </c>
      <c r="BH110" s="144">
        <f t="shared" si="7"/>
        <v>0</v>
      </c>
      <c r="BI110" s="144">
        <f t="shared" si="8"/>
        <v>0</v>
      </c>
      <c r="BJ110" s="18" t="s">
        <v>81</v>
      </c>
      <c r="BK110" s="144">
        <f t="shared" si="9"/>
        <v>0</v>
      </c>
      <c r="BL110" s="18" t="s">
        <v>173</v>
      </c>
      <c r="BM110" s="143" t="s">
        <v>3815</v>
      </c>
    </row>
    <row r="111" spans="2:65" s="1" customFormat="1" ht="16.5" customHeight="1">
      <c r="B111" s="33"/>
      <c r="C111" s="175" t="s">
        <v>334</v>
      </c>
      <c r="D111" s="175" t="s">
        <v>561</v>
      </c>
      <c r="E111" s="176" t="s">
        <v>3816</v>
      </c>
      <c r="F111" s="177" t="s">
        <v>3817</v>
      </c>
      <c r="G111" s="178" t="s">
        <v>1407</v>
      </c>
      <c r="H111" s="179">
        <v>1</v>
      </c>
      <c r="I111" s="180"/>
      <c r="J111" s="181">
        <f t="shared" si="0"/>
        <v>0</v>
      </c>
      <c r="K111" s="177" t="s">
        <v>19</v>
      </c>
      <c r="L111" s="182"/>
      <c r="M111" s="183" t="s">
        <v>19</v>
      </c>
      <c r="N111" s="184" t="s">
        <v>45</v>
      </c>
      <c r="P111" s="141">
        <f t="shared" si="1"/>
        <v>0</v>
      </c>
      <c r="Q111" s="141">
        <v>0</v>
      </c>
      <c r="R111" s="141">
        <f t="shared" si="2"/>
        <v>0</v>
      </c>
      <c r="S111" s="141">
        <v>0</v>
      </c>
      <c r="T111" s="142">
        <f t="shared" si="3"/>
        <v>0</v>
      </c>
      <c r="AR111" s="143" t="s">
        <v>229</v>
      </c>
      <c r="AT111" s="143" t="s">
        <v>561</v>
      </c>
      <c r="AU111" s="143" t="s">
        <v>81</v>
      </c>
      <c r="AY111" s="18" t="s">
        <v>166</v>
      </c>
      <c r="BE111" s="144">
        <f t="shared" si="4"/>
        <v>0</v>
      </c>
      <c r="BF111" s="144">
        <f t="shared" si="5"/>
        <v>0</v>
      </c>
      <c r="BG111" s="144">
        <f t="shared" si="6"/>
        <v>0</v>
      </c>
      <c r="BH111" s="144">
        <f t="shared" si="7"/>
        <v>0</v>
      </c>
      <c r="BI111" s="144">
        <f t="shared" si="8"/>
        <v>0</v>
      </c>
      <c r="BJ111" s="18" t="s">
        <v>81</v>
      </c>
      <c r="BK111" s="144">
        <f t="shared" si="9"/>
        <v>0</v>
      </c>
      <c r="BL111" s="18" t="s">
        <v>173</v>
      </c>
      <c r="BM111" s="143" t="s">
        <v>3818</v>
      </c>
    </row>
    <row r="112" spans="2:65" s="1" customFormat="1" ht="16.5" customHeight="1">
      <c r="B112" s="33"/>
      <c r="C112" s="132" t="s">
        <v>342</v>
      </c>
      <c r="D112" s="132" t="s">
        <v>168</v>
      </c>
      <c r="E112" s="133" t="s">
        <v>3814</v>
      </c>
      <c r="F112" s="134" t="s">
        <v>3769</v>
      </c>
      <c r="G112" s="135" t="s">
        <v>1407</v>
      </c>
      <c r="H112" s="136">
        <v>1</v>
      </c>
      <c r="I112" s="137"/>
      <c r="J112" s="138">
        <f t="shared" si="0"/>
        <v>0</v>
      </c>
      <c r="K112" s="134" t="s">
        <v>19</v>
      </c>
      <c r="L112" s="33"/>
      <c r="M112" s="139" t="s">
        <v>19</v>
      </c>
      <c r="N112" s="140" t="s">
        <v>45</v>
      </c>
      <c r="P112" s="141">
        <f t="shared" si="1"/>
        <v>0</v>
      </c>
      <c r="Q112" s="141">
        <v>0</v>
      </c>
      <c r="R112" s="141">
        <f t="shared" si="2"/>
        <v>0</v>
      </c>
      <c r="S112" s="141">
        <v>0</v>
      </c>
      <c r="T112" s="142">
        <f t="shared" si="3"/>
        <v>0</v>
      </c>
      <c r="AR112" s="143" t="s">
        <v>173</v>
      </c>
      <c r="AT112" s="143" t="s">
        <v>168</v>
      </c>
      <c r="AU112" s="143" t="s">
        <v>81</v>
      </c>
      <c r="AY112" s="18" t="s">
        <v>166</v>
      </c>
      <c r="BE112" s="144">
        <f t="shared" si="4"/>
        <v>0</v>
      </c>
      <c r="BF112" s="144">
        <f t="shared" si="5"/>
        <v>0</v>
      </c>
      <c r="BG112" s="144">
        <f t="shared" si="6"/>
        <v>0</v>
      </c>
      <c r="BH112" s="144">
        <f t="shared" si="7"/>
        <v>0</v>
      </c>
      <c r="BI112" s="144">
        <f t="shared" si="8"/>
        <v>0</v>
      </c>
      <c r="BJ112" s="18" t="s">
        <v>81</v>
      </c>
      <c r="BK112" s="144">
        <f t="shared" si="9"/>
        <v>0</v>
      </c>
      <c r="BL112" s="18" t="s">
        <v>173</v>
      </c>
      <c r="BM112" s="143" t="s">
        <v>3819</v>
      </c>
    </row>
    <row r="113" spans="2:65" s="1" customFormat="1" ht="16.5" customHeight="1">
      <c r="B113" s="33"/>
      <c r="C113" s="175" t="s">
        <v>349</v>
      </c>
      <c r="D113" s="175" t="s">
        <v>561</v>
      </c>
      <c r="E113" s="176" t="s">
        <v>3820</v>
      </c>
      <c r="F113" s="177" t="s">
        <v>3821</v>
      </c>
      <c r="G113" s="178" t="s">
        <v>1407</v>
      </c>
      <c r="H113" s="179">
        <v>1</v>
      </c>
      <c r="I113" s="180"/>
      <c r="J113" s="181">
        <f t="shared" si="0"/>
        <v>0</v>
      </c>
      <c r="K113" s="177" t="s">
        <v>19</v>
      </c>
      <c r="L113" s="182"/>
      <c r="M113" s="183" t="s">
        <v>19</v>
      </c>
      <c r="N113" s="184" t="s">
        <v>45</v>
      </c>
      <c r="P113" s="141">
        <f t="shared" si="1"/>
        <v>0</v>
      </c>
      <c r="Q113" s="141">
        <v>0</v>
      </c>
      <c r="R113" s="141">
        <f t="shared" si="2"/>
        <v>0</v>
      </c>
      <c r="S113" s="141">
        <v>0</v>
      </c>
      <c r="T113" s="142">
        <f t="shared" si="3"/>
        <v>0</v>
      </c>
      <c r="AR113" s="143" t="s">
        <v>229</v>
      </c>
      <c r="AT113" s="143" t="s">
        <v>561</v>
      </c>
      <c r="AU113" s="143" t="s">
        <v>81</v>
      </c>
      <c r="AY113" s="18" t="s">
        <v>166</v>
      </c>
      <c r="BE113" s="144">
        <f t="shared" si="4"/>
        <v>0</v>
      </c>
      <c r="BF113" s="144">
        <f t="shared" si="5"/>
        <v>0</v>
      </c>
      <c r="BG113" s="144">
        <f t="shared" si="6"/>
        <v>0</v>
      </c>
      <c r="BH113" s="144">
        <f t="shared" si="7"/>
        <v>0</v>
      </c>
      <c r="BI113" s="144">
        <f t="shared" si="8"/>
        <v>0</v>
      </c>
      <c r="BJ113" s="18" t="s">
        <v>81</v>
      </c>
      <c r="BK113" s="144">
        <f t="shared" si="9"/>
        <v>0</v>
      </c>
      <c r="BL113" s="18" t="s">
        <v>173</v>
      </c>
      <c r="BM113" s="143" t="s">
        <v>3822</v>
      </c>
    </row>
    <row r="114" spans="2:65" s="1" customFormat="1" ht="16.5" customHeight="1">
      <c r="B114" s="33"/>
      <c r="C114" s="132" t="s">
        <v>361</v>
      </c>
      <c r="D114" s="132" t="s">
        <v>168</v>
      </c>
      <c r="E114" s="133" t="s">
        <v>3823</v>
      </c>
      <c r="F114" s="134" t="s">
        <v>3769</v>
      </c>
      <c r="G114" s="135" t="s">
        <v>1407</v>
      </c>
      <c r="H114" s="136">
        <v>1</v>
      </c>
      <c r="I114" s="137"/>
      <c r="J114" s="138">
        <f t="shared" si="0"/>
        <v>0</v>
      </c>
      <c r="K114" s="134" t="s">
        <v>19</v>
      </c>
      <c r="L114" s="33"/>
      <c r="M114" s="139" t="s">
        <v>19</v>
      </c>
      <c r="N114" s="140" t="s">
        <v>45</v>
      </c>
      <c r="P114" s="141">
        <f t="shared" si="1"/>
        <v>0</v>
      </c>
      <c r="Q114" s="141">
        <v>0</v>
      </c>
      <c r="R114" s="141">
        <f t="shared" si="2"/>
        <v>0</v>
      </c>
      <c r="S114" s="141">
        <v>0</v>
      </c>
      <c r="T114" s="142">
        <f t="shared" si="3"/>
        <v>0</v>
      </c>
      <c r="AR114" s="143" t="s">
        <v>173</v>
      </c>
      <c r="AT114" s="143" t="s">
        <v>168</v>
      </c>
      <c r="AU114" s="143" t="s">
        <v>81</v>
      </c>
      <c r="AY114" s="18" t="s">
        <v>166</v>
      </c>
      <c r="BE114" s="144">
        <f t="shared" si="4"/>
        <v>0</v>
      </c>
      <c r="BF114" s="144">
        <f t="shared" si="5"/>
        <v>0</v>
      </c>
      <c r="BG114" s="144">
        <f t="shared" si="6"/>
        <v>0</v>
      </c>
      <c r="BH114" s="144">
        <f t="shared" si="7"/>
        <v>0</v>
      </c>
      <c r="BI114" s="144">
        <f t="shared" si="8"/>
        <v>0</v>
      </c>
      <c r="BJ114" s="18" t="s">
        <v>81</v>
      </c>
      <c r="BK114" s="144">
        <f t="shared" si="9"/>
        <v>0</v>
      </c>
      <c r="BL114" s="18" t="s">
        <v>173</v>
      </c>
      <c r="BM114" s="143" t="s">
        <v>3824</v>
      </c>
    </row>
    <row r="115" spans="2:65" s="1" customFormat="1" ht="16.5" customHeight="1">
      <c r="B115" s="33"/>
      <c r="C115" s="175" t="s">
        <v>371</v>
      </c>
      <c r="D115" s="175" t="s">
        <v>561</v>
      </c>
      <c r="E115" s="176" t="s">
        <v>3825</v>
      </c>
      <c r="F115" s="177" t="s">
        <v>3826</v>
      </c>
      <c r="G115" s="178" t="s">
        <v>1407</v>
      </c>
      <c r="H115" s="179">
        <v>1</v>
      </c>
      <c r="I115" s="180"/>
      <c r="J115" s="181">
        <f t="shared" si="0"/>
        <v>0</v>
      </c>
      <c r="K115" s="177" t="s">
        <v>19</v>
      </c>
      <c r="L115" s="182"/>
      <c r="M115" s="183" t="s">
        <v>19</v>
      </c>
      <c r="N115" s="184" t="s">
        <v>45</v>
      </c>
      <c r="P115" s="141">
        <f t="shared" si="1"/>
        <v>0</v>
      </c>
      <c r="Q115" s="141">
        <v>0</v>
      </c>
      <c r="R115" s="141">
        <f t="shared" si="2"/>
        <v>0</v>
      </c>
      <c r="S115" s="141">
        <v>0</v>
      </c>
      <c r="T115" s="142">
        <f t="shared" si="3"/>
        <v>0</v>
      </c>
      <c r="AR115" s="143" t="s">
        <v>229</v>
      </c>
      <c r="AT115" s="143" t="s">
        <v>561</v>
      </c>
      <c r="AU115" s="143" t="s">
        <v>81</v>
      </c>
      <c r="AY115" s="18" t="s">
        <v>166</v>
      </c>
      <c r="BE115" s="144">
        <f t="shared" si="4"/>
        <v>0</v>
      </c>
      <c r="BF115" s="144">
        <f t="shared" si="5"/>
        <v>0</v>
      </c>
      <c r="BG115" s="144">
        <f t="shared" si="6"/>
        <v>0</v>
      </c>
      <c r="BH115" s="144">
        <f t="shared" si="7"/>
        <v>0</v>
      </c>
      <c r="BI115" s="144">
        <f t="shared" si="8"/>
        <v>0</v>
      </c>
      <c r="BJ115" s="18" t="s">
        <v>81</v>
      </c>
      <c r="BK115" s="144">
        <f t="shared" si="9"/>
        <v>0</v>
      </c>
      <c r="BL115" s="18" t="s">
        <v>173</v>
      </c>
      <c r="BM115" s="143" t="s">
        <v>3827</v>
      </c>
    </row>
    <row r="116" spans="2:65" s="1" customFormat="1" ht="16.5" customHeight="1">
      <c r="B116" s="33"/>
      <c r="C116" s="132" t="s">
        <v>384</v>
      </c>
      <c r="D116" s="132" t="s">
        <v>168</v>
      </c>
      <c r="E116" s="133" t="s">
        <v>3823</v>
      </c>
      <c r="F116" s="134" t="s">
        <v>3769</v>
      </c>
      <c r="G116" s="135" t="s">
        <v>1407</v>
      </c>
      <c r="H116" s="136">
        <v>1</v>
      </c>
      <c r="I116" s="137"/>
      <c r="J116" s="138">
        <f t="shared" si="0"/>
        <v>0</v>
      </c>
      <c r="K116" s="134" t="s">
        <v>19</v>
      </c>
      <c r="L116" s="33"/>
      <c r="M116" s="139" t="s">
        <v>19</v>
      </c>
      <c r="N116" s="140" t="s">
        <v>45</v>
      </c>
      <c r="P116" s="141">
        <f t="shared" si="1"/>
        <v>0</v>
      </c>
      <c r="Q116" s="141">
        <v>0</v>
      </c>
      <c r="R116" s="141">
        <f t="shared" si="2"/>
        <v>0</v>
      </c>
      <c r="S116" s="141">
        <v>0</v>
      </c>
      <c r="T116" s="142">
        <f t="shared" si="3"/>
        <v>0</v>
      </c>
      <c r="AR116" s="143" t="s">
        <v>173</v>
      </c>
      <c r="AT116" s="143" t="s">
        <v>168</v>
      </c>
      <c r="AU116" s="143" t="s">
        <v>81</v>
      </c>
      <c r="AY116" s="18" t="s">
        <v>166</v>
      </c>
      <c r="BE116" s="144">
        <f t="shared" si="4"/>
        <v>0</v>
      </c>
      <c r="BF116" s="144">
        <f t="shared" si="5"/>
        <v>0</v>
      </c>
      <c r="BG116" s="144">
        <f t="shared" si="6"/>
        <v>0</v>
      </c>
      <c r="BH116" s="144">
        <f t="shared" si="7"/>
        <v>0</v>
      </c>
      <c r="BI116" s="144">
        <f t="shared" si="8"/>
        <v>0</v>
      </c>
      <c r="BJ116" s="18" t="s">
        <v>81</v>
      </c>
      <c r="BK116" s="144">
        <f t="shared" si="9"/>
        <v>0</v>
      </c>
      <c r="BL116" s="18" t="s">
        <v>173</v>
      </c>
      <c r="BM116" s="143" t="s">
        <v>3828</v>
      </c>
    </row>
    <row r="117" spans="2:65" s="1" customFormat="1" ht="16.5" customHeight="1">
      <c r="B117" s="33"/>
      <c r="C117" s="175" t="s">
        <v>390</v>
      </c>
      <c r="D117" s="175" t="s">
        <v>561</v>
      </c>
      <c r="E117" s="176" t="s">
        <v>3829</v>
      </c>
      <c r="F117" s="177" t="s">
        <v>3830</v>
      </c>
      <c r="G117" s="178" t="s">
        <v>1407</v>
      </c>
      <c r="H117" s="179">
        <v>2</v>
      </c>
      <c r="I117" s="180"/>
      <c r="J117" s="181">
        <f t="shared" si="0"/>
        <v>0</v>
      </c>
      <c r="K117" s="177" t="s">
        <v>19</v>
      </c>
      <c r="L117" s="182"/>
      <c r="M117" s="183" t="s">
        <v>19</v>
      </c>
      <c r="N117" s="184" t="s">
        <v>45</v>
      </c>
      <c r="P117" s="141">
        <f t="shared" si="1"/>
        <v>0</v>
      </c>
      <c r="Q117" s="141">
        <v>0</v>
      </c>
      <c r="R117" s="141">
        <f t="shared" si="2"/>
        <v>0</v>
      </c>
      <c r="S117" s="141">
        <v>0</v>
      </c>
      <c r="T117" s="142">
        <f t="shared" si="3"/>
        <v>0</v>
      </c>
      <c r="AR117" s="143" t="s">
        <v>229</v>
      </c>
      <c r="AT117" s="143" t="s">
        <v>561</v>
      </c>
      <c r="AU117" s="143" t="s">
        <v>81</v>
      </c>
      <c r="AY117" s="18" t="s">
        <v>166</v>
      </c>
      <c r="BE117" s="144">
        <f t="shared" si="4"/>
        <v>0</v>
      </c>
      <c r="BF117" s="144">
        <f t="shared" si="5"/>
        <v>0</v>
      </c>
      <c r="BG117" s="144">
        <f t="shared" si="6"/>
        <v>0</v>
      </c>
      <c r="BH117" s="144">
        <f t="shared" si="7"/>
        <v>0</v>
      </c>
      <c r="BI117" s="144">
        <f t="shared" si="8"/>
        <v>0</v>
      </c>
      <c r="BJ117" s="18" t="s">
        <v>81</v>
      </c>
      <c r="BK117" s="144">
        <f t="shared" si="9"/>
        <v>0</v>
      </c>
      <c r="BL117" s="18" t="s">
        <v>173</v>
      </c>
      <c r="BM117" s="143" t="s">
        <v>3831</v>
      </c>
    </row>
    <row r="118" spans="2:65" s="1" customFormat="1" ht="16.5" customHeight="1">
      <c r="B118" s="33"/>
      <c r="C118" s="132" t="s">
        <v>397</v>
      </c>
      <c r="D118" s="132" t="s">
        <v>168</v>
      </c>
      <c r="E118" s="133" t="s">
        <v>3823</v>
      </c>
      <c r="F118" s="134" t="s">
        <v>3769</v>
      </c>
      <c r="G118" s="135" t="s">
        <v>1407</v>
      </c>
      <c r="H118" s="136">
        <v>1</v>
      </c>
      <c r="I118" s="137"/>
      <c r="J118" s="138">
        <f t="shared" si="0"/>
        <v>0</v>
      </c>
      <c r="K118" s="134" t="s">
        <v>19</v>
      </c>
      <c r="L118" s="33"/>
      <c r="M118" s="139" t="s">
        <v>19</v>
      </c>
      <c r="N118" s="140" t="s">
        <v>45</v>
      </c>
      <c r="P118" s="141">
        <f t="shared" si="1"/>
        <v>0</v>
      </c>
      <c r="Q118" s="141">
        <v>0</v>
      </c>
      <c r="R118" s="141">
        <f t="shared" si="2"/>
        <v>0</v>
      </c>
      <c r="S118" s="141">
        <v>0</v>
      </c>
      <c r="T118" s="142">
        <f t="shared" si="3"/>
        <v>0</v>
      </c>
      <c r="AR118" s="143" t="s">
        <v>173</v>
      </c>
      <c r="AT118" s="143" t="s">
        <v>168</v>
      </c>
      <c r="AU118" s="143" t="s">
        <v>81</v>
      </c>
      <c r="AY118" s="18" t="s">
        <v>166</v>
      </c>
      <c r="BE118" s="144">
        <f t="shared" si="4"/>
        <v>0</v>
      </c>
      <c r="BF118" s="144">
        <f t="shared" si="5"/>
        <v>0</v>
      </c>
      <c r="BG118" s="144">
        <f t="shared" si="6"/>
        <v>0</v>
      </c>
      <c r="BH118" s="144">
        <f t="shared" si="7"/>
        <v>0</v>
      </c>
      <c r="BI118" s="144">
        <f t="shared" si="8"/>
        <v>0</v>
      </c>
      <c r="BJ118" s="18" t="s">
        <v>81</v>
      </c>
      <c r="BK118" s="144">
        <f t="shared" si="9"/>
        <v>0</v>
      </c>
      <c r="BL118" s="18" t="s">
        <v>173</v>
      </c>
      <c r="BM118" s="143" t="s">
        <v>3832</v>
      </c>
    </row>
    <row r="119" spans="2:65" s="1" customFormat="1" ht="16.5" customHeight="1">
      <c r="B119" s="33"/>
      <c r="C119" s="175" t="s">
        <v>404</v>
      </c>
      <c r="D119" s="175" t="s">
        <v>561</v>
      </c>
      <c r="E119" s="176" t="s">
        <v>3833</v>
      </c>
      <c r="F119" s="177" t="s">
        <v>3834</v>
      </c>
      <c r="G119" s="178" t="s">
        <v>1407</v>
      </c>
      <c r="H119" s="179">
        <v>1</v>
      </c>
      <c r="I119" s="180"/>
      <c r="J119" s="181">
        <f t="shared" si="0"/>
        <v>0</v>
      </c>
      <c r="K119" s="177" t="s">
        <v>19</v>
      </c>
      <c r="L119" s="182"/>
      <c r="M119" s="183" t="s">
        <v>19</v>
      </c>
      <c r="N119" s="184" t="s">
        <v>45</v>
      </c>
      <c r="P119" s="141">
        <f t="shared" si="1"/>
        <v>0</v>
      </c>
      <c r="Q119" s="141">
        <v>0</v>
      </c>
      <c r="R119" s="141">
        <f t="shared" si="2"/>
        <v>0</v>
      </c>
      <c r="S119" s="141">
        <v>0</v>
      </c>
      <c r="T119" s="142">
        <f t="shared" si="3"/>
        <v>0</v>
      </c>
      <c r="AR119" s="143" t="s">
        <v>229</v>
      </c>
      <c r="AT119" s="143" t="s">
        <v>561</v>
      </c>
      <c r="AU119" s="143" t="s">
        <v>81</v>
      </c>
      <c r="AY119" s="18" t="s">
        <v>166</v>
      </c>
      <c r="BE119" s="144">
        <f t="shared" si="4"/>
        <v>0</v>
      </c>
      <c r="BF119" s="144">
        <f t="shared" si="5"/>
        <v>0</v>
      </c>
      <c r="BG119" s="144">
        <f t="shared" si="6"/>
        <v>0</v>
      </c>
      <c r="BH119" s="144">
        <f t="shared" si="7"/>
        <v>0</v>
      </c>
      <c r="BI119" s="144">
        <f t="shared" si="8"/>
        <v>0</v>
      </c>
      <c r="BJ119" s="18" t="s">
        <v>81</v>
      </c>
      <c r="BK119" s="144">
        <f t="shared" si="9"/>
        <v>0</v>
      </c>
      <c r="BL119" s="18" t="s">
        <v>173</v>
      </c>
      <c r="BM119" s="143" t="s">
        <v>3835</v>
      </c>
    </row>
    <row r="120" spans="2:65" s="1" customFormat="1" ht="16.5" customHeight="1">
      <c r="B120" s="33"/>
      <c r="C120" s="132" t="s">
        <v>409</v>
      </c>
      <c r="D120" s="132" t="s">
        <v>168</v>
      </c>
      <c r="E120" s="133" t="s">
        <v>3823</v>
      </c>
      <c r="F120" s="134" t="s">
        <v>3769</v>
      </c>
      <c r="G120" s="135" t="s">
        <v>1407</v>
      </c>
      <c r="H120" s="136">
        <v>1</v>
      </c>
      <c r="I120" s="137"/>
      <c r="J120" s="138">
        <f t="shared" si="0"/>
        <v>0</v>
      </c>
      <c r="K120" s="134" t="s">
        <v>19</v>
      </c>
      <c r="L120" s="33"/>
      <c r="M120" s="139" t="s">
        <v>19</v>
      </c>
      <c r="N120" s="140" t="s">
        <v>45</v>
      </c>
      <c r="P120" s="141">
        <f t="shared" si="1"/>
        <v>0</v>
      </c>
      <c r="Q120" s="141">
        <v>0</v>
      </c>
      <c r="R120" s="141">
        <f t="shared" si="2"/>
        <v>0</v>
      </c>
      <c r="S120" s="141">
        <v>0</v>
      </c>
      <c r="T120" s="142">
        <f t="shared" si="3"/>
        <v>0</v>
      </c>
      <c r="AR120" s="143" t="s">
        <v>173</v>
      </c>
      <c r="AT120" s="143" t="s">
        <v>168</v>
      </c>
      <c r="AU120" s="143" t="s">
        <v>81</v>
      </c>
      <c r="AY120" s="18" t="s">
        <v>166</v>
      </c>
      <c r="BE120" s="144">
        <f t="shared" si="4"/>
        <v>0</v>
      </c>
      <c r="BF120" s="144">
        <f t="shared" si="5"/>
        <v>0</v>
      </c>
      <c r="BG120" s="144">
        <f t="shared" si="6"/>
        <v>0</v>
      </c>
      <c r="BH120" s="144">
        <f t="shared" si="7"/>
        <v>0</v>
      </c>
      <c r="BI120" s="144">
        <f t="shared" si="8"/>
        <v>0</v>
      </c>
      <c r="BJ120" s="18" t="s">
        <v>81</v>
      </c>
      <c r="BK120" s="144">
        <f t="shared" si="9"/>
        <v>0</v>
      </c>
      <c r="BL120" s="18" t="s">
        <v>173</v>
      </c>
      <c r="BM120" s="143" t="s">
        <v>3836</v>
      </c>
    </row>
    <row r="121" spans="2:65" s="1" customFormat="1" ht="16.5" customHeight="1">
      <c r="B121" s="33"/>
      <c r="C121" s="175" t="s">
        <v>414</v>
      </c>
      <c r="D121" s="175" t="s">
        <v>561</v>
      </c>
      <c r="E121" s="176" t="s">
        <v>3837</v>
      </c>
      <c r="F121" s="177" t="s">
        <v>3838</v>
      </c>
      <c r="G121" s="178" t="s">
        <v>1407</v>
      </c>
      <c r="H121" s="179">
        <v>1</v>
      </c>
      <c r="I121" s="180"/>
      <c r="J121" s="181">
        <f t="shared" si="0"/>
        <v>0</v>
      </c>
      <c r="K121" s="177" t="s">
        <v>19</v>
      </c>
      <c r="L121" s="182"/>
      <c r="M121" s="183" t="s">
        <v>19</v>
      </c>
      <c r="N121" s="184" t="s">
        <v>45</v>
      </c>
      <c r="P121" s="141">
        <f t="shared" si="1"/>
        <v>0</v>
      </c>
      <c r="Q121" s="141">
        <v>0</v>
      </c>
      <c r="R121" s="141">
        <f t="shared" si="2"/>
        <v>0</v>
      </c>
      <c r="S121" s="141">
        <v>0</v>
      </c>
      <c r="T121" s="142">
        <f t="shared" si="3"/>
        <v>0</v>
      </c>
      <c r="AR121" s="143" t="s">
        <v>229</v>
      </c>
      <c r="AT121" s="143" t="s">
        <v>561</v>
      </c>
      <c r="AU121" s="143" t="s">
        <v>81</v>
      </c>
      <c r="AY121" s="18" t="s">
        <v>166</v>
      </c>
      <c r="BE121" s="144">
        <f t="shared" si="4"/>
        <v>0</v>
      </c>
      <c r="BF121" s="144">
        <f t="shared" si="5"/>
        <v>0</v>
      </c>
      <c r="BG121" s="144">
        <f t="shared" si="6"/>
        <v>0</v>
      </c>
      <c r="BH121" s="144">
        <f t="shared" si="7"/>
        <v>0</v>
      </c>
      <c r="BI121" s="144">
        <f t="shared" si="8"/>
        <v>0</v>
      </c>
      <c r="BJ121" s="18" t="s">
        <v>81</v>
      </c>
      <c r="BK121" s="144">
        <f t="shared" si="9"/>
        <v>0</v>
      </c>
      <c r="BL121" s="18" t="s">
        <v>173</v>
      </c>
      <c r="BM121" s="143" t="s">
        <v>3839</v>
      </c>
    </row>
    <row r="122" spans="2:65" s="1" customFormat="1" ht="16.5" customHeight="1">
      <c r="B122" s="33"/>
      <c r="C122" s="132" t="s">
        <v>420</v>
      </c>
      <c r="D122" s="132" t="s">
        <v>168</v>
      </c>
      <c r="E122" s="133" t="s">
        <v>3840</v>
      </c>
      <c r="F122" s="134" t="s">
        <v>3769</v>
      </c>
      <c r="G122" s="135" t="s">
        <v>1407</v>
      </c>
      <c r="H122" s="136">
        <v>2</v>
      </c>
      <c r="I122" s="137"/>
      <c r="J122" s="138">
        <f t="shared" ref="J122:J153" si="10">ROUND(I122*H122,2)</f>
        <v>0</v>
      </c>
      <c r="K122" s="134" t="s">
        <v>19</v>
      </c>
      <c r="L122" s="33"/>
      <c r="M122" s="139" t="s">
        <v>19</v>
      </c>
      <c r="N122" s="140" t="s">
        <v>45</v>
      </c>
      <c r="P122" s="141">
        <f t="shared" ref="P122:P153" si="11">O122*H122</f>
        <v>0</v>
      </c>
      <c r="Q122" s="141">
        <v>0</v>
      </c>
      <c r="R122" s="141">
        <f t="shared" ref="R122:R153" si="12">Q122*H122</f>
        <v>0</v>
      </c>
      <c r="S122" s="141">
        <v>0</v>
      </c>
      <c r="T122" s="142">
        <f t="shared" ref="T122:T153" si="13">S122*H122</f>
        <v>0</v>
      </c>
      <c r="AR122" s="143" t="s">
        <v>173</v>
      </c>
      <c r="AT122" s="143" t="s">
        <v>168</v>
      </c>
      <c r="AU122" s="143" t="s">
        <v>81</v>
      </c>
      <c r="AY122" s="18" t="s">
        <v>166</v>
      </c>
      <c r="BE122" s="144">
        <f t="shared" ref="BE122:BE153" si="14">IF(N122="základní",J122,0)</f>
        <v>0</v>
      </c>
      <c r="BF122" s="144">
        <f t="shared" ref="BF122:BF153" si="15">IF(N122="snížená",J122,0)</f>
        <v>0</v>
      </c>
      <c r="BG122" s="144">
        <f t="shared" ref="BG122:BG153" si="16">IF(N122="zákl. přenesená",J122,0)</f>
        <v>0</v>
      </c>
      <c r="BH122" s="144">
        <f t="shared" ref="BH122:BH153" si="17">IF(N122="sníž. přenesená",J122,0)</f>
        <v>0</v>
      </c>
      <c r="BI122" s="144">
        <f t="shared" ref="BI122:BI153" si="18">IF(N122="nulová",J122,0)</f>
        <v>0</v>
      </c>
      <c r="BJ122" s="18" t="s">
        <v>81</v>
      </c>
      <c r="BK122" s="144">
        <f t="shared" ref="BK122:BK153" si="19">ROUND(I122*H122,2)</f>
        <v>0</v>
      </c>
      <c r="BL122" s="18" t="s">
        <v>173</v>
      </c>
      <c r="BM122" s="143" t="s">
        <v>3841</v>
      </c>
    </row>
    <row r="123" spans="2:65" s="1" customFormat="1" ht="16.5" customHeight="1">
      <c r="B123" s="33"/>
      <c r="C123" s="175" t="s">
        <v>426</v>
      </c>
      <c r="D123" s="175" t="s">
        <v>561</v>
      </c>
      <c r="E123" s="176" t="s">
        <v>3842</v>
      </c>
      <c r="F123" s="177" t="s">
        <v>3843</v>
      </c>
      <c r="G123" s="178" t="s">
        <v>1407</v>
      </c>
      <c r="H123" s="179">
        <v>4</v>
      </c>
      <c r="I123" s="180"/>
      <c r="J123" s="181">
        <f t="shared" si="10"/>
        <v>0</v>
      </c>
      <c r="K123" s="177" t="s">
        <v>19</v>
      </c>
      <c r="L123" s="182"/>
      <c r="M123" s="183" t="s">
        <v>19</v>
      </c>
      <c r="N123" s="184" t="s">
        <v>45</v>
      </c>
      <c r="P123" s="141">
        <f t="shared" si="11"/>
        <v>0</v>
      </c>
      <c r="Q123" s="141">
        <v>0</v>
      </c>
      <c r="R123" s="141">
        <f t="shared" si="12"/>
        <v>0</v>
      </c>
      <c r="S123" s="141">
        <v>0</v>
      </c>
      <c r="T123" s="142">
        <f t="shared" si="13"/>
        <v>0</v>
      </c>
      <c r="AR123" s="143" t="s">
        <v>229</v>
      </c>
      <c r="AT123" s="143" t="s">
        <v>561</v>
      </c>
      <c r="AU123" s="143" t="s">
        <v>81</v>
      </c>
      <c r="AY123" s="18" t="s">
        <v>166</v>
      </c>
      <c r="BE123" s="144">
        <f t="shared" si="14"/>
        <v>0</v>
      </c>
      <c r="BF123" s="144">
        <f t="shared" si="15"/>
        <v>0</v>
      </c>
      <c r="BG123" s="144">
        <f t="shared" si="16"/>
        <v>0</v>
      </c>
      <c r="BH123" s="144">
        <f t="shared" si="17"/>
        <v>0</v>
      </c>
      <c r="BI123" s="144">
        <f t="shared" si="18"/>
        <v>0</v>
      </c>
      <c r="BJ123" s="18" t="s">
        <v>81</v>
      </c>
      <c r="BK123" s="144">
        <f t="shared" si="19"/>
        <v>0</v>
      </c>
      <c r="BL123" s="18" t="s">
        <v>173</v>
      </c>
      <c r="BM123" s="143" t="s">
        <v>3844</v>
      </c>
    </row>
    <row r="124" spans="2:65" s="1" customFormat="1" ht="16.5" customHeight="1">
      <c r="B124" s="33"/>
      <c r="C124" s="132" t="s">
        <v>340</v>
      </c>
      <c r="D124" s="132" t="s">
        <v>168</v>
      </c>
      <c r="E124" s="133" t="s">
        <v>3840</v>
      </c>
      <c r="F124" s="134" t="s">
        <v>3769</v>
      </c>
      <c r="G124" s="135" t="s">
        <v>1407</v>
      </c>
      <c r="H124" s="136">
        <v>4</v>
      </c>
      <c r="I124" s="137"/>
      <c r="J124" s="138">
        <f t="shared" si="10"/>
        <v>0</v>
      </c>
      <c r="K124" s="134" t="s">
        <v>19</v>
      </c>
      <c r="L124" s="33"/>
      <c r="M124" s="139" t="s">
        <v>19</v>
      </c>
      <c r="N124" s="140" t="s">
        <v>45</v>
      </c>
      <c r="P124" s="141">
        <f t="shared" si="11"/>
        <v>0</v>
      </c>
      <c r="Q124" s="141">
        <v>0</v>
      </c>
      <c r="R124" s="141">
        <f t="shared" si="12"/>
        <v>0</v>
      </c>
      <c r="S124" s="141">
        <v>0</v>
      </c>
      <c r="T124" s="142">
        <f t="shared" si="13"/>
        <v>0</v>
      </c>
      <c r="AR124" s="143" t="s">
        <v>173</v>
      </c>
      <c r="AT124" s="143" t="s">
        <v>168</v>
      </c>
      <c r="AU124" s="143" t="s">
        <v>81</v>
      </c>
      <c r="AY124" s="18" t="s">
        <v>166</v>
      </c>
      <c r="BE124" s="144">
        <f t="shared" si="14"/>
        <v>0</v>
      </c>
      <c r="BF124" s="144">
        <f t="shared" si="15"/>
        <v>0</v>
      </c>
      <c r="BG124" s="144">
        <f t="shared" si="16"/>
        <v>0</v>
      </c>
      <c r="BH124" s="144">
        <f t="shared" si="17"/>
        <v>0</v>
      </c>
      <c r="BI124" s="144">
        <f t="shared" si="18"/>
        <v>0</v>
      </c>
      <c r="BJ124" s="18" t="s">
        <v>81</v>
      </c>
      <c r="BK124" s="144">
        <f t="shared" si="19"/>
        <v>0</v>
      </c>
      <c r="BL124" s="18" t="s">
        <v>173</v>
      </c>
      <c r="BM124" s="143" t="s">
        <v>3845</v>
      </c>
    </row>
    <row r="125" spans="2:65" s="1" customFormat="1" ht="16.5" customHeight="1">
      <c r="B125" s="33"/>
      <c r="C125" s="175" t="s">
        <v>437</v>
      </c>
      <c r="D125" s="175" t="s">
        <v>561</v>
      </c>
      <c r="E125" s="176" t="s">
        <v>3846</v>
      </c>
      <c r="F125" s="177" t="s">
        <v>3847</v>
      </c>
      <c r="G125" s="178" t="s">
        <v>1407</v>
      </c>
      <c r="H125" s="179">
        <v>1</v>
      </c>
      <c r="I125" s="180"/>
      <c r="J125" s="181">
        <f t="shared" si="10"/>
        <v>0</v>
      </c>
      <c r="K125" s="177" t="s">
        <v>19</v>
      </c>
      <c r="L125" s="182"/>
      <c r="M125" s="183" t="s">
        <v>19</v>
      </c>
      <c r="N125" s="184" t="s">
        <v>45</v>
      </c>
      <c r="P125" s="141">
        <f t="shared" si="11"/>
        <v>0</v>
      </c>
      <c r="Q125" s="141">
        <v>0</v>
      </c>
      <c r="R125" s="141">
        <f t="shared" si="12"/>
        <v>0</v>
      </c>
      <c r="S125" s="141">
        <v>0</v>
      </c>
      <c r="T125" s="142">
        <f t="shared" si="13"/>
        <v>0</v>
      </c>
      <c r="AR125" s="143" t="s">
        <v>229</v>
      </c>
      <c r="AT125" s="143" t="s">
        <v>561</v>
      </c>
      <c r="AU125" s="143" t="s">
        <v>81</v>
      </c>
      <c r="AY125" s="18" t="s">
        <v>166</v>
      </c>
      <c r="BE125" s="144">
        <f t="shared" si="14"/>
        <v>0</v>
      </c>
      <c r="BF125" s="144">
        <f t="shared" si="15"/>
        <v>0</v>
      </c>
      <c r="BG125" s="144">
        <f t="shared" si="16"/>
        <v>0</v>
      </c>
      <c r="BH125" s="144">
        <f t="shared" si="17"/>
        <v>0</v>
      </c>
      <c r="BI125" s="144">
        <f t="shared" si="18"/>
        <v>0</v>
      </c>
      <c r="BJ125" s="18" t="s">
        <v>81</v>
      </c>
      <c r="BK125" s="144">
        <f t="shared" si="19"/>
        <v>0</v>
      </c>
      <c r="BL125" s="18" t="s">
        <v>173</v>
      </c>
      <c r="BM125" s="143" t="s">
        <v>3848</v>
      </c>
    </row>
    <row r="126" spans="2:65" s="1" customFormat="1" ht="16.5" customHeight="1">
      <c r="B126" s="33"/>
      <c r="C126" s="132" t="s">
        <v>444</v>
      </c>
      <c r="D126" s="132" t="s">
        <v>168</v>
      </c>
      <c r="E126" s="133" t="s">
        <v>3840</v>
      </c>
      <c r="F126" s="134" t="s">
        <v>3769</v>
      </c>
      <c r="G126" s="135" t="s">
        <v>1407</v>
      </c>
      <c r="H126" s="136">
        <v>1</v>
      </c>
      <c r="I126" s="137"/>
      <c r="J126" s="138">
        <f t="shared" si="10"/>
        <v>0</v>
      </c>
      <c r="K126" s="134" t="s">
        <v>19</v>
      </c>
      <c r="L126" s="33"/>
      <c r="M126" s="139" t="s">
        <v>19</v>
      </c>
      <c r="N126" s="140" t="s">
        <v>45</v>
      </c>
      <c r="P126" s="141">
        <f t="shared" si="11"/>
        <v>0</v>
      </c>
      <c r="Q126" s="141">
        <v>0</v>
      </c>
      <c r="R126" s="141">
        <f t="shared" si="12"/>
        <v>0</v>
      </c>
      <c r="S126" s="141">
        <v>0</v>
      </c>
      <c r="T126" s="142">
        <f t="shared" si="13"/>
        <v>0</v>
      </c>
      <c r="AR126" s="143" t="s">
        <v>173</v>
      </c>
      <c r="AT126" s="143" t="s">
        <v>168</v>
      </c>
      <c r="AU126" s="143" t="s">
        <v>81</v>
      </c>
      <c r="AY126" s="18" t="s">
        <v>166</v>
      </c>
      <c r="BE126" s="144">
        <f t="shared" si="14"/>
        <v>0</v>
      </c>
      <c r="BF126" s="144">
        <f t="shared" si="15"/>
        <v>0</v>
      </c>
      <c r="BG126" s="144">
        <f t="shared" si="16"/>
        <v>0</v>
      </c>
      <c r="BH126" s="144">
        <f t="shared" si="17"/>
        <v>0</v>
      </c>
      <c r="BI126" s="144">
        <f t="shared" si="18"/>
        <v>0</v>
      </c>
      <c r="BJ126" s="18" t="s">
        <v>81</v>
      </c>
      <c r="BK126" s="144">
        <f t="shared" si="19"/>
        <v>0</v>
      </c>
      <c r="BL126" s="18" t="s">
        <v>173</v>
      </c>
      <c r="BM126" s="143" t="s">
        <v>3849</v>
      </c>
    </row>
    <row r="127" spans="2:65" s="1" customFormat="1" ht="16.5" customHeight="1">
      <c r="B127" s="33"/>
      <c r="C127" s="175" t="s">
        <v>454</v>
      </c>
      <c r="D127" s="175" t="s">
        <v>561</v>
      </c>
      <c r="E127" s="176" t="s">
        <v>3850</v>
      </c>
      <c r="F127" s="177" t="s">
        <v>3851</v>
      </c>
      <c r="G127" s="178" t="s">
        <v>1407</v>
      </c>
      <c r="H127" s="179">
        <v>1</v>
      </c>
      <c r="I127" s="180"/>
      <c r="J127" s="181">
        <f t="shared" si="10"/>
        <v>0</v>
      </c>
      <c r="K127" s="177" t="s">
        <v>19</v>
      </c>
      <c r="L127" s="182"/>
      <c r="M127" s="183" t="s">
        <v>19</v>
      </c>
      <c r="N127" s="184" t="s">
        <v>45</v>
      </c>
      <c r="P127" s="141">
        <f t="shared" si="11"/>
        <v>0</v>
      </c>
      <c r="Q127" s="141">
        <v>0</v>
      </c>
      <c r="R127" s="141">
        <f t="shared" si="12"/>
        <v>0</v>
      </c>
      <c r="S127" s="141">
        <v>0</v>
      </c>
      <c r="T127" s="142">
        <f t="shared" si="13"/>
        <v>0</v>
      </c>
      <c r="AR127" s="143" t="s">
        <v>229</v>
      </c>
      <c r="AT127" s="143" t="s">
        <v>561</v>
      </c>
      <c r="AU127" s="143" t="s">
        <v>81</v>
      </c>
      <c r="AY127" s="18" t="s">
        <v>166</v>
      </c>
      <c r="BE127" s="144">
        <f t="shared" si="14"/>
        <v>0</v>
      </c>
      <c r="BF127" s="144">
        <f t="shared" si="15"/>
        <v>0</v>
      </c>
      <c r="BG127" s="144">
        <f t="shared" si="16"/>
        <v>0</v>
      </c>
      <c r="BH127" s="144">
        <f t="shared" si="17"/>
        <v>0</v>
      </c>
      <c r="BI127" s="144">
        <f t="shared" si="18"/>
        <v>0</v>
      </c>
      <c r="BJ127" s="18" t="s">
        <v>81</v>
      </c>
      <c r="BK127" s="144">
        <f t="shared" si="19"/>
        <v>0</v>
      </c>
      <c r="BL127" s="18" t="s">
        <v>173</v>
      </c>
      <c r="BM127" s="143" t="s">
        <v>3852</v>
      </c>
    </row>
    <row r="128" spans="2:65" s="1" customFormat="1" ht="16.5" customHeight="1">
      <c r="B128" s="33"/>
      <c r="C128" s="132" t="s">
        <v>464</v>
      </c>
      <c r="D128" s="132" t="s">
        <v>168</v>
      </c>
      <c r="E128" s="133" t="s">
        <v>3840</v>
      </c>
      <c r="F128" s="134" t="s">
        <v>3769</v>
      </c>
      <c r="G128" s="135" t="s">
        <v>1407</v>
      </c>
      <c r="H128" s="136">
        <v>1</v>
      </c>
      <c r="I128" s="137"/>
      <c r="J128" s="138">
        <f t="shared" si="10"/>
        <v>0</v>
      </c>
      <c r="K128" s="134" t="s">
        <v>19</v>
      </c>
      <c r="L128" s="33"/>
      <c r="M128" s="139" t="s">
        <v>19</v>
      </c>
      <c r="N128" s="140" t="s">
        <v>45</v>
      </c>
      <c r="P128" s="141">
        <f t="shared" si="11"/>
        <v>0</v>
      </c>
      <c r="Q128" s="141">
        <v>0</v>
      </c>
      <c r="R128" s="141">
        <f t="shared" si="12"/>
        <v>0</v>
      </c>
      <c r="S128" s="141">
        <v>0</v>
      </c>
      <c r="T128" s="142">
        <f t="shared" si="13"/>
        <v>0</v>
      </c>
      <c r="AR128" s="143" t="s">
        <v>173</v>
      </c>
      <c r="AT128" s="143" t="s">
        <v>168</v>
      </c>
      <c r="AU128" s="143" t="s">
        <v>81</v>
      </c>
      <c r="AY128" s="18" t="s">
        <v>166</v>
      </c>
      <c r="BE128" s="144">
        <f t="shared" si="14"/>
        <v>0</v>
      </c>
      <c r="BF128" s="144">
        <f t="shared" si="15"/>
        <v>0</v>
      </c>
      <c r="BG128" s="144">
        <f t="shared" si="16"/>
        <v>0</v>
      </c>
      <c r="BH128" s="144">
        <f t="shared" si="17"/>
        <v>0</v>
      </c>
      <c r="BI128" s="144">
        <f t="shared" si="18"/>
        <v>0</v>
      </c>
      <c r="BJ128" s="18" t="s">
        <v>81</v>
      </c>
      <c r="BK128" s="144">
        <f t="shared" si="19"/>
        <v>0</v>
      </c>
      <c r="BL128" s="18" t="s">
        <v>173</v>
      </c>
      <c r="BM128" s="143" t="s">
        <v>3853</v>
      </c>
    </row>
    <row r="129" spans="2:65" s="1" customFormat="1" ht="16.5" customHeight="1">
      <c r="B129" s="33"/>
      <c r="C129" s="175" t="s">
        <v>473</v>
      </c>
      <c r="D129" s="175" t="s">
        <v>561</v>
      </c>
      <c r="E129" s="176" t="s">
        <v>3854</v>
      </c>
      <c r="F129" s="177" t="s">
        <v>3855</v>
      </c>
      <c r="G129" s="178" t="s">
        <v>1407</v>
      </c>
      <c r="H129" s="179">
        <v>1</v>
      </c>
      <c r="I129" s="180"/>
      <c r="J129" s="181">
        <f t="shared" si="10"/>
        <v>0</v>
      </c>
      <c r="K129" s="177" t="s">
        <v>19</v>
      </c>
      <c r="L129" s="182"/>
      <c r="M129" s="183" t="s">
        <v>19</v>
      </c>
      <c r="N129" s="184" t="s">
        <v>45</v>
      </c>
      <c r="P129" s="141">
        <f t="shared" si="11"/>
        <v>0</v>
      </c>
      <c r="Q129" s="141">
        <v>0</v>
      </c>
      <c r="R129" s="141">
        <f t="shared" si="12"/>
        <v>0</v>
      </c>
      <c r="S129" s="141">
        <v>0</v>
      </c>
      <c r="T129" s="142">
        <f t="shared" si="13"/>
        <v>0</v>
      </c>
      <c r="AR129" s="143" t="s">
        <v>229</v>
      </c>
      <c r="AT129" s="143" t="s">
        <v>561</v>
      </c>
      <c r="AU129" s="143" t="s">
        <v>81</v>
      </c>
      <c r="AY129" s="18" t="s">
        <v>166</v>
      </c>
      <c r="BE129" s="144">
        <f t="shared" si="14"/>
        <v>0</v>
      </c>
      <c r="BF129" s="144">
        <f t="shared" si="15"/>
        <v>0</v>
      </c>
      <c r="BG129" s="144">
        <f t="shared" si="16"/>
        <v>0</v>
      </c>
      <c r="BH129" s="144">
        <f t="shared" si="17"/>
        <v>0</v>
      </c>
      <c r="BI129" s="144">
        <f t="shared" si="18"/>
        <v>0</v>
      </c>
      <c r="BJ129" s="18" t="s">
        <v>81</v>
      </c>
      <c r="BK129" s="144">
        <f t="shared" si="19"/>
        <v>0</v>
      </c>
      <c r="BL129" s="18" t="s">
        <v>173</v>
      </c>
      <c r="BM129" s="143" t="s">
        <v>3856</v>
      </c>
    </row>
    <row r="130" spans="2:65" s="1" customFormat="1" ht="16.5" customHeight="1">
      <c r="B130" s="33"/>
      <c r="C130" s="132" t="s">
        <v>481</v>
      </c>
      <c r="D130" s="132" t="s">
        <v>168</v>
      </c>
      <c r="E130" s="133" t="s">
        <v>3840</v>
      </c>
      <c r="F130" s="134" t="s">
        <v>3769</v>
      </c>
      <c r="G130" s="135" t="s">
        <v>1407</v>
      </c>
      <c r="H130" s="136">
        <v>1</v>
      </c>
      <c r="I130" s="137"/>
      <c r="J130" s="138">
        <f t="shared" si="10"/>
        <v>0</v>
      </c>
      <c r="K130" s="134" t="s">
        <v>19</v>
      </c>
      <c r="L130" s="33"/>
      <c r="M130" s="139" t="s">
        <v>19</v>
      </c>
      <c r="N130" s="140" t="s">
        <v>45</v>
      </c>
      <c r="P130" s="141">
        <f t="shared" si="11"/>
        <v>0</v>
      </c>
      <c r="Q130" s="141">
        <v>0</v>
      </c>
      <c r="R130" s="141">
        <f t="shared" si="12"/>
        <v>0</v>
      </c>
      <c r="S130" s="141">
        <v>0</v>
      </c>
      <c r="T130" s="142">
        <f t="shared" si="13"/>
        <v>0</v>
      </c>
      <c r="AR130" s="143" t="s">
        <v>173</v>
      </c>
      <c r="AT130" s="143" t="s">
        <v>168</v>
      </c>
      <c r="AU130" s="143" t="s">
        <v>81</v>
      </c>
      <c r="AY130" s="18" t="s">
        <v>166</v>
      </c>
      <c r="BE130" s="144">
        <f t="shared" si="14"/>
        <v>0</v>
      </c>
      <c r="BF130" s="144">
        <f t="shared" si="15"/>
        <v>0</v>
      </c>
      <c r="BG130" s="144">
        <f t="shared" si="16"/>
        <v>0</v>
      </c>
      <c r="BH130" s="144">
        <f t="shared" si="17"/>
        <v>0</v>
      </c>
      <c r="BI130" s="144">
        <f t="shared" si="18"/>
        <v>0</v>
      </c>
      <c r="BJ130" s="18" t="s">
        <v>81</v>
      </c>
      <c r="BK130" s="144">
        <f t="shared" si="19"/>
        <v>0</v>
      </c>
      <c r="BL130" s="18" t="s">
        <v>173</v>
      </c>
      <c r="BM130" s="143" t="s">
        <v>3857</v>
      </c>
    </row>
    <row r="131" spans="2:65" s="1" customFormat="1" ht="16.5" customHeight="1">
      <c r="B131" s="33"/>
      <c r="C131" s="175" t="s">
        <v>489</v>
      </c>
      <c r="D131" s="175" t="s">
        <v>561</v>
      </c>
      <c r="E131" s="176" t="s">
        <v>3858</v>
      </c>
      <c r="F131" s="177" t="s">
        <v>3859</v>
      </c>
      <c r="G131" s="178" t="s">
        <v>1407</v>
      </c>
      <c r="H131" s="179">
        <v>4</v>
      </c>
      <c r="I131" s="180"/>
      <c r="J131" s="181">
        <f t="shared" si="10"/>
        <v>0</v>
      </c>
      <c r="K131" s="177" t="s">
        <v>19</v>
      </c>
      <c r="L131" s="182"/>
      <c r="M131" s="183" t="s">
        <v>19</v>
      </c>
      <c r="N131" s="184" t="s">
        <v>45</v>
      </c>
      <c r="P131" s="141">
        <f t="shared" si="11"/>
        <v>0</v>
      </c>
      <c r="Q131" s="141">
        <v>0</v>
      </c>
      <c r="R131" s="141">
        <f t="shared" si="12"/>
        <v>0</v>
      </c>
      <c r="S131" s="141">
        <v>0</v>
      </c>
      <c r="T131" s="142">
        <f t="shared" si="13"/>
        <v>0</v>
      </c>
      <c r="AR131" s="143" t="s">
        <v>229</v>
      </c>
      <c r="AT131" s="143" t="s">
        <v>561</v>
      </c>
      <c r="AU131" s="143" t="s">
        <v>81</v>
      </c>
      <c r="AY131" s="18" t="s">
        <v>166</v>
      </c>
      <c r="BE131" s="144">
        <f t="shared" si="14"/>
        <v>0</v>
      </c>
      <c r="BF131" s="144">
        <f t="shared" si="15"/>
        <v>0</v>
      </c>
      <c r="BG131" s="144">
        <f t="shared" si="16"/>
        <v>0</v>
      </c>
      <c r="BH131" s="144">
        <f t="shared" si="17"/>
        <v>0</v>
      </c>
      <c r="BI131" s="144">
        <f t="shared" si="18"/>
        <v>0</v>
      </c>
      <c r="BJ131" s="18" t="s">
        <v>81</v>
      </c>
      <c r="BK131" s="144">
        <f t="shared" si="19"/>
        <v>0</v>
      </c>
      <c r="BL131" s="18" t="s">
        <v>173</v>
      </c>
      <c r="BM131" s="143" t="s">
        <v>3860</v>
      </c>
    </row>
    <row r="132" spans="2:65" s="1" customFormat="1" ht="16.5" customHeight="1">
      <c r="B132" s="33"/>
      <c r="C132" s="132" t="s">
        <v>496</v>
      </c>
      <c r="D132" s="132" t="s">
        <v>168</v>
      </c>
      <c r="E132" s="133" t="s">
        <v>3840</v>
      </c>
      <c r="F132" s="134" t="s">
        <v>3769</v>
      </c>
      <c r="G132" s="135" t="s">
        <v>1407</v>
      </c>
      <c r="H132" s="136">
        <v>4</v>
      </c>
      <c r="I132" s="137"/>
      <c r="J132" s="138">
        <f t="shared" si="10"/>
        <v>0</v>
      </c>
      <c r="K132" s="134" t="s">
        <v>19</v>
      </c>
      <c r="L132" s="33"/>
      <c r="M132" s="139" t="s">
        <v>19</v>
      </c>
      <c r="N132" s="140" t="s">
        <v>45</v>
      </c>
      <c r="P132" s="141">
        <f t="shared" si="11"/>
        <v>0</v>
      </c>
      <c r="Q132" s="141">
        <v>0</v>
      </c>
      <c r="R132" s="141">
        <f t="shared" si="12"/>
        <v>0</v>
      </c>
      <c r="S132" s="141">
        <v>0</v>
      </c>
      <c r="T132" s="142">
        <f t="shared" si="13"/>
        <v>0</v>
      </c>
      <c r="AR132" s="143" t="s">
        <v>173</v>
      </c>
      <c r="AT132" s="143" t="s">
        <v>168</v>
      </c>
      <c r="AU132" s="143" t="s">
        <v>81</v>
      </c>
      <c r="AY132" s="18" t="s">
        <v>166</v>
      </c>
      <c r="BE132" s="144">
        <f t="shared" si="14"/>
        <v>0</v>
      </c>
      <c r="BF132" s="144">
        <f t="shared" si="15"/>
        <v>0</v>
      </c>
      <c r="BG132" s="144">
        <f t="shared" si="16"/>
        <v>0</v>
      </c>
      <c r="BH132" s="144">
        <f t="shared" si="17"/>
        <v>0</v>
      </c>
      <c r="BI132" s="144">
        <f t="shared" si="18"/>
        <v>0</v>
      </c>
      <c r="BJ132" s="18" t="s">
        <v>81</v>
      </c>
      <c r="BK132" s="144">
        <f t="shared" si="19"/>
        <v>0</v>
      </c>
      <c r="BL132" s="18" t="s">
        <v>173</v>
      </c>
      <c r="BM132" s="143" t="s">
        <v>3861</v>
      </c>
    </row>
    <row r="133" spans="2:65" s="1" customFormat="1" ht="16.5" customHeight="1">
      <c r="B133" s="33"/>
      <c r="C133" s="175" t="s">
        <v>502</v>
      </c>
      <c r="D133" s="175" t="s">
        <v>561</v>
      </c>
      <c r="E133" s="176" t="s">
        <v>3862</v>
      </c>
      <c r="F133" s="177" t="s">
        <v>3863</v>
      </c>
      <c r="G133" s="178" t="s">
        <v>1407</v>
      </c>
      <c r="H133" s="179">
        <v>2</v>
      </c>
      <c r="I133" s="180"/>
      <c r="J133" s="181">
        <f t="shared" si="10"/>
        <v>0</v>
      </c>
      <c r="K133" s="177" t="s">
        <v>19</v>
      </c>
      <c r="L133" s="182"/>
      <c r="M133" s="183" t="s">
        <v>19</v>
      </c>
      <c r="N133" s="184" t="s">
        <v>45</v>
      </c>
      <c r="P133" s="141">
        <f t="shared" si="11"/>
        <v>0</v>
      </c>
      <c r="Q133" s="141">
        <v>0</v>
      </c>
      <c r="R133" s="141">
        <f t="shared" si="12"/>
        <v>0</v>
      </c>
      <c r="S133" s="141">
        <v>0</v>
      </c>
      <c r="T133" s="142">
        <f t="shared" si="13"/>
        <v>0</v>
      </c>
      <c r="AR133" s="143" t="s">
        <v>229</v>
      </c>
      <c r="AT133" s="143" t="s">
        <v>561</v>
      </c>
      <c r="AU133" s="143" t="s">
        <v>81</v>
      </c>
      <c r="AY133" s="18" t="s">
        <v>166</v>
      </c>
      <c r="BE133" s="144">
        <f t="shared" si="14"/>
        <v>0</v>
      </c>
      <c r="BF133" s="144">
        <f t="shared" si="15"/>
        <v>0</v>
      </c>
      <c r="BG133" s="144">
        <f t="shared" si="16"/>
        <v>0</v>
      </c>
      <c r="BH133" s="144">
        <f t="shared" si="17"/>
        <v>0</v>
      </c>
      <c r="BI133" s="144">
        <f t="shared" si="18"/>
        <v>0</v>
      </c>
      <c r="BJ133" s="18" t="s">
        <v>81</v>
      </c>
      <c r="BK133" s="144">
        <f t="shared" si="19"/>
        <v>0</v>
      </c>
      <c r="BL133" s="18" t="s">
        <v>173</v>
      </c>
      <c r="BM133" s="143" t="s">
        <v>3864</v>
      </c>
    </row>
    <row r="134" spans="2:65" s="1" customFormat="1" ht="16.5" customHeight="1">
      <c r="B134" s="33"/>
      <c r="C134" s="132" t="s">
        <v>511</v>
      </c>
      <c r="D134" s="132" t="s">
        <v>168</v>
      </c>
      <c r="E134" s="133" t="s">
        <v>3840</v>
      </c>
      <c r="F134" s="134" t="s">
        <v>3769</v>
      </c>
      <c r="G134" s="135" t="s">
        <v>1407</v>
      </c>
      <c r="H134" s="136">
        <v>2</v>
      </c>
      <c r="I134" s="137"/>
      <c r="J134" s="138">
        <f t="shared" si="10"/>
        <v>0</v>
      </c>
      <c r="K134" s="134" t="s">
        <v>19</v>
      </c>
      <c r="L134" s="33"/>
      <c r="M134" s="139" t="s">
        <v>19</v>
      </c>
      <c r="N134" s="140" t="s">
        <v>45</v>
      </c>
      <c r="P134" s="141">
        <f t="shared" si="11"/>
        <v>0</v>
      </c>
      <c r="Q134" s="141">
        <v>0</v>
      </c>
      <c r="R134" s="141">
        <f t="shared" si="12"/>
        <v>0</v>
      </c>
      <c r="S134" s="141">
        <v>0</v>
      </c>
      <c r="T134" s="142">
        <f t="shared" si="13"/>
        <v>0</v>
      </c>
      <c r="AR134" s="143" t="s">
        <v>173</v>
      </c>
      <c r="AT134" s="143" t="s">
        <v>168</v>
      </c>
      <c r="AU134" s="143" t="s">
        <v>81</v>
      </c>
      <c r="AY134" s="18" t="s">
        <v>166</v>
      </c>
      <c r="BE134" s="144">
        <f t="shared" si="14"/>
        <v>0</v>
      </c>
      <c r="BF134" s="144">
        <f t="shared" si="15"/>
        <v>0</v>
      </c>
      <c r="BG134" s="144">
        <f t="shared" si="16"/>
        <v>0</v>
      </c>
      <c r="BH134" s="144">
        <f t="shared" si="17"/>
        <v>0</v>
      </c>
      <c r="BI134" s="144">
        <f t="shared" si="18"/>
        <v>0</v>
      </c>
      <c r="BJ134" s="18" t="s">
        <v>81</v>
      </c>
      <c r="BK134" s="144">
        <f t="shared" si="19"/>
        <v>0</v>
      </c>
      <c r="BL134" s="18" t="s">
        <v>173</v>
      </c>
      <c r="BM134" s="143" t="s">
        <v>3865</v>
      </c>
    </row>
    <row r="135" spans="2:65" s="1" customFormat="1" ht="16.5" customHeight="1">
      <c r="B135" s="33"/>
      <c r="C135" s="175" t="s">
        <v>518</v>
      </c>
      <c r="D135" s="175" t="s">
        <v>561</v>
      </c>
      <c r="E135" s="176" t="s">
        <v>3866</v>
      </c>
      <c r="F135" s="177" t="s">
        <v>3867</v>
      </c>
      <c r="G135" s="178" t="s">
        <v>1407</v>
      </c>
      <c r="H135" s="179">
        <v>2</v>
      </c>
      <c r="I135" s="180"/>
      <c r="J135" s="181">
        <f t="shared" si="10"/>
        <v>0</v>
      </c>
      <c r="K135" s="177" t="s">
        <v>19</v>
      </c>
      <c r="L135" s="182"/>
      <c r="M135" s="183" t="s">
        <v>19</v>
      </c>
      <c r="N135" s="184" t="s">
        <v>45</v>
      </c>
      <c r="P135" s="141">
        <f t="shared" si="11"/>
        <v>0</v>
      </c>
      <c r="Q135" s="141">
        <v>0</v>
      </c>
      <c r="R135" s="141">
        <f t="shared" si="12"/>
        <v>0</v>
      </c>
      <c r="S135" s="141">
        <v>0</v>
      </c>
      <c r="T135" s="142">
        <f t="shared" si="13"/>
        <v>0</v>
      </c>
      <c r="AR135" s="143" t="s">
        <v>229</v>
      </c>
      <c r="AT135" s="143" t="s">
        <v>561</v>
      </c>
      <c r="AU135" s="143" t="s">
        <v>81</v>
      </c>
      <c r="AY135" s="18" t="s">
        <v>166</v>
      </c>
      <c r="BE135" s="144">
        <f t="shared" si="14"/>
        <v>0</v>
      </c>
      <c r="BF135" s="144">
        <f t="shared" si="15"/>
        <v>0</v>
      </c>
      <c r="BG135" s="144">
        <f t="shared" si="16"/>
        <v>0</v>
      </c>
      <c r="BH135" s="144">
        <f t="shared" si="17"/>
        <v>0</v>
      </c>
      <c r="BI135" s="144">
        <f t="shared" si="18"/>
        <v>0</v>
      </c>
      <c r="BJ135" s="18" t="s">
        <v>81</v>
      </c>
      <c r="BK135" s="144">
        <f t="shared" si="19"/>
        <v>0</v>
      </c>
      <c r="BL135" s="18" t="s">
        <v>173</v>
      </c>
      <c r="BM135" s="143" t="s">
        <v>3868</v>
      </c>
    </row>
    <row r="136" spans="2:65" s="1" customFormat="1" ht="16.5" customHeight="1">
      <c r="B136" s="33"/>
      <c r="C136" s="132" t="s">
        <v>526</v>
      </c>
      <c r="D136" s="132" t="s">
        <v>168</v>
      </c>
      <c r="E136" s="133" t="s">
        <v>3840</v>
      </c>
      <c r="F136" s="134" t="s">
        <v>3769</v>
      </c>
      <c r="G136" s="135" t="s">
        <v>1407</v>
      </c>
      <c r="H136" s="136">
        <v>2</v>
      </c>
      <c r="I136" s="137"/>
      <c r="J136" s="138">
        <f t="shared" si="10"/>
        <v>0</v>
      </c>
      <c r="K136" s="134" t="s">
        <v>19</v>
      </c>
      <c r="L136" s="33"/>
      <c r="M136" s="139" t="s">
        <v>19</v>
      </c>
      <c r="N136" s="140" t="s">
        <v>45</v>
      </c>
      <c r="P136" s="141">
        <f t="shared" si="11"/>
        <v>0</v>
      </c>
      <c r="Q136" s="141">
        <v>0</v>
      </c>
      <c r="R136" s="141">
        <f t="shared" si="12"/>
        <v>0</v>
      </c>
      <c r="S136" s="141">
        <v>0</v>
      </c>
      <c r="T136" s="142">
        <f t="shared" si="13"/>
        <v>0</v>
      </c>
      <c r="AR136" s="143" t="s">
        <v>173</v>
      </c>
      <c r="AT136" s="143" t="s">
        <v>168</v>
      </c>
      <c r="AU136" s="143" t="s">
        <v>81</v>
      </c>
      <c r="AY136" s="18" t="s">
        <v>166</v>
      </c>
      <c r="BE136" s="144">
        <f t="shared" si="14"/>
        <v>0</v>
      </c>
      <c r="BF136" s="144">
        <f t="shared" si="15"/>
        <v>0</v>
      </c>
      <c r="BG136" s="144">
        <f t="shared" si="16"/>
        <v>0</v>
      </c>
      <c r="BH136" s="144">
        <f t="shared" si="17"/>
        <v>0</v>
      </c>
      <c r="BI136" s="144">
        <f t="shared" si="18"/>
        <v>0</v>
      </c>
      <c r="BJ136" s="18" t="s">
        <v>81</v>
      </c>
      <c r="BK136" s="144">
        <f t="shared" si="19"/>
        <v>0</v>
      </c>
      <c r="BL136" s="18" t="s">
        <v>173</v>
      </c>
      <c r="BM136" s="143" t="s">
        <v>3869</v>
      </c>
    </row>
    <row r="137" spans="2:65" s="1" customFormat="1" ht="16.5" customHeight="1">
      <c r="B137" s="33"/>
      <c r="C137" s="175" t="s">
        <v>530</v>
      </c>
      <c r="D137" s="175" t="s">
        <v>561</v>
      </c>
      <c r="E137" s="176" t="s">
        <v>3870</v>
      </c>
      <c r="F137" s="177" t="s">
        <v>3871</v>
      </c>
      <c r="G137" s="178" t="s">
        <v>1407</v>
      </c>
      <c r="H137" s="179">
        <v>1</v>
      </c>
      <c r="I137" s="180"/>
      <c r="J137" s="181">
        <f t="shared" si="10"/>
        <v>0</v>
      </c>
      <c r="K137" s="177" t="s">
        <v>19</v>
      </c>
      <c r="L137" s="182"/>
      <c r="M137" s="183" t="s">
        <v>19</v>
      </c>
      <c r="N137" s="184" t="s">
        <v>45</v>
      </c>
      <c r="P137" s="141">
        <f t="shared" si="11"/>
        <v>0</v>
      </c>
      <c r="Q137" s="141">
        <v>0</v>
      </c>
      <c r="R137" s="141">
        <f t="shared" si="12"/>
        <v>0</v>
      </c>
      <c r="S137" s="141">
        <v>0</v>
      </c>
      <c r="T137" s="142">
        <f t="shared" si="13"/>
        <v>0</v>
      </c>
      <c r="AR137" s="143" t="s">
        <v>229</v>
      </c>
      <c r="AT137" s="143" t="s">
        <v>561</v>
      </c>
      <c r="AU137" s="143" t="s">
        <v>81</v>
      </c>
      <c r="AY137" s="18" t="s">
        <v>166</v>
      </c>
      <c r="BE137" s="144">
        <f t="shared" si="14"/>
        <v>0</v>
      </c>
      <c r="BF137" s="144">
        <f t="shared" si="15"/>
        <v>0</v>
      </c>
      <c r="BG137" s="144">
        <f t="shared" si="16"/>
        <v>0</v>
      </c>
      <c r="BH137" s="144">
        <f t="shared" si="17"/>
        <v>0</v>
      </c>
      <c r="BI137" s="144">
        <f t="shared" si="18"/>
        <v>0</v>
      </c>
      <c r="BJ137" s="18" t="s">
        <v>81</v>
      </c>
      <c r="BK137" s="144">
        <f t="shared" si="19"/>
        <v>0</v>
      </c>
      <c r="BL137" s="18" t="s">
        <v>173</v>
      </c>
      <c r="BM137" s="143" t="s">
        <v>3872</v>
      </c>
    </row>
    <row r="138" spans="2:65" s="1" customFormat="1" ht="16.5" customHeight="1">
      <c r="B138" s="33"/>
      <c r="C138" s="132" t="s">
        <v>539</v>
      </c>
      <c r="D138" s="132" t="s">
        <v>168</v>
      </c>
      <c r="E138" s="133" t="s">
        <v>3840</v>
      </c>
      <c r="F138" s="134" t="s">
        <v>3769</v>
      </c>
      <c r="G138" s="135" t="s">
        <v>1407</v>
      </c>
      <c r="H138" s="136">
        <v>1</v>
      </c>
      <c r="I138" s="137"/>
      <c r="J138" s="138">
        <f t="shared" si="10"/>
        <v>0</v>
      </c>
      <c r="K138" s="134" t="s">
        <v>19</v>
      </c>
      <c r="L138" s="33"/>
      <c r="M138" s="139" t="s">
        <v>19</v>
      </c>
      <c r="N138" s="140" t="s">
        <v>45</v>
      </c>
      <c r="P138" s="141">
        <f t="shared" si="11"/>
        <v>0</v>
      </c>
      <c r="Q138" s="141">
        <v>0</v>
      </c>
      <c r="R138" s="141">
        <f t="shared" si="12"/>
        <v>0</v>
      </c>
      <c r="S138" s="141">
        <v>0</v>
      </c>
      <c r="T138" s="142">
        <f t="shared" si="13"/>
        <v>0</v>
      </c>
      <c r="AR138" s="143" t="s">
        <v>173</v>
      </c>
      <c r="AT138" s="143" t="s">
        <v>168</v>
      </c>
      <c r="AU138" s="143" t="s">
        <v>81</v>
      </c>
      <c r="AY138" s="18" t="s">
        <v>166</v>
      </c>
      <c r="BE138" s="144">
        <f t="shared" si="14"/>
        <v>0</v>
      </c>
      <c r="BF138" s="144">
        <f t="shared" si="15"/>
        <v>0</v>
      </c>
      <c r="BG138" s="144">
        <f t="shared" si="16"/>
        <v>0</v>
      </c>
      <c r="BH138" s="144">
        <f t="shared" si="17"/>
        <v>0</v>
      </c>
      <c r="BI138" s="144">
        <f t="shared" si="18"/>
        <v>0</v>
      </c>
      <c r="BJ138" s="18" t="s">
        <v>81</v>
      </c>
      <c r="BK138" s="144">
        <f t="shared" si="19"/>
        <v>0</v>
      </c>
      <c r="BL138" s="18" t="s">
        <v>173</v>
      </c>
      <c r="BM138" s="143" t="s">
        <v>3873</v>
      </c>
    </row>
    <row r="139" spans="2:65" s="1" customFormat="1" ht="16.5" customHeight="1">
      <c r="B139" s="33"/>
      <c r="C139" s="175" t="s">
        <v>544</v>
      </c>
      <c r="D139" s="175" t="s">
        <v>561</v>
      </c>
      <c r="E139" s="176" t="s">
        <v>3874</v>
      </c>
      <c r="F139" s="177" t="s">
        <v>3875</v>
      </c>
      <c r="G139" s="178" t="s">
        <v>1407</v>
      </c>
      <c r="H139" s="179">
        <v>1</v>
      </c>
      <c r="I139" s="180"/>
      <c r="J139" s="181">
        <f t="shared" si="10"/>
        <v>0</v>
      </c>
      <c r="K139" s="177" t="s">
        <v>19</v>
      </c>
      <c r="L139" s="182"/>
      <c r="M139" s="183" t="s">
        <v>19</v>
      </c>
      <c r="N139" s="184" t="s">
        <v>45</v>
      </c>
      <c r="P139" s="141">
        <f t="shared" si="11"/>
        <v>0</v>
      </c>
      <c r="Q139" s="141">
        <v>0</v>
      </c>
      <c r="R139" s="141">
        <f t="shared" si="12"/>
        <v>0</v>
      </c>
      <c r="S139" s="141">
        <v>0</v>
      </c>
      <c r="T139" s="142">
        <f t="shared" si="13"/>
        <v>0</v>
      </c>
      <c r="AR139" s="143" t="s">
        <v>229</v>
      </c>
      <c r="AT139" s="143" t="s">
        <v>561</v>
      </c>
      <c r="AU139" s="143" t="s">
        <v>81</v>
      </c>
      <c r="AY139" s="18" t="s">
        <v>166</v>
      </c>
      <c r="BE139" s="144">
        <f t="shared" si="14"/>
        <v>0</v>
      </c>
      <c r="BF139" s="144">
        <f t="shared" si="15"/>
        <v>0</v>
      </c>
      <c r="BG139" s="144">
        <f t="shared" si="16"/>
        <v>0</v>
      </c>
      <c r="BH139" s="144">
        <f t="shared" si="17"/>
        <v>0</v>
      </c>
      <c r="BI139" s="144">
        <f t="shared" si="18"/>
        <v>0</v>
      </c>
      <c r="BJ139" s="18" t="s">
        <v>81</v>
      </c>
      <c r="BK139" s="144">
        <f t="shared" si="19"/>
        <v>0</v>
      </c>
      <c r="BL139" s="18" t="s">
        <v>173</v>
      </c>
      <c r="BM139" s="143" t="s">
        <v>3876</v>
      </c>
    </row>
    <row r="140" spans="2:65" s="1" customFormat="1" ht="16.5" customHeight="1">
      <c r="B140" s="33"/>
      <c r="C140" s="132" t="s">
        <v>553</v>
      </c>
      <c r="D140" s="132" t="s">
        <v>168</v>
      </c>
      <c r="E140" s="133" t="s">
        <v>3840</v>
      </c>
      <c r="F140" s="134" t="s">
        <v>3769</v>
      </c>
      <c r="G140" s="135" t="s">
        <v>1407</v>
      </c>
      <c r="H140" s="136">
        <v>1</v>
      </c>
      <c r="I140" s="137"/>
      <c r="J140" s="138">
        <f t="shared" si="10"/>
        <v>0</v>
      </c>
      <c r="K140" s="134" t="s">
        <v>19</v>
      </c>
      <c r="L140" s="33"/>
      <c r="M140" s="139" t="s">
        <v>19</v>
      </c>
      <c r="N140" s="140" t="s">
        <v>45</v>
      </c>
      <c r="P140" s="141">
        <f t="shared" si="11"/>
        <v>0</v>
      </c>
      <c r="Q140" s="141">
        <v>0</v>
      </c>
      <c r="R140" s="141">
        <f t="shared" si="12"/>
        <v>0</v>
      </c>
      <c r="S140" s="141">
        <v>0</v>
      </c>
      <c r="T140" s="142">
        <f t="shared" si="13"/>
        <v>0</v>
      </c>
      <c r="AR140" s="143" t="s">
        <v>173</v>
      </c>
      <c r="AT140" s="143" t="s">
        <v>168</v>
      </c>
      <c r="AU140" s="143" t="s">
        <v>81</v>
      </c>
      <c r="AY140" s="18" t="s">
        <v>166</v>
      </c>
      <c r="BE140" s="144">
        <f t="shared" si="14"/>
        <v>0</v>
      </c>
      <c r="BF140" s="144">
        <f t="shared" si="15"/>
        <v>0</v>
      </c>
      <c r="BG140" s="144">
        <f t="shared" si="16"/>
        <v>0</v>
      </c>
      <c r="BH140" s="144">
        <f t="shared" si="17"/>
        <v>0</v>
      </c>
      <c r="BI140" s="144">
        <f t="shared" si="18"/>
        <v>0</v>
      </c>
      <c r="BJ140" s="18" t="s">
        <v>81</v>
      </c>
      <c r="BK140" s="144">
        <f t="shared" si="19"/>
        <v>0</v>
      </c>
      <c r="BL140" s="18" t="s">
        <v>173</v>
      </c>
      <c r="BM140" s="143" t="s">
        <v>3877</v>
      </c>
    </row>
    <row r="141" spans="2:65" s="1" customFormat="1" ht="16.5" customHeight="1">
      <c r="B141" s="33"/>
      <c r="C141" s="175" t="s">
        <v>565</v>
      </c>
      <c r="D141" s="175" t="s">
        <v>561</v>
      </c>
      <c r="E141" s="176" t="s">
        <v>3878</v>
      </c>
      <c r="F141" s="177" t="s">
        <v>3879</v>
      </c>
      <c r="G141" s="178" t="s">
        <v>1407</v>
      </c>
      <c r="H141" s="179">
        <v>2</v>
      </c>
      <c r="I141" s="180"/>
      <c r="J141" s="181">
        <f t="shared" si="10"/>
        <v>0</v>
      </c>
      <c r="K141" s="177" t="s">
        <v>19</v>
      </c>
      <c r="L141" s="182"/>
      <c r="M141" s="183" t="s">
        <v>19</v>
      </c>
      <c r="N141" s="184" t="s">
        <v>45</v>
      </c>
      <c r="P141" s="141">
        <f t="shared" si="11"/>
        <v>0</v>
      </c>
      <c r="Q141" s="141">
        <v>0</v>
      </c>
      <c r="R141" s="141">
        <f t="shared" si="12"/>
        <v>0</v>
      </c>
      <c r="S141" s="141">
        <v>0</v>
      </c>
      <c r="T141" s="142">
        <f t="shared" si="13"/>
        <v>0</v>
      </c>
      <c r="AR141" s="143" t="s">
        <v>229</v>
      </c>
      <c r="AT141" s="143" t="s">
        <v>561</v>
      </c>
      <c r="AU141" s="143" t="s">
        <v>81</v>
      </c>
      <c r="AY141" s="18" t="s">
        <v>166</v>
      </c>
      <c r="BE141" s="144">
        <f t="shared" si="14"/>
        <v>0</v>
      </c>
      <c r="BF141" s="144">
        <f t="shared" si="15"/>
        <v>0</v>
      </c>
      <c r="BG141" s="144">
        <f t="shared" si="16"/>
        <v>0</v>
      </c>
      <c r="BH141" s="144">
        <f t="shared" si="17"/>
        <v>0</v>
      </c>
      <c r="BI141" s="144">
        <f t="shared" si="18"/>
        <v>0</v>
      </c>
      <c r="BJ141" s="18" t="s">
        <v>81</v>
      </c>
      <c r="BK141" s="144">
        <f t="shared" si="19"/>
        <v>0</v>
      </c>
      <c r="BL141" s="18" t="s">
        <v>173</v>
      </c>
      <c r="BM141" s="143" t="s">
        <v>3880</v>
      </c>
    </row>
    <row r="142" spans="2:65" s="1" customFormat="1" ht="16.5" customHeight="1">
      <c r="B142" s="33"/>
      <c r="C142" s="132" t="s">
        <v>860</v>
      </c>
      <c r="D142" s="132" t="s">
        <v>168</v>
      </c>
      <c r="E142" s="133" t="s">
        <v>3840</v>
      </c>
      <c r="F142" s="134" t="s">
        <v>3769</v>
      </c>
      <c r="G142" s="135" t="s">
        <v>1407</v>
      </c>
      <c r="H142" s="136">
        <v>2</v>
      </c>
      <c r="I142" s="137"/>
      <c r="J142" s="138">
        <f t="shared" si="10"/>
        <v>0</v>
      </c>
      <c r="K142" s="134" t="s">
        <v>19</v>
      </c>
      <c r="L142" s="33"/>
      <c r="M142" s="139" t="s">
        <v>19</v>
      </c>
      <c r="N142" s="140" t="s">
        <v>45</v>
      </c>
      <c r="P142" s="141">
        <f t="shared" si="11"/>
        <v>0</v>
      </c>
      <c r="Q142" s="141">
        <v>0</v>
      </c>
      <c r="R142" s="141">
        <f t="shared" si="12"/>
        <v>0</v>
      </c>
      <c r="S142" s="141">
        <v>0</v>
      </c>
      <c r="T142" s="142">
        <f t="shared" si="13"/>
        <v>0</v>
      </c>
      <c r="AR142" s="143" t="s">
        <v>173</v>
      </c>
      <c r="AT142" s="143" t="s">
        <v>168</v>
      </c>
      <c r="AU142" s="143" t="s">
        <v>81</v>
      </c>
      <c r="AY142" s="18" t="s">
        <v>166</v>
      </c>
      <c r="BE142" s="144">
        <f t="shared" si="14"/>
        <v>0</v>
      </c>
      <c r="BF142" s="144">
        <f t="shared" si="15"/>
        <v>0</v>
      </c>
      <c r="BG142" s="144">
        <f t="shared" si="16"/>
        <v>0</v>
      </c>
      <c r="BH142" s="144">
        <f t="shared" si="17"/>
        <v>0</v>
      </c>
      <c r="BI142" s="144">
        <f t="shared" si="18"/>
        <v>0</v>
      </c>
      <c r="BJ142" s="18" t="s">
        <v>81</v>
      </c>
      <c r="BK142" s="144">
        <f t="shared" si="19"/>
        <v>0</v>
      </c>
      <c r="BL142" s="18" t="s">
        <v>173</v>
      </c>
      <c r="BM142" s="143" t="s">
        <v>3881</v>
      </c>
    </row>
    <row r="143" spans="2:65" s="1" customFormat="1" ht="16.5" customHeight="1">
      <c r="B143" s="33"/>
      <c r="C143" s="175" t="s">
        <v>867</v>
      </c>
      <c r="D143" s="175" t="s">
        <v>561</v>
      </c>
      <c r="E143" s="176" t="s">
        <v>3882</v>
      </c>
      <c r="F143" s="177" t="s">
        <v>3883</v>
      </c>
      <c r="G143" s="178" t="s">
        <v>1407</v>
      </c>
      <c r="H143" s="179">
        <v>1</v>
      </c>
      <c r="I143" s="180"/>
      <c r="J143" s="181">
        <f t="shared" si="10"/>
        <v>0</v>
      </c>
      <c r="K143" s="177" t="s">
        <v>19</v>
      </c>
      <c r="L143" s="182"/>
      <c r="M143" s="183" t="s">
        <v>19</v>
      </c>
      <c r="N143" s="184" t="s">
        <v>45</v>
      </c>
      <c r="P143" s="141">
        <f t="shared" si="11"/>
        <v>0</v>
      </c>
      <c r="Q143" s="141">
        <v>0</v>
      </c>
      <c r="R143" s="141">
        <f t="shared" si="12"/>
        <v>0</v>
      </c>
      <c r="S143" s="141">
        <v>0</v>
      </c>
      <c r="T143" s="142">
        <f t="shared" si="13"/>
        <v>0</v>
      </c>
      <c r="AR143" s="143" t="s">
        <v>229</v>
      </c>
      <c r="AT143" s="143" t="s">
        <v>561</v>
      </c>
      <c r="AU143" s="143" t="s">
        <v>81</v>
      </c>
      <c r="AY143" s="18" t="s">
        <v>166</v>
      </c>
      <c r="BE143" s="144">
        <f t="shared" si="14"/>
        <v>0</v>
      </c>
      <c r="BF143" s="144">
        <f t="shared" si="15"/>
        <v>0</v>
      </c>
      <c r="BG143" s="144">
        <f t="shared" si="16"/>
        <v>0</v>
      </c>
      <c r="BH143" s="144">
        <f t="shared" si="17"/>
        <v>0</v>
      </c>
      <c r="BI143" s="144">
        <f t="shared" si="18"/>
        <v>0</v>
      </c>
      <c r="BJ143" s="18" t="s">
        <v>81</v>
      </c>
      <c r="BK143" s="144">
        <f t="shared" si="19"/>
        <v>0</v>
      </c>
      <c r="BL143" s="18" t="s">
        <v>173</v>
      </c>
      <c r="BM143" s="143" t="s">
        <v>3884</v>
      </c>
    </row>
    <row r="144" spans="2:65" s="1" customFormat="1" ht="16.5" customHeight="1">
      <c r="B144" s="33"/>
      <c r="C144" s="132" t="s">
        <v>874</v>
      </c>
      <c r="D144" s="132" t="s">
        <v>168</v>
      </c>
      <c r="E144" s="133" t="s">
        <v>3840</v>
      </c>
      <c r="F144" s="134" t="s">
        <v>3769</v>
      </c>
      <c r="G144" s="135" t="s">
        <v>1407</v>
      </c>
      <c r="H144" s="136">
        <v>2</v>
      </c>
      <c r="I144" s="137"/>
      <c r="J144" s="138">
        <f t="shared" si="10"/>
        <v>0</v>
      </c>
      <c r="K144" s="134" t="s">
        <v>19</v>
      </c>
      <c r="L144" s="33"/>
      <c r="M144" s="139" t="s">
        <v>19</v>
      </c>
      <c r="N144" s="140" t="s">
        <v>45</v>
      </c>
      <c r="P144" s="141">
        <f t="shared" si="11"/>
        <v>0</v>
      </c>
      <c r="Q144" s="141">
        <v>0</v>
      </c>
      <c r="R144" s="141">
        <f t="shared" si="12"/>
        <v>0</v>
      </c>
      <c r="S144" s="141">
        <v>0</v>
      </c>
      <c r="T144" s="142">
        <f t="shared" si="13"/>
        <v>0</v>
      </c>
      <c r="AR144" s="143" t="s">
        <v>173</v>
      </c>
      <c r="AT144" s="143" t="s">
        <v>168</v>
      </c>
      <c r="AU144" s="143" t="s">
        <v>81</v>
      </c>
      <c r="AY144" s="18" t="s">
        <v>166</v>
      </c>
      <c r="BE144" s="144">
        <f t="shared" si="14"/>
        <v>0</v>
      </c>
      <c r="BF144" s="144">
        <f t="shared" si="15"/>
        <v>0</v>
      </c>
      <c r="BG144" s="144">
        <f t="shared" si="16"/>
        <v>0</v>
      </c>
      <c r="BH144" s="144">
        <f t="shared" si="17"/>
        <v>0</v>
      </c>
      <c r="BI144" s="144">
        <f t="shared" si="18"/>
        <v>0</v>
      </c>
      <c r="BJ144" s="18" t="s">
        <v>81</v>
      </c>
      <c r="BK144" s="144">
        <f t="shared" si="19"/>
        <v>0</v>
      </c>
      <c r="BL144" s="18" t="s">
        <v>173</v>
      </c>
      <c r="BM144" s="143" t="s">
        <v>3885</v>
      </c>
    </row>
    <row r="145" spans="2:65" s="1" customFormat="1" ht="16.5" customHeight="1">
      <c r="B145" s="33"/>
      <c r="C145" s="175" t="s">
        <v>880</v>
      </c>
      <c r="D145" s="175" t="s">
        <v>561</v>
      </c>
      <c r="E145" s="176" t="s">
        <v>3886</v>
      </c>
      <c r="F145" s="177" t="s">
        <v>3887</v>
      </c>
      <c r="G145" s="178" t="s">
        <v>1407</v>
      </c>
      <c r="H145" s="179">
        <v>1</v>
      </c>
      <c r="I145" s="180"/>
      <c r="J145" s="181">
        <f t="shared" si="10"/>
        <v>0</v>
      </c>
      <c r="K145" s="177" t="s">
        <v>19</v>
      </c>
      <c r="L145" s="182"/>
      <c r="M145" s="183" t="s">
        <v>19</v>
      </c>
      <c r="N145" s="184" t="s">
        <v>45</v>
      </c>
      <c r="P145" s="141">
        <f t="shared" si="11"/>
        <v>0</v>
      </c>
      <c r="Q145" s="141">
        <v>0</v>
      </c>
      <c r="R145" s="141">
        <f t="shared" si="12"/>
        <v>0</v>
      </c>
      <c r="S145" s="141">
        <v>0</v>
      </c>
      <c r="T145" s="142">
        <f t="shared" si="13"/>
        <v>0</v>
      </c>
      <c r="AR145" s="143" t="s">
        <v>229</v>
      </c>
      <c r="AT145" s="143" t="s">
        <v>561</v>
      </c>
      <c r="AU145" s="143" t="s">
        <v>81</v>
      </c>
      <c r="AY145" s="18" t="s">
        <v>166</v>
      </c>
      <c r="BE145" s="144">
        <f t="shared" si="14"/>
        <v>0</v>
      </c>
      <c r="BF145" s="144">
        <f t="shared" si="15"/>
        <v>0</v>
      </c>
      <c r="BG145" s="144">
        <f t="shared" si="16"/>
        <v>0</v>
      </c>
      <c r="BH145" s="144">
        <f t="shared" si="17"/>
        <v>0</v>
      </c>
      <c r="BI145" s="144">
        <f t="shared" si="18"/>
        <v>0</v>
      </c>
      <c r="BJ145" s="18" t="s">
        <v>81</v>
      </c>
      <c r="BK145" s="144">
        <f t="shared" si="19"/>
        <v>0</v>
      </c>
      <c r="BL145" s="18" t="s">
        <v>173</v>
      </c>
      <c r="BM145" s="143" t="s">
        <v>3888</v>
      </c>
    </row>
    <row r="146" spans="2:65" s="1" customFormat="1" ht="16.5" customHeight="1">
      <c r="B146" s="33"/>
      <c r="C146" s="132" t="s">
        <v>885</v>
      </c>
      <c r="D146" s="132" t="s">
        <v>168</v>
      </c>
      <c r="E146" s="133" t="s">
        <v>3840</v>
      </c>
      <c r="F146" s="134" t="s">
        <v>3769</v>
      </c>
      <c r="G146" s="135" t="s">
        <v>1407</v>
      </c>
      <c r="H146" s="136">
        <v>1</v>
      </c>
      <c r="I146" s="137"/>
      <c r="J146" s="138">
        <f t="shared" si="10"/>
        <v>0</v>
      </c>
      <c r="K146" s="134" t="s">
        <v>19</v>
      </c>
      <c r="L146" s="33"/>
      <c r="M146" s="139" t="s">
        <v>19</v>
      </c>
      <c r="N146" s="140" t="s">
        <v>45</v>
      </c>
      <c r="P146" s="141">
        <f t="shared" si="11"/>
        <v>0</v>
      </c>
      <c r="Q146" s="141">
        <v>0</v>
      </c>
      <c r="R146" s="141">
        <f t="shared" si="12"/>
        <v>0</v>
      </c>
      <c r="S146" s="141">
        <v>0</v>
      </c>
      <c r="T146" s="142">
        <f t="shared" si="13"/>
        <v>0</v>
      </c>
      <c r="AR146" s="143" t="s">
        <v>173</v>
      </c>
      <c r="AT146" s="143" t="s">
        <v>168</v>
      </c>
      <c r="AU146" s="143" t="s">
        <v>81</v>
      </c>
      <c r="AY146" s="18" t="s">
        <v>166</v>
      </c>
      <c r="BE146" s="144">
        <f t="shared" si="14"/>
        <v>0</v>
      </c>
      <c r="BF146" s="144">
        <f t="shared" si="15"/>
        <v>0</v>
      </c>
      <c r="BG146" s="144">
        <f t="shared" si="16"/>
        <v>0</v>
      </c>
      <c r="BH146" s="144">
        <f t="shared" si="17"/>
        <v>0</v>
      </c>
      <c r="BI146" s="144">
        <f t="shared" si="18"/>
        <v>0</v>
      </c>
      <c r="BJ146" s="18" t="s">
        <v>81</v>
      </c>
      <c r="BK146" s="144">
        <f t="shared" si="19"/>
        <v>0</v>
      </c>
      <c r="BL146" s="18" t="s">
        <v>173</v>
      </c>
      <c r="BM146" s="143" t="s">
        <v>3889</v>
      </c>
    </row>
    <row r="147" spans="2:65" s="1" customFormat="1" ht="16.5" customHeight="1">
      <c r="B147" s="33"/>
      <c r="C147" s="175" t="s">
        <v>892</v>
      </c>
      <c r="D147" s="175" t="s">
        <v>561</v>
      </c>
      <c r="E147" s="176" t="s">
        <v>3890</v>
      </c>
      <c r="F147" s="177" t="s">
        <v>3891</v>
      </c>
      <c r="G147" s="178" t="s">
        <v>1407</v>
      </c>
      <c r="H147" s="179">
        <v>3</v>
      </c>
      <c r="I147" s="180"/>
      <c r="J147" s="181">
        <f t="shared" si="10"/>
        <v>0</v>
      </c>
      <c r="K147" s="177" t="s">
        <v>19</v>
      </c>
      <c r="L147" s="182"/>
      <c r="M147" s="183" t="s">
        <v>19</v>
      </c>
      <c r="N147" s="184" t="s">
        <v>45</v>
      </c>
      <c r="P147" s="141">
        <f t="shared" si="11"/>
        <v>0</v>
      </c>
      <c r="Q147" s="141">
        <v>0</v>
      </c>
      <c r="R147" s="141">
        <f t="shared" si="12"/>
        <v>0</v>
      </c>
      <c r="S147" s="141">
        <v>0</v>
      </c>
      <c r="T147" s="142">
        <f t="shared" si="13"/>
        <v>0</v>
      </c>
      <c r="AR147" s="143" t="s">
        <v>229</v>
      </c>
      <c r="AT147" s="143" t="s">
        <v>561</v>
      </c>
      <c r="AU147" s="143" t="s">
        <v>81</v>
      </c>
      <c r="AY147" s="18" t="s">
        <v>166</v>
      </c>
      <c r="BE147" s="144">
        <f t="shared" si="14"/>
        <v>0</v>
      </c>
      <c r="BF147" s="144">
        <f t="shared" si="15"/>
        <v>0</v>
      </c>
      <c r="BG147" s="144">
        <f t="shared" si="16"/>
        <v>0</v>
      </c>
      <c r="BH147" s="144">
        <f t="shared" si="17"/>
        <v>0</v>
      </c>
      <c r="BI147" s="144">
        <f t="shared" si="18"/>
        <v>0</v>
      </c>
      <c r="BJ147" s="18" t="s">
        <v>81</v>
      </c>
      <c r="BK147" s="144">
        <f t="shared" si="19"/>
        <v>0</v>
      </c>
      <c r="BL147" s="18" t="s">
        <v>173</v>
      </c>
      <c r="BM147" s="143" t="s">
        <v>3892</v>
      </c>
    </row>
    <row r="148" spans="2:65" s="1" customFormat="1" ht="16.5" customHeight="1">
      <c r="B148" s="33"/>
      <c r="C148" s="132" t="s">
        <v>897</v>
      </c>
      <c r="D148" s="132" t="s">
        <v>168</v>
      </c>
      <c r="E148" s="133" t="s">
        <v>3840</v>
      </c>
      <c r="F148" s="134" t="s">
        <v>3769</v>
      </c>
      <c r="G148" s="135" t="s">
        <v>1407</v>
      </c>
      <c r="H148" s="136">
        <v>3</v>
      </c>
      <c r="I148" s="137"/>
      <c r="J148" s="138">
        <f t="shared" si="10"/>
        <v>0</v>
      </c>
      <c r="K148" s="134" t="s">
        <v>19</v>
      </c>
      <c r="L148" s="33"/>
      <c r="M148" s="139" t="s">
        <v>19</v>
      </c>
      <c r="N148" s="140" t="s">
        <v>45</v>
      </c>
      <c r="P148" s="141">
        <f t="shared" si="11"/>
        <v>0</v>
      </c>
      <c r="Q148" s="141">
        <v>0</v>
      </c>
      <c r="R148" s="141">
        <f t="shared" si="12"/>
        <v>0</v>
      </c>
      <c r="S148" s="141">
        <v>0</v>
      </c>
      <c r="T148" s="142">
        <f t="shared" si="13"/>
        <v>0</v>
      </c>
      <c r="AR148" s="143" t="s">
        <v>173</v>
      </c>
      <c r="AT148" s="143" t="s">
        <v>168</v>
      </c>
      <c r="AU148" s="143" t="s">
        <v>81</v>
      </c>
      <c r="AY148" s="18" t="s">
        <v>166</v>
      </c>
      <c r="BE148" s="144">
        <f t="shared" si="14"/>
        <v>0</v>
      </c>
      <c r="BF148" s="144">
        <f t="shared" si="15"/>
        <v>0</v>
      </c>
      <c r="BG148" s="144">
        <f t="shared" si="16"/>
        <v>0</v>
      </c>
      <c r="BH148" s="144">
        <f t="shared" si="17"/>
        <v>0</v>
      </c>
      <c r="BI148" s="144">
        <f t="shared" si="18"/>
        <v>0</v>
      </c>
      <c r="BJ148" s="18" t="s">
        <v>81</v>
      </c>
      <c r="BK148" s="144">
        <f t="shared" si="19"/>
        <v>0</v>
      </c>
      <c r="BL148" s="18" t="s">
        <v>173</v>
      </c>
      <c r="BM148" s="143" t="s">
        <v>3893</v>
      </c>
    </row>
    <row r="149" spans="2:65" s="1" customFormat="1" ht="21.75" customHeight="1">
      <c r="B149" s="33"/>
      <c r="C149" s="175" t="s">
        <v>904</v>
      </c>
      <c r="D149" s="175" t="s">
        <v>561</v>
      </c>
      <c r="E149" s="176" t="s">
        <v>3894</v>
      </c>
      <c r="F149" s="177" t="s">
        <v>3895</v>
      </c>
      <c r="G149" s="178" t="s">
        <v>1407</v>
      </c>
      <c r="H149" s="179">
        <v>1</v>
      </c>
      <c r="I149" s="180"/>
      <c r="J149" s="181">
        <f t="shared" si="10"/>
        <v>0</v>
      </c>
      <c r="K149" s="177" t="s">
        <v>19</v>
      </c>
      <c r="L149" s="182"/>
      <c r="M149" s="183" t="s">
        <v>19</v>
      </c>
      <c r="N149" s="184" t="s">
        <v>45</v>
      </c>
      <c r="P149" s="141">
        <f t="shared" si="11"/>
        <v>0</v>
      </c>
      <c r="Q149" s="141">
        <v>0</v>
      </c>
      <c r="R149" s="141">
        <f t="shared" si="12"/>
        <v>0</v>
      </c>
      <c r="S149" s="141">
        <v>0</v>
      </c>
      <c r="T149" s="142">
        <f t="shared" si="13"/>
        <v>0</v>
      </c>
      <c r="AR149" s="143" t="s">
        <v>229</v>
      </c>
      <c r="AT149" s="143" t="s">
        <v>561</v>
      </c>
      <c r="AU149" s="143" t="s">
        <v>81</v>
      </c>
      <c r="AY149" s="18" t="s">
        <v>166</v>
      </c>
      <c r="BE149" s="144">
        <f t="shared" si="14"/>
        <v>0</v>
      </c>
      <c r="BF149" s="144">
        <f t="shared" si="15"/>
        <v>0</v>
      </c>
      <c r="BG149" s="144">
        <f t="shared" si="16"/>
        <v>0</v>
      </c>
      <c r="BH149" s="144">
        <f t="shared" si="17"/>
        <v>0</v>
      </c>
      <c r="BI149" s="144">
        <f t="shared" si="18"/>
        <v>0</v>
      </c>
      <c r="BJ149" s="18" t="s">
        <v>81</v>
      </c>
      <c r="BK149" s="144">
        <f t="shared" si="19"/>
        <v>0</v>
      </c>
      <c r="BL149" s="18" t="s">
        <v>173</v>
      </c>
      <c r="BM149" s="143" t="s">
        <v>3896</v>
      </c>
    </row>
    <row r="150" spans="2:65" s="1" customFormat="1" ht="16.5" customHeight="1">
      <c r="B150" s="33"/>
      <c r="C150" s="132" t="s">
        <v>912</v>
      </c>
      <c r="D150" s="132" t="s">
        <v>168</v>
      </c>
      <c r="E150" s="133" t="s">
        <v>3897</v>
      </c>
      <c r="F150" s="134" t="s">
        <v>3769</v>
      </c>
      <c r="G150" s="135" t="s">
        <v>1407</v>
      </c>
      <c r="H150" s="136">
        <v>1</v>
      </c>
      <c r="I150" s="137"/>
      <c r="J150" s="138">
        <f t="shared" si="10"/>
        <v>0</v>
      </c>
      <c r="K150" s="134" t="s">
        <v>19</v>
      </c>
      <c r="L150" s="33"/>
      <c r="M150" s="139" t="s">
        <v>19</v>
      </c>
      <c r="N150" s="140" t="s">
        <v>45</v>
      </c>
      <c r="P150" s="141">
        <f t="shared" si="11"/>
        <v>0</v>
      </c>
      <c r="Q150" s="141">
        <v>0</v>
      </c>
      <c r="R150" s="141">
        <f t="shared" si="12"/>
        <v>0</v>
      </c>
      <c r="S150" s="141">
        <v>0</v>
      </c>
      <c r="T150" s="142">
        <f t="shared" si="13"/>
        <v>0</v>
      </c>
      <c r="AR150" s="143" t="s">
        <v>173</v>
      </c>
      <c r="AT150" s="143" t="s">
        <v>168</v>
      </c>
      <c r="AU150" s="143" t="s">
        <v>81</v>
      </c>
      <c r="AY150" s="18" t="s">
        <v>166</v>
      </c>
      <c r="BE150" s="144">
        <f t="shared" si="14"/>
        <v>0</v>
      </c>
      <c r="BF150" s="144">
        <f t="shared" si="15"/>
        <v>0</v>
      </c>
      <c r="BG150" s="144">
        <f t="shared" si="16"/>
        <v>0</v>
      </c>
      <c r="BH150" s="144">
        <f t="shared" si="17"/>
        <v>0</v>
      </c>
      <c r="BI150" s="144">
        <f t="shared" si="18"/>
        <v>0</v>
      </c>
      <c r="BJ150" s="18" t="s">
        <v>81</v>
      </c>
      <c r="BK150" s="144">
        <f t="shared" si="19"/>
        <v>0</v>
      </c>
      <c r="BL150" s="18" t="s">
        <v>173</v>
      </c>
      <c r="BM150" s="143" t="s">
        <v>3898</v>
      </c>
    </row>
    <row r="151" spans="2:65" s="1" customFormat="1" ht="16.5" customHeight="1">
      <c r="B151" s="33"/>
      <c r="C151" s="175" t="s">
        <v>918</v>
      </c>
      <c r="D151" s="175" t="s">
        <v>561</v>
      </c>
      <c r="E151" s="176" t="s">
        <v>3899</v>
      </c>
      <c r="F151" s="177" t="s">
        <v>3900</v>
      </c>
      <c r="G151" s="178" t="s">
        <v>1407</v>
      </c>
      <c r="H151" s="179">
        <v>1</v>
      </c>
      <c r="I151" s="180"/>
      <c r="J151" s="181">
        <f t="shared" si="10"/>
        <v>0</v>
      </c>
      <c r="K151" s="177" t="s">
        <v>19</v>
      </c>
      <c r="L151" s="182"/>
      <c r="M151" s="183" t="s">
        <v>19</v>
      </c>
      <c r="N151" s="184" t="s">
        <v>45</v>
      </c>
      <c r="P151" s="141">
        <f t="shared" si="11"/>
        <v>0</v>
      </c>
      <c r="Q151" s="141">
        <v>0</v>
      </c>
      <c r="R151" s="141">
        <f t="shared" si="12"/>
        <v>0</v>
      </c>
      <c r="S151" s="141">
        <v>0</v>
      </c>
      <c r="T151" s="142">
        <f t="shared" si="13"/>
        <v>0</v>
      </c>
      <c r="AR151" s="143" t="s">
        <v>229</v>
      </c>
      <c r="AT151" s="143" t="s">
        <v>561</v>
      </c>
      <c r="AU151" s="143" t="s">
        <v>81</v>
      </c>
      <c r="AY151" s="18" t="s">
        <v>166</v>
      </c>
      <c r="BE151" s="144">
        <f t="shared" si="14"/>
        <v>0</v>
      </c>
      <c r="BF151" s="144">
        <f t="shared" si="15"/>
        <v>0</v>
      </c>
      <c r="BG151" s="144">
        <f t="shared" si="16"/>
        <v>0</v>
      </c>
      <c r="BH151" s="144">
        <f t="shared" si="17"/>
        <v>0</v>
      </c>
      <c r="BI151" s="144">
        <f t="shared" si="18"/>
        <v>0</v>
      </c>
      <c r="BJ151" s="18" t="s">
        <v>81</v>
      </c>
      <c r="BK151" s="144">
        <f t="shared" si="19"/>
        <v>0</v>
      </c>
      <c r="BL151" s="18" t="s">
        <v>173</v>
      </c>
      <c r="BM151" s="143" t="s">
        <v>3901</v>
      </c>
    </row>
    <row r="152" spans="2:65" s="1" customFormat="1" ht="16.5" customHeight="1">
      <c r="B152" s="33"/>
      <c r="C152" s="132" t="s">
        <v>925</v>
      </c>
      <c r="D152" s="132" t="s">
        <v>168</v>
      </c>
      <c r="E152" s="133" t="s">
        <v>3897</v>
      </c>
      <c r="F152" s="134" t="s">
        <v>3769</v>
      </c>
      <c r="G152" s="135" t="s">
        <v>1407</v>
      </c>
      <c r="H152" s="136">
        <v>1</v>
      </c>
      <c r="I152" s="137"/>
      <c r="J152" s="138">
        <f t="shared" si="10"/>
        <v>0</v>
      </c>
      <c r="K152" s="134" t="s">
        <v>19</v>
      </c>
      <c r="L152" s="33"/>
      <c r="M152" s="139" t="s">
        <v>19</v>
      </c>
      <c r="N152" s="140" t="s">
        <v>45</v>
      </c>
      <c r="P152" s="141">
        <f t="shared" si="11"/>
        <v>0</v>
      </c>
      <c r="Q152" s="141">
        <v>0</v>
      </c>
      <c r="R152" s="141">
        <f t="shared" si="12"/>
        <v>0</v>
      </c>
      <c r="S152" s="141">
        <v>0</v>
      </c>
      <c r="T152" s="142">
        <f t="shared" si="13"/>
        <v>0</v>
      </c>
      <c r="AR152" s="143" t="s">
        <v>173</v>
      </c>
      <c r="AT152" s="143" t="s">
        <v>168</v>
      </c>
      <c r="AU152" s="143" t="s">
        <v>81</v>
      </c>
      <c r="AY152" s="18" t="s">
        <v>166</v>
      </c>
      <c r="BE152" s="144">
        <f t="shared" si="14"/>
        <v>0</v>
      </c>
      <c r="BF152" s="144">
        <f t="shared" si="15"/>
        <v>0</v>
      </c>
      <c r="BG152" s="144">
        <f t="shared" si="16"/>
        <v>0</v>
      </c>
      <c r="BH152" s="144">
        <f t="shared" si="17"/>
        <v>0</v>
      </c>
      <c r="BI152" s="144">
        <f t="shared" si="18"/>
        <v>0</v>
      </c>
      <c r="BJ152" s="18" t="s">
        <v>81</v>
      </c>
      <c r="BK152" s="144">
        <f t="shared" si="19"/>
        <v>0</v>
      </c>
      <c r="BL152" s="18" t="s">
        <v>173</v>
      </c>
      <c r="BM152" s="143" t="s">
        <v>3902</v>
      </c>
    </row>
    <row r="153" spans="2:65" s="1" customFormat="1" ht="16.5" customHeight="1">
      <c r="B153" s="33"/>
      <c r="C153" s="175" t="s">
        <v>569</v>
      </c>
      <c r="D153" s="175" t="s">
        <v>561</v>
      </c>
      <c r="E153" s="176" t="s">
        <v>3903</v>
      </c>
      <c r="F153" s="177" t="s">
        <v>3904</v>
      </c>
      <c r="G153" s="178" t="s">
        <v>1407</v>
      </c>
      <c r="H153" s="179">
        <v>1</v>
      </c>
      <c r="I153" s="180"/>
      <c r="J153" s="181">
        <f t="shared" si="10"/>
        <v>0</v>
      </c>
      <c r="K153" s="177" t="s">
        <v>19</v>
      </c>
      <c r="L153" s="182"/>
      <c r="M153" s="183" t="s">
        <v>19</v>
      </c>
      <c r="N153" s="184" t="s">
        <v>45</v>
      </c>
      <c r="P153" s="141">
        <f t="shared" si="11"/>
        <v>0</v>
      </c>
      <c r="Q153" s="141">
        <v>0</v>
      </c>
      <c r="R153" s="141">
        <f t="shared" si="12"/>
        <v>0</v>
      </c>
      <c r="S153" s="141">
        <v>0</v>
      </c>
      <c r="T153" s="142">
        <f t="shared" si="13"/>
        <v>0</v>
      </c>
      <c r="AR153" s="143" t="s">
        <v>229</v>
      </c>
      <c r="AT153" s="143" t="s">
        <v>561</v>
      </c>
      <c r="AU153" s="143" t="s">
        <v>81</v>
      </c>
      <c r="AY153" s="18" t="s">
        <v>166</v>
      </c>
      <c r="BE153" s="144">
        <f t="shared" si="14"/>
        <v>0</v>
      </c>
      <c r="BF153" s="144">
        <f t="shared" si="15"/>
        <v>0</v>
      </c>
      <c r="BG153" s="144">
        <f t="shared" si="16"/>
        <v>0</v>
      </c>
      <c r="BH153" s="144">
        <f t="shared" si="17"/>
        <v>0</v>
      </c>
      <c r="BI153" s="144">
        <f t="shared" si="18"/>
        <v>0</v>
      </c>
      <c r="BJ153" s="18" t="s">
        <v>81</v>
      </c>
      <c r="BK153" s="144">
        <f t="shared" si="19"/>
        <v>0</v>
      </c>
      <c r="BL153" s="18" t="s">
        <v>173</v>
      </c>
      <c r="BM153" s="143" t="s">
        <v>3905</v>
      </c>
    </row>
    <row r="154" spans="2:65" s="1" customFormat="1" ht="16.5" customHeight="1">
      <c r="B154" s="33"/>
      <c r="C154" s="132" t="s">
        <v>347</v>
      </c>
      <c r="D154" s="132" t="s">
        <v>168</v>
      </c>
      <c r="E154" s="133" t="s">
        <v>3897</v>
      </c>
      <c r="F154" s="134" t="s">
        <v>3769</v>
      </c>
      <c r="G154" s="135" t="s">
        <v>1407</v>
      </c>
      <c r="H154" s="136">
        <v>1</v>
      </c>
      <c r="I154" s="137"/>
      <c r="J154" s="138">
        <f t="shared" ref="J154:J185" si="20">ROUND(I154*H154,2)</f>
        <v>0</v>
      </c>
      <c r="K154" s="134" t="s">
        <v>19</v>
      </c>
      <c r="L154" s="33"/>
      <c r="M154" s="139" t="s">
        <v>19</v>
      </c>
      <c r="N154" s="140" t="s">
        <v>45</v>
      </c>
      <c r="P154" s="141">
        <f t="shared" ref="P154:P185" si="21">O154*H154</f>
        <v>0</v>
      </c>
      <c r="Q154" s="141">
        <v>0</v>
      </c>
      <c r="R154" s="141">
        <f t="shared" ref="R154:R185" si="22">Q154*H154</f>
        <v>0</v>
      </c>
      <c r="S154" s="141">
        <v>0</v>
      </c>
      <c r="T154" s="142">
        <f t="shared" ref="T154:T185" si="23">S154*H154</f>
        <v>0</v>
      </c>
      <c r="AR154" s="143" t="s">
        <v>173</v>
      </c>
      <c r="AT154" s="143" t="s">
        <v>168</v>
      </c>
      <c r="AU154" s="143" t="s">
        <v>81</v>
      </c>
      <c r="AY154" s="18" t="s">
        <v>166</v>
      </c>
      <c r="BE154" s="144">
        <f t="shared" ref="BE154:BE165" si="24">IF(N154="základní",J154,0)</f>
        <v>0</v>
      </c>
      <c r="BF154" s="144">
        <f t="shared" ref="BF154:BF165" si="25">IF(N154="snížená",J154,0)</f>
        <v>0</v>
      </c>
      <c r="BG154" s="144">
        <f t="shared" ref="BG154:BG165" si="26">IF(N154="zákl. přenesená",J154,0)</f>
        <v>0</v>
      </c>
      <c r="BH154" s="144">
        <f t="shared" ref="BH154:BH165" si="27">IF(N154="sníž. přenesená",J154,0)</f>
        <v>0</v>
      </c>
      <c r="BI154" s="144">
        <f t="shared" ref="BI154:BI165" si="28">IF(N154="nulová",J154,0)</f>
        <v>0</v>
      </c>
      <c r="BJ154" s="18" t="s">
        <v>81</v>
      </c>
      <c r="BK154" s="144">
        <f t="shared" ref="BK154:BK165" si="29">ROUND(I154*H154,2)</f>
        <v>0</v>
      </c>
      <c r="BL154" s="18" t="s">
        <v>173</v>
      </c>
      <c r="BM154" s="143" t="s">
        <v>3906</v>
      </c>
    </row>
    <row r="155" spans="2:65" s="1" customFormat="1" ht="16.5" customHeight="1">
      <c r="B155" s="33"/>
      <c r="C155" s="175" t="s">
        <v>939</v>
      </c>
      <c r="D155" s="175" t="s">
        <v>561</v>
      </c>
      <c r="E155" s="176" t="s">
        <v>3907</v>
      </c>
      <c r="F155" s="177" t="s">
        <v>3908</v>
      </c>
      <c r="G155" s="178" t="s">
        <v>1407</v>
      </c>
      <c r="H155" s="179">
        <v>1</v>
      </c>
      <c r="I155" s="180"/>
      <c r="J155" s="181">
        <f t="shared" si="20"/>
        <v>0</v>
      </c>
      <c r="K155" s="177" t="s">
        <v>19</v>
      </c>
      <c r="L155" s="182"/>
      <c r="M155" s="183" t="s">
        <v>19</v>
      </c>
      <c r="N155" s="184" t="s">
        <v>45</v>
      </c>
      <c r="P155" s="141">
        <f t="shared" si="21"/>
        <v>0</v>
      </c>
      <c r="Q155" s="141">
        <v>0</v>
      </c>
      <c r="R155" s="141">
        <f t="shared" si="22"/>
        <v>0</v>
      </c>
      <c r="S155" s="141">
        <v>0</v>
      </c>
      <c r="T155" s="142">
        <f t="shared" si="23"/>
        <v>0</v>
      </c>
      <c r="AR155" s="143" t="s">
        <v>229</v>
      </c>
      <c r="AT155" s="143" t="s">
        <v>561</v>
      </c>
      <c r="AU155" s="143" t="s">
        <v>81</v>
      </c>
      <c r="AY155" s="18" t="s">
        <v>166</v>
      </c>
      <c r="BE155" s="144">
        <f t="shared" si="24"/>
        <v>0</v>
      </c>
      <c r="BF155" s="144">
        <f t="shared" si="25"/>
        <v>0</v>
      </c>
      <c r="BG155" s="144">
        <f t="shared" si="26"/>
        <v>0</v>
      </c>
      <c r="BH155" s="144">
        <f t="shared" si="27"/>
        <v>0</v>
      </c>
      <c r="BI155" s="144">
        <f t="shared" si="28"/>
        <v>0</v>
      </c>
      <c r="BJ155" s="18" t="s">
        <v>81</v>
      </c>
      <c r="BK155" s="144">
        <f t="shared" si="29"/>
        <v>0</v>
      </c>
      <c r="BL155" s="18" t="s">
        <v>173</v>
      </c>
      <c r="BM155" s="143" t="s">
        <v>3909</v>
      </c>
    </row>
    <row r="156" spans="2:65" s="1" customFormat="1" ht="16.5" customHeight="1">
      <c r="B156" s="33"/>
      <c r="C156" s="132" t="s">
        <v>944</v>
      </c>
      <c r="D156" s="132" t="s">
        <v>168</v>
      </c>
      <c r="E156" s="133" t="s">
        <v>3897</v>
      </c>
      <c r="F156" s="134" t="s">
        <v>3769</v>
      </c>
      <c r="G156" s="135" t="s">
        <v>1407</v>
      </c>
      <c r="H156" s="136">
        <v>1</v>
      </c>
      <c r="I156" s="137"/>
      <c r="J156" s="138">
        <f t="shared" si="20"/>
        <v>0</v>
      </c>
      <c r="K156" s="134" t="s">
        <v>19</v>
      </c>
      <c r="L156" s="33"/>
      <c r="M156" s="139" t="s">
        <v>19</v>
      </c>
      <c r="N156" s="140" t="s">
        <v>45</v>
      </c>
      <c r="P156" s="141">
        <f t="shared" si="21"/>
        <v>0</v>
      </c>
      <c r="Q156" s="141">
        <v>0</v>
      </c>
      <c r="R156" s="141">
        <f t="shared" si="22"/>
        <v>0</v>
      </c>
      <c r="S156" s="141">
        <v>0</v>
      </c>
      <c r="T156" s="142">
        <f t="shared" si="23"/>
        <v>0</v>
      </c>
      <c r="AR156" s="143" t="s">
        <v>173</v>
      </c>
      <c r="AT156" s="143" t="s">
        <v>168</v>
      </c>
      <c r="AU156" s="143" t="s">
        <v>81</v>
      </c>
      <c r="AY156" s="18" t="s">
        <v>166</v>
      </c>
      <c r="BE156" s="144">
        <f t="shared" si="24"/>
        <v>0</v>
      </c>
      <c r="BF156" s="144">
        <f t="shared" si="25"/>
        <v>0</v>
      </c>
      <c r="BG156" s="144">
        <f t="shared" si="26"/>
        <v>0</v>
      </c>
      <c r="BH156" s="144">
        <f t="shared" si="27"/>
        <v>0</v>
      </c>
      <c r="BI156" s="144">
        <f t="shared" si="28"/>
        <v>0</v>
      </c>
      <c r="BJ156" s="18" t="s">
        <v>81</v>
      </c>
      <c r="BK156" s="144">
        <f t="shared" si="29"/>
        <v>0</v>
      </c>
      <c r="BL156" s="18" t="s">
        <v>173</v>
      </c>
      <c r="BM156" s="143" t="s">
        <v>3910</v>
      </c>
    </row>
    <row r="157" spans="2:65" s="1" customFormat="1" ht="16.5" customHeight="1">
      <c r="B157" s="33"/>
      <c r="C157" s="175" t="s">
        <v>949</v>
      </c>
      <c r="D157" s="175" t="s">
        <v>561</v>
      </c>
      <c r="E157" s="176" t="s">
        <v>3911</v>
      </c>
      <c r="F157" s="177" t="s">
        <v>3912</v>
      </c>
      <c r="G157" s="178" t="s">
        <v>1407</v>
      </c>
      <c r="H157" s="179">
        <v>3</v>
      </c>
      <c r="I157" s="180"/>
      <c r="J157" s="181">
        <f t="shared" si="20"/>
        <v>0</v>
      </c>
      <c r="K157" s="177" t="s">
        <v>19</v>
      </c>
      <c r="L157" s="182"/>
      <c r="M157" s="183" t="s">
        <v>19</v>
      </c>
      <c r="N157" s="184" t="s">
        <v>45</v>
      </c>
      <c r="P157" s="141">
        <f t="shared" si="21"/>
        <v>0</v>
      </c>
      <c r="Q157" s="141">
        <v>0</v>
      </c>
      <c r="R157" s="141">
        <f t="shared" si="22"/>
        <v>0</v>
      </c>
      <c r="S157" s="141">
        <v>0</v>
      </c>
      <c r="T157" s="142">
        <f t="shared" si="23"/>
        <v>0</v>
      </c>
      <c r="AR157" s="143" t="s">
        <v>229</v>
      </c>
      <c r="AT157" s="143" t="s">
        <v>561</v>
      </c>
      <c r="AU157" s="143" t="s">
        <v>81</v>
      </c>
      <c r="AY157" s="18" t="s">
        <v>166</v>
      </c>
      <c r="BE157" s="144">
        <f t="shared" si="24"/>
        <v>0</v>
      </c>
      <c r="BF157" s="144">
        <f t="shared" si="25"/>
        <v>0</v>
      </c>
      <c r="BG157" s="144">
        <f t="shared" si="26"/>
        <v>0</v>
      </c>
      <c r="BH157" s="144">
        <f t="shared" si="27"/>
        <v>0</v>
      </c>
      <c r="BI157" s="144">
        <f t="shared" si="28"/>
        <v>0</v>
      </c>
      <c r="BJ157" s="18" t="s">
        <v>81</v>
      </c>
      <c r="BK157" s="144">
        <f t="shared" si="29"/>
        <v>0</v>
      </c>
      <c r="BL157" s="18" t="s">
        <v>173</v>
      </c>
      <c r="BM157" s="143" t="s">
        <v>3913</v>
      </c>
    </row>
    <row r="158" spans="2:65" s="1" customFormat="1" ht="16.5" customHeight="1">
      <c r="B158" s="33"/>
      <c r="C158" s="132" t="s">
        <v>954</v>
      </c>
      <c r="D158" s="132" t="s">
        <v>168</v>
      </c>
      <c r="E158" s="133" t="s">
        <v>3897</v>
      </c>
      <c r="F158" s="134" t="s">
        <v>3769</v>
      </c>
      <c r="G158" s="135" t="s">
        <v>1407</v>
      </c>
      <c r="H158" s="136">
        <v>1</v>
      </c>
      <c r="I158" s="137"/>
      <c r="J158" s="138">
        <f t="shared" si="20"/>
        <v>0</v>
      </c>
      <c r="K158" s="134" t="s">
        <v>19</v>
      </c>
      <c r="L158" s="33"/>
      <c r="M158" s="139" t="s">
        <v>19</v>
      </c>
      <c r="N158" s="140" t="s">
        <v>45</v>
      </c>
      <c r="P158" s="141">
        <f t="shared" si="21"/>
        <v>0</v>
      </c>
      <c r="Q158" s="141">
        <v>0</v>
      </c>
      <c r="R158" s="141">
        <f t="shared" si="22"/>
        <v>0</v>
      </c>
      <c r="S158" s="141">
        <v>0</v>
      </c>
      <c r="T158" s="142">
        <f t="shared" si="23"/>
        <v>0</v>
      </c>
      <c r="AR158" s="143" t="s">
        <v>173</v>
      </c>
      <c r="AT158" s="143" t="s">
        <v>168</v>
      </c>
      <c r="AU158" s="143" t="s">
        <v>81</v>
      </c>
      <c r="AY158" s="18" t="s">
        <v>166</v>
      </c>
      <c r="BE158" s="144">
        <f t="shared" si="24"/>
        <v>0</v>
      </c>
      <c r="BF158" s="144">
        <f t="shared" si="25"/>
        <v>0</v>
      </c>
      <c r="BG158" s="144">
        <f t="shared" si="26"/>
        <v>0</v>
      </c>
      <c r="BH158" s="144">
        <f t="shared" si="27"/>
        <v>0</v>
      </c>
      <c r="BI158" s="144">
        <f t="shared" si="28"/>
        <v>0</v>
      </c>
      <c r="BJ158" s="18" t="s">
        <v>81</v>
      </c>
      <c r="BK158" s="144">
        <f t="shared" si="29"/>
        <v>0</v>
      </c>
      <c r="BL158" s="18" t="s">
        <v>173</v>
      </c>
      <c r="BM158" s="143" t="s">
        <v>3914</v>
      </c>
    </row>
    <row r="159" spans="2:65" s="1" customFormat="1" ht="16.5" customHeight="1">
      <c r="B159" s="33"/>
      <c r="C159" s="175" t="s">
        <v>959</v>
      </c>
      <c r="D159" s="175" t="s">
        <v>561</v>
      </c>
      <c r="E159" s="176" t="s">
        <v>3915</v>
      </c>
      <c r="F159" s="177" t="s">
        <v>3916</v>
      </c>
      <c r="G159" s="178" t="s">
        <v>1407</v>
      </c>
      <c r="H159" s="179">
        <v>1</v>
      </c>
      <c r="I159" s="180"/>
      <c r="J159" s="181">
        <f t="shared" si="20"/>
        <v>0</v>
      </c>
      <c r="K159" s="177" t="s">
        <v>19</v>
      </c>
      <c r="L159" s="182"/>
      <c r="M159" s="183" t="s">
        <v>19</v>
      </c>
      <c r="N159" s="184" t="s">
        <v>45</v>
      </c>
      <c r="P159" s="141">
        <f t="shared" si="21"/>
        <v>0</v>
      </c>
      <c r="Q159" s="141">
        <v>0</v>
      </c>
      <c r="R159" s="141">
        <f t="shared" si="22"/>
        <v>0</v>
      </c>
      <c r="S159" s="141">
        <v>0</v>
      </c>
      <c r="T159" s="142">
        <f t="shared" si="23"/>
        <v>0</v>
      </c>
      <c r="AR159" s="143" t="s">
        <v>229</v>
      </c>
      <c r="AT159" s="143" t="s">
        <v>561</v>
      </c>
      <c r="AU159" s="143" t="s">
        <v>81</v>
      </c>
      <c r="AY159" s="18" t="s">
        <v>166</v>
      </c>
      <c r="BE159" s="144">
        <f t="shared" si="24"/>
        <v>0</v>
      </c>
      <c r="BF159" s="144">
        <f t="shared" si="25"/>
        <v>0</v>
      </c>
      <c r="BG159" s="144">
        <f t="shared" si="26"/>
        <v>0</v>
      </c>
      <c r="BH159" s="144">
        <f t="shared" si="27"/>
        <v>0</v>
      </c>
      <c r="BI159" s="144">
        <f t="shared" si="28"/>
        <v>0</v>
      </c>
      <c r="BJ159" s="18" t="s">
        <v>81</v>
      </c>
      <c r="BK159" s="144">
        <f t="shared" si="29"/>
        <v>0</v>
      </c>
      <c r="BL159" s="18" t="s">
        <v>173</v>
      </c>
      <c r="BM159" s="143" t="s">
        <v>3917</v>
      </c>
    </row>
    <row r="160" spans="2:65" s="1" customFormat="1" ht="16.5" customHeight="1">
      <c r="B160" s="33"/>
      <c r="C160" s="132" t="s">
        <v>968</v>
      </c>
      <c r="D160" s="132" t="s">
        <v>168</v>
      </c>
      <c r="E160" s="133" t="s">
        <v>3918</v>
      </c>
      <c r="F160" s="134" t="s">
        <v>3769</v>
      </c>
      <c r="G160" s="135" t="s">
        <v>1407</v>
      </c>
      <c r="H160" s="136">
        <v>1</v>
      </c>
      <c r="I160" s="137"/>
      <c r="J160" s="138">
        <f t="shared" si="20"/>
        <v>0</v>
      </c>
      <c r="K160" s="134" t="s">
        <v>19</v>
      </c>
      <c r="L160" s="33"/>
      <c r="M160" s="139" t="s">
        <v>19</v>
      </c>
      <c r="N160" s="140" t="s">
        <v>45</v>
      </c>
      <c r="P160" s="141">
        <f t="shared" si="21"/>
        <v>0</v>
      </c>
      <c r="Q160" s="141">
        <v>0</v>
      </c>
      <c r="R160" s="141">
        <f t="shared" si="22"/>
        <v>0</v>
      </c>
      <c r="S160" s="141">
        <v>0</v>
      </c>
      <c r="T160" s="142">
        <f t="shared" si="23"/>
        <v>0</v>
      </c>
      <c r="AR160" s="143" t="s">
        <v>173</v>
      </c>
      <c r="AT160" s="143" t="s">
        <v>168</v>
      </c>
      <c r="AU160" s="143" t="s">
        <v>81</v>
      </c>
      <c r="AY160" s="18" t="s">
        <v>166</v>
      </c>
      <c r="BE160" s="144">
        <f t="shared" si="24"/>
        <v>0</v>
      </c>
      <c r="BF160" s="144">
        <f t="shared" si="25"/>
        <v>0</v>
      </c>
      <c r="BG160" s="144">
        <f t="shared" si="26"/>
        <v>0</v>
      </c>
      <c r="BH160" s="144">
        <f t="shared" si="27"/>
        <v>0</v>
      </c>
      <c r="BI160" s="144">
        <f t="shared" si="28"/>
        <v>0</v>
      </c>
      <c r="BJ160" s="18" t="s">
        <v>81</v>
      </c>
      <c r="BK160" s="144">
        <f t="shared" si="29"/>
        <v>0</v>
      </c>
      <c r="BL160" s="18" t="s">
        <v>173</v>
      </c>
      <c r="BM160" s="143" t="s">
        <v>3919</v>
      </c>
    </row>
    <row r="161" spans="2:65" s="1" customFormat="1" ht="16.5" customHeight="1">
      <c r="B161" s="33"/>
      <c r="C161" s="175" t="s">
        <v>971</v>
      </c>
      <c r="D161" s="175" t="s">
        <v>561</v>
      </c>
      <c r="E161" s="176" t="s">
        <v>3920</v>
      </c>
      <c r="F161" s="177" t="s">
        <v>3921</v>
      </c>
      <c r="G161" s="178" t="s">
        <v>1407</v>
      </c>
      <c r="H161" s="179">
        <v>1</v>
      </c>
      <c r="I161" s="180"/>
      <c r="J161" s="181">
        <f t="shared" si="20"/>
        <v>0</v>
      </c>
      <c r="K161" s="177" t="s">
        <v>19</v>
      </c>
      <c r="L161" s="182"/>
      <c r="M161" s="183" t="s">
        <v>19</v>
      </c>
      <c r="N161" s="184" t="s">
        <v>45</v>
      </c>
      <c r="P161" s="141">
        <f t="shared" si="21"/>
        <v>0</v>
      </c>
      <c r="Q161" s="141">
        <v>0</v>
      </c>
      <c r="R161" s="141">
        <f t="shared" si="22"/>
        <v>0</v>
      </c>
      <c r="S161" s="141">
        <v>0</v>
      </c>
      <c r="T161" s="142">
        <f t="shared" si="23"/>
        <v>0</v>
      </c>
      <c r="AR161" s="143" t="s">
        <v>229</v>
      </c>
      <c r="AT161" s="143" t="s">
        <v>561</v>
      </c>
      <c r="AU161" s="143" t="s">
        <v>81</v>
      </c>
      <c r="AY161" s="18" t="s">
        <v>166</v>
      </c>
      <c r="BE161" s="144">
        <f t="shared" si="24"/>
        <v>0</v>
      </c>
      <c r="BF161" s="144">
        <f t="shared" si="25"/>
        <v>0</v>
      </c>
      <c r="BG161" s="144">
        <f t="shared" si="26"/>
        <v>0</v>
      </c>
      <c r="BH161" s="144">
        <f t="shared" si="27"/>
        <v>0</v>
      </c>
      <c r="BI161" s="144">
        <f t="shared" si="28"/>
        <v>0</v>
      </c>
      <c r="BJ161" s="18" t="s">
        <v>81</v>
      </c>
      <c r="BK161" s="144">
        <f t="shared" si="29"/>
        <v>0</v>
      </c>
      <c r="BL161" s="18" t="s">
        <v>173</v>
      </c>
      <c r="BM161" s="143" t="s">
        <v>3922</v>
      </c>
    </row>
    <row r="162" spans="2:65" s="1" customFormat="1" ht="16.5" customHeight="1">
      <c r="B162" s="33"/>
      <c r="C162" s="132" t="s">
        <v>977</v>
      </c>
      <c r="D162" s="132" t="s">
        <v>168</v>
      </c>
      <c r="E162" s="133" t="s">
        <v>3923</v>
      </c>
      <c r="F162" s="134" t="s">
        <v>3769</v>
      </c>
      <c r="G162" s="135" t="s">
        <v>1407</v>
      </c>
      <c r="H162" s="136">
        <v>1</v>
      </c>
      <c r="I162" s="137"/>
      <c r="J162" s="138">
        <f t="shared" si="20"/>
        <v>0</v>
      </c>
      <c r="K162" s="134" t="s">
        <v>19</v>
      </c>
      <c r="L162" s="33"/>
      <c r="M162" s="139" t="s">
        <v>19</v>
      </c>
      <c r="N162" s="140" t="s">
        <v>45</v>
      </c>
      <c r="P162" s="141">
        <f t="shared" si="21"/>
        <v>0</v>
      </c>
      <c r="Q162" s="141">
        <v>0</v>
      </c>
      <c r="R162" s="141">
        <f t="shared" si="22"/>
        <v>0</v>
      </c>
      <c r="S162" s="141">
        <v>0</v>
      </c>
      <c r="T162" s="142">
        <f t="shared" si="23"/>
        <v>0</v>
      </c>
      <c r="AR162" s="143" t="s">
        <v>173</v>
      </c>
      <c r="AT162" s="143" t="s">
        <v>168</v>
      </c>
      <c r="AU162" s="143" t="s">
        <v>81</v>
      </c>
      <c r="AY162" s="18" t="s">
        <v>166</v>
      </c>
      <c r="BE162" s="144">
        <f t="shared" si="24"/>
        <v>0</v>
      </c>
      <c r="BF162" s="144">
        <f t="shared" si="25"/>
        <v>0</v>
      </c>
      <c r="BG162" s="144">
        <f t="shared" si="26"/>
        <v>0</v>
      </c>
      <c r="BH162" s="144">
        <f t="shared" si="27"/>
        <v>0</v>
      </c>
      <c r="BI162" s="144">
        <f t="shared" si="28"/>
        <v>0</v>
      </c>
      <c r="BJ162" s="18" t="s">
        <v>81</v>
      </c>
      <c r="BK162" s="144">
        <f t="shared" si="29"/>
        <v>0</v>
      </c>
      <c r="BL162" s="18" t="s">
        <v>173</v>
      </c>
      <c r="BM162" s="143" t="s">
        <v>3924</v>
      </c>
    </row>
    <row r="163" spans="2:65" s="1" customFormat="1" ht="16.5" customHeight="1">
      <c r="B163" s="33"/>
      <c r="C163" s="175" t="s">
        <v>979</v>
      </c>
      <c r="D163" s="175" t="s">
        <v>561</v>
      </c>
      <c r="E163" s="176" t="s">
        <v>3925</v>
      </c>
      <c r="F163" s="177" t="s">
        <v>3926</v>
      </c>
      <c r="G163" s="178" t="s">
        <v>1407</v>
      </c>
      <c r="H163" s="179">
        <v>1</v>
      </c>
      <c r="I163" s="180"/>
      <c r="J163" s="181">
        <f t="shared" si="20"/>
        <v>0</v>
      </c>
      <c r="K163" s="177" t="s">
        <v>19</v>
      </c>
      <c r="L163" s="182"/>
      <c r="M163" s="183" t="s">
        <v>19</v>
      </c>
      <c r="N163" s="184" t="s">
        <v>45</v>
      </c>
      <c r="P163" s="141">
        <f t="shared" si="21"/>
        <v>0</v>
      </c>
      <c r="Q163" s="141">
        <v>0</v>
      </c>
      <c r="R163" s="141">
        <f t="shared" si="22"/>
        <v>0</v>
      </c>
      <c r="S163" s="141">
        <v>0</v>
      </c>
      <c r="T163" s="142">
        <f t="shared" si="23"/>
        <v>0</v>
      </c>
      <c r="AR163" s="143" t="s">
        <v>229</v>
      </c>
      <c r="AT163" s="143" t="s">
        <v>561</v>
      </c>
      <c r="AU163" s="143" t="s">
        <v>81</v>
      </c>
      <c r="AY163" s="18" t="s">
        <v>166</v>
      </c>
      <c r="BE163" s="144">
        <f t="shared" si="24"/>
        <v>0</v>
      </c>
      <c r="BF163" s="144">
        <f t="shared" si="25"/>
        <v>0</v>
      </c>
      <c r="BG163" s="144">
        <f t="shared" si="26"/>
        <v>0</v>
      </c>
      <c r="BH163" s="144">
        <f t="shared" si="27"/>
        <v>0</v>
      </c>
      <c r="BI163" s="144">
        <f t="shared" si="28"/>
        <v>0</v>
      </c>
      <c r="BJ163" s="18" t="s">
        <v>81</v>
      </c>
      <c r="BK163" s="144">
        <f t="shared" si="29"/>
        <v>0</v>
      </c>
      <c r="BL163" s="18" t="s">
        <v>173</v>
      </c>
      <c r="BM163" s="143" t="s">
        <v>3927</v>
      </c>
    </row>
    <row r="164" spans="2:65" s="1" customFormat="1" ht="16.5" customHeight="1">
      <c r="B164" s="33"/>
      <c r="C164" s="132" t="s">
        <v>985</v>
      </c>
      <c r="D164" s="132" t="s">
        <v>168</v>
      </c>
      <c r="E164" s="133" t="s">
        <v>3923</v>
      </c>
      <c r="F164" s="134" t="s">
        <v>3769</v>
      </c>
      <c r="G164" s="135" t="s">
        <v>1407</v>
      </c>
      <c r="H164" s="136">
        <v>1</v>
      </c>
      <c r="I164" s="137"/>
      <c r="J164" s="138">
        <f t="shared" si="20"/>
        <v>0</v>
      </c>
      <c r="K164" s="134" t="s">
        <v>19</v>
      </c>
      <c r="L164" s="33"/>
      <c r="M164" s="139" t="s">
        <v>19</v>
      </c>
      <c r="N164" s="140" t="s">
        <v>45</v>
      </c>
      <c r="P164" s="141">
        <f t="shared" si="21"/>
        <v>0</v>
      </c>
      <c r="Q164" s="141">
        <v>0</v>
      </c>
      <c r="R164" s="141">
        <f t="shared" si="22"/>
        <v>0</v>
      </c>
      <c r="S164" s="141">
        <v>0</v>
      </c>
      <c r="T164" s="142">
        <f t="shared" si="23"/>
        <v>0</v>
      </c>
      <c r="AR164" s="143" t="s">
        <v>173</v>
      </c>
      <c r="AT164" s="143" t="s">
        <v>168</v>
      </c>
      <c r="AU164" s="143" t="s">
        <v>81</v>
      </c>
      <c r="AY164" s="18" t="s">
        <v>166</v>
      </c>
      <c r="BE164" s="144">
        <f t="shared" si="24"/>
        <v>0</v>
      </c>
      <c r="BF164" s="144">
        <f t="shared" si="25"/>
        <v>0</v>
      </c>
      <c r="BG164" s="144">
        <f t="shared" si="26"/>
        <v>0</v>
      </c>
      <c r="BH164" s="144">
        <f t="shared" si="27"/>
        <v>0</v>
      </c>
      <c r="BI164" s="144">
        <f t="shared" si="28"/>
        <v>0</v>
      </c>
      <c r="BJ164" s="18" t="s">
        <v>81</v>
      </c>
      <c r="BK164" s="144">
        <f t="shared" si="29"/>
        <v>0</v>
      </c>
      <c r="BL164" s="18" t="s">
        <v>173</v>
      </c>
      <c r="BM164" s="143" t="s">
        <v>3928</v>
      </c>
    </row>
    <row r="165" spans="2:65" s="1" customFormat="1" ht="16.5" customHeight="1">
      <c r="B165" s="33"/>
      <c r="C165" s="175" t="s">
        <v>988</v>
      </c>
      <c r="D165" s="175" t="s">
        <v>561</v>
      </c>
      <c r="E165" s="176" t="s">
        <v>3929</v>
      </c>
      <c r="F165" s="177" t="s">
        <v>3930</v>
      </c>
      <c r="G165" s="178" t="s">
        <v>1407</v>
      </c>
      <c r="H165" s="179">
        <v>1</v>
      </c>
      <c r="I165" s="180"/>
      <c r="J165" s="181">
        <f t="shared" si="20"/>
        <v>0</v>
      </c>
      <c r="K165" s="177" t="s">
        <v>19</v>
      </c>
      <c r="L165" s="182"/>
      <c r="M165" s="183" t="s">
        <v>19</v>
      </c>
      <c r="N165" s="184" t="s">
        <v>45</v>
      </c>
      <c r="P165" s="141">
        <f t="shared" si="21"/>
        <v>0</v>
      </c>
      <c r="Q165" s="141">
        <v>0</v>
      </c>
      <c r="R165" s="141">
        <f t="shared" si="22"/>
        <v>0</v>
      </c>
      <c r="S165" s="141">
        <v>0</v>
      </c>
      <c r="T165" s="142">
        <f t="shared" si="23"/>
        <v>0</v>
      </c>
      <c r="AR165" s="143" t="s">
        <v>229</v>
      </c>
      <c r="AT165" s="143" t="s">
        <v>561</v>
      </c>
      <c r="AU165" s="143" t="s">
        <v>81</v>
      </c>
      <c r="AY165" s="18" t="s">
        <v>166</v>
      </c>
      <c r="BE165" s="144">
        <f t="shared" si="24"/>
        <v>0</v>
      </c>
      <c r="BF165" s="144">
        <f t="shared" si="25"/>
        <v>0</v>
      </c>
      <c r="BG165" s="144">
        <f t="shared" si="26"/>
        <v>0</v>
      </c>
      <c r="BH165" s="144">
        <f t="shared" si="27"/>
        <v>0</v>
      </c>
      <c r="BI165" s="144">
        <f t="shared" si="28"/>
        <v>0</v>
      </c>
      <c r="BJ165" s="18" t="s">
        <v>81</v>
      </c>
      <c r="BK165" s="144">
        <f t="shared" si="29"/>
        <v>0</v>
      </c>
      <c r="BL165" s="18" t="s">
        <v>173</v>
      </c>
      <c r="BM165" s="143" t="s">
        <v>3931</v>
      </c>
    </row>
    <row r="166" spans="2:65" s="11" customFormat="1" ht="25.95" customHeight="1">
      <c r="B166" s="120"/>
      <c r="D166" s="121" t="s">
        <v>73</v>
      </c>
      <c r="E166" s="122" t="s">
        <v>3932</v>
      </c>
      <c r="F166" s="122" t="s">
        <v>3933</v>
      </c>
      <c r="I166" s="123"/>
      <c r="J166" s="124">
        <f>BK166</f>
        <v>0</v>
      </c>
      <c r="L166" s="120"/>
      <c r="M166" s="125"/>
      <c r="P166" s="126">
        <f>SUM(P167:P192)</f>
        <v>0</v>
      </c>
      <c r="R166" s="126">
        <f>SUM(R167:R192)</f>
        <v>0</v>
      </c>
      <c r="T166" s="127">
        <f>SUM(T167:T192)</f>
        <v>0</v>
      </c>
      <c r="AR166" s="121" t="s">
        <v>81</v>
      </c>
      <c r="AT166" s="128" t="s">
        <v>73</v>
      </c>
      <c r="AU166" s="128" t="s">
        <v>74</v>
      </c>
      <c r="AY166" s="121" t="s">
        <v>166</v>
      </c>
      <c r="BK166" s="129">
        <f>SUM(BK167:BK192)</f>
        <v>0</v>
      </c>
    </row>
    <row r="167" spans="2:65" s="1" customFormat="1" ht="16.5" customHeight="1">
      <c r="B167" s="33"/>
      <c r="C167" s="175" t="s">
        <v>993</v>
      </c>
      <c r="D167" s="175" t="s">
        <v>561</v>
      </c>
      <c r="E167" s="176" t="s">
        <v>3934</v>
      </c>
      <c r="F167" s="177" t="s">
        <v>3935</v>
      </c>
      <c r="G167" s="178" t="s">
        <v>1407</v>
      </c>
      <c r="H167" s="179">
        <v>2</v>
      </c>
      <c r="I167" s="180"/>
      <c r="J167" s="181">
        <f t="shared" ref="J167:J192" si="30">ROUND(I167*H167,2)</f>
        <v>0</v>
      </c>
      <c r="K167" s="177" t="s">
        <v>19</v>
      </c>
      <c r="L167" s="182"/>
      <c r="M167" s="183" t="s">
        <v>19</v>
      </c>
      <c r="N167" s="184" t="s">
        <v>45</v>
      </c>
      <c r="P167" s="141">
        <f t="shared" ref="P167:P192" si="31">O167*H167</f>
        <v>0</v>
      </c>
      <c r="Q167" s="141">
        <v>0</v>
      </c>
      <c r="R167" s="141">
        <f t="shared" ref="R167:R192" si="32">Q167*H167</f>
        <v>0</v>
      </c>
      <c r="S167" s="141">
        <v>0</v>
      </c>
      <c r="T167" s="142">
        <f t="shared" ref="T167:T192" si="33">S167*H167</f>
        <v>0</v>
      </c>
      <c r="AR167" s="143" t="s">
        <v>229</v>
      </c>
      <c r="AT167" s="143" t="s">
        <v>561</v>
      </c>
      <c r="AU167" s="143" t="s">
        <v>81</v>
      </c>
      <c r="AY167" s="18" t="s">
        <v>166</v>
      </c>
      <c r="BE167" s="144">
        <f t="shared" ref="BE167:BE192" si="34">IF(N167="základní",J167,0)</f>
        <v>0</v>
      </c>
      <c r="BF167" s="144">
        <f t="shared" ref="BF167:BF192" si="35">IF(N167="snížená",J167,0)</f>
        <v>0</v>
      </c>
      <c r="BG167" s="144">
        <f t="shared" ref="BG167:BG192" si="36">IF(N167="zákl. přenesená",J167,0)</f>
        <v>0</v>
      </c>
      <c r="BH167" s="144">
        <f t="shared" ref="BH167:BH192" si="37">IF(N167="sníž. přenesená",J167,0)</f>
        <v>0</v>
      </c>
      <c r="BI167" s="144">
        <f t="shared" ref="BI167:BI192" si="38">IF(N167="nulová",J167,0)</f>
        <v>0</v>
      </c>
      <c r="BJ167" s="18" t="s">
        <v>81</v>
      </c>
      <c r="BK167" s="144">
        <f t="shared" ref="BK167:BK192" si="39">ROUND(I167*H167,2)</f>
        <v>0</v>
      </c>
      <c r="BL167" s="18" t="s">
        <v>173</v>
      </c>
      <c r="BM167" s="143" t="s">
        <v>3936</v>
      </c>
    </row>
    <row r="168" spans="2:65" s="1" customFormat="1" ht="16.5" customHeight="1">
      <c r="B168" s="33"/>
      <c r="C168" s="132" t="s">
        <v>998</v>
      </c>
      <c r="D168" s="132" t="s">
        <v>168</v>
      </c>
      <c r="E168" s="133" t="s">
        <v>3779</v>
      </c>
      <c r="F168" s="134" t="s">
        <v>3769</v>
      </c>
      <c r="G168" s="135" t="s">
        <v>1407</v>
      </c>
      <c r="H168" s="136">
        <v>2</v>
      </c>
      <c r="I168" s="137"/>
      <c r="J168" s="138">
        <f t="shared" si="30"/>
        <v>0</v>
      </c>
      <c r="K168" s="134" t="s">
        <v>19</v>
      </c>
      <c r="L168" s="33"/>
      <c r="M168" s="139" t="s">
        <v>19</v>
      </c>
      <c r="N168" s="140" t="s">
        <v>45</v>
      </c>
      <c r="P168" s="141">
        <f t="shared" si="31"/>
        <v>0</v>
      </c>
      <c r="Q168" s="141">
        <v>0</v>
      </c>
      <c r="R168" s="141">
        <f t="shared" si="32"/>
        <v>0</v>
      </c>
      <c r="S168" s="141">
        <v>0</v>
      </c>
      <c r="T168" s="142">
        <f t="shared" si="33"/>
        <v>0</v>
      </c>
      <c r="AR168" s="143" t="s">
        <v>173</v>
      </c>
      <c r="AT168" s="143" t="s">
        <v>168</v>
      </c>
      <c r="AU168" s="143" t="s">
        <v>81</v>
      </c>
      <c r="AY168" s="18" t="s">
        <v>166</v>
      </c>
      <c r="BE168" s="144">
        <f t="shared" si="34"/>
        <v>0</v>
      </c>
      <c r="BF168" s="144">
        <f t="shared" si="35"/>
        <v>0</v>
      </c>
      <c r="BG168" s="144">
        <f t="shared" si="36"/>
        <v>0</v>
      </c>
      <c r="BH168" s="144">
        <f t="shared" si="37"/>
        <v>0</v>
      </c>
      <c r="BI168" s="144">
        <f t="shared" si="38"/>
        <v>0</v>
      </c>
      <c r="BJ168" s="18" t="s">
        <v>81</v>
      </c>
      <c r="BK168" s="144">
        <f t="shared" si="39"/>
        <v>0</v>
      </c>
      <c r="BL168" s="18" t="s">
        <v>173</v>
      </c>
      <c r="BM168" s="143" t="s">
        <v>3937</v>
      </c>
    </row>
    <row r="169" spans="2:65" s="1" customFormat="1" ht="16.5" customHeight="1">
      <c r="B169" s="33"/>
      <c r="C169" s="175" t="s">
        <v>1004</v>
      </c>
      <c r="D169" s="175" t="s">
        <v>561</v>
      </c>
      <c r="E169" s="176" t="s">
        <v>3938</v>
      </c>
      <c r="F169" s="177" t="s">
        <v>3939</v>
      </c>
      <c r="G169" s="178" t="s">
        <v>1407</v>
      </c>
      <c r="H169" s="179">
        <v>1</v>
      </c>
      <c r="I169" s="180"/>
      <c r="J169" s="181">
        <f t="shared" si="30"/>
        <v>0</v>
      </c>
      <c r="K169" s="177" t="s">
        <v>19</v>
      </c>
      <c r="L169" s="182"/>
      <c r="M169" s="183" t="s">
        <v>19</v>
      </c>
      <c r="N169" s="184" t="s">
        <v>45</v>
      </c>
      <c r="P169" s="141">
        <f t="shared" si="31"/>
        <v>0</v>
      </c>
      <c r="Q169" s="141">
        <v>0</v>
      </c>
      <c r="R169" s="141">
        <f t="shared" si="32"/>
        <v>0</v>
      </c>
      <c r="S169" s="141">
        <v>0</v>
      </c>
      <c r="T169" s="142">
        <f t="shared" si="33"/>
        <v>0</v>
      </c>
      <c r="AR169" s="143" t="s">
        <v>229</v>
      </c>
      <c r="AT169" s="143" t="s">
        <v>561</v>
      </c>
      <c r="AU169" s="143" t="s">
        <v>81</v>
      </c>
      <c r="AY169" s="18" t="s">
        <v>166</v>
      </c>
      <c r="BE169" s="144">
        <f t="shared" si="34"/>
        <v>0</v>
      </c>
      <c r="BF169" s="144">
        <f t="shared" si="35"/>
        <v>0</v>
      </c>
      <c r="BG169" s="144">
        <f t="shared" si="36"/>
        <v>0</v>
      </c>
      <c r="BH169" s="144">
        <f t="shared" si="37"/>
        <v>0</v>
      </c>
      <c r="BI169" s="144">
        <f t="shared" si="38"/>
        <v>0</v>
      </c>
      <c r="BJ169" s="18" t="s">
        <v>81</v>
      </c>
      <c r="BK169" s="144">
        <f t="shared" si="39"/>
        <v>0</v>
      </c>
      <c r="BL169" s="18" t="s">
        <v>173</v>
      </c>
      <c r="BM169" s="143" t="s">
        <v>3940</v>
      </c>
    </row>
    <row r="170" spans="2:65" s="1" customFormat="1" ht="16.5" customHeight="1">
      <c r="B170" s="33"/>
      <c r="C170" s="132" t="s">
        <v>1009</v>
      </c>
      <c r="D170" s="132" t="s">
        <v>168</v>
      </c>
      <c r="E170" s="133" t="s">
        <v>3941</v>
      </c>
      <c r="F170" s="134" t="s">
        <v>3769</v>
      </c>
      <c r="G170" s="135" t="s">
        <v>1407</v>
      </c>
      <c r="H170" s="136">
        <v>2</v>
      </c>
      <c r="I170" s="137"/>
      <c r="J170" s="138">
        <f t="shared" si="30"/>
        <v>0</v>
      </c>
      <c r="K170" s="134" t="s">
        <v>19</v>
      </c>
      <c r="L170" s="33"/>
      <c r="M170" s="139" t="s">
        <v>19</v>
      </c>
      <c r="N170" s="140" t="s">
        <v>45</v>
      </c>
      <c r="P170" s="141">
        <f t="shared" si="31"/>
        <v>0</v>
      </c>
      <c r="Q170" s="141">
        <v>0</v>
      </c>
      <c r="R170" s="141">
        <f t="shared" si="32"/>
        <v>0</v>
      </c>
      <c r="S170" s="141">
        <v>0</v>
      </c>
      <c r="T170" s="142">
        <f t="shared" si="33"/>
        <v>0</v>
      </c>
      <c r="AR170" s="143" t="s">
        <v>173</v>
      </c>
      <c r="AT170" s="143" t="s">
        <v>168</v>
      </c>
      <c r="AU170" s="143" t="s">
        <v>81</v>
      </c>
      <c r="AY170" s="18" t="s">
        <v>166</v>
      </c>
      <c r="BE170" s="144">
        <f t="shared" si="34"/>
        <v>0</v>
      </c>
      <c r="BF170" s="144">
        <f t="shared" si="35"/>
        <v>0</v>
      </c>
      <c r="BG170" s="144">
        <f t="shared" si="36"/>
        <v>0</v>
      </c>
      <c r="BH170" s="144">
        <f t="shared" si="37"/>
        <v>0</v>
      </c>
      <c r="BI170" s="144">
        <f t="shared" si="38"/>
        <v>0</v>
      </c>
      <c r="BJ170" s="18" t="s">
        <v>81</v>
      </c>
      <c r="BK170" s="144">
        <f t="shared" si="39"/>
        <v>0</v>
      </c>
      <c r="BL170" s="18" t="s">
        <v>173</v>
      </c>
      <c r="BM170" s="143" t="s">
        <v>3942</v>
      </c>
    </row>
    <row r="171" spans="2:65" s="1" customFormat="1" ht="16.5" customHeight="1">
      <c r="B171" s="33"/>
      <c r="C171" s="175" t="s">
        <v>1014</v>
      </c>
      <c r="D171" s="175" t="s">
        <v>561</v>
      </c>
      <c r="E171" s="176" t="s">
        <v>3943</v>
      </c>
      <c r="F171" s="177" t="s">
        <v>3944</v>
      </c>
      <c r="G171" s="178" t="s">
        <v>1407</v>
      </c>
      <c r="H171" s="179">
        <v>2</v>
      </c>
      <c r="I171" s="180"/>
      <c r="J171" s="181">
        <f t="shared" si="30"/>
        <v>0</v>
      </c>
      <c r="K171" s="177" t="s">
        <v>19</v>
      </c>
      <c r="L171" s="182"/>
      <c r="M171" s="183" t="s">
        <v>19</v>
      </c>
      <c r="N171" s="184" t="s">
        <v>45</v>
      </c>
      <c r="P171" s="141">
        <f t="shared" si="31"/>
        <v>0</v>
      </c>
      <c r="Q171" s="141">
        <v>0</v>
      </c>
      <c r="R171" s="141">
        <f t="shared" si="32"/>
        <v>0</v>
      </c>
      <c r="S171" s="141">
        <v>0</v>
      </c>
      <c r="T171" s="142">
        <f t="shared" si="33"/>
        <v>0</v>
      </c>
      <c r="AR171" s="143" t="s">
        <v>229</v>
      </c>
      <c r="AT171" s="143" t="s">
        <v>561</v>
      </c>
      <c r="AU171" s="143" t="s">
        <v>81</v>
      </c>
      <c r="AY171" s="18" t="s">
        <v>166</v>
      </c>
      <c r="BE171" s="144">
        <f t="shared" si="34"/>
        <v>0</v>
      </c>
      <c r="BF171" s="144">
        <f t="shared" si="35"/>
        <v>0</v>
      </c>
      <c r="BG171" s="144">
        <f t="shared" si="36"/>
        <v>0</v>
      </c>
      <c r="BH171" s="144">
        <f t="shared" si="37"/>
        <v>0</v>
      </c>
      <c r="BI171" s="144">
        <f t="shared" si="38"/>
        <v>0</v>
      </c>
      <c r="BJ171" s="18" t="s">
        <v>81</v>
      </c>
      <c r="BK171" s="144">
        <f t="shared" si="39"/>
        <v>0</v>
      </c>
      <c r="BL171" s="18" t="s">
        <v>173</v>
      </c>
      <c r="BM171" s="143" t="s">
        <v>3945</v>
      </c>
    </row>
    <row r="172" spans="2:65" s="1" customFormat="1" ht="16.5" customHeight="1">
      <c r="B172" s="33"/>
      <c r="C172" s="132" t="s">
        <v>1019</v>
      </c>
      <c r="D172" s="132" t="s">
        <v>168</v>
      </c>
      <c r="E172" s="133" t="s">
        <v>3941</v>
      </c>
      <c r="F172" s="134" t="s">
        <v>3769</v>
      </c>
      <c r="G172" s="135" t="s">
        <v>1407</v>
      </c>
      <c r="H172" s="136">
        <v>2</v>
      </c>
      <c r="I172" s="137"/>
      <c r="J172" s="138">
        <f t="shared" si="30"/>
        <v>0</v>
      </c>
      <c r="K172" s="134" t="s">
        <v>19</v>
      </c>
      <c r="L172" s="33"/>
      <c r="M172" s="139" t="s">
        <v>19</v>
      </c>
      <c r="N172" s="140" t="s">
        <v>45</v>
      </c>
      <c r="P172" s="141">
        <f t="shared" si="31"/>
        <v>0</v>
      </c>
      <c r="Q172" s="141">
        <v>0</v>
      </c>
      <c r="R172" s="141">
        <f t="shared" si="32"/>
        <v>0</v>
      </c>
      <c r="S172" s="141">
        <v>0</v>
      </c>
      <c r="T172" s="142">
        <f t="shared" si="33"/>
        <v>0</v>
      </c>
      <c r="AR172" s="143" t="s">
        <v>173</v>
      </c>
      <c r="AT172" s="143" t="s">
        <v>168</v>
      </c>
      <c r="AU172" s="143" t="s">
        <v>81</v>
      </c>
      <c r="AY172" s="18" t="s">
        <v>166</v>
      </c>
      <c r="BE172" s="144">
        <f t="shared" si="34"/>
        <v>0</v>
      </c>
      <c r="BF172" s="144">
        <f t="shared" si="35"/>
        <v>0</v>
      </c>
      <c r="BG172" s="144">
        <f t="shared" si="36"/>
        <v>0</v>
      </c>
      <c r="BH172" s="144">
        <f t="shared" si="37"/>
        <v>0</v>
      </c>
      <c r="BI172" s="144">
        <f t="shared" si="38"/>
        <v>0</v>
      </c>
      <c r="BJ172" s="18" t="s">
        <v>81</v>
      </c>
      <c r="BK172" s="144">
        <f t="shared" si="39"/>
        <v>0</v>
      </c>
      <c r="BL172" s="18" t="s">
        <v>173</v>
      </c>
      <c r="BM172" s="143" t="s">
        <v>3946</v>
      </c>
    </row>
    <row r="173" spans="2:65" s="1" customFormat="1" ht="16.5" customHeight="1">
      <c r="B173" s="33"/>
      <c r="C173" s="175" t="s">
        <v>1024</v>
      </c>
      <c r="D173" s="175" t="s">
        <v>561</v>
      </c>
      <c r="E173" s="176" t="s">
        <v>3947</v>
      </c>
      <c r="F173" s="177" t="s">
        <v>3948</v>
      </c>
      <c r="G173" s="178" t="s">
        <v>1407</v>
      </c>
      <c r="H173" s="179">
        <v>2</v>
      </c>
      <c r="I173" s="180"/>
      <c r="J173" s="181">
        <f t="shared" si="30"/>
        <v>0</v>
      </c>
      <c r="K173" s="177" t="s">
        <v>19</v>
      </c>
      <c r="L173" s="182"/>
      <c r="M173" s="183" t="s">
        <v>19</v>
      </c>
      <c r="N173" s="184" t="s">
        <v>45</v>
      </c>
      <c r="P173" s="141">
        <f t="shared" si="31"/>
        <v>0</v>
      </c>
      <c r="Q173" s="141">
        <v>0</v>
      </c>
      <c r="R173" s="141">
        <f t="shared" si="32"/>
        <v>0</v>
      </c>
      <c r="S173" s="141">
        <v>0</v>
      </c>
      <c r="T173" s="142">
        <f t="shared" si="33"/>
        <v>0</v>
      </c>
      <c r="AR173" s="143" t="s">
        <v>229</v>
      </c>
      <c r="AT173" s="143" t="s">
        <v>561</v>
      </c>
      <c r="AU173" s="143" t="s">
        <v>81</v>
      </c>
      <c r="AY173" s="18" t="s">
        <v>166</v>
      </c>
      <c r="BE173" s="144">
        <f t="shared" si="34"/>
        <v>0</v>
      </c>
      <c r="BF173" s="144">
        <f t="shared" si="35"/>
        <v>0</v>
      </c>
      <c r="BG173" s="144">
        <f t="shared" si="36"/>
        <v>0</v>
      </c>
      <c r="BH173" s="144">
        <f t="shared" si="37"/>
        <v>0</v>
      </c>
      <c r="BI173" s="144">
        <f t="shared" si="38"/>
        <v>0</v>
      </c>
      <c r="BJ173" s="18" t="s">
        <v>81</v>
      </c>
      <c r="BK173" s="144">
        <f t="shared" si="39"/>
        <v>0</v>
      </c>
      <c r="BL173" s="18" t="s">
        <v>173</v>
      </c>
      <c r="BM173" s="143" t="s">
        <v>3949</v>
      </c>
    </row>
    <row r="174" spans="2:65" s="1" customFormat="1" ht="16.5" customHeight="1">
      <c r="B174" s="33"/>
      <c r="C174" s="132" t="s">
        <v>1029</v>
      </c>
      <c r="D174" s="132" t="s">
        <v>168</v>
      </c>
      <c r="E174" s="133" t="s">
        <v>3950</v>
      </c>
      <c r="F174" s="134" t="s">
        <v>3769</v>
      </c>
      <c r="G174" s="135" t="s">
        <v>1407</v>
      </c>
      <c r="H174" s="136">
        <v>2</v>
      </c>
      <c r="I174" s="137"/>
      <c r="J174" s="138">
        <f t="shared" si="30"/>
        <v>0</v>
      </c>
      <c r="K174" s="134" t="s">
        <v>19</v>
      </c>
      <c r="L174" s="33"/>
      <c r="M174" s="139" t="s">
        <v>19</v>
      </c>
      <c r="N174" s="140" t="s">
        <v>45</v>
      </c>
      <c r="P174" s="141">
        <f t="shared" si="31"/>
        <v>0</v>
      </c>
      <c r="Q174" s="141">
        <v>0</v>
      </c>
      <c r="R174" s="141">
        <f t="shared" si="32"/>
        <v>0</v>
      </c>
      <c r="S174" s="141">
        <v>0</v>
      </c>
      <c r="T174" s="142">
        <f t="shared" si="33"/>
        <v>0</v>
      </c>
      <c r="AR174" s="143" t="s">
        <v>173</v>
      </c>
      <c r="AT174" s="143" t="s">
        <v>168</v>
      </c>
      <c r="AU174" s="143" t="s">
        <v>81</v>
      </c>
      <c r="AY174" s="18" t="s">
        <v>166</v>
      </c>
      <c r="BE174" s="144">
        <f t="shared" si="34"/>
        <v>0</v>
      </c>
      <c r="BF174" s="144">
        <f t="shared" si="35"/>
        <v>0</v>
      </c>
      <c r="BG174" s="144">
        <f t="shared" si="36"/>
        <v>0</v>
      </c>
      <c r="BH174" s="144">
        <f t="shared" si="37"/>
        <v>0</v>
      </c>
      <c r="BI174" s="144">
        <f t="shared" si="38"/>
        <v>0</v>
      </c>
      <c r="BJ174" s="18" t="s">
        <v>81</v>
      </c>
      <c r="BK174" s="144">
        <f t="shared" si="39"/>
        <v>0</v>
      </c>
      <c r="BL174" s="18" t="s">
        <v>173</v>
      </c>
      <c r="BM174" s="143" t="s">
        <v>3951</v>
      </c>
    </row>
    <row r="175" spans="2:65" s="1" customFormat="1" ht="16.5" customHeight="1">
      <c r="B175" s="33"/>
      <c r="C175" s="175" t="s">
        <v>1034</v>
      </c>
      <c r="D175" s="175" t="s">
        <v>561</v>
      </c>
      <c r="E175" s="176" t="s">
        <v>3952</v>
      </c>
      <c r="F175" s="177" t="s">
        <v>3953</v>
      </c>
      <c r="G175" s="178" t="s">
        <v>1407</v>
      </c>
      <c r="H175" s="179">
        <v>2</v>
      </c>
      <c r="I175" s="180"/>
      <c r="J175" s="181">
        <f t="shared" si="30"/>
        <v>0</v>
      </c>
      <c r="K175" s="177" t="s">
        <v>19</v>
      </c>
      <c r="L175" s="182"/>
      <c r="M175" s="183" t="s">
        <v>19</v>
      </c>
      <c r="N175" s="184" t="s">
        <v>45</v>
      </c>
      <c r="P175" s="141">
        <f t="shared" si="31"/>
        <v>0</v>
      </c>
      <c r="Q175" s="141">
        <v>0</v>
      </c>
      <c r="R175" s="141">
        <f t="shared" si="32"/>
        <v>0</v>
      </c>
      <c r="S175" s="141">
        <v>0</v>
      </c>
      <c r="T175" s="142">
        <f t="shared" si="33"/>
        <v>0</v>
      </c>
      <c r="AR175" s="143" t="s">
        <v>229</v>
      </c>
      <c r="AT175" s="143" t="s">
        <v>561</v>
      </c>
      <c r="AU175" s="143" t="s">
        <v>81</v>
      </c>
      <c r="AY175" s="18" t="s">
        <v>166</v>
      </c>
      <c r="BE175" s="144">
        <f t="shared" si="34"/>
        <v>0</v>
      </c>
      <c r="BF175" s="144">
        <f t="shared" si="35"/>
        <v>0</v>
      </c>
      <c r="BG175" s="144">
        <f t="shared" si="36"/>
        <v>0</v>
      </c>
      <c r="BH175" s="144">
        <f t="shared" si="37"/>
        <v>0</v>
      </c>
      <c r="BI175" s="144">
        <f t="shared" si="38"/>
        <v>0</v>
      </c>
      <c r="BJ175" s="18" t="s">
        <v>81</v>
      </c>
      <c r="BK175" s="144">
        <f t="shared" si="39"/>
        <v>0</v>
      </c>
      <c r="BL175" s="18" t="s">
        <v>173</v>
      </c>
      <c r="BM175" s="143" t="s">
        <v>3954</v>
      </c>
    </row>
    <row r="176" spans="2:65" s="1" customFormat="1" ht="16.5" customHeight="1">
      <c r="B176" s="33"/>
      <c r="C176" s="132" t="s">
        <v>1038</v>
      </c>
      <c r="D176" s="132" t="s">
        <v>168</v>
      </c>
      <c r="E176" s="133" t="s">
        <v>3950</v>
      </c>
      <c r="F176" s="134" t="s">
        <v>3769</v>
      </c>
      <c r="G176" s="135" t="s">
        <v>1407</v>
      </c>
      <c r="H176" s="136">
        <v>2</v>
      </c>
      <c r="I176" s="137"/>
      <c r="J176" s="138">
        <f t="shared" si="30"/>
        <v>0</v>
      </c>
      <c r="K176" s="134" t="s">
        <v>19</v>
      </c>
      <c r="L176" s="33"/>
      <c r="M176" s="139" t="s">
        <v>19</v>
      </c>
      <c r="N176" s="140" t="s">
        <v>45</v>
      </c>
      <c r="P176" s="141">
        <f t="shared" si="31"/>
        <v>0</v>
      </c>
      <c r="Q176" s="141">
        <v>0</v>
      </c>
      <c r="R176" s="141">
        <f t="shared" si="32"/>
        <v>0</v>
      </c>
      <c r="S176" s="141">
        <v>0</v>
      </c>
      <c r="T176" s="142">
        <f t="shared" si="33"/>
        <v>0</v>
      </c>
      <c r="AR176" s="143" t="s">
        <v>173</v>
      </c>
      <c r="AT176" s="143" t="s">
        <v>168</v>
      </c>
      <c r="AU176" s="143" t="s">
        <v>81</v>
      </c>
      <c r="AY176" s="18" t="s">
        <v>166</v>
      </c>
      <c r="BE176" s="144">
        <f t="shared" si="34"/>
        <v>0</v>
      </c>
      <c r="BF176" s="144">
        <f t="shared" si="35"/>
        <v>0</v>
      </c>
      <c r="BG176" s="144">
        <f t="shared" si="36"/>
        <v>0</v>
      </c>
      <c r="BH176" s="144">
        <f t="shared" si="37"/>
        <v>0</v>
      </c>
      <c r="BI176" s="144">
        <f t="shared" si="38"/>
        <v>0</v>
      </c>
      <c r="BJ176" s="18" t="s">
        <v>81</v>
      </c>
      <c r="BK176" s="144">
        <f t="shared" si="39"/>
        <v>0</v>
      </c>
      <c r="BL176" s="18" t="s">
        <v>173</v>
      </c>
      <c r="BM176" s="143" t="s">
        <v>3955</v>
      </c>
    </row>
    <row r="177" spans="2:65" s="1" customFormat="1" ht="16.5" customHeight="1">
      <c r="B177" s="33"/>
      <c r="C177" s="175" t="s">
        <v>1043</v>
      </c>
      <c r="D177" s="175" t="s">
        <v>561</v>
      </c>
      <c r="E177" s="176" t="s">
        <v>3956</v>
      </c>
      <c r="F177" s="177" t="s">
        <v>3957</v>
      </c>
      <c r="G177" s="178" t="s">
        <v>1407</v>
      </c>
      <c r="H177" s="179">
        <v>2</v>
      </c>
      <c r="I177" s="180"/>
      <c r="J177" s="181">
        <f t="shared" si="30"/>
        <v>0</v>
      </c>
      <c r="K177" s="177" t="s">
        <v>19</v>
      </c>
      <c r="L177" s="182"/>
      <c r="M177" s="183" t="s">
        <v>19</v>
      </c>
      <c r="N177" s="184" t="s">
        <v>45</v>
      </c>
      <c r="P177" s="141">
        <f t="shared" si="31"/>
        <v>0</v>
      </c>
      <c r="Q177" s="141">
        <v>0</v>
      </c>
      <c r="R177" s="141">
        <f t="shared" si="32"/>
        <v>0</v>
      </c>
      <c r="S177" s="141">
        <v>0</v>
      </c>
      <c r="T177" s="142">
        <f t="shared" si="33"/>
        <v>0</v>
      </c>
      <c r="AR177" s="143" t="s">
        <v>229</v>
      </c>
      <c r="AT177" s="143" t="s">
        <v>561</v>
      </c>
      <c r="AU177" s="143" t="s">
        <v>81</v>
      </c>
      <c r="AY177" s="18" t="s">
        <v>166</v>
      </c>
      <c r="BE177" s="144">
        <f t="shared" si="34"/>
        <v>0</v>
      </c>
      <c r="BF177" s="144">
        <f t="shared" si="35"/>
        <v>0</v>
      </c>
      <c r="BG177" s="144">
        <f t="shared" si="36"/>
        <v>0</v>
      </c>
      <c r="BH177" s="144">
        <f t="shared" si="37"/>
        <v>0</v>
      </c>
      <c r="BI177" s="144">
        <f t="shared" si="38"/>
        <v>0</v>
      </c>
      <c r="BJ177" s="18" t="s">
        <v>81</v>
      </c>
      <c r="BK177" s="144">
        <f t="shared" si="39"/>
        <v>0</v>
      </c>
      <c r="BL177" s="18" t="s">
        <v>173</v>
      </c>
      <c r="BM177" s="143" t="s">
        <v>3958</v>
      </c>
    </row>
    <row r="178" spans="2:65" s="1" customFormat="1" ht="16.5" customHeight="1">
      <c r="B178" s="33"/>
      <c r="C178" s="132" t="s">
        <v>1049</v>
      </c>
      <c r="D178" s="132" t="s">
        <v>168</v>
      </c>
      <c r="E178" s="133" t="s">
        <v>3959</v>
      </c>
      <c r="F178" s="134" t="s">
        <v>3769</v>
      </c>
      <c r="G178" s="135" t="s">
        <v>276</v>
      </c>
      <c r="H178" s="136">
        <v>6</v>
      </c>
      <c r="I178" s="137"/>
      <c r="J178" s="138">
        <f t="shared" si="30"/>
        <v>0</v>
      </c>
      <c r="K178" s="134" t="s">
        <v>19</v>
      </c>
      <c r="L178" s="33"/>
      <c r="M178" s="139" t="s">
        <v>19</v>
      </c>
      <c r="N178" s="140" t="s">
        <v>45</v>
      </c>
      <c r="P178" s="141">
        <f t="shared" si="31"/>
        <v>0</v>
      </c>
      <c r="Q178" s="141">
        <v>0</v>
      </c>
      <c r="R178" s="141">
        <f t="shared" si="32"/>
        <v>0</v>
      </c>
      <c r="S178" s="141">
        <v>0</v>
      </c>
      <c r="T178" s="142">
        <f t="shared" si="33"/>
        <v>0</v>
      </c>
      <c r="AR178" s="143" t="s">
        <v>173</v>
      </c>
      <c r="AT178" s="143" t="s">
        <v>168</v>
      </c>
      <c r="AU178" s="143" t="s">
        <v>81</v>
      </c>
      <c r="AY178" s="18" t="s">
        <v>166</v>
      </c>
      <c r="BE178" s="144">
        <f t="shared" si="34"/>
        <v>0</v>
      </c>
      <c r="BF178" s="144">
        <f t="shared" si="35"/>
        <v>0</v>
      </c>
      <c r="BG178" s="144">
        <f t="shared" si="36"/>
        <v>0</v>
      </c>
      <c r="BH178" s="144">
        <f t="shared" si="37"/>
        <v>0</v>
      </c>
      <c r="BI178" s="144">
        <f t="shared" si="38"/>
        <v>0</v>
      </c>
      <c r="BJ178" s="18" t="s">
        <v>81</v>
      </c>
      <c r="BK178" s="144">
        <f t="shared" si="39"/>
        <v>0</v>
      </c>
      <c r="BL178" s="18" t="s">
        <v>173</v>
      </c>
      <c r="BM178" s="143" t="s">
        <v>3960</v>
      </c>
    </row>
    <row r="179" spans="2:65" s="1" customFormat="1" ht="16.5" customHeight="1">
      <c r="B179" s="33"/>
      <c r="C179" s="175" t="s">
        <v>1054</v>
      </c>
      <c r="D179" s="175" t="s">
        <v>561</v>
      </c>
      <c r="E179" s="176" t="s">
        <v>3961</v>
      </c>
      <c r="F179" s="177" t="s">
        <v>3962</v>
      </c>
      <c r="G179" s="178" t="s">
        <v>1402</v>
      </c>
      <c r="H179" s="179">
        <v>1</v>
      </c>
      <c r="I179" s="180"/>
      <c r="J179" s="181">
        <f t="shared" si="30"/>
        <v>0</v>
      </c>
      <c r="K179" s="177" t="s">
        <v>19</v>
      </c>
      <c r="L179" s="182"/>
      <c r="M179" s="183" t="s">
        <v>19</v>
      </c>
      <c r="N179" s="184" t="s">
        <v>45</v>
      </c>
      <c r="P179" s="141">
        <f t="shared" si="31"/>
        <v>0</v>
      </c>
      <c r="Q179" s="141">
        <v>0</v>
      </c>
      <c r="R179" s="141">
        <f t="shared" si="32"/>
        <v>0</v>
      </c>
      <c r="S179" s="141">
        <v>0</v>
      </c>
      <c r="T179" s="142">
        <f t="shared" si="33"/>
        <v>0</v>
      </c>
      <c r="AR179" s="143" t="s">
        <v>229</v>
      </c>
      <c r="AT179" s="143" t="s">
        <v>561</v>
      </c>
      <c r="AU179" s="143" t="s">
        <v>81</v>
      </c>
      <c r="AY179" s="18" t="s">
        <v>166</v>
      </c>
      <c r="BE179" s="144">
        <f t="shared" si="34"/>
        <v>0</v>
      </c>
      <c r="BF179" s="144">
        <f t="shared" si="35"/>
        <v>0</v>
      </c>
      <c r="BG179" s="144">
        <f t="shared" si="36"/>
        <v>0</v>
      </c>
      <c r="BH179" s="144">
        <f t="shared" si="37"/>
        <v>0</v>
      </c>
      <c r="BI179" s="144">
        <f t="shared" si="38"/>
        <v>0</v>
      </c>
      <c r="BJ179" s="18" t="s">
        <v>81</v>
      </c>
      <c r="BK179" s="144">
        <f t="shared" si="39"/>
        <v>0</v>
      </c>
      <c r="BL179" s="18" t="s">
        <v>173</v>
      </c>
      <c r="BM179" s="143" t="s">
        <v>3963</v>
      </c>
    </row>
    <row r="180" spans="2:65" s="1" customFormat="1" ht="16.5" customHeight="1">
      <c r="B180" s="33"/>
      <c r="C180" s="132" t="s">
        <v>1058</v>
      </c>
      <c r="D180" s="132" t="s">
        <v>168</v>
      </c>
      <c r="E180" s="133" t="s">
        <v>3964</v>
      </c>
      <c r="F180" s="134" t="s">
        <v>3769</v>
      </c>
      <c r="G180" s="135" t="s">
        <v>1402</v>
      </c>
      <c r="H180" s="136">
        <v>1</v>
      </c>
      <c r="I180" s="137"/>
      <c r="J180" s="138">
        <f t="shared" si="30"/>
        <v>0</v>
      </c>
      <c r="K180" s="134" t="s">
        <v>19</v>
      </c>
      <c r="L180" s="33"/>
      <c r="M180" s="139" t="s">
        <v>19</v>
      </c>
      <c r="N180" s="140" t="s">
        <v>45</v>
      </c>
      <c r="P180" s="141">
        <f t="shared" si="31"/>
        <v>0</v>
      </c>
      <c r="Q180" s="141">
        <v>0</v>
      </c>
      <c r="R180" s="141">
        <f t="shared" si="32"/>
        <v>0</v>
      </c>
      <c r="S180" s="141">
        <v>0</v>
      </c>
      <c r="T180" s="142">
        <f t="shared" si="33"/>
        <v>0</v>
      </c>
      <c r="AR180" s="143" t="s">
        <v>173</v>
      </c>
      <c r="AT180" s="143" t="s">
        <v>168</v>
      </c>
      <c r="AU180" s="143" t="s">
        <v>81</v>
      </c>
      <c r="AY180" s="18" t="s">
        <v>166</v>
      </c>
      <c r="BE180" s="144">
        <f t="shared" si="34"/>
        <v>0</v>
      </c>
      <c r="BF180" s="144">
        <f t="shared" si="35"/>
        <v>0</v>
      </c>
      <c r="BG180" s="144">
        <f t="shared" si="36"/>
        <v>0</v>
      </c>
      <c r="BH180" s="144">
        <f t="shared" si="37"/>
        <v>0</v>
      </c>
      <c r="BI180" s="144">
        <f t="shared" si="38"/>
        <v>0</v>
      </c>
      <c r="BJ180" s="18" t="s">
        <v>81</v>
      </c>
      <c r="BK180" s="144">
        <f t="shared" si="39"/>
        <v>0</v>
      </c>
      <c r="BL180" s="18" t="s">
        <v>173</v>
      </c>
      <c r="BM180" s="143" t="s">
        <v>3965</v>
      </c>
    </row>
    <row r="181" spans="2:65" s="1" customFormat="1" ht="16.5" customHeight="1">
      <c r="B181" s="33"/>
      <c r="C181" s="175" t="s">
        <v>1063</v>
      </c>
      <c r="D181" s="175" t="s">
        <v>561</v>
      </c>
      <c r="E181" s="176" t="s">
        <v>3966</v>
      </c>
      <c r="F181" s="177" t="s">
        <v>3967</v>
      </c>
      <c r="G181" s="178" t="s">
        <v>1407</v>
      </c>
      <c r="H181" s="179">
        <v>10</v>
      </c>
      <c r="I181" s="180"/>
      <c r="J181" s="181">
        <f t="shared" si="30"/>
        <v>0</v>
      </c>
      <c r="K181" s="177" t="s">
        <v>19</v>
      </c>
      <c r="L181" s="182"/>
      <c r="M181" s="183" t="s">
        <v>19</v>
      </c>
      <c r="N181" s="184" t="s">
        <v>45</v>
      </c>
      <c r="P181" s="141">
        <f t="shared" si="31"/>
        <v>0</v>
      </c>
      <c r="Q181" s="141">
        <v>0</v>
      </c>
      <c r="R181" s="141">
        <f t="shared" si="32"/>
        <v>0</v>
      </c>
      <c r="S181" s="141">
        <v>0</v>
      </c>
      <c r="T181" s="142">
        <f t="shared" si="33"/>
        <v>0</v>
      </c>
      <c r="AR181" s="143" t="s">
        <v>229</v>
      </c>
      <c r="AT181" s="143" t="s">
        <v>561</v>
      </c>
      <c r="AU181" s="143" t="s">
        <v>81</v>
      </c>
      <c r="AY181" s="18" t="s">
        <v>166</v>
      </c>
      <c r="BE181" s="144">
        <f t="shared" si="34"/>
        <v>0</v>
      </c>
      <c r="BF181" s="144">
        <f t="shared" si="35"/>
        <v>0</v>
      </c>
      <c r="BG181" s="144">
        <f t="shared" si="36"/>
        <v>0</v>
      </c>
      <c r="BH181" s="144">
        <f t="shared" si="37"/>
        <v>0</v>
      </c>
      <c r="BI181" s="144">
        <f t="shared" si="38"/>
        <v>0</v>
      </c>
      <c r="BJ181" s="18" t="s">
        <v>81</v>
      </c>
      <c r="BK181" s="144">
        <f t="shared" si="39"/>
        <v>0</v>
      </c>
      <c r="BL181" s="18" t="s">
        <v>173</v>
      </c>
      <c r="BM181" s="143" t="s">
        <v>3968</v>
      </c>
    </row>
    <row r="182" spans="2:65" s="1" customFormat="1" ht="16.5" customHeight="1">
      <c r="B182" s="33"/>
      <c r="C182" s="132" t="s">
        <v>1067</v>
      </c>
      <c r="D182" s="132" t="s">
        <v>168</v>
      </c>
      <c r="E182" s="133" t="s">
        <v>3969</v>
      </c>
      <c r="F182" s="134" t="s">
        <v>3769</v>
      </c>
      <c r="G182" s="135" t="s">
        <v>1407</v>
      </c>
      <c r="H182" s="136">
        <v>10</v>
      </c>
      <c r="I182" s="137"/>
      <c r="J182" s="138">
        <f t="shared" si="30"/>
        <v>0</v>
      </c>
      <c r="K182" s="134" t="s">
        <v>19</v>
      </c>
      <c r="L182" s="33"/>
      <c r="M182" s="139" t="s">
        <v>19</v>
      </c>
      <c r="N182" s="140" t="s">
        <v>45</v>
      </c>
      <c r="P182" s="141">
        <f t="shared" si="31"/>
        <v>0</v>
      </c>
      <c r="Q182" s="141">
        <v>0</v>
      </c>
      <c r="R182" s="141">
        <f t="shared" si="32"/>
        <v>0</v>
      </c>
      <c r="S182" s="141">
        <v>0</v>
      </c>
      <c r="T182" s="142">
        <f t="shared" si="33"/>
        <v>0</v>
      </c>
      <c r="AR182" s="143" t="s">
        <v>173</v>
      </c>
      <c r="AT182" s="143" t="s">
        <v>168</v>
      </c>
      <c r="AU182" s="143" t="s">
        <v>81</v>
      </c>
      <c r="AY182" s="18" t="s">
        <v>166</v>
      </c>
      <c r="BE182" s="144">
        <f t="shared" si="34"/>
        <v>0</v>
      </c>
      <c r="BF182" s="144">
        <f t="shared" si="35"/>
        <v>0</v>
      </c>
      <c r="BG182" s="144">
        <f t="shared" si="36"/>
        <v>0</v>
      </c>
      <c r="BH182" s="144">
        <f t="shared" si="37"/>
        <v>0</v>
      </c>
      <c r="BI182" s="144">
        <f t="shared" si="38"/>
        <v>0</v>
      </c>
      <c r="BJ182" s="18" t="s">
        <v>81</v>
      </c>
      <c r="BK182" s="144">
        <f t="shared" si="39"/>
        <v>0</v>
      </c>
      <c r="BL182" s="18" t="s">
        <v>173</v>
      </c>
      <c r="BM182" s="143" t="s">
        <v>3970</v>
      </c>
    </row>
    <row r="183" spans="2:65" s="1" customFormat="1" ht="16.5" customHeight="1">
      <c r="B183" s="33"/>
      <c r="C183" s="132" t="s">
        <v>1072</v>
      </c>
      <c r="D183" s="132" t="s">
        <v>168</v>
      </c>
      <c r="E183" s="133" t="s">
        <v>3796</v>
      </c>
      <c r="F183" s="134" t="s">
        <v>3769</v>
      </c>
      <c r="G183" s="135" t="s">
        <v>1407</v>
      </c>
      <c r="H183" s="136">
        <v>4</v>
      </c>
      <c r="I183" s="137"/>
      <c r="J183" s="138">
        <f t="shared" si="30"/>
        <v>0</v>
      </c>
      <c r="K183" s="134" t="s">
        <v>19</v>
      </c>
      <c r="L183" s="33"/>
      <c r="M183" s="139" t="s">
        <v>19</v>
      </c>
      <c r="N183" s="140" t="s">
        <v>45</v>
      </c>
      <c r="P183" s="141">
        <f t="shared" si="31"/>
        <v>0</v>
      </c>
      <c r="Q183" s="141">
        <v>0</v>
      </c>
      <c r="R183" s="141">
        <f t="shared" si="32"/>
        <v>0</v>
      </c>
      <c r="S183" s="141">
        <v>0</v>
      </c>
      <c r="T183" s="142">
        <f t="shared" si="33"/>
        <v>0</v>
      </c>
      <c r="AR183" s="143" t="s">
        <v>173</v>
      </c>
      <c r="AT183" s="143" t="s">
        <v>168</v>
      </c>
      <c r="AU183" s="143" t="s">
        <v>81</v>
      </c>
      <c r="AY183" s="18" t="s">
        <v>166</v>
      </c>
      <c r="BE183" s="144">
        <f t="shared" si="34"/>
        <v>0</v>
      </c>
      <c r="BF183" s="144">
        <f t="shared" si="35"/>
        <v>0</v>
      </c>
      <c r="BG183" s="144">
        <f t="shared" si="36"/>
        <v>0</v>
      </c>
      <c r="BH183" s="144">
        <f t="shared" si="37"/>
        <v>0</v>
      </c>
      <c r="BI183" s="144">
        <f t="shared" si="38"/>
        <v>0</v>
      </c>
      <c r="BJ183" s="18" t="s">
        <v>81</v>
      </c>
      <c r="BK183" s="144">
        <f t="shared" si="39"/>
        <v>0</v>
      </c>
      <c r="BL183" s="18" t="s">
        <v>173</v>
      </c>
      <c r="BM183" s="143" t="s">
        <v>3971</v>
      </c>
    </row>
    <row r="184" spans="2:65" s="1" customFormat="1" ht="16.5" customHeight="1">
      <c r="B184" s="33"/>
      <c r="C184" s="175" t="s">
        <v>1078</v>
      </c>
      <c r="D184" s="175" t="s">
        <v>561</v>
      </c>
      <c r="E184" s="176" t="s">
        <v>3972</v>
      </c>
      <c r="F184" s="177" t="s">
        <v>3973</v>
      </c>
      <c r="G184" s="178" t="s">
        <v>1407</v>
      </c>
      <c r="H184" s="179">
        <v>2</v>
      </c>
      <c r="I184" s="180"/>
      <c r="J184" s="181">
        <f t="shared" si="30"/>
        <v>0</v>
      </c>
      <c r="K184" s="177" t="s">
        <v>19</v>
      </c>
      <c r="L184" s="182"/>
      <c r="M184" s="183" t="s">
        <v>19</v>
      </c>
      <c r="N184" s="184" t="s">
        <v>45</v>
      </c>
      <c r="P184" s="141">
        <f t="shared" si="31"/>
        <v>0</v>
      </c>
      <c r="Q184" s="141">
        <v>0</v>
      </c>
      <c r="R184" s="141">
        <f t="shared" si="32"/>
        <v>0</v>
      </c>
      <c r="S184" s="141">
        <v>0</v>
      </c>
      <c r="T184" s="142">
        <f t="shared" si="33"/>
        <v>0</v>
      </c>
      <c r="AR184" s="143" t="s">
        <v>229</v>
      </c>
      <c r="AT184" s="143" t="s">
        <v>561</v>
      </c>
      <c r="AU184" s="143" t="s">
        <v>81</v>
      </c>
      <c r="AY184" s="18" t="s">
        <v>166</v>
      </c>
      <c r="BE184" s="144">
        <f t="shared" si="34"/>
        <v>0</v>
      </c>
      <c r="BF184" s="144">
        <f t="shared" si="35"/>
        <v>0</v>
      </c>
      <c r="BG184" s="144">
        <f t="shared" si="36"/>
        <v>0</v>
      </c>
      <c r="BH184" s="144">
        <f t="shared" si="37"/>
        <v>0</v>
      </c>
      <c r="BI184" s="144">
        <f t="shared" si="38"/>
        <v>0</v>
      </c>
      <c r="BJ184" s="18" t="s">
        <v>81</v>
      </c>
      <c r="BK184" s="144">
        <f t="shared" si="39"/>
        <v>0</v>
      </c>
      <c r="BL184" s="18" t="s">
        <v>173</v>
      </c>
      <c r="BM184" s="143" t="s">
        <v>3974</v>
      </c>
    </row>
    <row r="185" spans="2:65" s="1" customFormat="1" ht="16.5" customHeight="1">
      <c r="B185" s="33"/>
      <c r="C185" s="132" t="s">
        <v>1083</v>
      </c>
      <c r="D185" s="132" t="s">
        <v>168</v>
      </c>
      <c r="E185" s="133" t="s">
        <v>3796</v>
      </c>
      <c r="F185" s="134" t="s">
        <v>3769</v>
      </c>
      <c r="G185" s="135" t="s">
        <v>1407</v>
      </c>
      <c r="H185" s="136">
        <v>2</v>
      </c>
      <c r="I185" s="137"/>
      <c r="J185" s="138">
        <f t="shared" si="30"/>
        <v>0</v>
      </c>
      <c r="K185" s="134" t="s">
        <v>19</v>
      </c>
      <c r="L185" s="33"/>
      <c r="M185" s="139" t="s">
        <v>19</v>
      </c>
      <c r="N185" s="140" t="s">
        <v>45</v>
      </c>
      <c r="P185" s="141">
        <f t="shared" si="31"/>
        <v>0</v>
      </c>
      <c r="Q185" s="141">
        <v>0</v>
      </c>
      <c r="R185" s="141">
        <f t="shared" si="32"/>
        <v>0</v>
      </c>
      <c r="S185" s="141">
        <v>0</v>
      </c>
      <c r="T185" s="142">
        <f t="shared" si="33"/>
        <v>0</v>
      </c>
      <c r="AR185" s="143" t="s">
        <v>173</v>
      </c>
      <c r="AT185" s="143" t="s">
        <v>168</v>
      </c>
      <c r="AU185" s="143" t="s">
        <v>81</v>
      </c>
      <c r="AY185" s="18" t="s">
        <v>166</v>
      </c>
      <c r="BE185" s="144">
        <f t="shared" si="34"/>
        <v>0</v>
      </c>
      <c r="BF185" s="144">
        <f t="shared" si="35"/>
        <v>0</v>
      </c>
      <c r="BG185" s="144">
        <f t="shared" si="36"/>
        <v>0</v>
      </c>
      <c r="BH185" s="144">
        <f t="shared" si="37"/>
        <v>0</v>
      </c>
      <c r="BI185" s="144">
        <f t="shared" si="38"/>
        <v>0</v>
      </c>
      <c r="BJ185" s="18" t="s">
        <v>81</v>
      </c>
      <c r="BK185" s="144">
        <f t="shared" si="39"/>
        <v>0</v>
      </c>
      <c r="BL185" s="18" t="s">
        <v>173</v>
      </c>
      <c r="BM185" s="143" t="s">
        <v>3975</v>
      </c>
    </row>
    <row r="186" spans="2:65" s="1" customFormat="1" ht="24.15" customHeight="1">
      <c r="B186" s="33"/>
      <c r="C186" s="175" t="s">
        <v>1089</v>
      </c>
      <c r="D186" s="175" t="s">
        <v>561</v>
      </c>
      <c r="E186" s="176" t="s">
        <v>3976</v>
      </c>
      <c r="F186" s="177" t="s">
        <v>3977</v>
      </c>
      <c r="G186" s="178" t="s">
        <v>276</v>
      </c>
      <c r="H186" s="179">
        <v>6</v>
      </c>
      <c r="I186" s="180"/>
      <c r="J186" s="181">
        <f t="shared" si="30"/>
        <v>0</v>
      </c>
      <c r="K186" s="177" t="s">
        <v>19</v>
      </c>
      <c r="L186" s="182"/>
      <c r="M186" s="183" t="s">
        <v>19</v>
      </c>
      <c r="N186" s="184" t="s">
        <v>45</v>
      </c>
      <c r="P186" s="141">
        <f t="shared" si="31"/>
        <v>0</v>
      </c>
      <c r="Q186" s="141">
        <v>0</v>
      </c>
      <c r="R186" s="141">
        <f t="shared" si="32"/>
        <v>0</v>
      </c>
      <c r="S186" s="141">
        <v>0</v>
      </c>
      <c r="T186" s="142">
        <f t="shared" si="33"/>
        <v>0</v>
      </c>
      <c r="AR186" s="143" t="s">
        <v>229</v>
      </c>
      <c r="AT186" s="143" t="s">
        <v>561</v>
      </c>
      <c r="AU186" s="143" t="s">
        <v>81</v>
      </c>
      <c r="AY186" s="18" t="s">
        <v>166</v>
      </c>
      <c r="BE186" s="144">
        <f t="shared" si="34"/>
        <v>0</v>
      </c>
      <c r="BF186" s="144">
        <f t="shared" si="35"/>
        <v>0</v>
      </c>
      <c r="BG186" s="144">
        <f t="shared" si="36"/>
        <v>0</v>
      </c>
      <c r="BH186" s="144">
        <f t="shared" si="37"/>
        <v>0</v>
      </c>
      <c r="BI186" s="144">
        <f t="shared" si="38"/>
        <v>0</v>
      </c>
      <c r="BJ186" s="18" t="s">
        <v>81</v>
      </c>
      <c r="BK186" s="144">
        <f t="shared" si="39"/>
        <v>0</v>
      </c>
      <c r="BL186" s="18" t="s">
        <v>173</v>
      </c>
      <c r="BM186" s="143" t="s">
        <v>3978</v>
      </c>
    </row>
    <row r="187" spans="2:65" s="1" customFormat="1" ht="16.5" customHeight="1">
      <c r="B187" s="33"/>
      <c r="C187" s="132" t="s">
        <v>1091</v>
      </c>
      <c r="D187" s="132" t="s">
        <v>168</v>
      </c>
      <c r="E187" s="133" t="s">
        <v>3823</v>
      </c>
      <c r="F187" s="134" t="s">
        <v>3769</v>
      </c>
      <c r="G187" s="135" t="s">
        <v>1407</v>
      </c>
      <c r="H187" s="136">
        <v>1</v>
      </c>
      <c r="I187" s="137"/>
      <c r="J187" s="138">
        <f t="shared" si="30"/>
        <v>0</v>
      </c>
      <c r="K187" s="134" t="s">
        <v>19</v>
      </c>
      <c r="L187" s="33"/>
      <c r="M187" s="139" t="s">
        <v>19</v>
      </c>
      <c r="N187" s="140" t="s">
        <v>45</v>
      </c>
      <c r="P187" s="141">
        <f t="shared" si="31"/>
        <v>0</v>
      </c>
      <c r="Q187" s="141">
        <v>0</v>
      </c>
      <c r="R187" s="141">
        <f t="shared" si="32"/>
        <v>0</v>
      </c>
      <c r="S187" s="141">
        <v>0</v>
      </c>
      <c r="T187" s="142">
        <f t="shared" si="33"/>
        <v>0</v>
      </c>
      <c r="AR187" s="143" t="s">
        <v>173</v>
      </c>
      <c r="AT187" s="143" t="s">
        <v>168</v>
      </c>
      <c r="AU187" s="143" t="s">
        <v>81</v>
      </c>
      <c r="AY187" s="18" t="s">
        <v>166</v>
      </c>
      <c r="BE187" s="144">
        <f t="shared" si="34"/>
        <v>0</v>
      </c>
      <c r="BF187" s="144">
        <f t="shared" si="35"/>
        <v>0</v>
      </c>
      <c r="BG187" s="144">
        <f t="shared" si="36"/>
        <v>0</v>
      </c>
      <c r="BH187" s="144">
        <f t="shared" si="37"/>
        <v>0</v>
      </c>
      <c r="BI187" s="144">
        <f t="shared" si="38"/>
        <v>0</v>
      </c>
      <c r="BJ187" s="18" t="s">
        <v>81</v>
      </c>
      <c r="BK187" s="144">
        <f t="shared" si="39"/>
        <v>0</v>
      </c>
      <c r="BL187" s="18" t="s">
        <v>173</v>
      </c>
      <c r="BM187" s="143" t="s">
        <v>3979</v>
      </c>
    </row>
    <row r="188" spans="2:65" s="1" customFormat="1" ht="16.5" customHeight="1">
      <c r="B188" s="33"/>
      <c r="C188" s="175" t="s">
        <v>1096</v>
      </c>
      <c r="D188" s="175" t="s">
        <v>561</v>
      </c>
      <c r="E188" s="176" t="s">
        <v>3980</v>
      </c>
      <c r="F188" s="177" t="s">
        <v>3981</v>
      </c>
      <c r="G188" s="178" t="s">
        <v>1407</v>
      </c>
      <c r="H188" s="179">
        <v>2</v>
      </c>
      <c r="I188" s="180"/>
      <c r="J188" s="181">
        <f t="shared" si="30"/>
        <v>0</v>
      </c>
      <c r="K188" s="177" t="s">
        <v>19</v>
      </c>
      <c r="L188" s="182"/>
      <c r="M188" s="183" t="s">
        <v>19</v>
      </c>
      <c r="N188" s="184" t="s">
        <v>45</v>
      </c>
      <c r="P188" s="141">
        <f t="shared" si="31"/>
        <v>0</v>
      </c>
      <c r="Q188" s="141">
        <v>0</v>
      </c>
      <c r="R188" s="141">
        <f t="shared" si="32"/>
        <v>0</v>
      </c>
      <c r="S188" s="141">
        <v>0</v>
      </c>
      <c r="T188" s="142">
        <f t="shared" si="33"/>
        <v>0</v>
      </c>
      <c r="AR188" s="143" t="s">
        <v>229</v>
      </c>
      <c r="AT188" s="143" t="s">
        <v>561</v>
      </c>
      <c r="AU188" s="143" t="s">
        <v>81</v>
      </c>
      <c r="AY188" s="18" t="s">
        <v>166</v>
      </c>
      <c r="BE188" s="144">
        <f t="shared" si="34"/>
        <v>0</v>
      </c>
      <c r="BF188" s="144">
        <f t="shared" si="35"/>
        <v>0</v>
      </c>
      <c r="BG188" s="144">
        <f t="shared" si="36"/>
        <v>0</v>
      </c>
      <c r="BH188" s="144">
        <f t="shared" si="37"/>
        <v>0</v>
      </c>
      <c r="BI188" s="144">
        <f t="shared" si="38"/>
        <v>0</v>
      </c>
      <c r="BJ188" s="18" t="s">
        <v>81</v>
      </c>
      <c r="BK188" s="144">
        <f t="shared" si="39"/>
        <v>0</v>
      </c>
      <c r="BL188" s="18" t="s">
        <v>173</v>
      </c>
      <c r="BM188" s="143" t="s">
        <v>3982</v>
      </c>
    </row>
    <row r="189" spans="2:65" s="1" customFormat="1" ht="16.5" customHeight="1">
      <c r="B189" s="33"/>
      <c r="C189" s="132" t="s">
        <v>1102</v>
      </c>
      <c r="D189" s="132" t="s">
        <v>168</v>
      </c>
      <c r="E189" s="133" t="s">
        <v>3923</v>
      </c>
      <c r="F189" s="134" t="s">
        <v>3769</v>
      </c>
      <c r="G189" s="135" t="s">
        <v>1407</v>
      </c>
      <c r="H189" s="136">
        <v>2</v>
      </c>
      <c r="I189" s="137"/>
      <c r="J189" s="138">
        <f t="shared" si="30"/>
        <v>0</v>
      </c>
      <c r="K189" s="134" t="s">
        <v>19</v>
      </c>
      <c r="L189" s="33"/>
      <c r="M189" s="139" t="s">
        <v>19</v>
      </c>
      <c r="N189" s="140" t="s">
        <v>45</v>
      </c>
      <c r="P189" s="141">
        <f t="shared" si="31"/>
        <v>0</v>
      </c>
      <c r="Q189" s="141">
        <v>0</v>
      </c>
      <c r="R189" s="141">
        <f t="shared" si="32"/>
        <v>0</v>
      </c>
      <c r="S189" s="141">
        <v>0</v>
      </c>
      <c r="T189" s="142">
        <f t="shared" si="33"/>
        <v>0</v>
      </c>
      <c r="AR189" s="143" t="s">
        <v>173</v>
      </c>
      <c r="AT189" s="143" t="s">
        <v>168</v>
      </c>
      <c r="AU189" s="143" t="s">
        <v>81</v>
      </c>
      <c r="AY189" s="18" t="s">
        <v>166</v>
      </c>
      <c r="BE189" s="144">
        <f t="shared" si="34"/>
        <v>0</v>
      </c>
      <c r="BF189" s="144">
        <f t="shared" si="35"/>
        <v>0</v>
      </c>
      <c r="BG189" s="144">
        <f t="shared" si="36"/>
        <v>0</v>
      </c>
      <c r="BH189" s="144">
        <f t="shared" si="37"/>
        <v>0</v>
      </c>
      <c r="BI189" s="144">
        <f t="shared" si="38"/>
        <v>0</v>
      </c>
      <c r="BJ189" s="18" t="s">
        <v>81</v>
      </c>
      <c r="BK189" s="144">
        <f t="shared" si="39"/>
        <v>0</v>
      </c>
      <c r="BL189" s="18" t="s">
        <v>173</v>
      </c>
      <c r="BM189" s="143" t="s">
        <v>3983</v>
      </c>
    </row>
    <row r="190" spans="2:65" s="1" customFormat="1" ht="16.5" customHeight="1">
      <c r="B190" s="33"/>
      <c r="C190" s="175" t="s">
        <v>551</v>
      </c>
      <c r="D190" s="175" t="s">
        <v>561</v>
      </c>
      <c r="E190" s="176" t="s">
        <v>3984</v>
      </c>
      <c r="F190" s="177" t="s">
        <v>3985</v>
      </c>
      <c r="G190" s="178" t="s">
        <v>1407</v>
      </c>
      <c r="H190" s="179">
        <v>1</v>
      </c>
      <c r="I190" s="180"/>
      <c r="J190" s="181">
        <f t="shared" si="30"/>
        <v>0</v>
      </c>
      <c r="K190" s="177" t="s">
        <v>19</v>
      </c>
      <c r="L190" s="182"/>
      <c r="M190" s="183" t="s">
        <v>19</v>
      </c>
      <c r="N190" s="184" t="s">
        <v>45</v>
      </c>
      <c r="P190" s="141">
        <f t="shared" si="31"/>
        <v>0</v>
      </c>
      <c r="Q190" s="141">
        <v>0</v>
      </c>
      <c r="R190" s="141">
        <f t="shared" si="32"/>
        <v>0</v>
      </c>
      <c r="S190" s="141">
        <v>0</v>
      </c>
      <c r="T190" s="142">
        <f t="shared" si="33"/>
        <v>0</v>
      </c>
      <c r="AR190" s="143" t="s">
        <v>229</v>
      </c>
      <c r="AT190" s="143" t="s">
        <v>561</v>
      </c>
      <c r="AU190" s="143" t="s">
        <v>81</v>
      </c>
      <c r="AY190" s="18" t="s">
        <v>166</v>
      </c>
      <c r="BE190" s="144">
        <f t="shared" si="34"/>
        <v>0</v>
      </c>
      <c r="BF190" s="144">
        <f t="shared" si="35"/>
        <v>0</v>
      </c>
      <c r="BG190" s="144">
        <f t="shared" si="36"/>
        <v>0</v>
      </c>
      <c r="BH190" s="144">
        <f t="shared" si="37"/>
        <v>0</v>
      </c>
      <c r="BI190" s="144">
        <f t="shared" si="38"/>
        <v>0</v>
      </c>
      <c r="BJ190" s="18" t="s">
        <v>81</v>
      </c>
      <c r="BK190" s="144">
        <f t="shared" si="39"/>
        <v>0</v>
      </c>
      <c r="BL190" s="18" t="s">
        <v>173</v>
      </c>
      <c r="BM190" s="143" t="s">
        <v>3986</v>
      </c>
    </row>
    <row r="191" spans="2:65" s="1" customFormat="1" ht="16.5" customHeight="1">
      <c r="B191" s="33"/>
      <c r="C191" s="132" t="s">
        <v>1112</v>
      </c>
      <c r="D191" s="132" t="s">
        <v>168</v>
      </c>
      <c r="E191" s="133" t="s">
        <v>3923</v>
      </c>
      <c r="F191" s="134" t="s">
        <v>3769</v>
      </c>
      <c r="G191" s="135" t="s">
        <v>1407</v>
      </c>
      <c r="H191" s="136">
        <v>1</v>
      </c>
      <c r="I191" s="137"/>
      <c r="J191" s="138">
        <f t="shared" si="30"/>
        <v>0</v>
      </c>
      <c r="K191" s="134" t="s">
        <v>19</v>
      </c>
      <c r="L191" s="33"/>
      <c r="M191" s="139" t="s">
        <v>19</v>
      </c>
      <c r="N191" s="140" t="s">
        <v>45</v>
      </c>
      <c r="P191" s="141">
        <f t="shared" si="31"/>
        <v>0</v>
      </c>
      <c r="Q191" s="141">
        <v>0</v>
      </c>
      <c r="R191" s="141">
        <f t="shared" si="32"/>
        <v>0</v>
      </c>
      <c r="S191" s="141">
        <v>0</v>
      </c>
      <c r="T191" s="142">
        <f t="shared" si="33"/>
        <v>0</v>
      </c>
      <c r="AR191" s="143" t="s">
        <v>173</v>
      </c>
      <c r="AT191" s="143" t="s">
        <v>168</v>
      </c>
      <c r="AU191" s="143" t="s">
        <v>81</v>
      </c>
      <c r="AY191" s="18" t="s">
        <v>166</v>
      </c>
      <c r="BE191" s="144">
        <f t="shared" si="34"/>
        <v>0</v>
      </c>
      <c r="BF191" s="144">
        <f t="shared" si="35"/>
        <v>0</v>
      </c>
      <c r="BG191" s="144">
        <f t="shared" si="36"/>
        <v>0</v>
      </c>
      <c r="BH191" s="144">
        <f t="shared" si="37"/>
        <v>0</v>
      </c>
      <c r="BI191" s="144">
        <f t="shared" si="38"/>
        <v>0</v>
      </c>
      <c r="BJ191" s="18" t="s">
        <v>81</v>
      </c>
      <c r="BK191" s="144">
        <f t="shared" si="39"/>
        <v>0</v>
      </c>
      <c r="BL191" s="18" t="s">
        <v>173</v>
      </c>
      <c r="BM191" s="143" t="s">
        <v>3987</v>
      </c>
    </row>
    <row r="192" spans="2:65" s="1" customFormat="1" ht="16.5" customHeight="1">
      <c r="B192" s="33"/>
      <c r="C192" s="175" t="s">
        <v>1117</v>
      </c>
      <c r="D192" s="175" t="s">
        <v>561</v>
      </c>
      <c r="E192" s="176" t="s">
        <v>3988</v>
      </c>
      <c r="F192" s="177" t="s">
        <v>3989</v>
      </c>
      <c r="G192" s="178" t="s">
        <v>1407</v>
      </c>
      <c r="H192" s="179">
        <v>4</v>
      </c>
      <c r="I192" s="180"/>
      <c r="J192" s="181">
        <f t="shared" si="30"/>
        <v>0</v>
      </c>
      <c r="K192" s="177" t="s">
        <v>19</v>
      </c>
      <c r="L192" s="182"/>
      <c r="M192" s="183" t="s">
        <v>19</v>
      </c>
      <c r="N192" s="184" t="s">
        <v>45</v>
      </c>
      <c r="P192" s="141">
        <f t="shared" si="31"/>
        <v>0</v>
      </c>
      <c r="Q192" s="141">
        <v>0</v>
      </c>
      <c r="R192" s="141">
        <f t="shared" si="32"/>
        <v>0</v>
      </c>
      <c r="S192" s="141">
        <v>0</v>
      </c>
      <c r="T192" s="142">
        <f t="shared" si="33"/>
        <v>0</v>
      </c>
      <c r="AR192" s="143" t="s">
        <v>229</v>
      </c>
      <c r="AT192" s="143" t="s">
        <v>561</v>
      </c>
      <c r="AU192" s="143" t="s">
        <v>81</v>
      </c>
      <c r="AY192" s="18" t="s">
        <v>166</v>
      </c>
      <c r="BE192" s="144">
        <f t="shared" si="34"/>
        <v>0</v>
      </c>
      <c r="BF192" s="144">
        <f t="shared" si="35"/>
        <v>0</v>
      </c>
      <c r="BG192" s="144">
        <f t="shared" si="36"/>
        <v>0</v>
      </c>
      <c r="BH192" s="144">
        <f t="shared" si="37"/>
        <v>0</v>
      </c>
      <c r="BI192" s="144">
        <f t="shared" si="38"/>
        <v>0</v>
      </c>
      <c r="BJ192" s="18" t="s">
        <v>81</v>
      </c>
      <c r="BK192" s="144">
        <f t="shared" si="39"/>
        <v>0</v>
      </c>
      <c r="BL192" s="18" t="s">
        <v>173</v>
      </c>
      <c r="BM192" s="143" t="s">
        <v>3990</v>
      </c>
    </row>
    <row r="193" spans="2:65" s="11" customFormat="1" ht="25.95" customHeight="1">
      <c r="B193" s="120"/>
      <c r="D193" s="121" t="s">
        <v>73</v>
      </c>
      <c r="E193" s="122" t="s">
        <v>3991</v>
      </c>
      <c r="F193" s="122" t="s">
        <v>3992</v>
      </c>
      <c r="I193" s="123"/>
      <c r="J193" s="124">
        <f>BK193</f>
        <v>0</v>
      </c>
      <c r="L193" s="120"/>
      <c r="M193" s="125"/>
      <c r="P193" s="126">
        <f>SUM(P194:P234)</f>
        <v>0</v>
      </c>
      <c r="R193" s="126">
        <f>SUM(R194:R234)</f>
        <v>0</v>
      </c>
      <c r="T193" s="127">
        <f>SUM(T194:T234)</f>
        <v>0</v>
      </c>
      <c r="AR193" s="121" t="s">
        <v>81</v>
      </c>
      <c r="AT193" s="128" t="s">
        <v>73</v>
      </c>
      <c r="AU193" s="128" t="s">
        <v>74</v>
      </c>
      <c r="AY193" s="121" t="s">
        <v>166</v>
      </c>
      <c r="BK193" s="129">
        <f>SUM(BK194:BK234)</f>
        <v>0</v>
      </c>
    </row>
    <row r="194" spans="2:65" s="1" customFormat="1" ht="16.5" customHeight="1">
      <c r="B194" s="33"/>
      <c r="C194" s="175" t="s">
        <v>1123</v>
      </c>
      <c r="D194" s="175" t="s">
        <v>561</v>
      </c>
      <c r="E194" s="176" t="s">
        <v>3993</v>
      </c>
      <c r="F194" s="177" t="s">
        <v>3994</v>
      </c>
      <c r="G194" s="178" t="s">
        <v>276</v>
      </c>
      <c r="H194" s="179">
        <v>60</v>
      </c>
      <c r="I194" s="180"/>
      <c r="J194" s="181">
        <f t="shared" ref="J194:J231" si="40">ROUND(I194*H194,2)</f>
        <v>0</v>
      </c>
      <c r="K194" s="177" t="s">
        <v>19</v>
      </c>
      <c r="L194" s="182"/>
      <c r="M194" s="183" t="s">
        <v>19</v>
      </c>
      <c r="N194" s="184" t="s">
        <v>45</v>
      </c>
      <c r="P194" s="141">
        <f t="shared" ref="P194:P231" si="41">O194*H194</f>
        <v>0</v>
      </c>
      <c r="Q194" s="141">
        <v>0</v>
      </c>
      <c r="R194" s="141">
        <f t="shared" ref="R194:R231" si="42">Q194*H194</f>
        <v>0</v>
      </c>
      <c r="S194" s="141">
        <v>0</v>
      </c>
      <c r="T194" s="142">
        <f t="shared" ref="T194:T231" si="43">S194*H194</f>
        <v>0</v>
      </c>
      <c r="AR194" s="143" t="s">
        <v>229</v>
      </c>
      <c r="AT194" s="143" t="s">
        <v>561</v>
      </c>
      <c r="AU194" s="143" t="s">
        <v>81</v>
      </c>
      <c r="AY194" s="18" t="s">
        <v>166</v>
      </c>
      <c r="BE194" s="144">
        <f t="shared" ref="BE194:BE231" si="44">IF(N194="základní",J194,0)</f>
        <v>0</v>
      </c>
      <c r="BF194" s="144">
        <f t="shared" ref="BF194:BF231" si="45">IF(N194="snížená",J194,0)</f>
        <v>0</v>
      </c>
      <c r="BG194" s="144">
        <f t="shared" ref="BG194:BG231" si="46">IF(N194="zákl. přenesená",J194,0)</f>
        <v>0</v>
      </c>
      <c r="BH194" s="144">
        <f t="shared" ref="BH194:BH231" si="47">IF(N194="sníž. přenesená",J194,0)</f>
        <v>0</v>
      </c>
      <c r="BI194" s="144">
        <f t="shared" ref="BI194:BI231" si="48">IF(N194="nulová",J194,0)</f>
        <v>0</v>
      </c>
      <c r="BJ194" s="18" t="s">
        <v>81</v>
      </c>
      <c r="BK194" s="144">
        <f t="shared" ref="BK194:BK231" si="49">ROUND(I194*H194,2)</f>
        <v>0</v>
      </c>
      <c r="BL194" s="18" t="s">
        <v>173</v>
      </c>
      <c r="BM194" s="143" t="s">
        <v>3995</v>
      </c>
    </row>
    <row r="195" spans="2:65" s="1" customFormat="1" ht="16.5" customHeight="1">
      <c r="B195" s="33"/>
      <c r="C195" s="132" t="s">
        <v>1127</v>
      </c>
      <c r="D195" s="132" t="s">
        <v>168</v>
      </c>
      <c r="E195" s="133" t="s">
        <v>3996</v>
      </c>
      <c r="F195" s="134" t="s">
        <v>3769</v>
      </c>
      <c r="G195" s="135" t="s">
        <v>276</v>
      </c>
      <c r="H195" s="136">
        <v>60</v>
      </c>
      <c r="I195" s="137"/>
      <c r="J195" s="138">
        <f t="shared" si="40"/>
        <v>0</v>
      </c>
      <c r="K195" s="134" t="s">
        <v>19</v>
      </c>
      <c r="L195" s="33"/>
      <c r="M195" s="139" t="s">
        <v>19</v>
      </c>
      <c r="N195" s="140" t="s">
        <v>45</v>
      </c>
      <c r="P195" s="141">
        <f t="shared" si="41"/>
        <v>0</v>
      </c>
      <c r="Q195" s="141">
        <v>0</v>
      </c>
      <c r="R195" s="141">
        <f t="shared" si="42"/>
        <v>0</v>
      </c>
      <c r="S195" s="141">
        <v>0</v>
      </c>
      <c r="T195" s="142">
        <f t="shared" si="43"/>
        <v>0</v>
      </c>
      <c r="AR195" s="143" t="s">
        <v>173</v>
      </c>
      <c r="AT195" s="143" t="s">
        <v>168</v>
      </c>
      <c r="AU195" s="143" t="s">
        <v>81</v>
      </c>
      <c r="AY195" s="18" t="s">
        <v>166</v>
      </c>
      <c r="BE195" s="144">
        <f t="shared" si="44"/>
        <v>0</v>
      </c>
      <c r="BF195" s="144">
        <f t="shared" si="45"/>
        <v>0</v>
      </c>
      <c r="BG195" s="144">
        <f t="shared" si="46"/>
        <v>0</v>
      </c>
      <c r="BH195" s="144">
        <f t="shared" si="47"/>
        <v>0</v>
      </c>
      <c r="BI195" s="144">
        <f t="shared" si="48"/>
        <v>0</v>
      </c>
      <c r="BJ195" s="18" t="s">
        <v>81</v>
      </c>
      <c r="BK195" s="144">
        <f t="shared" si="49"/>
        <v>0</v>
      </c>
      <c r="BL195" s="18" t="s">
        <v>173</v>
      </c>
      <c r="BM195" s="143" t="s">
        <v>3997</v>
      </c>
    </row>
    <row r="196" spans="2:65" s="1" customFormat="1" ht="16.5" customHeight="1">
      <c r="B196" s="33"/>
      <c r="C196" s="175" t="s">
        <v>1131</v>
      </c>
      <c r="D196" s="175" t="s">
        <v>561</v>
      </c>
      <c r="E196" s="176" t="s">
        <v>3998</v>
      </c>
      <c r="F196" s="177" t="s">
        <v>3999</v>
      </c>
      <c r="G196" s="178" t="s">
        <v>276</v>
      </c>
      <c r="H196" s="179">
        <v>10</v>
      </c>
      <c r="I196" s="180"/>
      <c r="J196" s="181">
        <f t="shared" si="40"/>
        <v>0</v>
      </c>
      <c r="K196" s="177" t="s">
        <v>19</v>
      </c>
      <c r="L196" s="182"/>
      <c r="M196" s="183" t="s">
        <v>19</v>
      </c>
      <c r="N196" s="184" t="s">
        <v>45</v>
      </c>
      <c r="P196" s="141">
        <f t="shared" si="41"/>
        <v>0</v>
      </c>
      <c r="Q196" s="141">
        <v>0</v>
      </c>
      <c r="R196" s="141">
        <f t="shared" si="42"/>
        <v>0</v>
      </c>
      <c r="S196" s="141">
        <v>0</v>
      </c>
      <c r="T196" s="142">
        <f t="shared" si="43"/>
        <v>0</v>
      </c>
      <c r="AR196" s="143" t="s">
        <v>229</v>
      </c>
      <c r="AT196" s="143" t="s">
        <v>561</v>
      </c>
      <c r="AU196" s="143" t="s">
        <v>81</v>
      </c>
      <c r="AY196" s="18" t="s">
        <v>166</v>
      </c>
      <c r="BE196" s="144">
        <f t="shared" si="44"/>
        <v>0</v>
      </c>
      <c r="BF196" s="144">
        <f t="shared" si="45"/>
        <v>0</v>
      </c>
      <c r="BG196" s="144">
        <f t="shared" si="46"/>
        <v>0</v>
      </c>
      <c r="BH196" s="144">
        <f t="shared" si="47"/>
        <v>0</v>
      </c>
      <c r="BI196" s="144">
        <f t="shared" si="48"/>
        <v>0</v>
      </c>
      <c r="BJ196" s="18" t="s">
        <v>81</v>
      </c>
      <c r="BK196" s="144">
        <f t="shared" si="49"/>
        <v>0</v>
      </c>
      <c r="BL196" s="18" t="s">
        <v>173</v>
      </c>
      <c r="BM196" s="143" t="s">
        <v>4000</v>
      </c>
    </row>
    <row r="197" spans="2:65" s="1" customFormat="1" ht="16.5" customHeight="1">
      <c r="B197" s="33"/>
      <c r="C197" s="132" t="s">
        <v>1135</v>
      </c>
      <c r="D197" s="132" t="s">
        <v>168</v>
      </c>
      <c r="E197" s="133" t="s">
        <v>3996</v>
      </c>
      <c r="F197" s="134" t="s">
        <v>3769</v>
      </c>
      <c r="G197" s="135" t="s">
        <v>276</v>
      </c>
      <c r="H197" s="136">
        <v>10</v>
      </c>
      <c r="I197" s="137"/>
      <c r="J197" s="138">
        <f t="shared" si="40"/>
        <v>0</v>
      </c>
      <c r="K197" s="134" t="s">
        <v>19</v>
      </c>
      <c r="L197" s="33"/>
      <c r="M197" s="139" t="s">
        <v>19</v>
      </c>
      <c r="N197" s="140" t="s">
        <v>45</v>
      </c>
      <c r="P197" s="141">
        <f t="shared" si="41"/>
        <v>0</v>
      </c>
      <c r="Q197" s="141">
        <v>0</v>
      </c>
      <c r="R197" s="141">
        <f t="shared" si="42"/>
        <v>0</v>
      </c>
      <c r="S197" s="141">
        <v>0</v>
      </c>
      <c r="T197" s="142">
        <f t="shared" si="43"/>
        <v>0</v>
      </c>
      <c r="AR197" s="143" t="s">
        <v>173</v>
      </c>
      <c r="AT197" s="143" t="s">
        <v>168</v>
      </c>
      <c r="AU197" s="143" t="s">
        <v>81</v>
      </c>
      <c r="AY197" s="18" t="s">
        <v>166</v>
      </c>
      <c r="BE197" s="144">
        <f t="shared" si="44"/>
        <v>0</v>
      </c>
      <c r="BF197" s="144">
        <f t="shared" si="45"/>
        <v>0</v>
      </c>
      <c r="BG197" s="144">
        <f t="shared" si="46"/>
        <v>0</v>
      </c>
      <c r="BH197" s="144">
        <f t="shared" si="47"/>
        <v>0</v>
      </c>
      <c r="BI197" s="144">
        <f t="shared" si="48"/>
        <v>0</v>
      </c>
      <c r="BJ197" s="18" t="s">
        <v>81</v>
      </c>
      <c r="BK197" s="144">
        <f t="shared" si="49"/>
        <v>0</v>
      </c>
      <c r="BL197" s="18" t="s">
        <v>173</v>
      </c>
      <c r="BM197" s="143" t="s">
        <v>4001</v>
      </c>
    </row>
    <row r="198" spans="2:65" s="1" customFormat="1" ht="16.5" customHeight="1">
      <c r="B198" s="33"/>
      <c r="C198" s="175" t="s">
        <v>1142</v>
      </c>
      <c r="D198" s="175" t="s">
        <v>561</v>
      </c>
      <c r="E198" s="176" t="s">
        <v>4002</v>
      </c>
      <c r="F198" s="177" t="s">
        <v>4003</v>
      </c>
      <c r="G198" s="178" t="s">
        <v>276</v>
      </c>
      <c r="H198" s="179">
        <v>20</v>
      </c>
      <c r="I198" s="180"/>
      <c r="J198" s="181">
        <f t="shared" si="40"/>
        <v>0</v>
      </c>
      <c r="K198" s="177" t="s">
        <v>19</v>
      </c>
      <c r="L198" s="182"/>
      <c r="M198" s="183" t="s">
        <v>19</v>
      </c>
      <c r="N198" s="184" t="s">
        <v>45</v>
      </c>
      <c r="P198" s="141">
        <f t="shared" si="41"/>
        <v>0</v>
      </c>
      <c r="Q198" s="141">
        <v>0</v>
      </c>
      <c r="R198" s="141">
        <f t="shared" si="42"/>
        <v>0</v>
      </c>
      <c r="S198" s="141">
        <v>0</v>
      </c>
      <c r="T198" s="142">
        <f t="shared" si="43"/>
        <v>0</v>
      </c>
      <c r="AR198" s="143" t="s">
        <v>229</v>
      </c>
      <c r="AT198" s="143" t="s">
        <v>561</v>
      </c>
      <c r="AU198" s="143" t="s">
        <v>81</v>
      </c>
      <c r="AY198" s="18" t="s">
        <v>166</v>
      </c>
      <c r="BE198" s="144">
        <f t="shared" si="44"/>
        <v>0</v>
      </c>
      <c r="BF198" s="144">
        <f t="shared" si="45"/>
        <v>0</v>
      </c>
      <c r="BG198" s="144">
        <f t="shared" si="46"/>
        <v>0</v>
      </c>
      <c r="BH198" s="144">
        <f t="shared" si="47"/>
        <v>0</v>
      </c>
      <c r="BI198" s="144">
        <f t="shared" si="48"/>
        <v>0</v>
      </c>
      <c r="BJ198" s="18" t="s">
        <v>81</v>
      </c>
      <c r="BK198" s="144">
        <f t="shared" si="49"/>
        <v>0</v>
      </c>
      <c r="BL198" s="18" t="s">
        <v>173</v>
      </c>
      <c r="BM198" s="143" t="s">
        <v>4004</v>
      </c>
    </row>
    <row r="199" spans="2:65" s="1" customFormat="1" ht="16.5" customHeight="1">
      <c r="B199" s="33"/>
      <c r="C199" s="132" t="s">
        <v>1149</v>
      </c>
      <c r="D199" s="132" t="s">
        <v>168</v>
      </c>
      <c r="E199" s="133" t="s">
        <v>3996</v>
      </c>
      <c r="F199" s="134" t="s">
        <v>3769</v>
      </c>
      <c r="G199" s="135" t="s">
        <v>276</v>
      </c>
      <c r="H199" s="136">
        <v>20</v>
      </c>
      <c r="I199" s="137"/>
      <c r="J199" s="138">
        <f t="shared" si="40"/>
        <v>0</v>
      </c>
      <c r="K199" s="134" t="s">
        <v>19</v>
      </c>
      <c r="L199" s="33"/>
      <c r="M199" s="139" t="s">
        <v>19</v>
      </c>
      <c r="N199" s="140" t="s">
        <v>45</v>
      </c>
      <c r="P199" s="141">
        <f t="shared" si="41"/>
        <v>0</v>
      </c>
      <c r="Q199" s="141">
        <v>0</v>
      </c>
      <c r="R199" s="141">
        <f t="shared" si="42"/>
        <v>0</v>
      </c>
      <c r="S199" s="141">
        <v>0</v>
      </c>
      <c r="T199" s="142">
        <f t="shared" si="43"/>
        <v>0</v>
      </c>
      <c r="AR199" s="143" t="s">
        <v>173</v>
      </c>
      <c r="AT199" s="143" t="s">
        <v>168</v>
      </c>
      <c r="AU199" s="143" t="s">
        <v>81</v>
      </c>
      <c r="AY199" s="18" t="s">
        <v>166</v>
      </c>
      <c r="BE199" s="144">
        <f t="shared" si="44"/>
        <v>0</v>
      </c>
      <c r="BF199" s="144">
        <f t="shared" si="45"/>
        <v>0</v>
      </c>
      <c r="BG199" s="144">
        <f t="shared" si="46"/>
        <v>0</v>
      </c>
      <c r="BH199" s="144">
        <f t="shared" si="47"/>
        <v>0</v>
      </c>
      <c r="BI199" s="144">
        <f t="shared" si="48"/>
        <v>0</v>
      </c>
      <c r="BJ199" s="18" t="s">
        <v>81</v>
      </c>
      <c r="BK199" s="144">
        <f t="shared" si="49"/>
        <v>0</v>
      </c>
      <c r="BL199" s="18" t="s">
        <v>173</v>
      </c>
      <c r="BM199" s="143" t="s">
        <v>4005</v>
      </c>
    </row>
    <row r="200" spans="2:65" s="1" customFormat="1" ht="16.5" customHeight="1">
      <c r="B200" s="33"/>
      <c r="C200" s="175" t="s">
        <v>1154</v>
      </c>
      <c r="D200" s="175" t="s">
        <v>561</v>
      </c>
      <c r="E200" s="176" t="s">
        <v>4006</v>
      </c>
      <c r="F200" s="177" t="s">
        <v>4007</v>
      </c>
      <c r="G200" s="178" t="s">
        <v>276</v>
      </c>
      <c r="H200" s="179">
        <v>12</v>
      </c>
      <c r="I200" s="180"/>
      <c r="J200" s="181">
        <f t="shared" si="40"/>
        <v>0</v>
      </c>
      <c r="K200" s="177" t="s">
        <v>19</v>
      </c>
      <c r="L200" s="182"/>
      <c r="M200" s="183" t="s">
        <v>19</v>
      </c>
      <c r="N200" s="184" t="s">
        <v>45</v>
      </c>
      <c r="P200" s="141">
        <f t="shared" si="41"/>
        <v>0</v>
      </c>
      <c r="Q200" s="141">
        <v>0</v>
      </c>
      <c r="R200" s="141">
        <f t="shared" si="42"/>
        <v>0</v>
      </c>
      <c r="S200" s="141">
        <v>0</v>
      </c>
      <c r="T200" s="142">
        <f t="shared" si="43"/>
        <v>0</v>
      </c>
      <c r="AR200" s="143" t="s">
        <v>229</v>
      </c>
      <c r="AT200" s="143" t="s">
        <v>561</v>
      </c>
      <c r="AU200" s="143" t="s">
        <v>81</v>
      </c>
      <c r="AY200" s="18" t="s">
        <v>166</v>
      </c>
      <c r="BE200" s="144">
        <f t="shared" si="44"/>
        <v>0</v>
      </c>
      <c r="BF200" s="144">
        <f t="shared" si="45"/>
        <v>0</v>
      </c>
      <c r="BG200" s="144">
        <f t="shared" si="46"/>
        <v>0</v>
      </c>
      <c r="BH200" s="144">
        <f t="shared" si="47"/>
        <v>0</v>
      </c>
      <c r="BI200" s="144">
        <f t="shared" si="48"/>
        <v>0</v>
      </c>
      <c r="BJ200" s="18" t="s">
        <v>81</v>
      </c>
      <c r="BK200" s="144">
        <f t="shared" si="49"/>
        <v>0</v>
      </c>
      <c r="BL200" s="18" t="s">
        <v>173</v>
      </c>
      <c r="BM200" s="143" t="s">
        <v>4008</v>
      </c>
    </row>
    <row r="201" spans="2:65" s="1" customFormat="1" ht="16.5" customHeight="1">
      <c r="B201" s="33"/>
      <c r="C201" s="132" t="s">
        <v>1161</v>
      </c>
      <c r="D201" s="132" t="s">
        <v>168</v>
      </c>
      <c r="E201" s="133" t="s">
        <v>4009</v>
      </c>
      <c r="F201" s="134" t="s">
        <v>3769</v>
      </c>
      <c r="G201" s="135" t="s">
        <v>276</v>
      </c>
      <c r="H201" s="136">
        <v>12</v>
      </c>
      <c r="I201" s="137"/>
      <c r="J201" s="138">
        <f t="shared" si="40"/>
        <v>0</v>
      </c>
      <c r="K201" s="134" t="s">
        <v>19</v>
      </c>
      <c r="L201" s="33"/>
      <c r="M201" s="139" t="s">
        <v>19</v>
      </c>
      <c r="N201" s="140" t="s">
        <v>45</v>
      </c>
      <c r="P201" s="141">
        <f t="shared" si="41"/>
        <v>0</v>
      </c>
      <c r="Q201" s="141">
        <v>0</v>
      </c>
      <c r="R201" s="141">
        <f t="shared" si="42"/>
        <v>0</v>
      </c>
      <c r="S201" s="141">
        <v>0</v>
      </c>
      <c r="T201" s="142">
        <f t="shared" si="43"/>
        <v>0</v>
      </c>
      <c r="AR201" s="143" t="s">
        <v>173</v>
      </c>
      <c r="AT201" s="143" t="s">
        <v>168</v>
      </c>
      <c r="AU201" s="143" t="s">
        <v>81</v>
      </c>
      <c r="AY201" s="18" t="s">
        <v>166</v>
      </c>
      <c r="BE201" s="144">
        <f t="shared" si="44"/>
        <v>0</v>
      </c>
      <c r="BF201" s="144">
        <f t="shared" si="45"/>
        <v>0</v>
      </c>
      <c r="BG201" s="144">
        <f t="shared" si="46"/>
        <v>0</v>
      </c>
      <c r="BH201" s="144">
        <f t="shared" si="47"/>
        <v>0</v>
      </c>
      <c r="BI201" s="144">
        <f t="shared" si="48"/>
        <v>0</v>
      </c>
      <c r="BJ201" s="18" t="s">
        <v>81</v>
      </c>
      <c r="BK201" s="144">
        <f t="shared" si="49"/>
        <v>0</v>
      </c>
      <c r="BL201" s="18" t="s">
        <v>173</v>
      </c>
      <c r="BM201" s="143" t="s">
        <v>4010</v>
      </c>
    </row>
    <row r="202" spans="2:65" s="1" customFormat="1" ht="16.5" customHeight="1">
      <c r="B202" s="33"/>
      <c r="C202" s="175" t="s">
        <v>1168</v>
      </c>
      <c r="D202" s="175" t="s">
        <v>561</v>
      </c>
      <c r="E202" s="176" t="s">
        <v>4011</v>
      </c>
      <c r="F202" s="177" t="s">
        <v>4012</v>
      </c>
      <c r="G202" s="178" t="s">
        <v>276</v>
      </c>
      <c r="H202" s="179">
        <v>60</v>
      </c>
      <c r="I202" s="180"/>
      <c r="J202" s="181">
        <f t="shared" si="40"/>
        <v>0</v>
      </c>
      <c r="K202" s="177" t="s">
        <v>19</v>
      </c>
      <c r="L202" s="182"/>
      <c r="M202" s="183" t="s">
        <v>19</v>
      </c>
      <c r="N202" s="184" t="s">
        <v>45</v>
      </c>
      <c r="P202" s="141">
        <f t="shared" si="41"/>
        <v>0</v>
      </c>
      <c r="Q202" s="141">
        <v>0</v>
      </c>
      <c r="R202" s="141">
        <f t="shared" si="42"/>
        <v>0</v>
      </c>
      <c r="S202" s="141">
        <v>0</v>
      </c>
      <c r="T202" s="142">
        <f t="shared" si="43"/>
        <v>0</v>
      </c>
      <c r="AR202" s="143" t="s">
        <v>229</v>
      </c>
      <c r="AT202" s="143" t="s">
        <v>561</v>
      </c>
      <c r="AU202" s="143" t="s">
        <v>81</v>
      </c>
      <c r="AY202" s="18" t="s">
        <v>166</v>
      </c>
      <c r="BE202" s="144">
        <f t="shared" si="44"/>
        <v>0</v>
      </c>
      <c r="BF202" s="144">
        <f t="shared" si="45"/>
        <v>0</v>
      </c>
      <c r="BG202" s="144">
        <f t="shared" si="46"/>
        <v>0</v>
      </c>
      <c r="BH202" s="144">
        <f t="shared" si="47"/>
        <v>0</v>
      </c>
      <c r="BI202" s="144">
        <f t="shared" si="48"/>
        <v>0</v>
      </c>
      <c r="BJ202" s="18" t="s">
        <v>81</v>
      </c>
      <c r="BK202" s="144">
        <f t="shared" si="49"/>
        <v>0</v>
      </c>
      <c r="BL202" s="18" t="s">
        <v>173</v>
      </c>
      <c r="BM202" s="143" t="s">
        <v>4013</v>
      </c>
    </row>
    <row r="203" spans="2:65" s="1" customFormat="1" ht="16.5" customHeight="1">
      <c r="B203" s="33"/>
      <c r="C203" s="132" t="s">
        <v>1175</v>
      </c>
      <c r="D203" s="132" t="s">
        <v>168</v>
      </c>
      <c r="E203" s="133" t="s">
        <v>4009</v>
      </c>
      <c r="F203" s="134" t="s">
        <v>3769</v>
      </c>
      <c r="G203" s="135" t="s">
        <v>276</v>
      </c>
      <c r="H203" s="136">
        <v>60</v>
      </c>
      <c r="I203" s="137"/>
      <c r="J203" s="138">
        <f t="shared" si="40"/>
        <v>0</v>
      </c>
      <c r="K203" s="134" t="s">
        <v>19</v>
      </c>
      <c r="L203" s="33"/>
      <c r="M203" s="139" t="s">
        <v>19</v>
      </c>
      <c r="N203" s="140" t="s">
        <v>45</v>
      </c>
      <c r="P203" s="141">
        <f t="shared" si="41"/>
        <v>0</v>
      </c>
      <c r="Q203" s="141">
        <v>0</v>
      </c>
      <c r="R203" s="141">
        <f t="shared" si="42"/>
        <v>0</v>
      </c>
      <c r="S203" s="141">
        <v>0</v>
      </c>
      <c r="T203" s="142">
        <f t="shared" si="43"/>
        <v>0</v>
      </c>
      <c r="AR203" s="143" t="s">
        <v>173</v>
      </c>
      <c r="AT203" s="143" t="s">
        <v>168</v>
      </c>
      <c r="AU203" s="143" t="s">
        <v>81</v>
      </c>
      <c r="AY203" s="18" t="s">
        <v>166</v>
      </c>
      <c r="BE203" s="144">
        <f t="shared" si="44"/>
        <v>0</v>
      </c>
      <c r="BF203" s="144">
        <f t="shared" si="45"/>
        <v>0</v>
      </c>
      <c r="BG203" s="144">
        <f t="shared" si="46"/>
        <v>0</v>
      </c>
      <c r="BH203" s="144">
        <f t="shared" si="47"/>
        <v>0</v>
      </c>
      <c r="BI203" s="144">
        <f t="shared" si="48"/>
        <v>0</v>
      </c>
      <c r="BJ203" s="18" t="s">
        <v>81</v>
      </c>
      <c r="BK203" s="144">
        <f t="shared" si="49"/>
        <v>0</v>
      </c>
      <c r="BL203" s="18" t="s">
        <v>173</v>
      </c>
      <c r="BM203" s="143" t="s">
        <v>4014</v>
      </c>
    </row>
    <row r="204" spans="2:65" s="1" customFormat="1" ht="24.15" customHeight="1">
      <c r="B204" s="33"/>
      <c r="C204" s="175" t="s">
        <v>1180</v>
      </c>
      <c r="D204" s="175" t="s">
        <v>561</v>
      </c>
      <c r="E204" s="176" t="s">
        <v>4015</v>
      </c>
      <c r="F204" s="177" t="s">
        <v>4016</v>
      </c>
      <c r="G204" s="178" t="s">
        <v>276</v>
      </c>
      <c r="H204" s="179">
        <v>24</v>
      </c>
      <c r="I204" s="180"/>
      <c r="J204" s="181">
        <f t="shared" si="40"/>
        <v>0</v>
      </c>
      <c r="K204" s="177" t="s">
        <v>19</v>
      </c>
      <c r="L204" s="182"/>
      <c r="M204" s="183" t="s">
        <v>19</v>
      </c>
      <c r="N204" s="184" t="s">
        <v>45</v>
      </c>
      <c r="P204" s="141">
        <f t="shared" si="41"/>
        <v>0</v>
      </c>
      <c r="Q204" s="141">
        <v>0</v>
      </c>
      <c r="R204" s="141">
        <f t="shared" si="42"/>
        <v>0</v>
      </c>
      <c r="S204" s="141">
        <v>0</v>
      </c>
      <c r="T204" s="142">
        <f t="shared" si="43"/>
        <v>0</v>
      </c>
      <c r="AR204" s="143" t="s">
        <v>229</v>
      </c>
      <c r="AT204" s="143" t="s">
        <v>561</v>
      </c>
      <c r="AU204" s="143" t="s">
        <v>81</v>
      </c>
      <c r="AY204" s="18" t="s">
        <v>166</v>
      </c>
      <c r="BE204" s="144">
        <f t="shared" si="44"/>
        <v>0</v>
      </c>
      <c r="BF204" s="144">
        <f t="shared" si="45"/>
        <v>0</v>
      </c>
      <c r="BG204" s="144">
        <f t="shared" si="46"/>
        <v>0</v>
      </c>
      <c r="BH204" s="144">
        <f t="shared" si="47"/>
        <v>0</v>
      </c>
      <c r="BI204" s="144">
        <f t="shared" si="48"/>
        <v>0</v>
      </c>
      <c r="BJ204" s="18" t="s">
        <v>81</v>
      </c>
      <c r="BK204" s="144">
        <f t="shared" si="49"/>
        <v>0</v>
      </c>
      <c r="BL204" s="18" t="s">
        <v>173</v>
      </c>
      <c r="BM204" s="143" t="s">
        <v>4017</v>
      </c>
    </row>
    <row r="205" spans="2:65" s="1" customFormat="1" ht="16.5" customHeight="1">
      <c r="B205" s="33"/>
      <c r="C205" s="132" t="s">
        <v>1187</v>
      </c>
      <c r="D205" s="132" t="s">
        <v>168</v>
      </c>
      <c r="E205" s="133" t="s">
        <v>4018</v>
      </c>
      <c r="F205" s="134" t="s">
        <v>3769</v>
      </c>
      <c r="G205" s="135" t="s">
        <v>276</v>
      </c>
      <c r="H205" s="136">
        <v>24</v>
      </c>
      <c r="I205" s="137"/>
      <c r="J205" s="138">
        <f t="shared" si="40"/>
        <v>0</v>
      </c>
      <c r="K205" s="134" t="s">
        <v>19</v>
      </c>
      <c r="L205" s="33"/>
      <c r="M205" s="139" t="s">
        <v>19</v>
      </c>
      <c r="N205" s="140" t="s">
        <v>45</v>
      </c>
      <c r="P205" s="141">
        <f t="shared" si="41"/>
        <v>0</v>
      </c>
      <c r="Q205" s="141">
        <v>0</v>
      </c>
      <c r="R205" s="141">
        <f t="shared" si="42"/>
        <v>0</v>
      </c>
      <c r="S205" s="141">
        <v>0</v>
      </c>
      <c r="T205" s="142">
        <f t="shared" si="43"/>
        <v>0</v>
      </c>
      <c r="AR205" s="143" t="s">
        <v>173</v>
      </c>
      <c r="AT205" s="143" t="s">
        <v>168</v>
      </c>
      <c r="AU205" s="143" t="s">
        <v>81</v>
      </c>
      <c r="AY205" s="18" t="s">
        <v>166</v>
      </c>
      <c r="BE205" s="144">
        <f t="shared" si="44"/>
        <v>0</v>
      </c>
      <c r="BF205" s="144">
        <f t="shared" si="45"/>
        <v>0</v>
      </c>
      <c r="BG205" s="144">
        <f t="shared" si="46"/>
        <v>0</v>
      </c>
      <c r="BH205" s="144">
        <f t="shared" si="47"/>
        <v>0</v>
      </c>
      <c r="BI205" s="144">
        <f t="shared" si="48"/>
        <v>0</v>
      </c>
      <c r="BJ205" s="18" t="s">
        <v>81</v>
      </c>
      <c r="BK205" s="144">
        <f t="shared" si="49"/>
        <v>0</v>
      </c>
      <c r="BL205" s="18" t="s">
        <v>173</v>
      </c>
      <c r="BM205" s="143" t="s">
        <v>4019</v>
      </c>
    </row>
    <row r="206" spans="2:65" s="1" customFormat="1" ht="16.5" customHeight="1">
      <c r="B206" s="33"/>
      <c r="C206" s="175" t="s">
        <v>1193</v>
      </c>
      <c r="D206" s="175" t="s">
        <v>561</v>
      </c>
      <c r="E206" s="176" t="s">
        <v>4020</v>
      </c>
      <c r="F206" s="177" t="s">
        <v>4021</v>
      </c>
      <c r="G206" s="178" t="s">
        <v>276</v>
      </c>
      <c r="H206" s="179">
        <v>30</v>
      </c>
      <c r="I206" s="180"/>
      <c r="J206" s="181">
        <f t="shared" si="40"/>
        <v>0</v>
      </c>
      <c r="K206" s="177" t="s">
        <v>19</v>
      </c>
      <c r="L206" s="182"/>
      <c r="M206" s="183" t="s">
        <v>19</v>
      </c>
      <c r="N206" s="184" t="s">
        <v>45</v>
      </c>
      <c r="P206" s="141">
        <f t="shared" si="41"/>
        <v>0</v>
      </c>
      <c r="Q206" s="141">
        <v>0</v>
      </c>
      <c r="R206" s="141">
        <f t="shared" si="42"/>
        <v>0</v>
      </c>
      <c r="S206" s="141">
        <v>0</v>
      </c>
      <c r="T206" s="142">
        <f t="shared" si="43"/>
        <v>0</v>
      </c>
      <c r="AR206" s="143" t="s">
        <v>229</v>
      </c>
      <c r="AT206" s="143" t="s">
        <v>561</v>
      </c>
      <c r="AU206" s="143" t="s">
        <v>81</v>
      </c>
      <c r="AY206" s="18" t="s">
        <v>166</v>
      </c>
      <c r="BE206" s="144">
        <f t="shared" si="44"/>
        <v>0</v>
      </c>
      <c r="BF206" s="144">
        <f t="shared" si="45"/>
        <v>0</v>
      </c>
      <c r="BG206" s="144">
        <f t="shared" si="46"/>
        <v>0</v>
      </c>
      <c r="BH206" s="144">
        <f t="shared" si="47"/>
        <v>0</v>
      </c>
      <c r="BI206" s="144">
        <f t="shared" si="48"/>
        <v>0</v>
      </c>
      <c r="BJ206" s="18" t="s">
        <v>81</v>
      </c>
      <c r="BK206" s="144">
        <f t="shared" si="49"/>
        <v>0</v>
      </c>
      <c r="BL206" s="18" t="s">
        <v>173</v>
      </c>
      <c r="BM206" s="143" t="s">
        <v>4022</v>
      </c>
    </row>
    <row r="207" spans="2:65" s="1" customFormat="1" ht="16.5" customHeight="1">
      <c r="B207" s="33"/>
      <c r="C207" s="132" t="s">
        <v>1197</v>
      </c>
      <c r="D207" s="132" t="s">
        <v>168</v>
      </c>
      <c r="E207" s="133" t="s">
        <v>4023</v>
      </c>
      <c r="F207" s="134" t="s">
        <v>3769</v>
      </c>
      <c r="G207" s="135" t="s">
        <v>276</v>
      </c>
      <c r="H207" s="136">
        <v>30</v>
      </c>
      <c r="I207" s="137"/>
      <c r="J207" s="138">
        <f t="shared" si="40"/>
        <v>0</v>
      </c>
      <c r="K207" s="134" t="s">
        <v>19</v>
      </c>
      <c r="L207" s="33"/>
      <c r="M207" s="139" t="s">
        <v>19</v>
      </c>
      <c r="N207" s="140" t="s">
        <v>45</v>
      </c>
      <c r="P207" s="141">
        <f t="shared" si="41"/>
        <v>0</v>
      </c>
      <c r="Q207" s="141">
        <v>0</v>
      </c>
      <c r="R207" s="141">
        <f t="shared" si="42"/>
        <v>0</v>
      </c>
      <c r="S207" s="141">
        <v>0</v>
      </c>
      <c r="T207" s="142">
        <f t="shared" si="43"/>
        <v>0</v>
      </c>
      <c r="AR207" s="143" t="s">
        <v>173</v>
      </c>
      <c r="AT207" s="143" t="s">
        <v>168</v>
      </c>
      <c r="AU207" s="143" t="s">
        <v>81</v>
      </c>
      <c r="AY207" s="18" t="s">
        <v>166</v>
      </c>
      <c r="BE207" s="144">
        <f t="shared" si="44"/>
        <v>0</v>
      </c>
      <c r="BF207" s="144">
        <f t="shared" si="45"/>
        <v>0</v>
      </c>
      <c r="BG207" s="144">
        <f t="shared" si="46"/>
        <v>0</v>
      </c>
      <c r="BH207" s="144">
        <f t="shared" si="47"/>
        <v>0</v>
      </c>
      <c r="BI207" s="144">
        <f t="shared" si="48"/>
        <v>0</v>
      </c>
      <c r="BJ207" s="18" t="s">
        <v>81</v>
      </c>
      <c r="BK207" s="144">
        <f t="shared" si="49"/>
        <v>0</v>
      </c>
      <c r="BL207" s="18" t="s">
        <v>173</v>
      </c>
      <c r="BM207" s="143" t="s">
        <v>4024</v>
      </c>
    </row>
    <row r="208" spans="2:65" s="1" customFormat="1" ht="21.75" customHeight="1">
      <c r="B208" s="33"/>
      <c r="C208" s="175" t="s">
        <v>1202</v>
      </c>
      <c r="D208" s="175" t="s">
        <v>561</v>
      </c>
      <c r="E208" s="176" t="s">
        <v>4025</v>
      </c>
      <c r="F208" s="177" t="s">
        <v>4026</v>
      </c>
      <c r="G208" s="178" t="s">
        <v>1402</v>
      </c>
      <c r="H208" s="179">
        <v>1</v>
      </c>
      <c r="I208" s="180"/>
      <c r="J208" s="181">
        <f t="shared" si="40"/>
        <v>0</v>
      </c>
      <c r="K208" s="177" t="s">
        <v>19</v>
      </c>
      <c r="L208" s="182"/>
      <c r="M208" s="183" t="s">
        <v>19</v>
      </c>
      <c r="N208" s="184" t="s">
        <v>45</v>
      </c>
      <c r="P208" s="141">
        <f t="shared" si="41"/>
        <v>0</v>
      </c>
      <c r="Q208" s="141">
        <v>0</v>
      </c>
      <c r="R208" s="141">
        <f t="shared" si="42"/>
        <v>0</v>
      </c>
      <c r="S208" s="141">
        <v>0</v>
      </c>
      <c r="T208" s="142">
        <f t="shared" si="43"/>
        <v>0</v>
      </c>
      <c r="AR208" s="143" t="s">
        <v>229</v>
      </c>
      <c r="AT208" s="143" t="s">
        <v>561</v>
      </c>
      <c r="AU208" s="143" t="s">
        <v>81</v>
      </c>
      <c r="AY208" s="18" t="s">
        <v>166</v>
      </c>
      <c r="BE208" s="144">
        <f t="shared" si="44"/>
        <v>0</v>
      </c>
      <c r="BF208" s="144">
        <f t="shared" si="45"/>
        <v>0</v>
      </c>
      <c r="BG208" s="144">
        <f t="shared" si="46"/>
        <v>0</v>
      </c>
      <c r="BH208" s="144">
        <f t="shared" si="47"/>
        <v>0</v>
      </c>
      <c r="BI208" s="144">
        <f t="shared" si="48"/>
        <v>0</v>
      </c>
      <c r="BJ208" s="18" t="s">
        <v>81</v>
      </c>
      <c r="BK208" s="144">
        <f t="shared" si="49"/>
        <v>0</v>
      </c>
      <c r="BL208" s="18" t="s">
        <v>173</v>
      </c>
      <c r="BM208" s="143" t="s">
        <v>4027</v>
      </c>
    </row>
    <row r="209" spans="2:65" s="1" customFormat="1" ht="16.5" customHeight="1">
      <c r="B209" s="33"/>
      <c r="C209" s="132" t="s">
        <v>1206</v>
      </c>
      <c r="D209" s="132" t="s">
        <v>168</v>
      </c>
      <c r="E209" s="133" t="s">
        <v>4028</v>
      </c>
      <c r="F209" s="134" t="s">
        <v>3769</v>
      </c>
      <c r="G209" s="135" t="s">
        <v>1402</v>
      </c>
      <c r="H209" s="136">
        <v>1</v>
      </c>
      <c r="I209" s="137"/>
      <c r="J209" s="138">
        <f t="shared" si="40"/>
        <v>0</v>
      </c>
      <c r="K209" s="134" t="s">
        <v>19</v>
      </c>
      <c r="L209" s="33"/>
      <c r="M209" s="139" t="s">
        <v>19</v>
      </c>
      <c r="N209" s="140" t="s">
        <v>45</v>
      </c>
      <c r="P209" s="141">
        <f t="shared" si="41"/>
        <v>0</v>
      </c>
      <c r="Q209" s="141">
        <v>0</v>
      </c>
      <c r="R209" s="141">
        <f t="shared" si="42"/>
        <v>0</v>
      </c>
      <c r="S209" s="141">
        <v>0</v>
      </c>
      <c r="T209" s="142">
        <f t="shared" si="43"/>
        <v>0</v>
      </c>
      <c r="AR209" s="143" t="s">
        <v>173</v>
      </c>
      <c r="AT209" s="143" t="s">
        <v>168</v>
      </c>
      <c r="AU209" s="143" t="s">
        <v>81</v>
      </c>
      <c r="AY209" s="18" t="s">
        <v>166</v>
      </c>
      <c r="BE209" s="144">
        <f t="shared" si="44"/>
        <v>0</v>
      </c>
      <c r="BF209" s="144">
        <f t="shared" si="45"/>
        <v>0</v>
      </c>
      <c r="BG209" s="144">
        <f t="shared" si="46"/>
        <v>0</v>
      </c>
      <c r="BH209" s="144">
        <f t="shared" si="47"/>
        <v>0</v>
      </c>
      <c r="BI209" s="144">
        <f t="shared" si="48"/>
        <v>0</v>
      </c>
      <c r="BJ209" s="18" t="s">
        <v>81</v>
      </c>
      <c r="BK209" s="144">
        <f t="shared" si="49"/>
        <v>0</v>
      </c>
      <c r="BL209" s="18" t="s">
        <v>173</v>
      </c>
      <c r="BM209" s="143" t="s">
        <v>4029</v>
      </c>
    </row>
    <row r="210" spans="2:65" s="1" customFormat="1" ht="16.5" customHeight="1">
      <c r="B210" s="33"/>
      <c r="C210" s="175" t="s">
        <v>1210</v>
      </c>
      <c r="D210" s="175" t="s">
        <v>561</v>
      </c>
      <c r="E210" s="176" t="s">
        <v>4030</v>
      </c>
      <c r="F210" s="177" t="s">
        <v>4031</v>
      </c>
      <c r="G210" s="178" t="s">
        <v>276</v>
      </c>
      <c r="H210" s="179">
        <v>32</v>
      </c>
      <c r="I210" s="180"/>
      <c r="J210" s="181">
        <f t="shared" si="40"/>
        <v>0</v>
      </c>
      <c r="K210" s="177" t="s">
        <v>19</v>
      </c>
      <c r="L210" s="182"/>
      <c r="M210" s="183" t="s">
        <v>19</v>
      </c>
      <c r="N210" s="184" t="s">
        <v>45</v>
      </c>
      <c r="P210" s="141">
        <f t="shared" si="41"/>
        <v>0</v>
      </c>
      <c r="Q210" s="141">
        <v>0</v>
      </c>
      <c r="R210" s="141">
        <f t="shared" si="42"/>
        <v>0</v>
      </c>
      <c r="S210" s="141">
        <v>0</v>
      </c>
      <c r="T210" s="142">
        <f t="shared" si="43"/>
        <v>0</v>
      </c>
      <c r="AR210" s="143" t="s">
        <v>229</v>
      </c>
      <c r="AT210" s="143" t="s">
        <v>561</v>
      </c>
      <c r="AU210" s="143" t="s">
        <v>81</v>
      </c>
      <c r="AY210" s="18" t="s">
        <v>166</v>
      </c>
      <c r="BE210" s="144">
        <f t="shared" si="44"/>
        <v>0</v>
      </c>
      <c r="BF210" s="144">
        <f t="shared" si="45"/>
        <v>0</v>
      </c>
      <c r="BG210" s="144">
        <f t="shared" si="46"/>
        <v>0</v>
      </c>
      <c r="BH210" s="144">
        <f t="shared" si="47"/>
        <v>0</v>
      </c>
      <c r="BI210" s="144">
        <f t="shared" si="48"/>
        <v>0</v>
      </c>
      <c r="BJ210" s="18" t="s">
        <v>81</v>
      </c>
      <c r="BK210" s="144">
        <f t="shared" si="49"/>
        <v>0</v>
      </c>
      <c r="BL210" s="18" t="s">
        <v>173</v>
      </c>
      <c r="BM210" s="143" t="s">
        <v>4032</v>
      </c>
    </row>
    <row r="211" spans="2:65" s="1" customFormat="1" ht="16.5" customHeight="1">
      <c r="B211" s="33"/>
      <c r="C211" s="132" t="s">
        <v>1215</v>
      </c>
      <c r="D211" s="132" t="s">
        <v>168</v>
      </c>
      <c r="E211" s="133" t="s">
        <v>4033</v>
      </c>
      <c r="F211" s="134" t="s">
        <v>3769</v>
      </c>
      <c r="G211" s="135" t="s">
        <v>276</v>
      </c>
      <c r="H211" s="136">
        <v>32</v>
      </c>
      <c r="I211" s="137"/>
      <c r="J211" s="138">
        <f t="shared" si="40"/>
        <v>0</v>
      </c>
      <c r="K211" s="134" t="s">
        <v>19</v>
      </c>
      <c r="L211" s="33"/>
      <c r="M211" s="139" t="s">
        <v>19</v>
      </c>
      <c r="N211" s="140" t="s">
        <v>45</v>
      </c>
      <c r="P211" s="141">
        <f t="shared" si="41"/>
        <v>0</v>
      </c>
      <c r="Q211" s="141">
        <v>0</v>
      </c>
      <c r="R211" s="141">
        <f t="shared" si="42"/>
        <v>0</v>
      </c>
      <c r="S211" s="141">
        <v>0</v>
      </c>
      <c r="T211" s="142">
        <f t="shared" si="43"/>
        <v>0</v>
      </c>
      <c r="AR211" s="143" t="s">
        <v>173</v>
      </c>
      <c r="AT211" s="143" t="s">
        <v>168</v>
      </c>
      <c r="AU211" s="143" t="s">
        <v>81</v>
      </c>
      <c r="AY211" s="18" t="s">
        <v>166</v>
      </c>
      <c r="BE211" s="144">
        <f t="shared" si="44"/>
        <v>0</v>
      </c>
      <c r="BF211" s="144">
        <f t="shared" si="45"/>
        <v>0</v>
      </c>
      <c r="BG211" s="144">
        <f t="shared" si="46"/>
        <v>0</v>
      </c>
      <c r="BH211" s="144">
        <f t="shared" si="47"/>
        <v>0</v>
      </c>
      <c r="BI211" s="144">
        <f t="shared" si="48"/>
        <v>0</v>
      </c>
      <c r="BJ211" s="18" t="s">
        <v>81</v>
      </c>
      <c r="BK211" s="144">
        <f t="shared" si="49"/>
        <v>0</v>
      </c>
      <c r="BL211" s="18" t="s">
        <v>173</v>
      </c>
      <c r="BM211" s="143" t="s">
        <v>4034</v>
      </c>
    </row>
    <row r="212" spans="2:65" s="1" customFormat="1" ht="16.5" customHeight="1">
      <c r="B212" s="33"/>
      <c r="C212" s="175" t="s">
        <v>1219</v>
      </c>
      <c r="D212" s="175" t="s">
        <v>561</v>
      </c>
      <c r="E212" s="176" t="s">
        <v>4035</v>
      </c>
      <c r="F212" s="177" t="s">
        <v>4036</v>
      </c>
      <c r="G212" s="178" t="s">
        <v>276</v>
      </c>
      <c r="H212" s="179">
        <v>32</v>
      </c>
      <c r="I212" s="180"/>
      <c r="J212" s="181">
        <f t="shared" si="40"/>
        <v>0</v>
      </c>
      <c r="K212" s="177" t="s">
        <v>19</v>
      </c>
      <c r="L212" s="182"/>
      <c r="M212" s="183" t="s">
        <v>19</v>
      </c>
      <c r="N212" s="184" t="s">
        <v>45</v>
      </c>
      <c r="P212" s="141">
        <f t="shared" si="41"/>
        <v>0</v>
      </c>
      <c r="Q212" s="141">
        <v>0</v>
      </c>
      <c r="R212" s="141">
        <f t="shared" si="42"/>
        <v>0</v>
      </c>
      <c r="S212" s="141">
        <v>0</v>
      </c>
      <c r="T212" s="142">
        <f t="shared" si="43"/>
        <v>0</v>
      </c>
      <c r="AR212" s="143" t="s">
        <v>229</v>
      </c>
      <c r="AT212" s="143" t="s">
        <v>561</v>
      </c>
      <c r="AU212" s="143" t="s">
        <v>81</v>
      </c>
      <c r="AY212" s="18" t="s">
        <v>166</v>
      </c>
      <c r="BE212" s="144">
        <f t="shared" si="44"/>
        <v>0</v>
      </c>
      <c r="BF212" s="144">
        <f t="shared" si="45"/>
        <v>0</v>
      </c>
      <c r="BG212" s="144">
        <f t="shared" si="46"/>
        <v>0</v>
      </c>
      <c r="BH212" s="144">
        <f t="shared" si="47"/>
        <v>0</v>
      </c>
      <c r="BI212" s="144">
        <f t="shared" si="48"/>
        <v>0</v>
      </c>
      <c r="BJ212" s="18" t="s">
        <v>81</v>
      </c>
      <c r="BK212" s="144">
        <f t="shared" si="49"/>
        <v>0</v>
      </c>
      <c r="BL212" s="18" t="s">
        <v>173</v>
      </c>
      <c r="BM212" s="143" t="s">
        <v>4037</v>
      </c>
    </row>
    <row r="213" spans="2:65" s="1" customFormat="1" ht="16.5" customHeight="1">
      <c r="B213" s="33"/>
      <c r="C213" s="132" t="s">
        <v>1223</v>
      </c>
      <c r="D213" s="132" t="s">
        <v>168</v>
      </c>
      <c r="E213" s="133" t="s">
        <v>4038</v>
      </c>
      <c r="F213" s="134" t="s">
        <v>3769</v>
      </c>
      <c r="G213" s="135" t="s">
        <v>276</v>
      </c>
      <c r="H213" s="136">
        <v>32</v>
      </c>
      <c r="I213" s="137"/>
      <c r="J213" s="138">
        <f t="shared" si="40"/>
        <v>0</v>
      </c>
      <c r="K213" s="134" t="s">
        <v>19</v>
      </c>
      <c r="L213" s="33"/>
      <c r="M213" s="139" t="s">
        <v>19</v>
      </c>
      <c r="N213" s="140" t="s">
        <v>45</v>
      </c>
      <c r="P213" s="141">
        <f t="shared" si="41"/>
        <v>0</v>
      </c>
      <c r="Q213" s="141">
        <v>0</v>
      </c>
      <c r="R213" s="141">
        <f t="shared" si="42"/>
        <v>0</v>
      </c>
      <c r="S213" s="141">
        <v>0</v>
      </c>
      <c r="T213" s="142">
        <f t="shared" si="43"/>
        <v>0</v>
      </c>
      <c r="AR213" s="143" t="s">
        <v>173</v>
      </c>
      <c r="AT213" s="143" t="s">
        <v>168</v>
      </c>
      <c r="AU213" s="143" t="s">
        <v>81</v>
      </c>
      <c r="AY213" s="18" t="s">
        <v>166</v>
      </c>
      <c r="BE213" s="144">
        <f t="shared" si="44"/>
        <v>0</v>
      </c>
      <c r="BF213" s="144">
        <f t="shared" si="45"/>
        <v>0</v>
      </c>
      <c r="BG213" s="144">
        <f t="shared" si="46"/>
        <v>0</v>
      </c>
      <c r="BH213" s="144">
        <f t="shared" si="47"/>
        <v>0</v>
      </c>
      <c r="BI213" s="144">
        <f t="shared" si="48"/>
        <v>0</v>
      </c>
      <c r="BJ213" s="18" t="s">
        <v>81</v>
      </c>
      <c r="BK213" s="144">
        <f t="shared" si="49"/>
        <v>0</v>
      </c>
      <c r="BL213" s="18" t="s">
        <v>173</v>
      </c>
      <c r="BM213" s="143" t="s">
        <v>4039</v>
      </c>
    </row>
    <row r="214" spans="2:65" s="1" customFormat="1" ht="16.5" customHeight="1">
      <c r="B214" s="33"/>
      <c r="C214" s="175" t="s">
        <v>1227</v>
      </c>
      <c r="D214" s="175" t="s">
        <v>561</v>
      </c>
      <c r="E214" s="176" t="s">
        <v>4040</v>
      </c>
      <c r="F214" s="177" t="s">
        <v>4041</v>
      </c>
      <c r="G214" s="178" t="s">
        <v>276</v>
      </c>
      <c r="H214" s="179">
        <v>32</v>
      </c>
      <c r="I214" s="180"/>
      <c r="J214" s="181">
        <f t="shared" si="40"/>
        <v>0</v>
      </c>
      <c r="K214" s="177" t="s">
        <v>19</v>
      </c>
      <c r="L214" s="182"/>
      <c r="M214" s="183" t="s">
        <v>19</v>
      </c>
      <c r="N214" s="184" t="s">
        <v>45</v>
      </c>
      <c r="P214" s="141">
        <f t="shared" si="41"/>
        <v>0</v>
      </c>
      <c r="Q214" s="141">
        <v>0</v>
      </c>
      <c r="R214" s="141">
        <f t="shared" si="42"/>
        <v>0</v>
      </c>
      <c r="S214" s="141">
        <v>0</v>
      </c>
      <c r="T214" s="142">
        <f t="shared" si="43"/>
        <v>0</v>
      </c>
      <c r="AR214" s="143" t="s">
        <v>229</v>
      </c>
      <c r="AT214" s="143" t="s">
        <v>561</v>
      </c>
      <c r="AU214" s="143" t="s">
        <v>81</v>
      </c>
      <c r="AY214" s="18" t="s">
        <v>166</v>
      </c>
      <c r="BE214" s="144">
        <f t="shared" si="44"/>
        <v>0</v>
      </c>
      <c r="BF214" s="144">
        <f t="shared" si="45"/>
        <v>0</v>
      </c>
      <c r="BG214" s="144">
        <f t="shared" si="46"/>
        <v>0</v>
      </c>
      <c r="BH214" s="144">
        <f t="shared" si="47"/>
        <v>0</v>
      </c>
      <c r="BI214" s="144">
        <f t="shared" si="48"/>
        <v>0</v>
      </c>
      <c r="BJ214" s="18" t="s">
        <v>81</v>
      </c>
      <c r="BK214" s="144">
        <f t="shared" si="49"/>
        <v>0</v>
      </c>
      <c r="BL214" s="18" t="s">
        <v>173</v>
      </c>
      <c r="BM214" s="143" t="s">
        <v>4042</v>
      </c>
    </row>
    <row r="215" spans="2:65" s="1" customFormat="1" ht="16.5" customHeight="1">
      <c r="B215" s="33"/>
      <c r="C215" s="132" t="s">
        <v>1231</v>
      </c>
      <c r="D215" s="132" t="s">
        <v>168</v>
      </c>
      <c r="E215" s="133" t="s">
        <v>4043</v>
      </c>
      <c r="F215" s="134" t="s">
        <v>3769</v>
      </c>
      <c r="G215" s="135" t="s">
        <v>276</v>
      </c>
      <c r="H215" s="136">
        <v>32</v>
      </c>
      <c r="I215" s="137"/>
      <c r="J215" s="138">
        <f t="shared" si="40"/>
        <v>0</v>
      </c>
      <c r="K215" s="134" t="s">
        <v>19</v>
      </c>
      <c r="L215" s="33"/>
      <c r="M215" s="139" t="s">
        <v>19</v>
      </c>
      <c r="N215" s="140" t="s">
        <v>45</v>
      </c>
      <c r="P215" s="141">
        <f t="shared" si="41"/>
        <v>0</v>
      </c>
      <c r="Q215" s="141">
        <v>0</v>
      </c>
      <c r="R215" s="141">
        <f t="shared" si="42"/>
        <v>0</v>
      </c>
      <c r="S215" s="141">
        <v>0</v>
      </c>
      <c r="T215" s="142">
        <f t="shared" si="43"/>
        <v>0</v>
      </c>
      <c r="AR215" s="143" t="s">
        <v>173</v>
      </c>
      <c r="AT215" s="143" t="s">
        <v>168</v>
      </c>
      <c r="AU215" s="143" t="s">
        <v>81</v>
      </c>
      <c r="AY215" s="18" t="s">
        <v>166</v>
      </c>
      <c r="BE215" s="144">
        <f t="shared" si="44"/>
        <v>0</v>
      </c>
      <c r="BF215" s="144">
        <f t="shared" si="45"/>
        <v>0</v>
      </c>
      <c r="BG215" s="144">
        <f t="shared" si="46"/>
        <v>0</v>
      </c>
      <c r="BH215" s="144">
        <f t="shared" si="47"/>
        <v>0</v>
      </c>
      <c r="BI215" s="144">
        <f t="shared" si="48"/>
        <v>0</v>
      </c>
      <c r="BJ215" s="18" t="s">
        <v>81</v>
      </c>
      <c r="BK215" s="144">
        <f t="shared" si="49"/>
        <v>0</v>
      </c>
      <c r="BL215" s="18" t="s">
        <v>173</v>
      </c>
      <c r="BM215" s="143" t="s">
        <v>4044</v>
      </c>
    </row>
    <row r="216" spans="2:65" s="1" customFormat="1" ht="16.5" customHeight="1">
      <c r="B216" s="33"/>
      <c r="C216" s="175" t="s">
        <v>1238</v>
      </c>
      <c r="D216" s="175" t="s">
        <v>561</v>
      </c>
      <c r="E216" s="176" t="s">
        <v>4045</v>
      </c>
      <c r="F216" s="177" t="s">
        <v>4046</v>
      </c>
      <c r="G216" s="178" t="s">
        <v>244</v>
      </c>
      <c r="H216" s="179">
        <v>10</v>
      </c>
      <c r="I216" s="180"/>
      <c r="J216" s="181">
        <f t="shared" si="40"/>
        <v>0</v>
      </c>
      <c r="K216" s="177" t="s">
        <v>19</v>
      </c>
      <c r="L216" s="182"/>
      <c r="M216" s="183" t="s">
        <v>19</v>
      </c>
      <c r="N216" s="184" t="s">
        <v>45</v>
      </c>
      <c r="P216" s="141">
        <f t="shared" si="41"/>
        <v>0</v>
      </c>
      <c r="Q216" s="141">
        <v>0</v>
      </c>
      <c r="R216" s="141">
        <f t="shared" si="42"/>
        <v>0</v>
      </c>
      <c r="S216" s="141">
        <v>0</v>
      </c>
      <c r="T216" s="142">
        <f t="shared" si="43"/>
        <v>0</v>
      </c>
      <c r="AR216" s="143" t="s">
        <v>229</v>
      </c>
      <c r="AT216" s="143" t="s">
        <v>561</v>
      </c>
      <c r="AU216" s="143" t="s">
        <v>81</v>
      </c>
      <c r="AY216" s="18" t="s">
        <v>166</v>
      </c>
      <c r="BE216" s="144">
        <f t="shared" si="44"/>
        <v>0</v>
      </c>
      <c r="BF216" s="144">
        <f t="shared" si="45"/>
        <v>0</v>
      </c>
      <c r="BG216" s="144">
        <f t="shared" si="46"/>
        <v>0</v>
      </c>
      <c r="BH216" s="144">
        <f t="shared" si="47"/>
        <v>0</v>
      </c>
      <c r="BI216" s="144">
        <f t="shared" si="48"/>
        <v>0</v>
      </c>
      <c r="BJ216" s="18" t="s">
        <v>81</v>
      </c>
      <c r="BK216" s="144">
        <f t="shared" si="49"/>
        <v>0</v>
      </c>
      <c r="BL216" s="18" t="s">
        <v>173</v>
      </c>
      <c r="BM216" s="143" t="s">
        <v>4047</v>
      </c>
    </row>
    <row r="217" spans="2:65" s="1" customFormat="1" ht="16.5" customHeight="1">
      <c r="B217" s="33"/>
      <c r="C217" s="132" t="s">
        <v>1242</v>
      </c>
      <c r="D217" s="132" t="s">
        <v>168</v>
      </c>
      <c r="E217" s="133" t="s">
        <v>4048</v>
      </c>
      <c r="F217" s="134" t="s">
        <v>3769</v>
      </c>
      <c r="G217" s="135" t="s">
        <v>171</v>
      </c>
      <c r="H217" s="136">
        <v>10</v>
      </c>
      <c r="I217" s="137"/>
      <c r="J217" s="138">
        <f t="shared" si="40"/>
        <v>0</v>
      </c>
      <c r="K217" s="134" t="s">
        <v>19</v>
      </c>
      <c r="L217" s="33"/>
      <c r="M217" s="139" t="s">
        <v>19</v>
      </c>
      <c r="N217" s="140" t="s">
        <v>45</v>
      </c>
      <c r="P217" s="141">
        <f t="shared" si="41"/>
        <v>0</v>
      </c>
      <c r="Q217" s="141">
        <v>0</v>
      </c>
      <c r="R217" s="141">
        <f t="shared" si="42"/>
        <v>0</v>
      </c>
      <c r="S217" s="141">
        <v>0</v>
      </c>
      <c r="T217" s="142">
        <f t="shared" si="43"/>
        <v>0</v>
      </c>
      <c r="AR217" s="143" t="s">
        <v>173</v>
      </c>
      <c r="AT217" s="143" t="s">
        <v>168</v>
      </c>
      <c r="AU217" s="143" t="s">
        <v>81</v>
      </c>
      <c r="AY217" s="18" t="s">
        <v>166</v>
      </c>
      <c r="BE217" s="144">
        <f t="shared" si="44"/>
        <v>0</v>
      </c>
      <c r="BF217" s="144">
        <f t="shared" si="45"/>
        <v>0</v>
      </c>
      <c r="BG217" s="144">
        <f t="shared" si="46"/>
        <v>0</v>
      </c>
      <c r="BH217" s="144">
        <f t="shared" si="47"/>
        <v>0</v>
      </c>
      <c r="BI217" s="144">
        <f t="shared" si="48"/>
        <v>0</v>
      </c>
      <c r="BJ217" s="18" t="s">
        <v>81</v>
      </c>
      <c r="BK217" s="144">
        <f t="shared" si="49"/>
        <v>0</v>
      </c>
      <c r="BL217" s="18" t="s">
        <v>173</v>
      </c>
      <c r="BM217" s="143" t="s">
        <v>4049</v>
      </c>
    </row>
    <row r="218" spans="2:65" s="1" customFormat="1" ht="16.5" customHeight="1">
      <c r="B218" s="33"/>
      <c r="C218" s="175" t="s">
        <v>1247</v>
      </c>
      <c r="D218" s="175" t="s">
        <v>561</v>
      </c>
      <c r="E218" s="176" t="s">
        <v>4050</v>
      </c>
      <c r="F218" s="177" t="s">
        <v>4051</v>
      </c>
      <c r="G218" s="178" t="s">
        <v>1407</v>
      </c>
      <c r="H218" s="179">
        <v>1</v>
      </c>
      <c r="I218" s="180"/>
      <c r="J218" s="181">
        <f t="shared" si="40"/>
        <v>0</v>
      </c>
      <c r="K218" s="177" t="s">
        <v>19</v>
      </c>
      <c r="L218" s="182"/>
      <c r="M218" s="183" t="s">
        <v>19</v>
      </c>
      <c r="N218" s="184" t="s">
        <v>45</v>
      </c>
      <c r="P218" s="141">
        <f t="shared" si="41"/>
        <v>0</v>
      </c>
      <c r="Q218" s="141">
        <v>0</v>
      </c>
      <c r="R218" s="141">
        <f t="shared" si="42"/>
        <v>0</v>
      </c>
      <c r="S218" s="141">
        <v>0</v>
      </c>
      <c r="T218" s="142">
        <f t="shared" si="43"/>
        <v>0</v>
      </c>
      <c r="AR218" s="143" t="s">
        <v>229</v>
      </c>
      <c r="AT218" s="143" t="s">
        <v>561</v>
      </c>
      <c r="AU218" s="143" t="s">
        <v>81</v>
      </c>
      <c r="AY218" s="18" t="s">
        <v>166</v>
      </c>
      <c r="BE218" s="144">
        <f t="shared" si="44"/>
        <v>0</v>
      </c>
      <c r="BF218" s="144">
        <f t="shared" si="45"/>
        <v>0</v>
      </c>
      <c r="BG218" s="144">
        <f t="shared" si="46"/>
        <v>0</v>
      </c>
      <c r="BH218" s="144">
        <f t="shared" si="47"/>
        <v>0</v>
      </c>
      <c r="BI218" s="144">
        <f t="shared" si="48"/>
        <v>0</v>
      </c>
      <c r="BJ218" s="18" t="s">
        <v>81</v>
      </c>
      <c r="BK218" s="144">
        <f t="shared" si="49"/>
        <v>0</v>
      </c>
      <c r="BL218" s="18" t="s">
        <v>173</v>
      </c>
      <c r="BM218" s="143" t="s">
        <v>4052</v>
      </c>
    </row>
    <row r="219" spans="2:65" s="1" customFormat="1" ht="16.5" customHeight="1">
      <c r="B219" s="33"/>
      <c r="C219" s="132" t="s">
        <v>1251</v>
      </c>
      <c r="D219" s="132" t="s">
        <v>168</v>
      </c>
      <c r="E219" s="133" t="s">
        <v>4053</v>
      </c>
      <c r="F219" s="134" t="s">
        <v>3769</v>
      </c>
      <c r="G219" s="135" t="s">
        <v>1407</v>
      </c>
      <c r="H219" s="136">
        <v>4</v>
      </c>
      <c r="I219" s="137"/>
      <c r="J219" s="138">
        <f t="shared" si="40"/>
        <v>0</v>
      </c>
      <c r="K219" s="134" t="s">
        <v>19</v>
      </c>
      <c r="L219" s="33"/>
      <c r="M219" s="139" t="s">
        <v>19</v>
      </c>
      <c r="N219" s="140" t="s">
        <v>45</v>
      </c>
      <c r="P219" s="141">
        <f t="shared" si="41"/>
        <v>0</v>
      </c>
      <c r="Q219" s="141">
        <v>0</v>
      </c>
      <c r="R219" s="141">
        <f t="shared" si="42"/>
        <v>0</v>
      </c>
      <c r="S219" s="141">
        <v>0</v>
      </c>
      <c r="T219" s="142">
        <f t="shared" si="43"/>
        <v>0</v>
      </c>
      <c r="AR219" s="143" t="s">
        <v>173</v>
      </c>
      <c r="AT219" s="143" t="s">
        <v>168</v>
      </c>
      <c r="AU219" s="143" t="s">
        <v>81</v>
      </c>
      <c r="AY219" s="18" t="s">
        <v>166</v>
      </c>
      <c r="BE219" s="144">
        <f t="shared" si="44"/>
        <v>0</v>
      </c>
      <c r="BF219" s="144">
        <f t="shared" si="45"/>
        <v>0</v>
      </c>
      <c r="BG219" s="144">
        <f t="shared" si="46"/>
        <v>0</v>
      </c>
      <c r="BH219" s="144">
        <f t="shared" si="47"/>
        <v>0</v>
      </c>
      <c r="BI219" s="144">
        <f t="shared" si="48"/>
        <v>0</v>
      </c>
      <c r="BJ219" s="18" t="s">
        <v>81</v>
      </c>
      <c r="BK219" s="144">
        <f t="shared" si="49"/>
        <v>0</v>
      </c>
      <c r="BL219" s="18" t="s">
        <v>173</v>
      </c>
      <c r="BM219" s="143" t="s">
        <v>4054</v>
      </c>
    </row>
    <row r="220" spans="2:65" s="1" customFormat="1" ht="24.15" customHeight="1">
      <c r="B220" s="33"/>
      <c r="C220" s="175" t="s">
        <v>1257</v>
      </c>
      <c r="D220" s="175" t="s">
        <v>561</v>
      </c>
      <c r="E220" s="176" t="s">
        <v>4055</v>
      </c>
      <c r="F220" s="177" t="s">
        <v>4056</v>
      </c>
      <c r="G220" s="178" t="s">
        <v>1402</v>
      </c>
      <c r="H220" s="179">
        <v>1</v>
      </c>
      <c r="I220" s="180"/>
      <c r="J220" s="181">
        <f t="shared" si="40"/>
        <v>0</v>
      </c>
      <c r="K220" s="177" t="s">
        <v>19</v>
      </c>
      <c r="L220" s="182"/>
      <c r="M220" s="183" t="s">
        <v>19</v>
      </c>
      <c r="N220" s="184" t="s">
        <v>45</v>
      </c>
      <c r="P220" s="141">
        <f t="shared" si="41"/>
        <v>0</v>
      </c>
      <c r="Q220" s="141">
        <v>0</v>
      </c>
      <c r="R220" s="141">
        <f t="shared" si="42"/>
        <v>0</v>
      </c>
      <c r="S220" s="141">
        <v>0</v>
      </c>
      <c r="T220" s="142">
        <f t="shared" si="43"/>
        <v>0</v>
      </c>
      <c r="AR220" s="143" t="s">
        <v>229</v>
      </c>
      <c r="AT220" s="143" t="s">
        <v>561</v>
      </c>
      <c r="AU220" s="143" t="s">
        <v>81</v>
      </c>
      <c r="AY220" s="18" t="s">
        <v>166</v>
      </c>
      <c r="BE220" s="144">
        <f t="shared" si="44"/>
        <v>0</v>
      </c>
      <c r="BF220" s="144">
        <f t="shared" si="45"/>
        <v>0</v>
      </c>
      <c r="BG220" s="144">
        <f t="shared" si="46"/>
        <v>0</v>
      </c>
      <c r="BH220" s="144">
        <f t="shared" si="47"/>
        <v>0</v>
      </c>
      <c r="BI220" s="144">
        <f t="shared" si="48"/>
        <v>0</v>
      </c>
      <c r="BJ220" s="18" t="s">
        <v>81</v>
      </c>
      <c r="BK220" s="144">
        <f t="shared" si="49"/>
        <v>0</v>
      </c>
      <c r="BL220" s="18" t="s">
        <v>173</v>
      </c>
      <c r="BM220" s="143" t="s">
        <v>4057</v>
      </c>
    </row>
    <row r="221" spans="2:65" s="1" customFormat="1" ht="16.5" customHeight="1">
      <c r="B221" s="33"/>
      <c r="C221" s="132" t="s">
        <v>1261</v>
      </c>
      <c r="D221" s="132" t="s">
        <v>168</v>
      </c>
      <c r="E221" s="133" t="s">
        <v>4058</v>
      </c>
      <c r="F221" s="134" t="s">
        <v>3769</v>
      </c>
      <c r="G221" s="135" t="s">
        <v>1402</v>
      </c>
      <c r="H221" s="136">
        <v>1</v>
      </c>
      <c r="I221" s="137"/>
      <c r="J221" s="138">
        <f t="shared" si="40"/>
        <v>0</v>
      </c>
      <c r="K221" s="134" t="s">
        <v>19</v>
      </c>
      <c r="L221" s="33"/>
      <c r="M221" s="139" t="s">
        <v>19</v>
      </c>
      <c r="N221" s="140" t="s">
        <v>45</v>
      </c>
      <c r="P221" s="141">
        <f t="shared" si="41"/>
        <v>0</v>
      </c>
      <c r="Q221" s="141">
        <v>0</v>
      </c>
      <c r="R221" s="141">
        <f t="shared" si="42"/>
        <v>0</v>
      </c>
      <c r="S221" s="141">
        <v>0</v>
      </c>
      <c r="T221" s="142">
        <f t="shared" si="43"/>
        <v>0</v>
      </c>
      <c r="AR221" s="143" t="s">
        <v>173</v>
      </c>
      <c r="AT221" s="143" t="s">
        <v>168</v>
      </c>
      <c r="AU221" s="143" t="s">
        <v>81</v>
      </c>
      <c r="AY221" s="18" t="s">
        <v>166</v>
      </c>
      <c r="BE221" s="144">
        <f t="shared" si="44"/>
        <v>0</v>
      </c>
      <c r="BF221" s="144">
        <f t="shared" si="45"/>
        <v>0</v>
      </c>
      <c r="BG221" s="144">
        <f t="shared" si="46"/>
        <v>0</v>
      </c>
      <c r="BH221" s="144">
        <f t="shared" si="47"/>
        <v>0</v>
      </c>
      <c r="BI221" s="144">
        <f t="shared" si="48"/>
        <v>0</v>
      </c>
      <c r="BJ221" s="18" t="s">
        <v>81</v>
      </c>
      <c r="BK221" s="144">
        <f t="shared" si="49"/>
        <v>0</v>
      </c>
      <c r="BL221" s="18" t="s">
        <v>173</v>
      </c>
      <c r="BM221" s="143" t="s">
        <v>4059</v>
      </c>
    </row>
    <row r="222" spans="2:65" s="1" customFormat="1" ht="16.5" customHeight="1">
      <c r="B222" s="33"/>
      <c r="C222" s="175" t="s">
        <v>1268</v>
      </c>
      <c r="D222" s="175" t="s">
        <v>561</v>
      </c>
      <c r="E222" s="176" t="s">
        <v>4060</v>
      </c>
      <c r="F222" s="177" t="s">
        <v>4061</v>
      </c>
      <c r="G222" s="178" t="s">
        <v>1402</v>
      </c>
      <c r="H222" s="179">
        <v>1</v>
      </c>
      <c r="I222" s="180"/>
      <c r="J222" s="181">
        <f t="shared" si="40"/>
        <v>0</v>
      </c>
      <c r="K222" s="177" t="s">
        <v>19</v>
      </c>
      <c r="L222" s="182"/>
      <c r="M222" s="183" t="s">
        <v>19</v>
      </c>
      <c r="N222" s="184" t="s">
        <v>45</v>
      </c>
      <c r="P222" s="141">
        <f t="shared" si="41"/>
        <v>0</v>
      </c>
      <c r="Q222" s="141">
        <v>0</v>
      </c>
      <c r="R222" s="141">
        <f t="shared" si="42"/>
        <v>0</v>
      </c>
      <c r="S222" s="141">
        <v>0</v>
      </c>
      <c r="T222" s="142">
        <f t="shared" si="43"/>
        <v>0</v>
      </c>
      <c r="AR222" s="143" t="s">
        <v>229</v>
      </c>
      <c r="AT222" s="143" t="s">
        <v>561</v>
      </c>
      <c r="AU222" s="143" t="s">
        <v>81</v>
      </c>
      <c r="AY222" s="18" t="s">
        <v>166</v>
      </c>
      <c r="BE222" s="144">
        <f t="shared" si="44"/>
        <v>0</v>
      </c>
      <c r="BF222" s="144">
        <f t="shared" si="45"/>
        <v>0</v>
      </c>
      <c r="BG222" s="144">
        <f t="shared" si="46"/>
        <v>0</v>
      </c>
      <c r="BH222" s="144">
        <f t="shared" si="47"/>
        <v>0</v>
      </c>
      <c r="BI222" s="144">
        <f t="shared" si="48"/>
        <v>0</v>
      </c>
      <c r="BJ222" s="18" t="s">
        <v>81</v>
      </c>
      <c r="BK222" s="144">
        <f t="shared" si="49"/>
        <v>0</v>
      </c>
      <c r="BL222" s="18" t="s">
        <v>173</v>
      </c>
      <c r="BM222" s="143" t="s">
        <v>4062</v>
      </c>
    </row>
    <row r="223" spans="2:65" s="1" customFormat="1" ht="16.5" customHeight="1">
      <c r="B223" s="33"/>
      <c r="C223" s="132" t="s">
        <v>1274</v>
      </c>
      <c r="D223" s="132" t="s">
        <v>168</v>
      </c>
      <c r="E223" s="133" t="s">
        <v>4063</v>
      </c>
      <c r="F223" s="134" t="s">
        <v>3769</v>
      </c>
      <c r="G223" s="135" t="s">
        <v>1402</v>
      </c>
      <c r="H223" s="136">
        <v>1</v>
      </c>
      <c r="I223" s="137"/>
      <c r="J223" s="138">
        <f t="shared" si="40"/>
        <v>0</v>
      </c>
      <c r="K223" s="134" t="s">
        <v>19</v>
      </c>
      <c r="L223" s="33"/>
      <c r="M223" s="139" t="s">
        <v>19</v>
      </c>
      <c r="N223" s="140" t="s">
        <v>45</v>
      </c>
      <c r="P223" s="141">
        <f t="shared" si="41"/>
        <v>0</v>
      </c>
      <c r="Q223" s="141">
        <v>0</v>
      </c>
      <c r="R223" s="141">
        <f t="shared" si="42"/>
        <v>0</v>
      </c>
      <c r="S223" s="141">
        <v>0</v>
      </c>
      <c r="T223" s="142">
        <f t="shared" si="43"/>
        <v>0</v>
      </c>
      <c r="AR223" s="143" t="s">
        <v>173</v>
      </c>
      <c r="AT223" s="143" t="s">
        <v>168</v>
      </c>
      <c r="AU223" s="143" t="s">
        <v>81</v>
      </c>
      <c r="AY223" s="18" t="s">
        <v>166</v>
      </c>
      <c r="BE223" s="144">
        <f t="shared" si="44"/>
        <v>0</v>
      </c>
      <c r="BF223" s="144">
        <f t="shared" si="45"/>
        <v>0</v>
      </c>
      <c r="BG223" s="144">
        <f t="shared" si="46"/>
        <v>0</v>
      </c>
      <c r="BH223" s="144">
        <f t="shared" si="47"/>
        <v>0</v>
      </c>
      <c r="BI223" s="144">
        <f t="shared" si="48"/>
        <v>0</v>
      </c>
      <c r="BJ223" s="18" t="s">
        <v>81</v>
      </c>
      <c r="BK223" s="144">
        <f t="shared" si="49"/>
        <v>0</v>
      </c>
      <c r="BL223" s="18" t="s">
        <v>173</v>
      </c>
      <c r="BM223" s="143" t="s">
        <v>4064</v>
      </c>
    </row>
    <row r="224" spans="2:65" s="1" customFormat="1" ht="16.5" customHeight="1">
      <c r="B224" s="33"/>
      <c r="C224" s="175" t="s">
        <v>1279</v>
      </c>
      <c r="D224" s="175" t="s">
        <v>561</v>
      </c>
      <c r="E224" s="176" t="s">
        <v>4065</v>
      </c>
      <c r="F224" s="177" t="s">
        <v>4066</v>
      </c>
      <c r="G224" s="178" t="s">
        <v>1402</v>
      </c>
      <c r="H224" s="179">
        <v>1</v>
      </c>
      <c r="I224" s="180"/>
      <c r="J224" s="181">
        <f t="shared" si="40"/>
        <v>0</v>
      </c>
      <c r="K224" s="177" t="s">
        <v>19</v>
      </c>
      <c r="L224" s="182"/>
      <c r="M224" s="183" t="s">
        <v>19</v>
      </c>
      <c r="N224" s="184" t="s">
        <v>45</v>
      </c>
      <c r="P224" s="141">
        <f t="shared" si="41"/>
        <v>0</v>
      </c>
      <c r="Q224" s="141">
        <v>0</v>
      </c>
      <c r="R224" s="141">
        <f t="shared" si="42"/>
        <v>0</v>
      </c>
      <c r="S224" s="141">
        <v>0</v>
      </c>
      <c r="T224" s="142">
        <f t="shared" si="43"/>
        <v>0</v>
      </c>
      <c r="AR224" s="143" t="s">
        <v>229</v>
      </c>
      <c r="AT224" s="143" t="s">
        <v>561</v>
      </c>
      <c r="AU224" s="143" t="s">
        <v>81</v>
      </c>
      <c r="AY224" s="18" t="s">
        <v>166</v>
      </c>
      <c r="BE224" s="144">
        <f t="shared" si="44"/>
        <v>0</v>
      </c>
      <c r="BF224" s="144">
        <f t="shared" si="45"/>
        <v>0</v>
      </c>
      <c r="BG224" s="144">
        <f t="shared" si="46"/>
        <v>0</v>
      </c>
      <c r="BH224" s="144">
        <f t="shared" si="47"/>
        <v>0</v>
      </c>
      <c r="BI224" s="144">
        <f t="shared" si="48"/>
        <v>0</v>
      </c>
      <c r="BJ224" s="18" t="s">
        <v>81</v>
      </c>
      <c r="BK224" s="144">
        <f t="shared" si="49"/>
        <v>0</v>
      </c>
      <c r="BL224" s="18" t="s">
        <v>173</v>
      </c>
      <c r="BM224" s="143" t="s">
        <v>4067</v>
      </c>
    </row>
    <row r="225" spans="2:65" s="1" customFormat="1" ht="16.5" customHeight="1">
      <c r="B225" s="33"/>
      <c r="C225" s="132" t="s">
        <v>1284</v>
      </c>
      <c r="D225" s="132" t="s">
        <v>168</v>
      </c>
      <c r="E225" s="133" t="s">
        <v>4068</v>
      </c>
      <c r="F225" s="134" t="s">
        <v>3769</v>
      </c>
      <c r="G225" s="135" t="s">
        <v>1402</v>
      </c>
      <c r="H225" s="136">
        <v>1</v>
      </c>
      <c r="I225" s="137"/>
      <c r="J225" s="138">
        <f t="shared" si="40"/>
        <v>0</v>
      </c>
      <c r="K225" s="134" t="s">
        <v>19</v>
      </c>
      <c r="L225" s="33"/>
      <c r="M225" s="139" t="s">
        <v>19</v>
      </c>
      <c r="N225" s="140" t="s">
        <v>45</v>
      </c>
      <c r="P225" s="141">
        <f t="shared" si="41"/>
        <v>0</v>
      </c>
      <c r="Q225" s="141">
        <v>0</v>
      </c>
      <c r="R225" s="141">
        <f t="shared" si="42"/>
        <v>0</v>
      </c>
      <c r="S225" s="141">
        <v>0</v>
      </c>
      <c r="T225" s="142">
        <f t="shared" si="43"/>
        <v>0</v>
      </c>
      <c r="AR225" s="143" t="s">
        <v>173</v>
      </c>
      <c r="AT225" s="143" t="s">
        <v>168</v>
      </c>
      <c r="AU225" s="143" t="s">
        <v>81</v>
      </c>
      <c r="AY225" s="18" t="s">
        <v>166</v>
      </c>
      <c r="BE225" s="144">
        <f t="shared" si="44"/>
        <v>0</v>
      </c>
      <c r="BF225" s="144">
        <f t="shared" si="45"/>
        <v>0</v>
      </c>
      <c r="BG225" s="144">
        <f t="shared" si="46"/>
        <v>0</v>
      </c>
      <c r="BH225" s="144">
        <f t="shared" si="47"/>
        <v>0</v>
      </c>
      <c r="BI225" s="144">
        <f t="shared" si="48"/>
        <v>0</v>
      </c>
      <c r="BJ225" s="18" t="s">
        <v>81</v>
      </c>
      <c r="BK225" s="144">
        <f t="shared" si="49"/>
        <v>0</v>
      </c>
      <c r="BL225" s="18" t="s">
        <v>173</v>
      </c>
      <c r="BM225" s="143" t="s">
        <v>4069</v>
      </c>
    </row>
    <row r="226" spans="2:65" s="1" customFormat="1" ht="24.15" customHeight="1">
      <c r="B226" s="33"/>
      <c r="C226" s="175" t="s">
        <v>1290</v>
      </c>
      <c r="D226" s="175" t="s">
        <v>561</v>
      </c>
      <c r="E226" s="176" t="s">
        <v>4070</v>
      </c>
      <c r="F226" s="177" t="s">
        <v>4071</v>
      </c>
      <c r="G226" s="178" t="s">
        <v>3566</v>
      </c>
      <c r="H226" s="179">
        <v>4</v>
      </c>
      <c r="I226" s="180"/>
      <c r="J226" s="181">
        <f t="shared" si="40"/>
        <v>0</v>
      </c>
      <c r="K226" s="177" t="s">
        <v>19</v>
      </c>
      <c r="L226" s="182"/>
      <c r="M226" s="183" t="s">
        <v>19</v>
      </c>
      <c r="N226" s="184" t="s">
        <v>45</v>
      </c>
      <c r="P226" s="141">
        <f t="shared" si="41"/>
        <v>0</v>
      </c>
      <c r="Q226" s="141">
        <v>0</v>
      </c>
      <c r="R226" s="141">
        <f t="shared" si="42"/>
        <v>0</v>
      </c>
      <c r="S226" s="141">
        <v>0</v>
      </c>
      <c r="T226" s="142">
        <f t="shared" si="43"/>
        <v>0</v>
      </c>
      <c r="AR226" s="143" t="s">
        <v>229</v>
      </c>
      <c r="AT226" s="143" t="s">
        <v>561</v>
      </c>
      <c r="AU226" s="143" t="s">
        <v>81</v>
      </c>
      <c r="AY226" s="18" t="s">
        <v>166</v>
      </c>
      <c r="BE226" s="144">
        <f t="shared" si="44"/>
        <v>0</v>
      </c>
      <c r="BF226" s="144">
        <f t="shared" si="45"/>
        <v>0</v>
      </c>
      <c r="BG226" s="144">
        <f t="shared" si="46"/>
        <v>0</v>
      </c>
      <c r="BH226" s="144">
        <f t="shared" si="47"/>
        <v>0</v>
      </c>
      <c r="BI226" s="144">
        <f t="shared" si="48"/>
        <v>0</v>
      </c>
      <c r="BJ226" s="18" t="s">
        <v>81</v>
      </c>
      <c r="BK226" s="144">
        <f t="shared" si="49"/>
        <v>0</v>
      </c>
      <c r="BL226" s="18" t="s">
        <v>173</v>
      </c>
      <c r="BM226" s="143" t="s">
        <v>4072</v>
      </c>
    </row>
    <row r="227" spans="2:65" s="1" customFormat="1" ht="16.5" customHeight="1">
      <c r="B227" s="33"/>
      <c r="C227" s="132" t="s">
        <v>1295</v>
      </c>
      <c r="D227" s="132" t="s">
        <v>168</v>
      </c>
      <c r="E227" s="133" t="s">
        <v>4073</v>
      </c>
      <c r="F227" s="134" t="s">
        <v>3769</v>
      </c>
      <c r="G227" s="135" t="s">
        <v>3566</v>
      </c>
      <c r="H227" s="136">
        <v>4</v>
      </c>
      <c r="I227" s="137"/>
      <c r="J227" s="138">
        <f t="shared" si="40"/>
        <v>0</v>
      </c>
      <c r="K227" s="134" t="s">
        <v>19</v>
      </c>
      <c r="L227" s="33"/>
      <c r="M227" s="139" t="s">
        <v>19</v>
      </c>
      <c r="N227" s="140" t="s">
        <v>45</v>
      </c>
      <c r="P227" s="141">
        <f t="shared" si="41"/>
        <v>0</v>
      </c>
      <c r="Q227" s="141">
        <v>0</v>
      </c>
      <c r="R227" s="141">
        <f t="shared" si="42"/>
        <v>0</v>
      </c>
      <c r="S227" s="141">
        <v>0</v>
      </c>
      <c r="T227" s="142">
        <f t="shared" si="43"/>
        <v>0</v>
      </c>
      <c r="AR227" s="143" t="s">
        <v>173</v>
      </c>
      <c r="AT227" s="143" t="s">
        <v>168</v>
      </c>
      <c r="AU227" s="143" t="s">
        <v>81</v>
      </c>
      <c r="AY227" s="18" t="s">
        <v>166</v>
      </c>
      <c r="BE227" s="144">
        <f t="shared" si="44"/>
        <v>0</v>
      </c>
      <c r="BF227" s="144">
        <f t="shared" si="45"/>
        <v>0</v>
      </c>
      <c r="BG227" s="144">
        <f t="shared" si="46"/>
        <v>0</v>
      </c>
      <c r="BH227" s="144">
        <f t="shared" si="47"/>
        <v>0</v>
      </c>
      <c r="BI227" s="144">
        <f t="shared" si="48"/>
        <v>0</v>
      </c>
      <c r="BJ227" s="18" t="s">
        <v>81</v>
      </c>
      <c r="BK227" s="144">
        <f t="shared" si="49"/>
        <v>0</v>
      </c>
      <c r="BL227" s="18" t="s">
        <v>173</v>
      </c>
      <c r="BM227" s="143" t="s">
        <v>4074</v>
      </c>
    </row>
    <row r="228" spans="2:65" s="1" customFormat="1" ht="16.5" customHeight="1">
      <c r="B228" s="33"/>
      <c r="C228" s="175" t="s">
        <v>1300</v>
      </c>
      <c r="D228" s="175" t="s">
        <v>561</v>
      </c>
      <c r="E228" s="176" t="s">
        <v>4075</v>
      </c>
      <c r="F228" s="177" t="s">
        <v>4076</v>
      </c>
      <c r="G228" s="178" t="s">
        <v>1402</v>
      </c>
      <c r="H228" s="179">
        <v>1</v>
      </c>
      <c r="I228" s="180"/>
      <c r="J228" s="181">
        <f t="shared" si="40"/>
        <v>0</v>
      </c>
      <c r="K228" s="177" t="s">
        <v>19</v>
      </c>
      <c r="L228" s="182"/>
      <c r="M228" s="183" t="s">
        <v>19</v>
      </c>
      <c r="N228" s="184" t="s">
        <v>45</v>
      </c>
      <c r="P228" s="141">
        <f t="shared" si="41"/>
        <v>0</v>
      </c>
      <c r="Q228" s="141">
        <v>0</v>
      </c>
      <c r="R228" s="141">
        <f t="shared" si="42"/>
        <v>0</v>
      </c>
      <c r="S228" s="141">
        <v>0</v>
      </c>
      <c r="T228" s="142">
        <f t="shared" si="43"/>
        <v>0</v>
      </c>
      <c r="AR228" s="143" t="s">
        <v>229</v>
      </c>
      <c r="AT228" s="143" t="s">
        <v>561</v>
      </c>
      <c r="AU228" s="143" t="s">
        <v>81</v>
      </c>
      <c r="AY228" s="18" t="s">
        <v>166</v>
      </c>
      <c r="BE228" s="144">
        <f t="shared" si="44"/>
        <v>0</v>
      </c>
      <c r="BF228" s="144">
        <f t="shared" si="45"/>
        <v>0</v>
      </c>
      <c r="BG228" s="144">
        <f t="shared" si="46"/>
        <v>0</v>
      </c>
      <c r="BH228" s="144">
        <f t="shared" si="47"/>
        <v>0</v>
      </c>
      <c r="BI228" s="144">
        <f t="shared" si="48"/>
        <v>0</v>
      </c>
      <c r="BJ228" s="18" t="s">
        <v>81</v>
      </c>
      <c r="BK228" s="144">
        <f t="shared" si="49"/>
        <v>0</v>
      </c>
      <c r="BL228" s="18" t="s">
        <v>173</v>
      </c>
      <c r="BM228" s="143" t="s">
        <v>4077</v>
      </c>
    </row>
    <row r="229" spans="2:65" s="1" customFormat="1" ht="16.5" customHeight="1">
      <c r="B229" s="33"/>
      <c r="C229" s="132" t="s">
        <v>1304</v>
      </c>
      <c r="D229" s="132" t="s">
        <v>168</v>
      </c>
      <c r="E229" s="133" t="s">
        <v>4078</v>
      </c>
      <c r="F229" s="134" t="s">
        <v>3769</v>
      </c>
      <c r="G229" s="135" t="s">
        <v>1402</v>
      </c>
      <c r="H229" s="136">
        <v>1</v>
      </c>
      <c r="I229" s="137"/>
      <c r="J229" s="138">
        <f t="shared" si="40"/>
        <v>0</v>
      </c>
      <c r="K229" s="134" t="s">
        <v>19</v>
      </c>
      <c r="L229" s="33"/>
      <c r="M229" s="139" t="s">
        <v>19</v>
      </c>
      <c r="N229" s="140" t="s">
        <v>45</v>
      </c>
      <c r="P229" s="141">
        <f t="shared" si="41"/>
        <v>0</v>
      </c>
      <c r="Q229" s="141">
        <v>0</v>
      </c>
      <c r="R229" s="141">
        <f t="shared" si="42"/>
        <v>0</v>
      </c>
      <c r="S229" s="141">
        <v>0</v>
      </c>
      <c r="T229" s="142">
        <f t="shared" si="43"/>
        <v>0</v>
      </c>
      <c r="AR229" s="143" t="s">
        <v>173</v>
      </c>
      <c r="AT229" s="143" t="s">
        <v>168</v>
      </c>
      <c r="AU229" s="143" t="s">
        <v>81</v>
      </c>
      <c r="AY229" s="18" t="s">
        <v>166</v>
      </c>
      <c r="BE229" s="144">
        <f t="shared" si="44"/>
        <v>0</v>
      </c>
      <c r="BF229" s="144">
        <f t="shared" si="45"/>
        <v>0</v>
      </c>
      <c r="BG229" s="144">
        <f t="shared" si="46"/>
        <v>0</v>
      </c>
      <c r="BH229" s="144">
        <f t="shared" si="47"/>
        <v>0</v>
      </c>
      <c r="BI229" s="144">
        <f t="shared" si="48"/>
        <v>0</v>
      </c>
      <c r="BJ229" s="18" t="s">
        <v>81</v>
      </c>
      <c r="BK229" s="144">
        <f t="shared" si="49"/>
        <v>0</v>
      </c>
      <c r="BL229" s="18" t="s">
        <v>173</v>
      </c>
      <c r="BM229" s="143" t="s">
        <v>4079</v>
      </c>
    </row>
    <row r="230" spans="2:65" s="1" customFormat="1" ht="16.5" customHeight="1">
      <c r="B230" s="33"/>
      <c r="C230" s="175" t="s">
        <v>1309</v>
      </c>
      <c r="D230" s="175" t="s">
        <v>561</v>
      </c>
      <c r="E230" s="176" t="s">
        <v>4080</v>
      </c>
      <c r="F230" s="177" t="s">
        <v>4081</v>
      </c>
      <c r="G230" s="178" t="s">
        <v>1402</v>
      </c>
      <c r="H230" s="179">
        <v>1</v>
      </c>
      <c r="I230" s="180"/>
      <c r="J230" s="181">
        <f t="shared" si="40"/>
        <v>0</v>
      </c>
      <c r="K230" s="177" t="s">
        <v>19</v>
      </c>
      <c r="L230" s="182"/>
      <c r="M230" s="183" t="s">
        <v>19</v>
      </c>
      <c r="N230" s="184" t="s">
        <v>45</v>
      </c>
      <c r="P230" s="141">
        <f t="shared" si="41"/>
        <v>0</v>
      </c>
      <c r="Q230" s="141">
        <v>0</v>
      </c>
      <c r="R230" s="141">
        <f t="shared" si="42"/>
        <v>0</v>
      </c>
      <c r="S230" s="141">
        <v>0</v>
      </c>
      <c r="T230" s="142">
        <f t="shared" si="43"/>
        <v>0</v>
      </c>
      <c r="AR230" s="143" t="s">
        <v>229</v>
      </c>
      <c r="AT230" s="143" t="s">
        <v>561</v>
      </c>
      <c r="AU230" s="143" t="s">
        <v>81</v>
      </c>
      <c r="AY230" s="18" t="s">
        <v>166</v>
      </c>
      <c r="BE230" s="144">
        <f t="shared" si="44"/>
        <v>0</v>
      </c>
      <c r="BF230" s="144">
        <f t="shared" si="45"/>
        <v>0</v>
      </c>
      <c r="BG230" s="144">
        <f t="shared" si="46"/>
        <v>0</v>
      </c>
      <c r="BH230" s="144">
        <f t="shared" si="47"/>
        <v>0</v>
      </c>
      <c r="BI230" s="144">
        <f t="shared" si="48"/>
        <v>0</v>
      </c>
      <c r="BJ230" s="18" t="s">
        <v>81</v>
      </c>
      <c r="BK230" s="144">
        <f t="shared" si="49"/>
        <v>0</v>
      </c>
      <c r="BL230" s="18" t="s">
        <v>173</v>
      </c>
      <c r="BM230" s="143" t="s">
        <v>4082</v>
      </c>
    </row>
    <row r="231" spans="2:65" s="1" customFormat="1" ht="16.5" customHeight="1">
      <c r="B231" s="33"/>
      <c r="C231" s="132" t="s">
        <v>1316</v>
      </c>
      <c r="D231" s="132" t="s">
        <v>168</v>
      </c>
      <c r="E231" s="133" t="s">
        <v>4083</v>
      </c>
      <c r="F231" s="134" t="s">
        <v>3769</v>
      </c>
      <c r="G231" s="135" t="s">
        <v>1402</v>
      </c>
      <c r="H231" s="136">
        <v>1</v>
      </c>
      <c r="I231" s="137"/>
      <c r="J231" s="138">
        <f t="shared" si="40"/>
        <v>0</v>
      </c>
      <c r="K231" s="134" t="s">
        <v>19</v>
      </c>
      <c r="L231" s="33"/>
      <c r="M231" s="139" t="s">
        <v>19</v>
      </c>
      <c r="N231" s="140" t="s">
        <v>45</v>
      </c>
      <c r="P231" s="141">
        <f t="shared" si="41"/>
        <v>0</v>
      </c>
      <c r="Q231" s="141">
        <v>0</v>
      </c>
      <c r="R231" s="141">
        <f t="shared" si="42"/>
        <v>0</v>
      </c>
      <c r="S231" s="141">
        <v>0</v>
      </c>
      <c r="T231" s="142">
        <f t="shared" si="43"/>
        <v>0</v>
      </c>
      <c r="AR231" s="143" t="s">
        <v>173</v>
      </c>
      <c r="AT231" s="143" t="s">
        <v>168</v>
      </c>
      <c r="AU231" s="143" t="s">
        <v>81</v>
      </c>
      <c r="AY231" s="18" t="s">
        <v>166</v>
      </c>
      <c r="BE231" s="144">
        <f t="shared" si="44"/>
        <v>0</v>
      </c>
      <c r="BF231" s="144">
        <f t="shared" si="45"/>
        <v>0</v>
      </c>
      <c r="BG231" s="144">
        <f t="shared" si="46"/>
        <v>0</v>
      </c>
      <c r="BH231" s="144">
        <f t="shared" si="47"/>
        <v>0</v>
      </c>
      <c r="BI231" s="144">
        <f t="shared" si="48"/>
        <v>0</v>
      </c>
      <c r="BJ231" s="18" t="s">
        <v>81</v>
      </c>
      <c r="BK231" s="144">
        <f t="shared" si="49"/>
        <v>0</v>
      </c>
      <c r="BL231" s="18" t="s">
        <v>173</v>
      </c>
      <c r="BM231" s="143" t="s">
        <v>4084</v>
      </c>
    </row>
    <row r="232" spans="2:65" s="1" customFormat="1" ht="19.2">
      <c r="B232" s="33"/>
      <c r="D232" s="150" t="s">
        <v>1346</v>
      </c>
      <c r="F232" s="185" t="s">
        <v>4085</v>
      </c>
      <c r="I232" s="147"/>
      <c r="L232" s="33"/>
      <c r="M232" s="148"/>
      <c r="T232" s="54"/>
      <c r="AT232" s="18" t="s">
        <v>1346</v>
      </c>
      <c r="AU232" s="18" t="s">
        <v>81</v>
      </c>
    </row>
    <row r="233" spans="2:65" s="1" customFormat="1" ht="16.5" customHeight="1">
      <c r="B233" s="33"/>
      <c r="C233" s="132" t="s">
        <v>1322</v>
      </c>
      <c r="D233" s="132" t="s">
        <v>168</v>
      </c>
      <c r="E233" s="133" t="s">
        <v>3897</v>
      </c>
      <c r="F233" s="134" t="s">
        <v>3769</v>
      </c>
      <c r="G233" s="135" t="s">
        <v>1407</v>
      </c>
      <c r="H233" s="136">
        <v>1</v>
      </c>
      <c r="I233" s="137"/>
      <c r="J233" s="138">
        <f>ROUND(I233*H233,2)</f>
        <v>0</v>
      </c>
      <c r="K233" s="134" t="s">
        <v>19</v>
      </c>
      <c r="L233" s="33"/>
      <c r="M233" s="139" t="s">
        <v>19</v>
      </c>
      <c r="N233" s="140" t="s">
        <v>45</v>
      </c>
      <c r="P233" s="141">
        <f>O233*H233</f>
        <v>0</v>
      </c>
      <c r="Q233" s="141">
        <v>0</v>
      </c>
      <c r="R233" s="141">
        <f>Q233*H233</f>
        <v>0</v>
      </c>
      <c r="S233" s="141">
        <v>0</v>
      </c>
      <c r="T233" s="142">
        <f>S233*H233</f>
        <v>0</v>
      </c>
      <c r="AR233" s="143" t="s">
        <v>173</v>
      </c>
      <c r="AT233" s="143" t="s">
        <v>168</v>
      </c>
      <c r="AU233" s="143" t="s">
        <v>81</v>
      </c>
      <c r="AY233" s="18" t="s">
        <v>166</v>
      </c>
      <c r="BE233" s="144">
        <f>IF(N233="základní",J233,0)</f>
        <v>0</v>
      </c>
      <c r="BF233" s="144">
        <f>IF(N233="snížená",J233,0)</f>
        <v>0</v>
      </c>
      <c r="BG233" s="144">
        <f>IF(N233="zákl. přenesená",J233,0)</f>
        <v>0</v>
      </c>
      <c r="BH233" s="144">
        <f>IF(N233="sníž. přenesená",J233,0)</f>
        <v>0</v>
      </c>
      <c r="BI233" s="144">
        <f>IF(N233="nulová",J233,0)</f>
        <v>0</v>
      </c>
      <c r="BJ233" s="18" t="s">
        <v>81</v>
      </c>
      <c r="BK233" s="144">
        <f>ROUND(I233*H233,2)</f>
        <v>0</v>
      </c>
      <c r="BL233" s="18" t="s">
        <v>173</v>
      </c>
      <c r="BM233" s="143" t="s">
        <v>4086</v>
      </c>
    </row>
    <row r="234" spans="2:65" s="1" customFormat="1" ht="16.5" customHeight="1">
      <c r="B234" s="33"/>
      <c r="C234" s="175" t="s">
        <v>1327</v>
      </c>
      <c r="D234" s="175" t="s">
        <v>561</v>
      </c>
      <c r="E234" s="176" t="s">
        <v>4087</v>
      </c>
      <c r="F234" s="177" t="s">
        <v>4088</v>
      </c>
      <c r="G234" s="178" t="s">
        <v>1407</v>
      </c>
      <c r="H234" s="179">
        <v>4</v>
      </c>
      <c r="I234" s="180"/>
      <c r="J234" s="181">
        <f>ROUND(I234*H234,2)</f>
        <v>0</v>
      </c>
      <c r="K234" s="177" t="s">
        <v>19</v>
      </c>
      <c r="L234" s="182"/>
      <c r="M234" s="197" t="s">
        <v>19</v>
      </c>
      <c r="N234" s="198" t="s">
        <v>45</v>
      </c>
      <c r="O234" s="172"/>
      <c r="P234" s="173">
        <f>O234*H234</f>
        <v>0</v>
      </c>
      <c r="Q234" s="173">
        <v>0</v>
      </c>
      <c r="R234" s="173">
        <f>Q234*H234</f>
        <v>0</v>
      </c>
      <c r="S234" s="173">
        <v>0</v>
      </c>
      <c r="T234" s="174">
        <f>S234*H234</f>
        <v>0</v>
      </c>
      <c r="AR234" s="143" t="s">
        <v>229</v>
      </c>
      <c r="AT234" s="143" t="s">
        <v>561</v>
      </c>
      <c r="AU234" s="143" t="s">
        <v>81</v>
      </c>
      <c r="AY234" s="18" t="s">
        <v>166</v>
      </c>
      <c r="BE234" s="144">
        <f>IF(N234="základní",J234,0)</f>
        <v>0</v>
      </c>
      <c r="BF234" s="144">
        <f>IF(N234="snížená",J234,0)</f>
        <v>0</v>
      </c>
      <c r="BG234" s="144">
        <f>IF(N234="zákl. přenesená",J234,0)</f>
        <v>0</v>
      </c>
      <c r="BH234" s="144">
        <f>IF(N234="sníž. přenesená",J234,0)</f>
        <v>0</v>
      </c>
      <c r="BI234" s="144">
        <f>IF(N234="nulová",J234,0)</f>
        <v>0</v>
      </c>
      <c r="BJ234" s="18" t="s">
        <v>81</v>
      </c>
      <c r="BK234" s="144">
        <f>ROUND(I234*H234,2)</f>
        <v>0</v>
      </c>
      <c r="BL234" s="18" t="s">
        <v>173</v>
      </c>
      <c r="BM234" s="143" t="s">
        <v>4089</v>
      </c>
    </row>
    <row r="235" spans="2:65" s="1" customFormat="1" ht="6.9" customHeight="1">
      <c r="B235" s="42"/>
      <c r="C235" s="43"/>
      <c r="D235" s="43"/>
      <c r="E235" s="43"/>
      <c r="F235" s="43"/>
      <c r="G235" s="43"/>
      <c r="H235" s="43"/>
      <c r="I235" s="43"/>
      <c r="J235" s="43"/>
      <c r="K235" s="43"/>
      <c r="L235" s="33"/>
    </row>
  </sheetData>
  <sheetProtection algorithmName="SHA-512" hashValue="OcfzD2aGwYWVH1Zlj/8kZb5P3moPueATeZVKALTBcM+Z8ftLaoLM1RcpCjMhD3TlK2mLKL/VFnatEx9l9FYguw==" saltValue="jE1fNpOmY3ziit93RKMjwXfJffkfnQ7vq4+ZIdt7E9GX2GzeQgqI8ufcrZk8Oa4nQipAgwbApWvVuc4U6zcETw==" spinCount="100000" sheet="1" objects="1" scenarios="1" formatColumns="0" formatRows="0" autoFilter="0"/>
  <autoFilter ref="C87:K234" xr:uid="{00000000-0009-0000-0000-000008000000}"/>
  <mergeCells count="12">
    <mergeCell ref="E80:H80"/>
    <mergeCell ref="L2:V2"/>
    <mergeCell ref="E50:H50"/>
    <mergeCell ref="E52:H52"/>
    <mergeCell ref="E54:H54"/>
    <mergeCell ref="E76:H76"/>
    <mergeCell ref="E78:H78"/>
    <mergeCell ref="E7:H7"/>
    <mergeCell ref="E9:H9"/>
    <mergeCell ref="E11:H11"/>
    <mergeCell ref="E20:H20"/>
    <mergeCell ref="E29:H29"/>
  </mergeCells>
  <pageMargins left="0.39374999999999999" right="0.39374999999999999" top="0.39374999999999999" bottom="0.39374999999999999" header="0" footer="0"/>
  <pageSetup paperSize="9" fitToHeight="100" orientation="landscape" blackAndWhite="1"/>
  <headerFooter>
    <oddFooter>&amp;CStrana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18</vt:i4>
      </vt:variant>
      <vt:variant>
        <vt:lpstr>Pojmenované oblasti</vt:lpstr>
      </vt:variant>
      <vt:variant>
        <vt:i4>35</vt:i4>
      </vt:variant>
    </vt:vector>
  </HeadingPairs>
  <TitlesOfParts>
    <vt:vector size="53" baseType="lpstr">
      <vt:lpstr>Rekapitulace stavby</vt:lpstr>
      <vt:lpstr>D.1.1.a - Bourací práce a...</vt:lpstr>
      <vt:lpstr>D.1.1.b - Stavební úpravy</vt:lpstr>
      <vt:lpstr>D.2.1 - Strojní část</vt:lpstr>
      <vt:lpstr>D.1.1.a - Bourací práce a..._01</vt:lpstr>
      <vt:lpstr>D.1.1.b - Stavební úpravy_01</vt:lpstr>
      <vt:lpstr>D.1.4.1 - Zdravotně techn...</vt:lpstr>
      <vt:lpstr>D.1.4.3 - Vzduchotechnika</vt:lpstr>
      <vt:lpstr>D.1.4.4.a - Elektroinstal...</vt:lpstr>
      <vt:lpstr>D.1.4.4.b - Elektroinstal...</vt:lpstr>
      <vt:lpstr>D.2.1 - Strojní část_01</vt:lpstr>
      <vt:lpstr>03 - Elektroinstalace Koz...</vt:lpstr>
      <vt:lpstr>04 - Trubní propoje Kozin...</vt:lpstr>
      <vt:lpstr>SO 03 - Oplocení</vt:lpstr>
      <vt:lpstr>SO 04 - Zpevněné plochy a...</vt:lpstr>
      <vt:lpstr>VRN - Vedlejší rozpočtové...</vt:lpstr>
      <vt:lpstr>FR - Finanční rezerva</vt:lpstr>
      <vt:lpstr>Pokyny pro vyplnění</vt:lpstr>
      <vt:lpstr>'03 - Elektroinstalace Koz...'!Názvy_tisku</vt:lpstr>
      <vt:lpstr>'04 - Trubní propoje Kozin...'!Názvy_tisku</vt:lpstr>
      <vt:lpstr>'D.1.1.a - Bourací práce a...'!Názvy_tisku</vt:lpstr>
      <vt:lpstr>'D.1.1.a - Bourací práce a..._01'!Názvy_tisku</vt:lpstr>
      <vt:lpstr>'D.1.1.b - Stavební úpravy'!Názvy_tisku</vt:lpstr>
      <vt:lpstr>'D.1.1.b - Stavební úpravy_01'!Názvy_tisku</vt:lpstr>
      <vt:lpstr>'D.1.4.1 - Zdravotně techn...'!Názvy_tisku</vt:lpstr>
      <vt:lpstr>'D.1.4.3 - Vzduchotechnika'!Názvy_tisku</vt:lpstr>
      <vt:lpstr>'D.1.4.4.a - Elektroinstal...'!Názvy_tisku</vt:lpstr>
      <vt:lpstr>'D.1.4.4.b - Elektroinstal...'!Názvy_tisku</vt:lpstr>
      <vt:lpstr>'D.2.1 - Strojní část'!Názvy_tisku</vt:lpstr>
      <vt:lpstr>'D.2.1 - Strojní část_01'!Názvy_tisku</vt:lpstr>
      <vt:lpstr>'FR - Finanční rezerva'!Názvy_tisku</vt:lpstr>
      <vt:lpstr>'Rekapitulace stavby'!Názvy_tisku</vt:lpstr>
      <vt:lpstr>'SO 03 - Oplocení'!Názvy_tisku</vt:lpstr>
      <vt:lpstr>'SO 04 - Zpevněné plochy a...'!Názvy_tisku</vt:lpstr>
      <vt:lpstr>'VRN - Vedlejší rozpočtové...'!Názvy_tisku</vt:lpstr>
      <vt:lpstr>'03 - Elektroinstalace Koz...'!Oblast_tisku</vt:lpstr>
      <vt:lpstr>'04 - Trubní propoje Kozin...'!Oblast_tisku</vt:lpstr>
      <vt:lpstr>'D.1.1.a - Bourací práce a...'!Oblast_tisku</vt:lpstr>
      <vt:lpstr>'D.1.1.a - Bourací práce a..._01'!Oblast_tisku</vt:lpstr>
      <vt:lpstr>'D.1.1.b - Stavební úpravy'!Oblast_tisku</vt:lpstr>
      <vt:lpstr>'D.1.1.b - Stavební úpravy_01'!Oblast_tisku</vt:lpstr>
      <vt:lpstr>'D.1.4.1 - Zdravotně techn...'!Oblast_tisku</vt:lpstr>
      <vt:lpstr>'D.1.4.3 - Vzduchotechnika'!Oblast_tisku</vt:lpstr>
      <vt:lpstr>'D.1.4.4.a - Elektroinstal...'!Oblast_tisku</vt:lpstr>
      <vt:lpstr>'D.1.4.4.b - Elektroinstal...'!Oblast_tisku</vt:lpstr>
      <vt:lpstr>'D.2.1 - Strojní část'!Oblast_tisku</vt:lpstr>
      <vt:lpstr>'D.2.1 - Strojní část_01'!Oblast_tisku</vt:lpstr>
      <vt:lpstr>'FR - Finanční rezerva'!Oblast_tisku</vt:lpstr>
      <vt:lpstr>'Pokyny pro vyplnění'!Oblast_tisku</vt:lpstr>
      <vt:lpstr>'Rekapitulace stavby'!Oblast_tisku</vt:lpstr>
      <vt:lpstr>'SO 03 - Oplocení'!Oblast_tisku</vt:lpstr>
      <vt:lpstr>'SO 04 - Zpevněné plochy a...'!Oblast_tisku</vt:lpstr>
      <vt:lpstr>'VRN - Vedlejší rozpočtové...'!Oblast_tisku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Michael Štěpán</dc:creator>
  <cp:lastModifiedBy>Lukáš Lamač</cp:lastModifiedBy>
  <dcterms:created xsi:type="dcterms:W3CDTF">2024-12-19T15:35:32Z</dcterms:created>
  <dcterms:modified xsi:type="dcterms:W3CDTF">2024-12-20T08:42:25Z</dcterms:modified>
</cp:coreProperties>
</file>